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D\Dokumenty\Brno, Kounicova 26 - Oprava vstupu z Kounicovy 2021\"/>
    </mc:Choice>
  </mc:AlternateContent>
  <xr:revisionPtr revIDLastSave="0" documentId="8_{D8236449-3CC8-4BF1-BC80-6A8553FEAB15}" xr6:coauthVersionLast="36" xr6:coauthVersionMax="36" xr10:uidLastSave="{00000000-0000-0000-0000-000000000000}"/>
  <bookViews>
    <workbookView xWindow="0" yWindow="0" windowWidth="26550" windowHeight="12270" xr2:uid="{00000000-000D-0000-FFFF-FFFF00000000}"/>
  </bookViews>
  <sheets>
    <sheet name="Rekapitulace stavby" sheetId="1" r:id="rId1"/>
    <sheet name="01 - ASŘ" sheetId="2" r:id="rId2"/>
    <sheet name="02 - Kamenické práce" sheetId="3" r:id="rId3"/>
    <sheet name="03 - Elektroinstalace" sheetId="4" r:id="rId4"/>
    <sheet name="04 - Ostatní náklady" sheetId="5" r:id="rId5"/>
    <sheet name="05 - VRN" sheetId="6" r:id="rId6"/>
  </sheets>
  <definedNames>
    <definedName name="_xlnm._FilterDatabase" localSheetId="1" hidden="1">'01 - ASŘ'!$C$127:$K$421</definedName>
    <definedName name="_xlnm._FilterDatabase" localSheetId="2" hidden="1">'02 - Kamenické práce'!$C$121:$K$187</definedName>
    <definedName name="_xlnm._FilterDatabase" localSheetId="3" hidden="1">'03 - Elektroinstalace'!$C$120:$K$234</definedName>
    <definedName name="_xlnm._FilterDatabase" localSheetId="4" hidden="1">'04 - Ostatní náklady'!$C$116:$K$144</definedName>
    <definedName name="_xlnm._FilterDatabase" localSheetId="5" hidden="1">'05 - VRN'!$C$119:$K$139</definedName>
    <definedName name="_xlnm.Print_Titles" localSheetId="1">'01 - ASŘ'!$127:$127</definedName>
    <definedName name="_xlnm.Print_Titles" localSheetId="2">'02 - Kamenické práce'!$121:$121</definedName>
    <definedName name="_xlnm.Print_Titles" localSheetId="3">'03 - Elektroinstalace'!$120:$120</definedName>
    <definedName name="_xlnm.Print_Titles" localSheetId="4">'04 - Ostatní náklady'!$116:$116</definedName>
    <definedName name="_xlnm.Print_Titles" localSheetId="5">'05 - VRN'!$119:$119</definedName>
    <definedName name="_xlnm.Print_Titles" localSheetId="0">'Rekapitulace stavby'!$92:$92</definedName>
    <definedName name="_xlnm.Print_Area" localSheetId="1">'01 - ASŘ'!$C$4:$J$76,'01 - ASŘ'!$C$82:$J$109,'01 - ASŘ'!$C$115:$K$421</definedName>
    <definedName name="_xlnm.Print_Area" localSheetId="2">'02 - Kamenické práce'!$C$4:$J$76,'02 - Kamenické práce'!$C$82:$J$103,'02 - Kamenické práce'!$C$109:$K$187</definedName>
    <definedName name="_xlnm.Print_Area" localSheetId="3">'03 - Elektroinstalace'!$C$4:$J$76,'03 - Elektroinstalace'!$C$82:$J$102,'03 - Elektroinstalace'!$C$108:$K$234</definedName>
    <definedName name="_xlnm.Print_Area" localSheetId="4">'04 - Ostatní náklady'!$C$4:$J$76,'04 - Ostatní náklady'!$C$82:$J$98,'04 - Ostatní náklady'!$C$104:$K$144</definedName>
    <definedName name="_xlnm.Print_Area" localSheetId="5">'05 - VRN'!$C$4:$J$76,'05 - VRN'!$C$82:$J$101,'05 - VRN'!$C$107:$K$139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T131" i="6"/>
  <c r="R132" i="6"/>
  <c r="R131" i="6"/>
  <c r="P132" i="6"/>
  <c r="P131" i="6"/>
  <c r="BI128" i="6"/>
  <c r="BH128" i="6"/>
  <c r="BG128" i="6"/>
  <c r="BF128" i="6"/>
  <c r="T128" i="6"/>
  <c r="R128" i="6"/>
  <c r="P128" i="6"/>
  <c r="BI123" i="6"/>
  <c r="BH123" i="6"/>
  <c r="BG123" i="6"/>
  <c r="BF123" i="6"/>
  <c r="T123" i="6"/>
  <c r="R123" i="6"/>
  <c r="P123" i="6"/>
  <c r="F116" i="6"/>
  <c r="F114" i="6"/>
  <c r="E112" i="6"/>
  <c r="F91" i="6"/>
  <c r="F89" i="6"/>
  <c r="E87" i="6"/>
  <c r="J24" i="6"/>
  <c r="E24" i="6"/>
  <c r="J117" i="6" s="1"/>
  <c r="J23" i="6"/>
  <c r="J21" i="6"/>
  <c r="E21" i="6"/>
  <c r="J116" i="6" s="1"/>
  <c r="J20" i="6"/>
  <c r="J18" i="6"/>
  <c r="E18" i="6"/>
  <c r="F92" i="6" s="1"/>
  <c r="J17" i="6"/>
  <c r="J12" i="6"/>
  <c r="J114" i="6"/>
  <c r="E7" i="6"/>
  <c r="E110" i="6"/>
  <c r="J37" i="5"/>
  <c r="J36" i="5"/>
  <c r="AY98" i="1" s="1"/>
  <c r="J35" i="5"/>
  <c r="AX98" i="1" s="1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91" i="5" s="1"/>
  <c r="J20" i="5"/>
  <c r="J18" i="5"/>
  <c r="E18" i="5"/>
  <c r="F114" i="5" s="1"/>
  <c r="J17" i="5"/>
  <c r="J12" i="5"/>
  <c r="J89" i="5"/>
  <c r="E7" i="5"/>
  <c r="E107" i="5"/>
  <c r="J37" i="4"/>
  <c r="J36" i="4"/>
  <c r="AY97" i="1" s="1"/>
  <c r="J35" i="4"/>
  <c r="AX97" i="1" s="1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7" i="4"/>
  <c r="F115" i="4"/>
  <c r="E113" i="4"/>
  <c r="F91" i="4"/>
  <c r="F89" i="4"/>
  <c r="E87" i="4"/>
  <c r="J24" i="4"/>
  <c r="E24" i="4"/>
  <c r="J118" i="4" s="1"/>
  <c r="J23" i="4"/>
  <c r="J21" i="4"/>
  <c r="E21" i="4"/>
  <c r="J117" i="4"/>
  <c r="J20" i="4"/>
  <c r="J18" i="4"/>
  <c r="E18" i="4"/>
  <c r="F118" i="4" s="1"/>
  <c r="J17" i="4"/>
  <c r="J12" i="4"/>
  <c r="J115" i="4"/>
  <c r="E7" i="4"/>
  <c r="E111" i="4" s="1"/>
  <c r="J37" i="3"/>
  <c r="J36" i="3"/>
  <c r="AY96" i="1"/>
  <c r="J35" i="3"/>
  <c r="AX96" i="1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3" i="3"/>
  <c r="BH153" i="3"/>
  <c r="BG153" i="3"/>
  <c r="BF153" i="3"/>
  <c r="T153" i="3"/>
  <c r="R153" i="3"/>
  <c r="P153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T124" i="3" s="1"/>
  <c r="T123" i="3" s="1"/>
  <c r="R125" i="3"/>
  <c r="R124" i="3" s="1"/>
  <c r="R123" i="3" s="1"/>
  <c r="P125" i="3"/>
  <c r="P124" i="3"/>
  <c r="P123" i="3" s="1"/>
  <c r="F118" i="3"/>
  <c r="F116" i="3"/>
  <c r="E114" i="3"/>
  <c r="F91" i="3"/>
  <c r="F89" i="3"/>
  <c r="E87" i="3"/>
  <c r="J24" i="3"/>
  <c r="E24" i="3"/>
  <c r="J92" i="3"/>
  <c r="J23" i="3"/>
  <c r="J21" i="3"/>
  <c r="E21" i="3"/>
  <c r="J118" i="3"/>
  <c r="J20" i="3"/>
  <c r="J18" i="3"/>
  <c r="E18" i="3"/>
  <c r="F119" i="3"/>
  <c r="J17" i="3"/>
  <c r="J12" i="3"/>
  <c r="J89" i="3" s="1"/>
  <c r="E7" i="3"/>
  <c r="E112" i="3" s="1"/>
  <c r="J37" i="2"/>
  <c r="J36" i="2"/>
  <c r="AY95" i="1"/>
  <c r="J35" i="2"/>
  <c r="AX95" i="1"/>
  <c r="BI417" i="2"/>
  <c r="BH417" i="2"/>
  <c r="BG417" i="2"/>
  <c r="BF417" i="2"/>
  <c r="T417" i="2"/>
  <c r="R417" i="2"/>
  <c r="P417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0" i="2"/>
  <c r="BH310" i="2"/>
  <c r="BG310" i="2"/>
  <c r="BF310" i="2"/>
  <c r="T310" i="2"/>
  <c r="R310" i="2"/>
  <c r="P310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89" i="2"/>
  <c r="BH289" i="2"/>
  <c r="BG289" i="2"/>
  <c r="BF289" i="2"/>
  <c r="T289" i="2"/>
  <c r="R289" i="2"/>
  <c r="P289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T254" i="2" s="1"/>
  <c r="R255" i="2"/>
  <c r="R254" i="2"/>
  <c r="P255" i="2"/>
  <c r="P254" i="2" s="1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F124" i="2"/>
  <c r="F122" i="2"/>
  <c r="E120" i="2"/>
  <c r="F91" i="2"/>
  <c r="F89" i="2"/>
  <c r="E87" i="2"/>
  <c r="J24" i="2"/>
  <c r="E24" i="2"/>
  <c r="J92" i="2" s="1"/>
  <c r="J23" i="2"/>
  <c r="J21" i="2"/>
  <c r="E21" i="2"/>
  <c r="J91" i="2"/>
  <c r="J20" i="2"/>
  <c r="J18" i="2"/>
  <c r="E18" i="2"/>
  <c r="F125" i="2" s="1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BK345" i="2"/>
  <c r="J265" i="2"/>
  <c r="BK231" i="2"/>
  <c r="BK199" i="2"/>
  <c r="BK141" i="2"/>
  <c r="J326" i="2"/>
  <c r="BK234" i="2"/>
  <c r="BK201" i="2"/>
  <c r="J351" i="2"/>
  <c r="BK170" i="2"/>
  <c r="J188" i="2"/>
  <c r="J302" i="2"/>
  <c r="J231" i="2"/>
  <c r="BK153" i="2"/>
  <c r="BK217" i="2"/>
  <c r="BK362" i="2"/>
  <c r="J310" i="2"/>
  <c r="J250" i="2"/>
  <c r="J160" i="2"/>
  <c r="J147" i="2"/>
  <c r="J383" i="2"/>
  <c r="BK406" i="2"/>
  <c r="BK354" i="2"/>
  <c r="BK243" i="2"/>
  <c r="J219" i="2"/>
  <c r="J411" i="2"/>
  <c r="BK383" i="2"/>
  <c r="J217" i="2"/>
  <c r="J406" i="2"/>
  <c r="BK302" i="2"/>
  <c r="J145" i="2"/>
  <c r="BK179" i="3"/>
  <c r="BK185" i="3"/>
  <c r="J139" i="3"/>
  <c r="J174" i="3"/>
  <c r="J169" i="3"/>
  <c r="J129" i="3"/>
  <c r="J208" i="4"/>
  <c r="J186" i="4"/>
  <c r="J149" i="4"/>
  <c r="J198" i="4"/>
  <c r="BK176" i="4"/>
  <c r="BK125" i="4"/>
  <c r="J220" i="4"/>
  <c r="J137" i="4"/>
  <c r="BK194" i="4"/>
  <c r="J125" i="4"/>
  <c r="BK196" i="4"/>
  <c r="BK162" i="4"/>
  <c r="J214" i="4"/>
  <c r="BK170" i="4"/>
  <c r="J158" i="4"/>
  <c r="BK131" i="4"/>
  <c r="J216" i="4"/>
  <c r="J160" i="4"/>
  <c r="BK233" i="4"/>
  <c r="J184" i="4"/>
  <c r="BK143" i="4"/>
  <c r="BK129" i="5"/>
  <c r="BK139" i="5"/>
  <c r="BK143" i="5"/>
  <c r="J129" i="5"/>
  <c r="BK123" i="5"/>
  <c r="BK119" i="5"/>
  <c r="J123" i="6"/>
  <c r="BK138" i="6"/>
  <c r="J135" i="6"/>
  <c r="J138" i="6"/>
  <c r="BK128" i="6"/>
  <c r="J348" i="2"/>
  <c r="BK255" i="2"/>
  <c r="BK221" i="2"/>
  <c r="J193" i="2"/>
  <c r="J368" i="2"/>
  <c r="J296" i="2"/>
  <c r="BK246" i="2"/>
  <c r="J209" i="2"/>
  <c r="J354" i="2"/>
  <c r="J215" i="2"/>
  <c r="BK193" i="2"/>
  <c r="J345" i="2"/>
  <c r="J261" i="2"/>
  <c r="BK188" i="2"/>
  <c r="J141" i="2"/>
  <c r="BK196" i="2"/>
  <c r="J358" i="2"/>
  <c r="J274" i="2"/>
  <c r="J243" i="2"/>
  <c r="BK223" i="2"/>
  <c r="J153" i="2"/>
  <c r="BK358" i="2"/>
  <c r="J137" i="2"/>
  <c r="BK380" i="2"/>
  <c r="BK348" i="2"/>
  <c r="BK237" i="2"/>
  <c r="J199" i="2"/>
  <c r="BK386" i="2"/>
  <c r="J237" i="2"/>
  <c r="J389" i="2"/>
  <c r="J362" i="2"/>
  <c r="J234" i="2"/>
  <c r="BK147" i="2"/>
  <c r="J182" i="3"/>
  <c r="BK174" i="3"/>
  <c r="BK142" i="3"/>
  <c r="BK164" i="3"/>
  <c r="J177" i="3"/>
  <c r="BK125" i="3"/>
  <c r="BK204" i="4"/>
  <c r="J174" i="4"/>
  <c r="BK216" i="4"/>
  <c r="J190" i="4"/>
  <c r="J162" i="4"/>
  <c r="J206" i="4"/>
  <c r="J225" i="4"/>
  <c r="J188" i="4"/>
  <c r="BK220" i="4"/>
  <c r="J180" i="4"/>
  <c r="BK139" i="4"/>
  <c r="J194" i="4"/>
  <c r="BK164" i="4"/>
  <c r="J133" i="4"/>
  <c r="BK180" i="4"/>
  <c r="BK160" i="4"/>
  <c r="BK137" i="4"/>
  <c r="BK214" i="4"/>
  <c r="J172" i="4"/>
  <c r="J231" i="4"/>
  <c r="BK223" i="4"/>
  <c r="BK168" i="4"/>
  <c r="J227" i="4"/>
  <c r="J145" i="4"/>
  <c r="J127" i="5"/>
  <c r="J141" i="5"/>
  <c r="BK133" i="5"/>
  <c r="J131" i="5"/>
  <c r="J334" i="2"/>
  <c r="BK240" i="2"/>
  <c r="J201" i="2"/>
  <c r="J163" i="2"/>
  <c r="BK135" i="2"/>
  <c r="J289" i="2"/>
  <c r="J228" i="2"/>
  <c r="J178" i="2"/>
  <c r="BK310" i="2"/>
  <c r="BK133" i="2"/>
  <c r="J170" i="2"/>
  <c r="BK265" i="2"/>
  <c r="BK248" i="2"/>
  <c r="BK137" i="2"/>
  <c r="BK178" i="2"/>
  <c r="BK334" i="2"/>
  <c r="J263" i="2"/>
  <c r="BK225" i="2"/>
  <c r="J133" i="2"/>
  <c r="BK396" i="2"/>
  <c r="BK411" i="2"/>
  <c r="BK377" i="2"/>
  <c r="BK261" i="2"/>
  <c r="BK228" i="2"/>
  <c r="BK389" i="2"/>
  <c r="BK326" i="2"/>
  <c r="BK143" i="2"/>
  <c r="BK374" i="2"/>
  <c r="J281" i="2"/>
  <c r="J150" i="2"/>
  <c r="BK132" i="3"/>
  <c r="BK182" i="3"/>
  <c r="BK153" i="3"/>
  <c r="BK177" i="3"/>
  <c r="J125" i="3"/>
  <c r="BK139" i="3"/>
  <c r="BK225" i="4"/>
  <c r="BK202" i="4"/>
  <c r="J170" i="4"/>
  <c r="J202" i="4"/>
  <c r="BK172" i="4"/>
  <c r="J154" i="4"/>
  <c r="BK135" i="4"/>
  <c r="BK190" i="4"/>
  <c r="J127" i="4"/>
  <c r="BK156" i="4"/>
  <c r="J200" i="4"/>
  <c r="BK178" i="4"/>
  <c r="BK147" i="4"/>
  <c r="BK188" i="4"/>
  <c r="J166" i="4"/>
  <c r="J139" i="4"/>
  <c r="J218" i="4"/>
  <c r="J164" i="4"/>
  <c r="J233" i="4"/>
  <c r="BK227" i="4"/>
  <c r="J182" i="4"/>
  <c r="BK229" i="4"/>
  <c r="BK151" i="4"/>
  <c r="J143" i="5"/>
  <c r="J123" i="5"/>
  <c r="BK121" i="5"/>
  <c r="BK131" i="5"/>
  <c r="J137" i="5"/>
  <c r="J119" i="5"/>
  <c r="BK132" i="6"/>
  <c r="J341" i="2"/>
  <c r="J259" i="2"/>
  <c r="BK215" i="2"/>
  <c r="BK157" i="2"/>
  <c r="BK338" i="2"/>
  <c r="J252" i="2"/>
  <c r="BK212" i="2"/>
  <c r="J143" i="2"/>
  <c r="BK289" i="2"/>
  <c r="AS94" i="1"/>
  <c r="BK250" i="2"/>
  <c r="BK183" i="2"/>
  <c r="J135" i="2"/>
  <c r="BK163" i="2"/>
  <c r="J338" i="2"/>
  <c r="BK281" i="2"/>
  <c r="J248" i="2"/>
  <c r="J212" i="2"/>
  <c r="BK131" i="2"/>
  <c r="J393" i="2"/>
  <c r="BK417" i="2"/>
  <c r="J386" i="2"/>
  <c r="BK267" i="2"/>
  <c r="J221" i="2"/>
  <c r="J396" i="2"/>
  <c r="J380" i="2"/>
  <c r="BK209" i="2"/>
  <c r="J377" i="2"/>
  <c r="BK296" i="2"/>
  <c r="J196" i="2"/>
  <c r="J160" i="3"/>
  <c r="BK129" i="3"/>
  <c r="BK169" i="3"/>
  <c r="J132" i="3"/>
  <c r="BK160" i="3"/>
  <c r="J145" i="3"/>
  <c r="BK145" i="3"/>
  <c r="BK206" i="4"/>
  <c r="BK154" i="4"/>
  <c r="J192" i="4"/>
  <c r="BK184" i="4"/>
  <c r="J156" i="4"/>
  <c r="BK200" i="4"/>
  <c r="J223" i="4"/>
  <c r="BK210" i="4"/>
  <c r="BK145" i="4"/>
  <c r="BK198" i="4"/>
  <c r="BK166" i="4"/>
  <c r="J212" i="4"/>
  <c r="J168" i="4"/>
  <c r="BK141" i="4"/>
  <c r="BK231" i="4"/>
  <c r="J176" i="4"/>
  <c r="BK158" i="4"/>
  <c r="J229" i="4"/>
  <c r="J204" i="4"/>
  <c r="J129" i="4"/>
  <c r="BK133" i="4"/>
  <c r="BK129" i="4"/>
  <c r="J135" i="5"/>
  <c r="J121" i="5"/>
  <c r="BK137" i="5"/>
  <c r="BK135" i="5"/>
  <c r="BK127" i="5"/>
  <c r="J128" i="6"/>
  <c r="J132" i="6"/>
  <c r="BK318" i="2"/>
  <c r="BK263" i="2"/>
  <c r="BK219" i="2"/>
  <c r="BK150" i="2"/>
  <c r="BK351" i="2"/>
  <c r="BK274" i="2"/>
  <c r="J225" i="2"/>
  <c r="BK139" i="2"/>
  <c r="J223" i="2"/>
  <c r="J183" i="2"/>
  <c r="BK341" i="2"/>
  <c r="BK259" i="2"/>
  <c r="BK160" i="2"/>
  <c r="J206" i="2"/>
  <c r="J318" i="2"/>
  <c r="J267" i="2"/>
  <c r="J240" i="2"/>
  <c r="J157" i="2"/>
  <c r="J417" i="2"/>
  <c r="BK145" i="2"/>
  <c r="J374" i="2"/>
  <c r="J246" i="2"/>
  <c r="BK206" i="2"/>
  <c r="BK393" i="2"/>
  <c r="BK252" i="2"/>
  <c r="J139" i="2"/>
  <c r="BK368" i="2"/>
  <c r="J255" i="2"/>
  <c r="J131" i="2"/>
  <c r="J179" i="3"/>
  <c r="J164" i="3"/>
  <c r="J185" i="3"/>
  <c r="J153" i="3"/>
  <c r="J142" i="3"/>
  <c r="J210" i="4"/>
  <c r="BK192" i="4"/>
  <c r="J131" i="4"/>
  <c r="J178" i="4"/>
  <c r="J135" i="4"/>
  <c r="BK149" i="4"/>
  <c r="BK212" i="4"/>
  <c r="BK218" i="4"/>
  <c r="J147" i="4"/>
  <c r="BK208" i="4"/>
  <c r="BK186" i="4"/>
  <c r="J151" i="4"/>
  <c r="BK174" i="4"/>
  <c r="J143" i="4"/>
  <c r="BK127" i="4"/>
  <c r="BK182" i="4"/>
  <c r="J141" i="4"/>
  <c r="J196" i="4"/>
  <c r="BK141" i="5"/>
  <c r="J125" i="5"/>
  <c r="J139" i="5"/>
  <c r="BK125" i="5"/>
  <c r="J133" i="5"/>
  <c r="BK135" i="6"/>
  <c r="BK123" i="6"/>
  <c r="T130" i="2" l="1"/>
  <c r="P177" i="2"/>
  <c r="R227" i="2"/>
  <c r="T227" i="2"/>
  <c r="BK347" i="2"/>
  <c r="J347" i="2" s="1"/>
  <c r="J105" i="2" s="1"/>
  <c r="R376" i="2"/>
  <c r="T392" i="2"/>
  <c r="BK128" i="3"/>
  <c r="J128" i="3"/>
  <c r="J100" i="3" s="1"/>
  <c r="P138" i="3"/>
  <c r="P181" i="3"/>
  <c r="BK222" i="4"/>
  <c r="J222" i="4" s="1"/>
  <c r="J101" i="4" s="1"/>
  <c r="P130" i="2"/>
  <c r="BK177" i="2"/>
  <c r="J177" i="2"/>
  <c r="J100" i="2"/>
  <c r="P227" i="2"/>
  <c r="BK258" i="2"/>
  <c r="J258" i="2" s="1"/>
  <c r="J104" i="2" s="1"/>
  <c r="P347" i="2"/>
  <c r="P376" i="2"/>
  <c r="BK392" i="2"/>
  <c r="J392" i="2"/>
  <c r="J107" i="2" s="1"/>
  <c r="P410" i="2"/>
  <c r="R128" i="3"/>
  <c r="T128" i="3"/>
  <c r="T127" i="3"/>
  <c r="T122" i="3"/>
  <c r="BK181" i="3"/>
  <c r="J181" i="3"/>
  <c r="J102" i="3" s="1"/>
  <c r="BK153" i="4"/>
  <c r="J153" i="4" s="1"/>
  <c r="J100" i="4" s="1"/>
  <c r="BK156" i="2"/>
  <c r="J156" i="2"/>
  <c r="J99" i="2" s="1"/>
  <c r="T177" i="2"/>
  <c r="T258" i="2"/>
  <c r="BK376" i="2"/>
  <c r="J376" i="2" s="1"/>
  <c r="J106" i="2" s="1"/>
  <c r="P392" i="2"/>
  <c r="R410" i="2"/>
  <c r="T138" i="3"/>
  <c r="P222" i="4"/>
  <c r="T153" i="4"/>
  <c r="R118" i="5"/>
  <c r="R117" i="5" s="1"/>
  <c r="BK130" i="2"/>
  <c r="J130" i="2"/>
  <c r="J98" i="2"/>
  <c r="P156" i="2"/>
  <c r="R177" i="2"/>
  <c r="R258" i="2"/>
  <c r="T347" i="2"/>
  <c r="R392" i="2"/>
  <c r="T410" i="2"/>
  <c r="R138" i="3"/>
  <c r="T181" i="3"/>
  <c r="R124" i="4"/>
  <c r="R123" i="4"/>
  <c r="R222" i="4"/>
  <c r="P118" i="5"/>
  <c r="P117" i="5" s="1"/>
  <c r="AU98" i="1" s="1"/>
  <c r="BK134" i="6"/>
  <c r="J134" i="6"/>
  <c r="J100" i="6" s="1"/>
  <c r="P153" i="4"/>
  <c r="R122" i="6"/>
  <c r="P134" i="6"/>
  <c r="R130" i="2"/>
  <c r="R156" i="2"/>
  <c r="R129" i="2" s="1"/>
  <c r="T156" i="2"/>
  <c r="T129" i="2" s="1"/>
  <c r="BK227" i="2"/>
  <c r="J227" i="2"/>
  <c r="J101" i="2" s="1"/>
  <c r="P258" i="2"/>
  <c r="R347" i="2"/>
  <c r="T376" i="2"/>
  <c r="BK410" i="2"/>
  <c r="J410" i="2" s="1"/>
  <c r="J108" i="2" s="1"/>
  <c r="P128" i="3"/>
  <c r="P127" i="3"/>
  <c r="P122" i="3"/>
  <c r="AU96" i="1" s="1"/>
  <c r="BK138" i="3"/>
  <c r="J138" i="3" s="1"/>
  <c r="J101" i="3" s="1"/>
  <c r="R181" i="3"/>
  <c r="T124" i="4"/>
  <c r="T123" i="4"/>
  <c r="P122" i="6"/>
  <c r="P121" i="6" s="1"/>
  <c r="P120" i="6" s="1"/>
  <c r="AU99" i="1" s="1"/>
  <c r="P124" i="4"/>
  <c r="P123" i="4" s="1"/>
  <c r="P122" i="4" s="1"/>
  <c r="P121" i="4" s="1"/>
  <c r="AU97" i="1" s="1"/>
  <c r="T222" i="4"/>
  <c r="BK122" i="6"/>
  <c r="J122" i="6"/>
  <c r="J98" i="6" s="1"/>
  <c r="BK124" i="4"/>
  <c r="BK123" i="4"/>
  <c r="J123" i="4"/>
  <c r="J98" i="4"/>
  <c r="BK118" i="5"/>
  <c r="BK117" i="5" s="1"/>
  <c r="J117" i="5" s="1"/>
  <c r="J30" i="5" s="1"/>
  <c r="J118" i="5"/>
  <c r="J97" i="5" s="1"/>
  <c r="T122" i="6"/>
  <c r="R134" i="6"/>
  <c r="R153" i="4"/>
  <c r="T118" i="5"/>
  <c r="T117" i="5" s="1"/>
  <c r="T134" i="6"/>
  <c r="BK254" i="2"/>
  <c r="J254" i="2"/>
  <c r="J102" i="2"/>
  <c r="BK124" i="3"/>
  <c r="J124" i="3"/>
  <c r="J98" i="3" s="1"/>
  <c r="BK131" i="6"/>
  <c r="J131" i="6" s="1"/>
  <c r="J99" i="6" s="1"/>
  <c r="E85" i="6"/>
  <c r="F117" i="6"/>
  <c r="J89" i="6"/>
  <c r="J92" i="6"/>
  <c r="BE123" i="6"/>
  <c r="BE132" i="6"/>
  <c r="BE135" i="6"/>
  <c r="J91" i="6"/>
  <c r="BE128" i="6"/>
  <c r="BE138" i="6"/>
  <c r="J124" i="4"/>
  <c r="J99" i="4" s="1"/>
  <c r="E85" i="5"/>
  <c r="BE125" i="5"/>
  <c r="BK122" i="4"/>
  <c r="J122" i="4"/>
  <c r="J97" i="4" s="1"/>
  <c r="BE121" i="5"/>
  <c r="BE131" i="5"/>
  <c r="F92" i="5"/>
  <c r="BE141" i="5"/>
  <c r="BE137" i="5"/>
  <c r="BE139" i="5"/>
  <c r="J111" i="5"/>
  <c r="J92" i="5"/>
  <c r="J113" i="5"/>
  <c r="BE123" i="5"/>
  <c r="BE127" i="5"/>
  <c r="BE143" i="5"/>
  <c r="BE129" i="5"/>
  <c r="BE133" i="5"/>
  <c r="BE135" i="5"/>
  <c r="BE119" i="5"/>
  <c r="J89" i="4"/>
  <c r="BE147" i="4"/>
  <c r="BE154" i="4"/>
  <c r="BE164" i="4"/>
  <c r="F92" i="4"/>
  <c r="BE158" i="4"/>
  <c r="BE180" i="4"/>
  <c r="BE186" i="4"/>
  <c r="BE190" i="4"/>
  <c r="BE231" i="4"/>
  <c r="BE131" i="4"/>
  <c r="BE172" i="4"/>
  <c r="BE174" i="4"/>
  <c r="BE216" i="4"/>
  <c r="BE220" i="4"/>
  <c r="BE227" i="4"/>
  <c r="BE229" i="4"/>
  <c r="BE125" i="4"/>
  <c r="BE133" i="4"/>
  <c r="BE149" i="4"/>
  <c r="BE162" i="4"/>
  <c r="BE168" i="4"/>
  <c r="BE178" i="4"/>
  <c r="BE208" i="4"/>
  <c r="BE223" i="4"/>
  <c r="BE225" i="4"/>
  <c r="BE233" i="4"/>
  <c r="J91" i="4"/>
  <c r="BE151" i="4"/>
  <c r="BE184" i="4"/>
  <c r="BE194" i="4"/>
  <c r="BE135" i="4"/>
  <c r="BE156" i="4"/>
  <c r="BE170" i="4"/>
  <c r="E85" i="4"/>
  <c r="J92" i="4"/>
  <c r="BE127" i="4"/>
  <c r="BE137" i="4"/>
  <c r="BE160" i="4"/>
  <c r="BE176" i="4"/>
  <c r="BE188" i="4"/>
  <c r="BE198" i="4"/>
  <c r="BE182" i="4"/>
  <c r="BE202" i="4"/>
  <c r="BE204" i="4"/>
  <c r="BE206" i="4"/>
  <c r="BE143" i="4"/>
  <c r="BE145" i="4"/>
  <c r="BE192" i="4"/>
  <c r="BE210" i="4"/>
  <c r="BE212" i="4"/>
  <c r="BE218" i="4"/>
  <c r="BE129" i="4"/>
  <c r="BE141" i="4"/>
  <c r="BE196" i="4"/>
  <c r="BE139" i="4"/>
  <c r="BE166" i="4"/>
  <c r="BE200" i="4"/>
  <c r="BE214" i="4"/>
  <c r="J116" i="3"/>
  <c r="J91" i="3"/>
  <c r="BE132" i="3"/>
  <c r="BE139" i="3"/>
  <c r="BE153" i="3"/>
  <c r="BE164" i="3"/>
  <c r="BE179" i="3"/>
  <c r="F92" i="3"/>
  <c r="E85" i="3"/>
  <c r="BE174" i="3"/>
  <c r="BE185" i="3"/>
  <c r="J119" i="3"/>
  <c r="BE142" i="3"/>
  <c r="BE145" i="3"/>
  <c r="BE182" i="3"/>
  <c r="BE169" i="3"/>
  <c r="BE177" i="3"/>
  <c r="BE125" i="3"/>
  <c r="BE160" i="3"/>
  <c r="BK129" i="2"/>
  <c r="J129" i="2"/>
  <c r="J97" i="2"/>
  <c r="BE129" i="3"/>
  <c r="BE178" i="2"/>
  <c r="BE212" i="2"/>
  <c r="BE219" i="2"/>
  <c r="E85" i="2"/>
  <c r="BE139" i="2"/>
  <c r="BE141" i="2"/>
  <c r="BE147" i="2"/>
  <c r="BE160" i="2"/>
  <c r="BE228" i="2"/>
  <c r="BE240" i="2"/>
  <c r="BE246" i="2"/>
  <c r="BE261" i="2"/>
  <c r="BE263" i="2"/>
  <c r="BE265" i="2"/>
  <c r="BE386" i="2"/>
  <c r="BE396" i="2"/>
  <c r="BE411" i="2"/>
  <c r="F92" i="2"/>
  <c r="BE133" i="2"/>
  <c r="BE163" i="2"/>
  <c r="BE248" i="2"/>
  <c r="BE351" i="2"/>
  <c r="BE354" i="2"/>
  <c r="BE362" i="2"/>
  <c r="BE377" i="2"/>
  <c r="J124" i="2"/>
  <c r="BE215" i="2"/>
  <c r="BE217" i="2"/>
  <c r="BE358" i="2"/>
  <c r="BE368" i="2"/>
  <c r="BE374" i="2"/>
  <c r="BE383" i="2"/>
  <c r="BE393" i="2"/>
  <c r="J122" i="2"/>
  <c r="J125" i="2"/>
  <c r="BE131" i="2"/>
  <c r="BE380" i="2"/>
  <c r="BE389" i="2"/>
  <c r="BE406" i="2"/>
  <c r="BE417" i="2"/>
  <c r="BE135" i="2"/>
  <c r="BE143" i="2"/>
  <c r="BE188" i="2"/>
  <c r="BE201" i="2"/>
  <c r="BE209" i="2"/>
  <c r="BE255" i="2"/>
  <c r="BE259" i="2"/>
  <c r="BE302" i="2"/>
  <c r="BE326" i="2"/>
  <c r="BE348" i="2"/>
  <c r="BE150" i="2"/>
  <c r="BE193" i="2"/>
  <c r="BE274" i="2"/>
  <c r="BE296" i="2"/>
  <c r="BE145" i="2"/>
  <c r="BE157" i="2"/>
  <c r="BE221" i="2"/>
  <c r="BE252" i="2"/>
  <c r="BE310" i="2"/>
  <c r="BE338" i="2"/>
  <c r="BE341" i="2"/>
  <c r="BE345" i="2"/>
  <c r="BE223" i="2"/>
  <c r="BE183" i="2"/>
  <c r="BE225" i="2"/>
  <c r="BE231" i="2"/>
  <c r="BE234" i="2"/>
  <c r="BE237" i="2"/>
  <c r="BE243" i="2"/>
  <c r="BE250" i="2"/>
  <c r="BE137" i="2"/>
  <c r="BE153" i="2"/>
  <c r="BE196" i="2"/>
  <c r="BE199" i="2"/>
  <c r="BE206" i="2"/>
  <c r="BE267" i="2"/>
  <c r="BE281" i="2"/>
  <c r="BE318" i="2"/>
  <c r="BE334" i="2"/>
  <c r="BE170" i="2"/>
  <c r="BE289" i="2"/>
  <c r="F35" i="3"/>
  <c r="BB96" i="1" s="1"/>
  <c r="F35" i="4"/>
  <c r="BB97" i="1" s="1"/>
  <c r="F36" i="5"/>
  <c r="BC98" i="1"/>
  <c r="F34" i="4"/>
  <c r="BA97" i="1"/>
  <c r="F34" i="6"/>
  <c r="BA99" i="1"/>
  <c r="J34" i="2"/>
  <c r="AW95" i="1"/>
  <c r="F37" i="2"/>
  <c r="BD95" i="1" s="1"/>
  <c r="J34" i="3"/>
  <c r="AW96" i="1"/>
  <c r="J34" i="4"/>
  <c r="AW97" i="1"/>
  <c r="F35" i="6"/>
  <c r="BB99" i="1"/>
  <c r="F36" i="2"/>
  <c r="BC95" i="1"/>
  <c r="F34" i="3"/>
  <c r="BA96" i="1"/>
  <c r="F37" i="4"/>
  <c r="BD97" i="1" s="1"/>
  <c r="J34" i="6"/>
  <c r="AW99" i="1" s="1"/>
  <c r="F35" i="2"/>
  <c r="BB95" i="1"/>
  <c r="F36" i="3"/>
  <c r="BC96" i="1"/>
  <c r="F36" i="4"/>
  <c r="BC97" i="1"/>
  <c r="F36" i="6"/>
  <c r="BC99" i="1"/>
  <c r="F37" i="3"/>
  <c r="BD96" i="1" s="1"/>
  <c r="J34" i="5"/>
  <c r="AW98" i="1" s="1"/>
  <c r="F34" i="5"/>
  <c r="BA98" i="1"/>
  <c r="F35" i="5"/>
  <c r="BB98" i="1"/>
  <c r="F37" i="5"/>
  <c r="BD98" i="1"/>
  <c r="F37" i="6"/>
  <c r="BD99" i="1"/>
  <c r="F34" i="2"/>
  <c r="BA95" i="1" s="1"/>
  <c r="BK127" i="3" l="1"/>
  <c r="J127" i="3" s="1"/>
  <c r="J99" i="3" s="1"/>
  <c r="R122" i="4"/>
  <c r="R121" i="4" s="1"/>
  <c r="T121" i="6"/>
  <c r="T120" i="6"/>
  <c r="T122" i="4"/>
  <c r="T121" i="4" s="1"/>
  <c r="P257" i="2"/>
  <c r="R127" i="3"/>
  <c r="R122" i="3"/>
  <c r="P129" i="2"/>
  <c r="P128" i="2"/>
  <c r="AU95" i="1" s="1"/>
  <c r="AU94" i="1" s="1"/>
  <c r="R121" i="6"/>
  <c r="R120" i="6" s="1"/>
  <c r="BK257" i="2"/>
  <c r="J257" i="2"/>
  <c r="J103" i="2"/>
  <c r="R257" i="2"/>
  <c r="R128" i="2"/>
  <c r="T257" i="2"/>
  <c r="T128" i="2"/>
  <c r="BK121" i="6"/>
  <c r="J121" i="6"/>
  <c r="J97" i="6" s="1"/>
  <c r="BK123" i="3"/>
  <c r="J123" i="3" s="1"/>
  <c r="J97" i="3" s="1"/>
  <c r="AG98" i="1"/>
  <c r="J96" i="5"/>
  <c r="BK121" i="4"/>
  <c r="J121" i="4"/>
  <c r="J96" i="4"/>
  <c r="BK122" i="3"/>
  <c r="J122" i="3" s="1"/>
  <c r="J30" i="3" s="1"/>
  <c r="AG96" i="1" s="1"/>
  <c r="BK128" i="2"/>
  <c r="J128" i="2" s="1"/>
  <c r="J96" i="2" s="1"/>
  <c r="J33" i="3"/>
  <c r="AV96" i="1"/>
  <c r="AT96" i="1"/>
  <c r="F33" i="6"/>
  <c r="AZ99" i="1" s="1"/>
  <c r="F33" i="4"/>
  <c r="AZ97" i="1" s="1"/>
  <c r="BD94" i="1"/>
  <c r="W33" i="1"/>
  <c r="BA94" i="1"/>
  <c r="AW94" i="1"/>
  <c r="AK30" i="1"/>
  <c r="J33" i="2"/>
  <c r="AV95" i="1" s="1"/>
  <c r="AT95" i="1" s="1"/>
  <c r="F33" i="2"/>
  <c r="AZ95" i="1" s="1"/>
  <c r="F33" i="3"/>
  <c r="AZ96" i="1" s="1"/>
  <c r="BB94" i="1"/>
  <c r="AX94" i="1"/>
  <c r="J33" i="4"/>
  <c r="AV97" i="1" s="1"/>
  <c r="AT97" i="1" s="1"/>
  <c r="J33" i="6"/>
  <c r="AV99" i="1"/>
  <c r="AT99" i="1"/>
  <c r="F33" i="5"/>
  <c r="AZ98" i="1"/>
  <c r="J33" i="5"/>
  <c r="AV98" i="1"/>
  <c r="AT98" i="1" s="1"/>
  <c r="AN98" i="1" s="1"/>
  <c r="BC94" i="1"/>
  <c r="AY94" i="1" s="1"/>
  <c r="BK120" i="6" l="1"/>
  <c r="J120" i="6"/>
  <c r="J96" i="6"/>
  <c r="J39" i="5"/>
  <c r="AN96" i="1"/>
  <c r="J96" i="3"/>
  <c r="J39" i="3"/>
  <c r="W32" i="1"/>
  <c r="J30" i="2"/>
  <c r="AG95" i="1"/>
  <c r="J30" i="4"/>
  <c r="AG97" i="1"/>
  <c r="AN97" i="1" s="1"/>
  <c r="W30" i="1"/>
  <c r="AZ94" i="1"/>
  <c r="W29" i="1" s="1"/>
  <c r="W31" i="1"/>
  <c r="J39" i="4" l="1"/>
  <c r="J39" i="2"/>
  <c r="AN95" i="1"/>
  <c r="J30" i="6"/>
  <c r="AG99" i="1"/>
  <c r="AG94" i="1"/>
  <c r="AK26" i="1" s="1"/>
  <c r="AV94" i="1"/>
  <c r="AK29" i="1" s="1"/>
  <c r="AK35" i="1" l="1"/>
  <c r="J39" i="6"/>
  <c r="AN99" i="1"/>
  <c r="AT94" i="1"/>
  <c r="AN94" i="1"/>
</calcChain>
</file>

<file path=xl/sharedStrings.xml><?xml version="1.0" encoding="utf-8"?>
<sst xmlns="http://schemas.openxmlformats.org/spreadsheetml/2006/main" count="5534" uniqueCount="934">
  <si>
    <t>Export Komplet</t>
  </si>
  <si>
    <t/>
  </si>
  <si>
    <t>2.0</t>
  </si>
  <si>
    <t>ZAMOK</t>
  </si>
  <si>
    <t>False</t>
  </si>
  <si>
    <t>{85028b2c-85a9-4bdd-beb2-4d94d2053182}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</si>
  <si>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</si>
  <si>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</si>
  <si>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</si>
  <si>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</si>
  <si>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</si>
  <si>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</si>
  <si>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</si>
  <si>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</si>
  <si>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2022-069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</si>
  <si>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</si>
  <si>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</si>
  <si>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Brno, Kounicova 26 - Oprava hlavního vstupu</t>
  </si>
  <si>
    <t>KSO:</t>
  </si>
  <si>
    <t>CC-CZ:</t>
  </si>
  <si>
    <t>Místo:</t>
  </si>
  <si>
    <t>Brno, Kounicova 26</t>
  </si>
  <si>
    <t>Datum:</t>
  </si>
  <si>
    <t>22. 9. 2022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</si>
  <si>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</si>
  <si>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</si>
  <si>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</si>
  <si>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</si>
  <si>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</si>
  <si>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</si>
  <si>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</si>
  <si>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</si>
  <si>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</si>
  <si>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</si>
  <si>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</si>
  <si>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</si>
  <si>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</si>
  <si>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</si>
  <si>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</si>
  <si>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</si>
  <si>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</si>
  <si>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</si>
  <si>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</si>
  <si>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</si>
  <si>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</si>
  <si>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</si>
  <si>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</si>
  <si>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</si>
  <si>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</si>
  <si>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</si>
  <si>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</si>
  <si>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</si>
  <si>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</si>
  <si>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</si>
  <si>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</si>
  <si>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</si>
  <si>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</si>
  <si>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</si>
  <si>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</si>
  <si>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</si>
  <si>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</si>
  <si>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</si>
  <si>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</si>
  <si>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</si>
  <si>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</si>
  <si>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</si>
  <si>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</si>
  <si>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</si>
  <si>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</si>
  <si>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</si>
  <si>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</si>
  <si>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</si>
  <si>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</si>
  <si>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</si>
  <si>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</si>
  <si>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</si>
  <si>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</si>
  <si>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</si>
  <si>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</si>
  <si>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</si>
  <si>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</si>
  <si>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</si>
  <si>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</si>
  <si>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</si>
  <si>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</si>
  <si>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</si>
  <si>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{9690dd49-36e3-479e-bcb1-370f9d048ff2}</t>
  </si>
  <si>
    <t>2</t>
  </si>
  <si>
    <t>02</t>
  </si>
  <si>
    <t>Kamenické práce</t>
  </si>
  <si>
    <t>{3240d201-f3cc-4d5a-92cf-77f4b1329c8d}</t>
  </si>
  <si>
    <t>03</t>
  </si>
  <si>
    <t>Elektroinstalace</t>
  </si>
  <si>
    <t>{ae212482-8db4-427e-99a2-dc73569fde78}</t>
  </si>
  <si>
    <t>04</t>
  </si>
  <si>
    <t>Ostatní náklady</t>
  </si>
  <si>
    <t>{9f36f1d1-efdd-4da1-a707-d9d2aa2ddfad}</t>
  </si>
  <si>
    <t>05</t>
  </si>
  <si>
    <t>VRN</t>
  </si>
  <si>
    <t>{2319e8e0-f2e7-48dc-9f9c-3f72fbbdcfbf}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</si>
  <si>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</si>
  <si>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</si>
  <si>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</si>
  <si>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</si>
  <si>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</si>
  <si>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</si>
  <si>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</si>
  <si>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</si>
  <si>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</si>
  <si>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</si>
  <si>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</si>
  <si>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</si>
  <si>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</si>
  <si>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</si>
  <si>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</si>
  <si>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</si>
  <si>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</si>
  <si>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</si>
  <si>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</si>
  <si>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796 - Vybavení a příslušenství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</si>
  <si>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</si>
  <si>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</si>
  <si>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</si>
  <si>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</si>
  <si>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</si>
  <si>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</si>
  <si>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</si>
  <si>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</si>
  <si>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</si>
  <si>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</si>
  <si>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</si>
  <si>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</si>
  <si>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</si>
  <si>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</si>
  <si>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</si>
  <si>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</si>
  <si>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</si>
  <si>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</si>
  <si>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183211422</t>
  </si>
  <si>
    <t>Dosadba květin hrnkovaných D květináče přes 80 do 120 mm</t>
  </si>
  <si>
    <t>kus</t>
  </si>
  <si>
    <t>CS ÚRS 2022 02</t>
  </si>
  <si>
    <t>4</t>
  </si>
  <si>
    <t>746052259</t>
  </si>
  <si>
    <t>PP</t>
  </si>
  <si>
    <t>Dosadba květin se zalitím hrnkovaných, o průměru květináče přes 80 do 120 mm</t>
  </si>
  <si>
    <t>R-183211</t>
  </si>
  <si>
    <t>Dosadba květin do připravené půdy - příplatek k ceně za výsadbu do nádob</t>
  </si>
  <si>
    <t>R-položka</t>
  </si>
  <si>
    <t>-520293860</t>
  </si>
  <si>
    <t>3</t>
  </si>
  <si>
    <t>M</t>
  </si>
  <si>
    <t>R-0001</t>
  </si>
  <si>
    <t>Zamioculcas zamiifolia, výška 45-55 cm</t>
  </si>
  <si>
    <t>8</t>
  </si>
  <si>
    <t>655364346</t>
  </si>
  <si>
    <t>R-00002</t>
  </si>
  <si>
    <t>Spathiphyllum, výška 20 cm</t>
  </si>
  <si>
    <t>-1498520160</t>
  </si>
  <si>
    <t>5</t>
  </si>
  <si>
    <t>R-0003</t>
  </si>
  <si>
    <t>Calathea makoyana, výška 45 cm</t>
  </si>
  <si>
    <t>344443363</t>
  </si>
  <si>
    <t>6</t>
  </si>
  <si>
    <t>184851111</t>
  </si>
  <si>
    <t>Hnojení roztokem hnojiva v rovině a svahu přes 1:5 do 1:2</t>
  </si>
  <si>
    <t>m3</t>
  </si>
  <si>
    <t>1420524942</t>
  </si>
  <si>
    <t>Hnojení roztokem hnojiva v rovině nebo na svahu do 1:5</t>
  </si>
  <si>
    <t>7</t>
  </si>
  <si>
    <t>25191155</t>
  </si>
  <si>
    <t>hnojivo průmyslové</t>
  </si>
  <si>
    <t>kg</t>
  </si>
  <si>
    <t>-937512106</t>
  </si>
  <si>
    <t>184911421</t>
  </si>
  <si>
    <t>Mulčování rostlin kůrou tl do 0,1 m v rovině a svahu do 1:5</t>
  </si>
  <si>
    <t>m2</t>
  </si>
  <si>
    <t>1235449258</t>
  </si>
  <si>
    <t>Mulčování vysazených rostlin mulčovací kůrou, tl. do 100 mm v rovině nebo na svahu do 1:5</t>
  </si>
  <si>
    <t>9</t>
  </si>
  <si>
    <t>10391100</t>
  </si>
  <si>
    <t>kůra mulčovací VL vč. dopravy</t>
  </si>
  <si>
    <t>-1900752306</t>
  </si>
  <si>
    <t>kůra mulčovací VL</t>
  </si>
  <si>
    <t>VV</t>
  </si>
  <si>
    <t>1,35*0,103 'Přepočtené koeficientem množství</t>
  </si>
  <si>
    <t>10</t>
  </si>
  <si>
    <t>R712771431</t>
  </si>
  <si>
    <t>Provedení vegetační vrstvy do květináče</t>
  </si>
  <si>
    <t>16</t>
  </si>
  <si>
    <t>-336554739</t>
  </si>
  <si>
    <t>2,7*0,5*0,5</t>
  </si>
  <si>
    <t>11</t>
  </si>
  <si>
    <t>10321100</t>
  </si>
  <si>
    <t>zahradní substrát pro výsadbu VL</t>
  </si>
  <si>
    <t>913433634</t>
  </si>
  <si>
    <t>Úpravy povrchů, podlahy a osazování výplní</t>
  </si>
  <si>
    <t>12</t>
  </si>
  <si>
    <t>611315422</t>
  </si>
  <si>
    <t>Oprava vnitřní vápenné štukové omítky stropů v rozsahu plochy přes 10 do 30 %</t>
  </si>
  <si>
    <t>-39468798</t>
  </si>
  <si>
    <t>Oprava vápenné omítky vnitřních ploch štukové dvouvrstvé, tloušťky do 20 mm a tloušťky štuku do 3 mm stropů, v rozsahu opravované plochy přes 10 do 30%</t>
  </si>
  <si>
    <t>"0P001"     132,4</t>
  </si>
  <si>
    <t>13</t>
  </si>
  <si>
    <t>611325111</t>
  </si>
  <si>
    <t>Vápenocementová hladká omítka rýh ve stropech š do 150 mm</t>
  </si>
  <si>
    <t>-529503119</t>
  </si>
  <si>
    <t>Vápenocementová omítka rýh hladká ve stropech, šířky rýhy do 150 mm</t>
  </si>
  <si>
    <t>70*0,03 + 50*0,07</t>
  </si>
  <si>
    <t>14</t>
  </si>
  <si>
    <t>612315422</t>
  </si>
  <si>
    <t>Oprava vnitřní vápenné štukové omítky stěn v rozsahu plochy přes 10 do 30 %</t>
  </si>
  <si>
    <t>822313811</t>
  </si>
  <si>
    <t>Oprava vápenné omítky vnitřních ploch štukové dvouvrstvé, tloušťky do 20 mm a tloušťky štuku do 3 mm stěn, v rozsahu opravované plochy přes 10 do 30%</t>
  </si>
  <si>
    <t>8,64*3,725 - 3*1,775*3,465</t>
  </si>
  <si>
    <t>7,47*1,975 - 0,425*0,8</t>
  </si>
  <si>
    <t>8,64*1,975 - 3*1,7*1,7</t>
  </si>
  <si>
    <t>Součet</t>
  </si>
  <si>
    <t>R-61250001</t>
  </si>
  <si>
    <t>Omítka dekorativní s mramorovým efektem - Raffaelo decoro stucco (barevnost bude odsouhlasena před realizací)</t>
  </si>
  <si>
    <t>598046668</t>
  </si>
  <si>
    <t>Ostatní konstrukce a práce, bourání</t>
  </si>
  <si>
    <t>941111111</t>
  </si>
  <si>
    <t>Montáž lešení řadového trubkového lehkého s podlahami zatížení do 200 kg/m2 š od 0,6 do 0,9 m v do 10 m</t>
  </si>
  <si>
    <t>-1380042575</t>
  </si>
  <si>
    <t>Montáž lešení řadového trubkového lehkého pracovního s podlahami s provozním zatížením tř. 3 do 200 kg/m2 šířky tř. W06 od 0,6 do 0,9 m, výšky do 10 m</t>
  </si>
  <si>
    <t>6,9*15</t>
  </si>
  <si>
    <t>4,6*24</t>
  </si>
  <si>
    <t>17</t>
  </si>
  <si>
    <t>941111211</t>
  </si>
  <si>
    <t>Příplatek k lešení řadovému trubkovému lehkému s podlahami š 0,9 m v 10 m za první a ZKD den použití</t>
  </si>
  <si>
    <t>1470267929</t>
  </si>
  <si>
    <t>Montáž lešení řadového trubkového lehkého pracovního s podlahami s provozním zatížením tř. 3 do 200 kg/m2 Příplatek za první a každý další den použití lešení k ceně -1111</t>
  </si>
  <si>
    <t>"předpoklad provádění 14 dní"      6,9*15*14</t>
  </si>
  <si>
    <t>"předpoklad provádění 60 dní"     6,9*15*60</t>
  </si>
  <si>
    <t>18</t>
  </si>
  <si>
    <t>941111811</t>
  </si>
  <si>
    <t>Demontáž lešení řadového trubkového lehkého s podlahami zatížení do 200 kg/m2 š od 0,6 do 0,9 m v do 10 m</t>
  </si>
  <si>
    <t>-540094710</t>
  </si>
  <si>
    <t>Demontáž lešení řadového trubkového lehkého pracovního s podlahami s provozním zatížením tř. 3 do 200 kg/m2 šířky tř. W06 od 0,6 do 0,9 m, výšky do 10 m</t>
  </si>
  <si>
    <t>19</t>
  </si>
  <si>
    <t>944711113</t>
  </si>
  <si>
    <t>Montáž záchytné stříšky š přes 2 do 2,5 m</t>
  </si>
  <si>
    <t>m</t>
  </si>
  <si>
    <t>-1539798660</t>
  </si>
  <si>
    <t>Montáž záchytné stříšky zřizované současně s lehkým nebo těžkým lešením, šířky přes 2,0 do 2,5 m</t>
  </si>
  <si>
    <t>2,2</t>
  </si>
  <si>
    <t>20</t>
  </si>
  <si>
    <t>944711213</t>
  </si>
  <si>
    <t>Příplatek k záchytné stříšce š do 2,5 m za první a ZKD den použití</t>
  </si>
  <si>
    <t>-1033724256</t>
  </si>
  <si>
    <t>Montáž záchytné stříšky Příplatek za první a každý další den použití záchytné stříšky k ceně -1113</t>
  </si>
  <si>
    <t>"předpoklad provádění 14 dní"    2,2*14</t>
  </si>
  <si>
    <t>944711813</t>
  </si>
  <si>
    <t>Demontáž záchytné stříšky š přes 2 do 2,5 m</t>
  </si>
  <si>
    <t>-611549514</t>
  </si>
  <si>
    <t>Demontáž záchytné stříšky zřizované současně s lehkým nebo těžkým lešením, šířky přes 2,0 do 2,5 m</t>
  </si>
  <si>
    <t>22</t>
  </si>
  <si>
    <t>949101112</t>
  </si>
  <si>
    <t>Lešení pomocné pro objekty pozemních staveb s lešeňovou podlahou v přes 1,9 do 3,5 m zatížení do 150 kg/m2</t>
  </si>
  <si>
    <t>1226371277</t>
  </si>
  <si>
    <t>Lešení pomocné pracovní pro objekty pozemních staveb pro zatížení do 150 kg/m2, o výšce lešeňové podlahy přes 1,9 do 3,5 m</t>
  </si>
  <si>
    <t>16,24 + 4,8 + 4,8</t>
  </si>
  <si>
    <t>57</t>
  </si>
  <si>
    <t>23</t>
  </si>
  <si>
    <t>962032230</t>
  </si>
  <si>
    <t>Bourání zdiva z cihel pálených nebo vápenopískových na MV nebo MVC do 1 m3</t>
  </si>
  <si>
    <t>1812180732</t>
  </si>
  <si>
    <t>Bourání zdiva nadzákladového z cihel nebo tvárnic z cihel pálených nebo vápenopískových, na maltu vápennou nebo vápenocementovou, objemu do 1 m3</t>
  </si>
  <si>
    <t>"B09 vybourání parapetu"   0,75*0,9*0,3</t>
  </si>
  <si>
    <t>24</t>
  </si>
  <si>
    <t>968062456</t>
  </si>
  <si>
    <t>Vybourání dřevěných dveřních zárubní pl přes 2 m2</t>
  </si>
  <si>
    <t>1541612292</t>
  </si>
  <si>
    <t>Vybourání dřevěných rámů oken s křídly, dveřních zárubní, vrat, stěn, ostění nebo obkladů dveřních zárubní, plochy přes 2 m2</t>
  </si>
  <si>
    <t>3*6,3</t>
  </si>
  <si>
    <t>25</t>
  </si>
  <si>
    <t>968072455</t>
  </si>
  <si>
    <t>Vybourání kovových dveřních zárubní pl do 2 m2</t>
  </si>
  <si>
    <t>-656977755</t>
  </si>
  <si>
    <t>Vybourání kovových rámů oken s křídly, dveřních zárubní, vrat, stěn, ostění nebo obkladů dveřních zárubní, plochy do 2 m2</t>
  </si>
  <si>
    <t>0,8*1,97</t>
  </si>
  <si>
    <t>26</t>
  </si>
  <si>
    <t>971033141</t>
  </si>
  <si>
    <t>Vybourání otvorů ve zdivu cihelném D do 60 mm na MVC nebo MV tl do 300 mm</t>
  </si>
  <si>
    <t>2082934699</t>
  </si>
  <si>
    <t>Vybourání otvorů ve zdivu základovém nebo nadzákladovém z cihel, tvárnic, příčkovek z cihel pálených na maltu vápennou nebo vápenocementovou průměru profilu do 60 mm, tl. do 300 mm</t>
  </si>
  <si>
    <t>27</t>
  </si>
  <si>
    <t>973031344</t>
  </si>
  <si>
    <t>Vysekání kapes ve zdivu cihelném na MV nebo MVC pl do 0,25 m2 hl do 150 mm</t>
  </si>
  <si>
    <t>-2135633722</t>
  </si>
  <si>
    <t>Vysekání výklenků nebo kapes ve zdivu z cihel na maltu vápennou nebo vápenocementovou kapes, plochy do 0,25 m2, hl. do 150 mm</t>
  </si>
  <si>
    <t>28</t>
  </si>
  <si>
    <t>973032614</t>
  </si>
  <si>
    <t>Vysekání kapes pro špalíky ve zdivu z dutých cihel nebo tvárnic do 50x50x50 mm</t>
  </si>
  <si>
    <t>-301780164</t>
  </si>
  <si>
    <t>Vysekání kapes ve zdivu z dutých cihel nebo tvárnic pro špalíky a krabice, velikosti do 50x50x50 mm</t>
  </si>
  <si>
    <t>29</t>
  </si>
  <si>
    <t>973032616</t>
  </si>
  <si>
    <t>Vysekání kapes pro špalíky a krabice ve zdivu z dutých cihel nebo tvárnic do 100x100x50 mm</t>
  </si>
  <si>
    <t>905484525</t>
  </si>
  <si>
    <t>Vysekání kapes ve zdivu z dutých cihel nebo tvárnic pro špalíky a krabice, velikosti do 100x100x50 mm</t>
  </si>
  <si>
    <t>30</t>
  </si>
  <si>
    <t>974031121</t>
  </si>
  <si>
    <t>Vysekání rýh ve zdivu cihelném hl do 30 mm š do 30 mm</t>
  </si>
  <si>
    <t>1421743036</t>
  </si>
  <si>
    <t>Vysekání rýh ve zdivu cihelném na maltu vápennou nebo vápenocementovou do hl. 30 mm a šířky do 30 mm</t>
  </si>
  <si>
    <t>31</t>
  </si>
  <si>
    <t>974031132</t>
  </si>
  <si>
    <t>Vysekání rýh ve zdivu cihelném hl do 50 mm š do 70 mm</t>
  </si>
  <si>
    <t>-778517854</t>
  </si>
  <si>
    <t>Vysekání rýh ve zdivu cihelném na maltu vápennou nebo vápenocementovou do hl. 50 mm a šířky do 70 mm</t>
  </si>
  <si>
    <t>997</t>
  </si>
  <si>
    <t>Přesun sutě</t>
  </si>
  <si>
    <t>32</t>
  </si>
  <si>
    <t>997013111</t>
  </si>
  <si>
    <t>Vnitrostaveništní doprava suti a vybouraných hmot pro budovy v do 6 m s použitím mechanizace</t>
  </si>
  <si>
    <t>t</t>
  </si>
  <si>
    <t>-32781894</t>
  </si>
  <si>
    <t>Vnitrostaveništní doprava suti a vybouraných hmot vodorovně do 50 m svisle s použitím mechanizace pro budovy a haly výšky do 6 m</t>
  </si>
  <si>
    <t>0,38+1,458+0,05+0,35+0,915+3,185</t>
  </si>
  <si>
    <t>33</t>
  </si>
  <si>
    <t>997231511</t>
  </si>
  <si>
    <t>Nakládání, překládání nebo manipulace se sutí a vybouranými hmotami</t>
  </si>
  <si>
    <t>-1186536414</t>
  </si>
  <si>
    <t>Vodorovná doprava suti a vybouraných hmot s vyložením a hrubým urovnáním nakládání nebo překládání na dopravní prostředek při vodorovné dopravě suti a vybouraných hmot</t>
  </si>
  <si>
    <t>34</t>
  </si>
  <si>
    <t>997013501</t>
  </si>
  <si>
    <t>Odvoz suti a vybouraných hmot na skládku nebo meziskládku do 1 km se složením</t>
  </si>
  <si>
    <t>-1664641289</t>
  </si>
  <si>
    <t>Odvoz suti a vybouraných hmot na skládku nebo meziskládku se složením, na vzdálenost do 1 km</t>
  </si>
  <si>
    <t>35</t>
  </si>
  <si>
    <t>997013509</t>
  </si>
  <si>
    <t>Příplatek k odvozu suti a vybouraných hmot na skládku ZKD 1 km přes 1 km</t>
  </si>
  <si>
    <t>-24702114</t>
  </si>
  <si>
    <t>Odvoz suti a vybouraných hmot na skládku nebo meziskládku se složením, na vzdálenost Příplatek k ceně za každý další i započatý 1 km přes 1 km</t>
  </si>
  <si>
    <t>(0,38+1,458+0,05+0,35+0,915+3,185)*9</t>
  </si>
  <si>
    <t>36</t>
  </si>
  <si>
    <t>997013804</t>
  </si>
  <si>
    <t>Poplatek za uložení na skládce (skládkovné) stavebního odpadu ze skla kód odpadu 17 02 02</t>
  </si>
  <si>
    <t>2036709974</t>
  </si>
  <si>
    <t>Poplatek za uložení stavebního odpadu na skládce (skládkovné) ze skla zatříděného do Katalogu odpadů pod kódem 17 02 02</t>
  </si>
  <si>
    <t>0,38</t>
  </si>
  <si>
    <t>37</t>
  </si>
  <si>
    <t>997013811</t>
  </si>
  <si>
    <t>Poplatek za uložení na skládce (skládkovné) stavebního odpadu dřevěného kód odpadu 17 02 01</t>
  </si>
  <si>
    <t>2127936848</t>
  </si>
  <si>
    <t>Poplatek za uložení stavebního odpadu na skládce (skládkovné) dřevěného zatříděného do Katalogu odpadů pod kódem 17 02 01</t>
  </si>
  <si>
    <t>1,458</t>
  </si>
  <si>
    <t>38</t>
  </si>
  <si>
    <t>997013813</t>
  </si>
  <si>
    <t>Poplatek za uložení na skládce (skládkovné) stavebního odpadu z plastických hmot kód odpadu 17 02 03</t>
  </si>
  <si>
    <t>-2078343582</t>
  </si>
  <si>
    <t>Poplatek za uložení stavebního odpadu na skládce (skládkovné) z plastických hmot zatříděného do Katalogu odpadů pod kódem 17 02 03</t>
  </si>
  <si>
    <t>39</t>
  </si>
  <si>
    <t>997013861</t>
  </si>
  <si>
    <t>Poplatek za uložení stavebního odpadu na recyklační skládce (skládkovné) z prostého betonu kód odpadu 17 01 01</t>
  </si>
  <si>
    <t>-523580790</t>
  </si>
  <si>
    <t>Poplatek za uložení stavebního odpadu na recyklační skládce (skládkovné) z prostého betonu zatříděného do Katalogu odpadů pod kódem 17 01 01</t>
  </si>
  <si>
    <t>40</t>
  </si>
  <si>
    <t>997013863</t>
  </si>
  <si>
    <t>Poplatek za uložení stavebního odpadu na recyklační skládce (skládkovné) cihelného kód odpadu 17 01 02</t>
  </si>
  <si>
    <t>160281779</t>
  </si>
  <si>
    <t>Poplatek za uložení stavebního odpadu na recyklační skládce (skládkovné) cihelného zatříděného do Katalogu odpadů pod kódem 17 01 02</t>
  </si>
  <si>
    <t>41</t>
  </si>
  <si>
    <t>997013871</t>
  </si>
  <si>
    <t>Poplatek za uložení stavebního odpadu na recyklační skládce (skládkovné) směsného stavebního a demoličního kód odpadu 17 09 04</t>
  </si>
  <si>
    <t>1864875655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</si>
  <si>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</si>
  <si>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</si>
  <si>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</si>
  <si>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42</t>
  </si>
  <si>
    <t>998011002</t>
  </si>
  <si>
    <t>Přesun hmot pro budovy zděné v přes 6 do 12 m</t>
  </si>
  <si>
    <t>-361394787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</si>
  <si>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</si>
  <si>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</si>
  <si>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</si>
  <si>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766</t>
  </si>
  <si>
    <t>Konstrukce truhlářské</t>
  </si>
  <si>
    <t>43</t>
  </si>
  <si>
    <t>766660171</t>
  </si>
  <si>
    <t>Montáž dveřních křídel otvíravých jednokřídlových š do 0,8 m do obložkové zárubně</t>
  </si>
  <si>
    <t>-1554555795</t>
  </si>
  <si>
    <t>Montáž dveřních křídel dřevěných nebo plastových otevíravých do obložkové zárubně povrchově upravených jednokřídlových, šířky do 800 mm</t>
  </si>
  <si>
    <t>44</t>
  </si>
  <si>
    <t>766682112</t>
  </si>
  <si>
    <t>Montáž zárubní obložkových pro dveře jednokřídlové tl stěny přes 170 do 350 mm</t>
  </si>
  <si>
    <t>1448027701</t>
  </si>
  <si>
    <t>Montáž zárubní dřevěných, plastových nebo z lamina obložkových, pro dveře jednokřídlové, tloušťky stěny přes 170 do 350 mm</t>
  </si>
  <si>
    <t>45</t>
  </si>
  <si>
    <t>766691914</t>
  </si>
  <si>
    <t>Vyvěšení nebo zavěšení dřevěných křídel dveří pl do 2 m2</t>
  </si>
  <si>
    <t>302702881</t>
  </si>
  <si>
    <t>Ostatní práce vyvěšení nebo zavěšení křídel dřevěných dveřních, plochy do 2 m2</t>
  </si>
  <si>
    <t>46</t>
  </si>
  <si>
    <t>766691915</t>
  </si>
  <si>
    <t>Vyvěšení nebo zavěšení dřevěných křídel dveří pl přes 2 m2</t>
  </si>
  <si>
    <t>1329426327</t>
  </si>
  <si>
    <t>Ostatní práce vyvěšení nebo zavěšení křídel dřevěných dveřních, plochy přes 2 m2</t>
  </si>
  <si>
    <t>47</t>
  </si>
  <si>
    <t>RM7660001</t>
  </si>
  <si>
    <t>Automatické vstupní dveře 1900 x 3400 mm</t>
  </si>
  <si>
    <t>ks</t>
  </si>
  <si>
    <t>902870878</t>
  </si>
  <si>
    <t>A01 specifikace v D.1.1</t>
  </si>
  <si>
    <t>repase celého prvku do 60%</t>
  </si>
  <si>
    <t>včetně vnitřního obkladu ostění a nadpraží a vnitřních křídel, v případě demontáže dveřních křídel - zabezpečení dveřního otvoru</t>
  </si>
  <si>
    <t>bezpečnostní sklo 44.2</t>
  </si>
  <si>
    <t>"A01"   1</t>
  </si>
  <si>
    <t>48</t>
  </si>
  <si>
    <t>RM7660002</t>
  </si>
  <si>
    <t>1637872831</t>
  </si>
  <si>
    <t>A02 specifikace v D.1.1</t>
  </si>
  <si>
    <t>"A02"    1</t>
  </si>
  <si>
    <t>49</t>
  </si>
  <si>
    <t>RM7660003</t>
  </si>
  <si>
    <t>Vstupní dveře 1900 x 3400 mm</t>
  </si>
  <si>
    <t>-82331830</t>
  </si>
  <si>
    <t>A03 specifikace v D.1.1</t>
  </si>
  <si>
    <t>samozavírač</t>
  </si>
  <si>
    <t>"A03"   1</t>
  </si>
  <si>
    <t>50</t>
  </si>
  <si>
    <t>RM7660004</t>
  </si>
  <si>
    <t>Nadsvětlík 1800 x 1800 mm</t>
  </si>
  <si>
    <t>-639694368</t>
  </si>
  <si>
    <t>A04 specifikace v D.1.1</t>
  </si>
  <si>
    <t>včetně vnitřního obkladu ostění , v případě demontáže dveřních křídel - zabezpečení dveřního otvoru</t>
  </si>
  <si>
    <t>bezpečnostní sklo 33.2</t>
  </si>
  <si>
    <t>"A04"     3</t>
  </si>
  <si>
    <t>51</t>
  </si>
  <si>
    <t>RM7660005</t>
  </si>
  <si>
    <t>Automatické vnitřní dveře s nadsvětlíkem 1800 x 3500 mm</t>
  </si>
  <si>
    <t>1856170645</t>
  </si>
  <si>
    <t>A05 specifikace v D.1.1</t>
  </si>
  <si>
    <t>dub fix</t>
  </si>
  <si>
    <t>ocelová mříž vč. nátěru bezpečnostní sklo 44.2</t>
  </si>
  <si>
    <t>"A05"  1</t>
  </si>
  <si>
    <t>52</t>
  </si>
  <si>
    <t>RM7660006</t>
  </si>
  <si>
    <t>Vnitřní dveře s nadsvětlíkem 1800 x 3500 mm</t>
  </si>
  <si>
    <t>-404086174</t>
  </si>
  <si>
    <t>A06 specifikace v D.1.1</t>
  </si>
  <si>
    <t>ocelová mříž vč. nátěru</t>
  </si>
  <si>
    <t>"A06"   2</t>
  </si>
  <si>
    <t>53</t>
  </si>
  <si>
    <t>RM7660007</t>
  </si>
  <si>
    <t>Vnitřní dveře 800 x 2175 mm vč. obložkové zárubně, tl. stěny 300 mm</t>
  </si>
  <si>
    <t>615494922</t>
  </si>
  <si>
    <t>A07 specifikace v D.1.1</t>
  </si>
  <si>
    <t>"A07"   1</t>
  </si>
  <si>
    <t>54</t>
  </si>
  <si>
    <t>RM7660008</t>
  </si>
  <si>
    <t>Vnitřní dveře 650 x 1970 mm vč. obložková zárubeň, tl. stěny 300 mm</t>
  </si>
  <si>
    <t>-1322180801</t>
  </si>
  <si>
    <t>Vnitřní dveře 650 x 1970 mm + obložková zárubeň tl. stěny 300 mm</t>
  </si>
  <si>
    <t>A08 specifikace  v D.1.1</t>
  </si>
  <si>
    <t>bezpečnostní sklo 44.2, okno výsuvné s aretací</t>
  </si>
  <si>
    <t>pultová deska</t>
  </si>
  <si>
    <t>"A08"    1</t>
  </si>
  <si>
    <t>55</t>
  </si>
  <si>
    <t>RM7660009</t>
  </si>
  <si>
    <t>Vnitřní skleněná stěna 4800 x 3725 mm s automatickými dveřmi s nadsvětlíkem 1800 x 2615 mm</t>
  </si>
  <si>
    <t>915706215</t>
  </si>
  <si>
    <t>A09 specifikace v D.1.1</t>
  </si>
  <si>
    <t>horizontální polep</t>
  </si>
  <si>
    <t>"A09"     1</t>
  </si>
  <si>
    <t>56</t>
  </si>
  <si>
    <t>R-7660001</t>
  </si>
  <si>
    <t>Montáž dveřních křídel nových dřevěných dveří vč. rámu do zdiva dvoukřídlových s nadsvětlíkem vč. příslušenství</t>
  </si>
  <si>
    <t>277986868</t>
  </si>
  <si>
    <t>"dveře automatické - zapojení a zprovoznění + ovládání dveří"</t>
  </si>
  <si>
    <t>"A05"     1</t>
  </si>
  <si>
    <t>R-7660002</t>
  </si>
  <si>
    <t>Montáž dveřních křídel nových dřevěných dveří včetně rámu do zdiva dvoukřídlových s nadsvětlíkem vč. příslušenství</t>
  </si>
  <si>
    <t>1436045788</t>
  </si>
  <si>
    <t>58</t>
  </si>
  <si>
    <t>R-7660003</t>
  </si>
  <si>
    <t>Montáž skleněné stěny + dveřních křídel nových dřevěných dveří včetně rámu do zdiva dvoukřídlových s nadsvětlíkem vč. příslušenství</t>
  </si>
  <si>
    <t>-483479368</t>
  </si>
  <si>
    <t>dveře automatické - zapojení a zprovoznění + ovládání dveří</t>
  </si>
  <si>
    <t>"A09"    1</t>
  </si>
  <si>
    <t>59</t>
  </si>
  <si>
    <t>998766102</t>
  </si>
  <si>
    <t>Přesun hmot tonážní pro kce truhlářské v objektech v přes 6 do 12 m</t>
  </si>
  <si>
    <t>1055255151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</si>
  <si>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</si>
  <si>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</si>
  <si>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</si>
  <si>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60</t>
  </si>
  <si>
    <t>767161824</t>
  </si>
  <si>
    <t>Demontáž zábradlí schodišťového nerozebíratelného hmotnosti 1 m zábradlí přes 20 kg do suti</t>
  </si>
  <si>
    <t>-1019216221</t>
  </si>
  <si>
    <t>Demontáž zábradlí do suti schodišťového nerozebíratelný spoj hmotnosti 1 m zábradlí přes 20 kg</t>
  </si>
  <si>
    <t>"B08"    6,5</t>
  </si>
  <si>
    <t>61</t>
  </si>
  <si>
    <t>767531111</t>
  </si>
  <si>
    <t>Montáž vstupních kovových nebo plastových rohoží čistících zón</t>
  </si>
  <si>
    <t>-2035213663</t>
  </si>
  <si>
    <t>Montáž vstupních čistících zón z rohoží kovových nebo plastových</t>
  </si>
  <si>
    <t>3*1,43*0,49</t>
  </si>
  <si>
    <t>62</t>
  </si>
  <si>
    <t>RM7670001</t>
  </si>
  <si>
    <t>Čistící zóna rošt nerez oko 10x10 mm</t>
  </si>
  <si>
    <t>-1699279274</t>
  </si>
  <si>
    <t>Čistící zóna rošt nerez, vel. 1430 x 490 mm, oka 10x10 mm</t>
  </si>
  <si>
    <t>Rošt nerez oko 10x10 mm, 1430x490 mm</t>
  </si>
  <si>
    <t>"N04"    3</t>
  </si>
  <si>
    <t>63</t>
  </si>
  <si>
    <t>R-7670002</t>
  </si>
  <si>
    <t>Zábradlí ocelové komplet s povrchovou úpravou vč. dřevěného madla (D+M)</t>
  </si>
  <si>
    <t>193141912</t>
  </si>
  <si>
    <t>Zábradlí ocelové komplet s povrchovou úpravou vč. dřevěného madla</t>
  </si>
  <si>
    <t>specifikace viz O03 D.1.1</t>
  </si>
  <si>
    <t>"O03"   3</t>
  </si>
  <si>
    <t>64</t>
  </si>
  <si>
    <t>R-7670003</t>
  </si>
  <si>
    <t xml:space="preserve">Dveře technického vybavení 900 x 1500 mm vč. zárubně (D+M) </t>
  </si>
  <si>
    <t>1662276574</t>
  </si>
  <si>
    <t>nerez broušená</t>
  </si>
  <si>
    <t>kování</t>
  </si>
  <si>
    <t>Specifikace viz O03 D.1.1</t>
  </si>
  <si>
    <t xml:space="preserve">"O03"   1 </t>
  </si>
  <si>
    <t>65</t>
  </si>
  <si>
    <t>767996801</t>
  </si>
  <si>
    <t>Demontáž atypických zámečnických konstrukcí rozebráním hm jednotlivých dílů do 50 kg</t>
  </si>
  <si>
    <t>1010955627</t>
  </si>
  <si>
    <t>Demontáž ostatních zámečnických konstrukcí o hmotnosti jednotlivých dílů rozebráním do 50 kg</t>
  </si>
  <si>
    <t>"B03 demontáž čistící zóny vč. rámu"   1,42*0,68*25*3</t>
  </si>
  <si>
    <t>"B04 demontáž čistící zóny"  1,43*0,5*25*3</t>
  </si>
  <si>
    <t>"dveře technického vybavení"   35</t>
  </si>
  <si>
    <t>66</t>
  </si>
  <si>
    <t>998767102</t>
  </si>
  <si>
    <t>Přesun hmot tonážní pro zámečnické konstrukce v objektech v přes 6 do 12 m</t>
  </si>
  <si>
    <t>1726502981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</si>
  <si>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</si>
  <si>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</si>
  <si>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</si>
  <si>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67</t>
  </si>
  <si>
    <t>783301303</t>
  </si>
  <si>
    <t>Bezoplachové odrezivění zámečnických konstrukcí</t>
  </si>
  <si>
    <t>-1633840935</t>
  </si>
  <si>
    <t>Příprava podkladu zámečnických konstrukcí před provedením nátěru odrezivění odrezovačem bezoplachovým</t>
  </si>
  <si>
    <t>"N04"   2*(1,49+0,49)*0,1*3</t>
  </si>
  <si>
    <t>68</t>
  </si>
  <si>
    <t>783301401</t>
  </si>
  <si>
    <t>Ometení zámečnických konstrukcí</t>
  </si>
  <si>
    <t>-123547517</t>
  </si>
  <si>
    <t>Příprava podkladu zámečnických konstrukcí před provedením nátěru ometení</t>
  </si>
  <si>
    <t>69</t>
  </si>
  <si>
    <t>783334201</t>
  </si>
  <si>
    <t>Základní antikorozní jednonásobný epoxidový nátěr zámečnických konstrukcí</t>
  </si>
  <si>
    <t>895648476</t>
  </si>
  <si>
    <t>Základní antikorozní nátěr zámečnických konstrukcí jednonásobný epoxidový</t>
  </si>
  <si>
    <t>70</t>
  </si>
  <si>
    <t>783335101</t>
  </si>
  <si>
    <t>Mezinátěr jednonásobný epoxidový mezinátěr zámečnických konstrukcí</t>
  </si>
  <si>
    <t>565116591</t>
  </si>
  <si>
    <t>Mezinátěr zámečnických konstrukcí jednonásobný epoxidový</t>
  </si>
  <si>
    <t>71</t>
  </si>
  <si>
    <t>783337101</t>
  </si>
  <si>
    <t>Krycí jednonásobný epoxidový nátěr zámečnických konstrukcí</t>
  </si>
  <si>
    <t>-47661550</t>
  </si>
  <si>
    <t>Krycí nátěr (email) zámečnických konstrukcí jednonásobný epoxidový</t>
  </si>
  <si>
    <t>784</t>
  </si>
  <si>
    <t>Dokončovací práce - malby a tapety</t>
  </si>
  <si>
    <t>72</t>
  </si>
  <si>
    <t>R-784121009</t>
  </si>
  <si>
    <t>Oškrabání malby na schodišti o výšce podlaží přes 5,00 m</t>
  </si>
  <si>
    <t>-1549358</t>
  </si>
  <si>
    <t>"z pol. R-784181129"       183,353</t>
  </si>
  <si>
    <t>73</t>
  </si>
  <si>
    <t>R-784181129</t>
  </si>
  <si>
    <t>Hloubková penetrace podkladu jednonásobná aktrylátová bezbarvá na schodišti o výšce podlaží přes 5,00 m</t>
  </si>
  <si>
    <t>1854025672</t>
  </si>
  <si>
    <t>"0P001"</t>
  </si>
  <si>
    <t>"strop výkres D.1.1.6"     132,4</t>
  </si>
  <si>
    <t>"stěny výkres D.1.1.7"</t>
  </si>
  <si>
    <t>8,64*3,725-3*1,775*3,465</t>
  </si>
  <si>
    <t>7,47*1,975-0,425*0,8</t>
  </si>
  <si>
    <t>8,64*1,975-3*1,7*1,7</t>
  </si>
  <si>
    <t>74</t>
  </si>
  <si>
    <t>R-7844211009</t>
  </si>
  <si>
    <t>Malby z malířských směsí otěruvzdorných za mokra dvounásobné, bílé za mokra otěruvzdorné výborně na schodišti o výšce podlaží přes 5,00 m</t>
  </si>
  <si>
    <t>-2099903094</t>
  </si>
  <si>
    <t>796</t>
  </si>
  <si>
    <t>Vybavení a příslušenství</t>
  </si>
  <si>
    <t>75</t>
  </si>
  <si>
    <t>R79600001</t>
  </si>
  <si>
    <t>Odolná vnitřní magnetická vitrína prosklená (D+M)</t>
  </si>
  <si>
    <t>709187801</t>
  </si>
  <si>
    <t>antivandal, bezpeč. třída3, zasklení - P2A</t>
  </si>
  <si>
    <t>1000x750 mm</t>
  </si>
  <si>
    <t>žárově zinkováno, RAL 9005</t>
  </si>
  <si>
    <t>"specifikace O01"   1</t>
  </si>
  <si>
    <t>76</t>
  </si>
  <si>
    <t>R-79600002</t>
  </si>
  <si>
    <t>Logo 3D výšky 700 mm (D+M)</t>
  </si>
  <si>
    <t>227042211</t>
  </si>
  <si>
    <t>extrudovaný polystyren tl. 40 mm</t>
  </si>
  <si>
    <t>povrch lakovaný</t>
  </si>
  <si>
    <t>"specifikace O02"     1</t>
  </si>
  <si>
    <t>02 - Kamenické práce</t>
  </si>
  <si>
    <t xml:space="preserve">    772 - Podlahy z kamene</t>
  </si>
  <si>
    <t xml:space="preserve">    782 - Dokončovací práce - obklady z kamene</t>
  </si>
  <si>
    <t>945412111</t>
  </si>
  <si>
    <t>Teleskopická hydraulická montážní plošina výška zdvihu do 8 m</t>
  </si>
  <si>
    <t>den</t>
  </si>
  <si>
    <t>415869038</t>
  </si>
  <si>
    <t>Teleskopická hydraulická montážní plošina na samohybném podvozku, s otočným košem výšky zdvihu do 8 m</t>
  </si>
  <si>
    <t>2060326304</t>
  </si>
  <si>
    <t>"místo rušené stávající čistící rohože gumové"  1,95*0,87*3</t>
  </si>
  <si>
    <t>R-69752004</t>
  </si>
  <si>
    <t>rohož vstupní provedení hliník standard 22 mm</t>
  </si>
  <si>
    <t>-2109912988</t>
  </si>
  <si>
    <t>"rohože tvoří hliníkové profily šířky 22 mm, které jsou spojeny nerezovým lankem a odděleny pryžovými mezikroužky"</t>
  </si>
  <si>
    <t>"do hlinikových profilů se fixují pryžové nebo textilní pásky (i  vzájemná kombinace materiálu)"</t>
  </si>
  <si>
    <t xml:space="preserve">"kvalifikace reakce na oheň Bfl-s1"       1,95*0,87 *3 </t>
  </si>
  <si>
    <t>5,09*1,1 'Přepočtené koeficientem množství</t>
  </si>
  <si>
    <t>772</t>
  </si>
  <si>
    <t>Podlahy z kamene</t>
  </si>
  <si>
    <t>772521140</t>
  </si>
  <si>
    <t>Kladení dlažby z kamene z pravoúhlých desek a dlaždic do malty tl do 30 mm</t>
  </si>
  <si>
    <t>1069328409</t>
  </si>
  <si>
    <t>Kladení dlažby z kamene do malty z nejvýše dvou rozdílných druhů pravoúhlých desek nebo dlaždic ve skladbě se pravidelně opakujících, tl. do 30 mm</t>
  </si>
  <si>
    <t>0,8*0,3</t>
  </si>
  <si>
    <t>58384616</t>
  </si>
  <si>
    <t>deska dlažební řezaná mramor š 400mm tl 20mm</t>
  </si>
  <si>
    <t>-414340175</t>
  </si>
  <si>
    <t>0,24*1,04 'Přepočtené koeficientem množství</t>
  </si>
  <si>
    <t>R-77200001</t>
  </si>
  <si>
    <t>Chemické čištění a impregnace vnějších pohledových  ploch vstupního portálu s balkonem + 2x krajové portály s balkony</t>
  </si>
  <si>
    <t>soub</t>
  </si>
  <si>
    <t>1593219348</t>
  </si>
  <si>
    <t>"včetně repase dilatačních spár kamenných prvků"</t>
  </si>
  <si>
    <t>"renovace pomocí mechanicko - chemického procesu a parního čištění"</t>
  </si>
  <si>
    <t>"dále budou provedeny drobné vysprávky - defektů vstupního stupně a venkovní dlažby - N05, N11, N14"</t>
  </si>
  <si>
    <t>"prořezání a oprava spár balkonů + odtokové drážky - N15"</t>
  </si>
  <si>
    <t>"finální impragnace"</t>
  </si>
  <si>
    <t>R-77200002</t>
  </si>
  <si>
    <t>Podlaha podesty za vstupními dveřmi pod schodištěm</t>
  </si>
  <si>
    <t>1107322560</t>
  </si>
  <si>
    <t>"vybourání stávající podlahy vč. likvidace suti"</t>
  </si>
  <si>
    <t>"nový podkladový beton"</t>
  </si>
  <si>
    <t>"dodávka nové žulové dlažby G603, tl. 2 cm, jemný brus"</t>
  </si>
  <si>
    <t>"pokládka nové žulové dlažby"</t>
  </si>
  <si>
    <t>R-77200003</t>
  </si>
  <si>
    <t>Renovace žulového schodiště</t>
  </si>
  <si>
    <t>-1596139649</t>
  </si>
  <si>
    <t xml:space="preserve">"žulové schody budou mechanicky opracovány a komplexně přespárovány, oprava drobných defektů"  </t>
  </si>
  <si>
    <t>" Následně bude zrenovovaný povrch naimpregnován"     97,5</t>
  </si>
  <si>
    <t>R-77200004</t>
  </si>
  <si>
    <t>Renovace mramorových stěn</t>
  </si>
  <si>
    <t>-962560046</t>
  </si>
  <si>
    <t>Renovace mramorových stěn a parapetů</t>
  </si>
  <si>
    <t>"stěny budou broušeny a mechanicky čištěny, následně se provede oprava prasklin, děr a spár"</t>
  </si>
  <si>
    <t>"Na závěr bude celý povrch naimpegnován"</t>
  </si>
  <si>
    <t>"mramorová stěna vrchní"     48,33</t>
  </si>
  <si>
    <t>R-77200005</t>
  </si>
  <si>
    <t>Renovace mramorového parapetu (spodní stěna)</t>
  </si>
  <si>
    <t>687894207</t>
  </si>
  <si>
    <t>"parapety budou broušeny a mechanicky čištěny, následně se provede oprava prasklin, děr a spár"</t>
  </si>
  <si>
    <t>"mramorová stěna parapetu"    16,86</t>
  </si>
  <si>
    <t>R-77200006</t>
  </si>
  <si>
    <t>Renovace mramorové podlahy nad vstupních schodištěm (součást vstupní chodby )</t>
  </si>
  <si>
    <t>-381873932</t>
  </si>
  <si>
    <t>"podlaha bude kompletně přebroušena a vyčištěna. Následně se provede plošné tmelení děr a spár. Na závěr celý povrch impregnován"   72,66</t>
  </si>
  <si>
    <t>R-77200007</t>
  </si>
  <si>
    <t>Květináč 2700x500x500 mm mramorová deska spoje na koso, vč. vnitřní nádoby pro výsadku (D+M)</t>
  </si>
  <si>
    <t>1135830141</t>
  </si>
  <si>
    <t>998772102</t>
  </si>
  <si>
    <t>Přesun hmot tonážní pro podlahy z kamene v objektech v přes 6 do 12 m</t>
  </si>
  <si>
    <t>1857569624</t>
  </si>
  <si>
    <t>Přesun hmot pro kamenné dlažby, obklady schodišťových stupňů a soklů stanovený z hmotnosti přesunovaného materiálu vodorovná dopravní vzdálenost do 50 m v objektech výšky přes 6 do 12 m</t>
  </si>
  <si>
    <t>782</t>
  </si>
  <si>
    <t>Dokončovací práce - obklady z kamene</t>
  </si>
  <si>
    <t>782531111</t>
  </si>
  <si>
    <t>Montáž obkladu ostění z pravoúhlých desek z tvrdého kamene do malty tl do 25 mm</t>
  </si>
  <si>
    <t>-1238566135</t>
  </si>
  <si>
    <t>Montáž obkladů ostění z tvrdých kamenů kladených do malty z nejvýše dvou rozdílných druhů pravoúhlých desek ve skladbě se pravidelně opakujících tl. do 25 mm</t>
  </si>
  <si>
    <t>6*1,75*0,3</t>
  </si>
  <si>
    <t>782533811</t>
  </si>
  <si>
    <t>Demontáž obkladů ostění z kamene k dalšímu použití z tvrdých kamenů kladených do malty</t>
  </si>
  <si>
    <t>-85911630</t>
  </si>
  <si>
    <t>03 - Elektroinstalace</t>
  </si>
  <si>
    <t xml:space="preserve">    741 - Elektroinstalace - silnoproud</t>
  </si>
  <si>
    <t xml:space="preserve">      741-1 - Specifikace dodávky rozvodnice RDO12A</t>
  </si>
  <si>
    <t xml:space="preserve">    741-2 - Elektromontáže</t>
  </si>
  <si>
    <t xml:space="preserve">    741-3 - Svítidla</t>
  </si>
  <si>
    <t>741</t>
  </si>
  <si>
    <t>Elektroinstalace - silnoproud</t>
  </si>
  <si>
    <t>741-1</t>
  </si>
  <si>
    <t>Specifikace dodávky rozvodnice RDO12A</t>
  </si>
  <si>
    <t>741210002</t>
  </si>
  <si>
    <t>Montáž rozvodnice oceloplechová nebo plastová běžná do 50 kg</t>
  </si>
  <si>
    <t>877085487</t>
  </si>
  <si>
    <t>Montáž rozvodnic oceloplechových nebo plastových bez zapojení vodičů běžných, hmotnosti do 50 kg</t>
  </si>
  <si>
    <t>RM741100001</t>
  </si>
  <si>
    <t>4/56-F Rozvodnice pod omítku ocel. dveře</t>
  </si>
  <si>
    <t>-897248365</t>
  </si>
  <si>
    <t>R-41100002</t>
  </si>
  <si>
    <t>Hlavní vypínač, 3-pól. In=40A</t>
  </si>
  <si>
    <t>-1160417671</t>
  </si>
  <si>
    <t>RM741100002</t>
  </si>
  <si>
    <t>Hlavní vypínač, 3-pól, In=40A</t>
  </si>
  <si>
    <t>-585258223</t>
  </si>
  <si>
    <t>R-741100003</t>
  </si>
  <si>
    <t>20/280/4 Svodič přepětí třídy C, modulový, 4pól s lištou</t>
  </si>
  <si>
    <t>2079208380</t>
  </si>
  <si>
    <t>RM74111113</t>
  </si>
  <si>
    <t>858091570</t>
  </si>
  <si>
    <t>0,38+1,458+0,35+0,915+3,185+0,05+0,444</t>
  </si>
  <si>
    <t>R-741100004</t>
  </si>
  <si>
    <t>B 10/1 Jistič char B, 1-pólový, Icn=10kA, In=10A</t>
  </si>
  <si>
    <t>316850268</t>
  </si>
  <si>
    <t>RM741100004</t>
  </si>
  <si>
    <t>-1072859690</t>
  </si>
  <si>
    <t>R-741100005</t>
  </si>
  <si>
    <t>10/1/B/003 Chránič s nadproud.ochr. Ir=250A,AC,1+N pól, char.B, Idn=0,03A, In=10A</t>
  </si>
  <si>
    <t>1376693158</t>
  </si>
  <si>
    <t>RM741100005</t>
  </si>
  <si>
    <t>-203386736</t>
  </si>
  <si>
    <t>R-741100006</t>
  </si>
  <si>
    <t>40/4/003 Chránič Ir=250A, typ, 4-pól, Idn=0,03A, In=40A</t>
  </si>
  <si>
    <t>1662911481</t>
  </si>
  <si>
    <t>RM741100006</t>
  </si>
  <si>
    <t>927545205</t>
  </si>
  <si>
    <t>R-741100007</t>
  </si>
  <si>
    <t>B 16/1 Jistič char B, 1-pólový, Icn=10kA, In=16A</t>
  </si>
  <si>
    <t>2035558817</t>
  </si>
  <si>
    <t>RM741100007</t>
  </si>
  <si>
    <t>1742669831</t>
  </si>
  <si>
    <t>741-2</t>
  </si>
  <si>
    <t>Elektromontáže</t>
  </si>
  <si>
    <t>R741200001</t>
  </si>
  <si>
    <t>KRABICE UNIVERZÁLNÍ d 68 mm</t>
  </si>
  <si>
    <t>-34017270</t>
  </si>
  <si>
    <t>RM41200001</t>
  </si>
  <si>
    <t>Krabice univerzální d 68 mm</t>
  </si>
  <si>
    <t>-822776756</t>
  </si>
  <si>
    <t>R-41200002</t>
  </si>
  <si>
    <t>KRABICE ODBOČNÁ d 68 mm</t>
  </si>
  <si>
    <t>1387991437</t>
  </si>
  <si>
    <t>RM41200002</t>
  </si>
  <si>
    <t>Krabice odbočná d 68 mm</t>
  </si>
  <si>
    <t>42810766</t>
  </si>
  <si>
    <t>R-41200003</t>
  </si>
  <si>
    <t>KRABICE ODBOČNÁ 100x100 mm</t>
  </si>
  <si>
    <t>-1855916453</t>
  </si>
  <si>
    <t>RM412000003</t>
  </si>
  <si>
    <t>Krabice odbočná 100x100 mm</t>
  </si>
  <si>
    <t>1091300758</t>
  </si>
  <si>
    <t>R-41200004</t>
  </si>
  <si>
    <t>TRUBKA OHEBNÁ - d 23 mm</t>
  </si>
  <si>
    <t>-1252490446</t>
  </si>
  <si>
    <t>RM41200004</t>
  </si>
  <si>
    <t>Trubka ohebná - d 23 mm</t>
  </si>
  <si>
    <t>2008997367</t>
  </si>
  <si>
    <t>R-41200005</t>
  </si>
  <si>
    <t>TRUBKA OHEBNÁ - d 32 mm</t>
  </si>
  <si>
    <t>707969736</t>
  </si>
  <si>
    <t>RM41200005</t>
  </si>
  <si>
    <t>Trubka ohebná - d 32 mm</t>
  </si>
  <si>
    <t>941087873</t>
  </si>
  <si>
    <t>R-41200006</t>
  </si>
  <si>
    <t>LIŠTA HRANATÁ 40x40 (2m) - DVOJ. ZÁMEK</t>
  </si>
  <si>
    <t>-50056270</t>
  </si>
  <si>
    <t>RM41200006</t>
  </si>
  <si>
    <t>Lišta hranatá 40x40 (2m) - dvoj. zámek</t>
  </si>
  <si>
    <t>-93994356</t>
  </si>
  <si>
    <t>RM41200007</t>
  </si>
  <si>
    <t>Krabicová svorka 2x0,5 - 2,5 mm2</t>
  </si>
  <si>
    <t>2013368637</t>
  </si>
  <si>
    <t>RM41200008</t>
  </si>
  <si>
    <t>Krabicová svorka 3x05 - 2,5 mm2</t>
  </si>
  <si>
    <t>830146943</t>
  </si>
  <si>
    <t>RM41200009</t>
  </si>
  <si>
    <t>Krabicová svorka 5x05 - 2,5 mm2</t>
  </si>
  <si>
    <t>793241479</t>
  </si>
  <si>
    <t>R-41200010</t>
  </si>
  <si>
    <t>CYKY-O 2x1,5, PEVNĚ</t>
  </si>
  <si>
    <t>-1321495289</t>
  </si>
  <si>
    <t>RM41200010</t>
  </si>
  <si>
    <t>CYKY-O 2x1,5, pevně</t>
  </si>
  <si>
    <t>387406260</t>
  </si>
  <si>
    <t>R-41200011</t>
  </si>
  <si>
    <t>CYKY-J 3x1,5, PEVNĚ</t>
  </si>
  <si>
    <t>-1185215534</t>
  </si>
  <si>
    <t>RM41200011</t>
  </si>
  <si>
    <t>CYKY-J 3x1,5, pevně</t>
  </si>
  <si>
    <t>-1875672542</t>
  </si>
  <si>
    <t>R-41200012</t>
  </si>
  <si>
    <t>CYKY-J 3x2,5, PEVNĚ</t>
  </si>
  <si>
    <t>-1073268795</t>
  </si>
  <si>
    <t>RM41200012</t>
  </si>
  <si>
    <t>CYKY-J 3x2,5, pevně</t>
  </si>
  <si>
    <t>1131318545</t>
  </si>
  <si>
    <t>R-41200013</t>
  </si>
  <si>
    <t>CYKY-J 5x6, PEVNĚ</t>
  </si>
  <si>
    <t>442682630</t>
  </si>
  <si>
    <t>RM41200013</t>
  </si>
  <si>
    <t>CYKY-J 5x6, pevně</t>
  </si>
  <si>
    <t>-1868027843</t>
  </si>
  <si>
    <t>RM41200014</t>
  </si>
  <si>
    <t>Ukončení kabelu SZ do 4x10 mm2</t>
  </si>
  <si>
    <t>2086758467</t>
  </si>
  <si>
    <t>RM41200015</t>
  </si>
  <si>
    <t>Ukončení kabelu do 5x10 mm2</t>
  </si>
  <si>
    <t>1654787638</t>
  </si>
  <si>
    <t>R-41200016</t>
  </si>
  <si>
    <t>PŘÍSTROJ SPÍNAČE JEDNOPÓLOVÉHO (bezšroubové svorky), řazení 1, 1So (do hořlavých podkladů B až F)</t>
  </si>
  <si>
    <t>426803994</t>
  </si>
  <si>
    <t>RM41200016</t>
  </si>
  <si>
    <t>Přístroj spínače jednopólového (bezšroubové svorky), řazení 1, 1S0 (do hořlavých podkladů B až F)</t>
  </si>
  <si>
    <t>1960824808</t>
  </si>
  <si>
    <t>RM41200017</t>
  </si>
  <si>
    <t>Kryt spínače kolébkového, b. bílá</t>
  </si>
  <si>
    <t>1423987742</t>
  </si>
  <si>
    <t>RM41200018</t>
  </si>
  <si>
    <t>Rámeček pro elektroinstalační přístroje, trojnásobný vodorovný, b. bílá</t>
  </si>
  <si>
    <t>-217744104</t>
  </si>
  <si>
    <t>RM41200019</t>
  </si>
  <si>
    <t>Zásuvka jednonásobná (bezšroubové svorky), s ochranným kolíkem, s clonami, řazení 2P+PE, b. bílá</t>
  </si>
  <si>
    <t>2065214721</t>
  </si>
  <si>
    <t>RM41200020</t>
  </si>
  <si>
    <t>Rámeček pro elektroinstalační přístroje, jednonásobný, b. bílá</t>
  </si>
  <si>
    <t>-681106543</t>
  </si>
  <si>
    <t>R-41200022</t>
  </si>
  <si>
    <t>B25/3 JISTIČ char B, 3-pólový, Icn=10kA, In=25A</t>
  </si>
  <si>
    <t>487103</t>
  </si>
  <si>
    <t>RM41200022</t>
  </si>
  <si>
    <t>B25/3 jistič char B, 3-pólový, Icn=10kA, In=25A</t>
  </si>
  <si>
    <t>2109688145</t>
  </si>
  <si>
    <t>RM41200023</t>
  </si>
  <si>
    <t>EI 60 těsnící zátka protipožární - P 250 mm (D+M)</t>
  </si>
  <si>
    <t>-1078939334</t>
  </si>
  <si>
    <t>741-3</t>
  </si>
  <si>
    <t>Svítidla</t>
  </si>
  <si>
    <t>R-41300003</t>
  </si>
  <si>
    <t>LMD AS CLALA11133LO IP40 + rohové spoje, závěsná sestava direkt/indirekt dle projektu, barevná úprava - zlatá dle RAL, označení "D"</t>
  </si>
  <si>
    <t>kpl</t>
  </si>
  <si>
    <t>2023386582</t>
  </si>
  <si>
    <t>RM41300003</t>
  </si>
  <si>
    <t>629867539</t>
  </si>
  <si>
    <t>R-741300001</t>
  </si>
  <si>
    <t>LMD CLACA11223EO.PM IP40 NÁSTÉNNÉ SVÍTIDLO direkt/indirekt, barevná úprava - zlatá dle RAL, označení "A" a "B"</t>
  </si>
  <si>
    <t>-613904114</t>
  </si>
  <si>
    <t>RM41300001</t>
  </si>
  <si>
    <t>LMD CLACA 11223EO.PM IP40 nástěnné svítidlo direkt/indirekt, barevná úprava - zlatá dle RAL, označení "A" a "B"</t>
  </si>
  <si>
    <t>-185910780</t>
  </si>
  <si>
    <t>R-41300002</t>
  </si>
  <si>
    <t>LMD AS CLALA11133LO IP40 + rohové spoje, závěsná sestava direkt/indirekt dle projektu, barevná úprava - zlatá dle RAL, označení "C"</t>
  </si>
  <si>
    <t>-1466424010</t>
  </si>
  <si>
    <t>RM4130002</t>
  </si>
  <si>
    <t>LMD AS-CLALA11133LO IP40 + rohové spoje, závěsná sestava direkt/indirekt dle projektu, barebná úprava - zlatá dle RAL, označení "C"</t>
  </si>
  <si>
    <t>757682123</t>
  </si>
  <si>
    <t>04 - Ostatní náklady</t>
  </si>
  <si>
    <t>OST - Ostatní</t>
  </si>
  <si>
    <t>OST</t>
  </si>
  <si>
    <t>Ostatní</t>
  </si>
  <si>
    <t>OST00001</t>
  </si>
  <si>
    <t>Demontáž stávajícího silnoproudého zařízení</t>
  </si>
  <si>
    <t>hod</t>
  </si>
  <si>
    <t>512</t>
  </si>
  <si>
    <t>-2039173561</t>
  </si>
  <si>
    <t>OST00002</t>
  </si>
  <si>
    <t>Úprava stávajícího rozvaděče</t>
  </si>
  <si>
    <t>1185863081</t>
  </si>
  <si>
    <t>OST00003</t>
  </si>
  <si>
    <t>Vyhledání připojovacího místa (elektro)</t>
  </si>
  <si>
    <t>1487360257</t>
  </si>
  <si>
    <t>OST00004</t>
  </si>
  <si>
    <t>Napojení na stávající zařízení (elektro)</t>
  </si>
  <si>
    <t>547974155</t>
  </si>
  <si>
    <t>OST00005</t>
  </si>
  <si>
    <t>Náklady na pořízení průkazu způsobilosti UTZ</t>
  </si>
  <si>
    <t>-1156298957</t>
  </si>
  <si>
    <t>OST00006</t>
  </si>
  <si>
    <t>Protokol "Prohlídka a zkouška UTZ"</t>
  </si>
  <si>
    <t>1163605023</t>
  </si>
  <si>
    <t>OST00007</t>
  </si>
  <si>
    <t>Revize UTZ</t>
  </si>
  <si>
    <t>1491227932</t>
  </si>
  <si>
    <t>OST00008</t>
  </si>
  <si>
    <t>Revizní technik dle ČSN 331500</t>
  </si>
  <si>
    <t>-489671843</t>
  </si>
  <si>
    <t>OST00009</t>
  </si>
  <si>
    <t>Spolupráce s revizním technikem</t>
  </si>
  <si>
    <t>1051413937</t>
  </si>
  <si>
    <t>OST00010</t>
  </si>
  <si>
    <t>Podružný materiál</t>
  </si>
  <si>
    <t>-616329132</t>
  </si>
  <si>
    <t>OST10001</t>
  </si>
  <si>
    <t>Ochrana stávajících technologických zařízení v provozu (obalení kartonem, fólií)</t>
  </si>
  <si>
    <t>-1491503721</t>
  </si>
  <si>
    <t>OST10002</t>
  </si>
  <si>
    <t>Dílenská dokumentace specifikovaná v PD</t>
  </si>
  <si>
    <t>1983297709</t>
  </si>
  <si>
    <t>OST10003</t>
  </si>
  <si>
    <t>Dokumentace skutečného stavu vč. fotodokumentace skrytých a těžko přístupných částí</t>
  </si>
  <si>
    <t>2026616445</t>
  </si>
  <si>
    <t>05 -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</si>
  <si>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</si>
  <si>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</si>
  <si>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</si>
  <si>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</si>
  <si>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</si>
  <si>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VRN3</t>
  </si>
  <si>
    <t>Zařízení staveniště</t>
  </si>
  <si>
    <t>030001000</t>
  </si>
  <si>
    <t>1024</t>
  </si>
  <si>
    <t>2057351017</t>
  </si>
  <si>
    <t>čištění veřejného prostranství, vyřízení  záboru veřejného prostranství pro navržené stavební práce, mobilní oplocení, BOZP vč. bezpečnostních značek</t>
  </si>
  <si>
    <t>prostory na zařízení staveniště poskytne investor ve stávajících prostorách objektu bezúplatně, taktéž bezúplatná dodávka energií pro stavební práce</t>
  </si>
  <si>
    <t>035103001</t>
  </si>
  <si>
    <t>Pronájem ploch</t>
  </si>
  <si>
    <t>-928076050</t>
  </si>
  <si>
    <t>"zábor městského pozemku po dobu stavby pro auta dodavatele i subdodavatelů stavby"    1</t>
  </si>
  <si>
    <t>VRN4</t>
  </si>
  <si>
    <t>Inženýrská činnost</t>
  </si>
  <si>
    <t>045002000</t>
  </si>
  <si>
    <t>Kompletační a koordinační činnost</t>
  </si>
  <si>
    <t>-1689278205</t>
  </si>
  <si>
    <t>VRN7</t>
  </si>
  <si>
    <t>Provozní vlivy</t>
  </si>
  <si>
    <t>071002000</t>
  </si>
  <si>
    <t>Provoz investora a třetích osob</t>
  </si>
  <si>
    <t>1811931200</t>
  </si>
  <si>
    <t>Provoz investora, třetích osob</t>
  </si>
  <si>
    <t>"práce probíhají za plného provozu + případné zástěny pro oddělení veřejných prostor od staveniště apod."   1</t>
  </si>
  <si>
    <t>R-071002001</t>
  </si>
  <si>
    <t>Každodenní úklid prostor pracoviště + přilehlých prostor objektu Kounicova 26  po dobu stavby</t>
  </si>
  <si>
    <t>675476248</t>
  </si>
  <si>
    <t>Každodenní klid prostor pracoviště + přilehlých prostor po dobu provádění stavebních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</si>
</sst>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2"/>
      <c r="AL5" s="22"/>
      <c r="AM5" s="22"/>
      <c r="AN5" s="22"/>
      <c r="AO5" s="22"/>
      <c r="AP5" s="22"/>
      <c r="AQ5" s="22"/>
      <c r="AR5" s="20"/>
      <c r="BE5" s="27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2"/>
      <c r="AL6" s="22"/>
      <c r="AM6" s="22"/>
      <c r="AN6" s="22"/>
      <c r="AO6" s="22"/>
      <c r="AP6" s="22"/>
      <c r="AQ6" s="22"/>
      <c r="AR6" s="20"/>
      <c r="BE6" s="27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5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5"/>
      <c r="BS13" s="17" t="s">
        <v>6</v>
      </c>
    </row>
    <row r="14" spans="1:74">
      <c r="B14" s="21"/>
      <c r="C14" s="22"/>
      <c r="D14" s="22"/>
      <c r="E14" s="280" t="s">
        <v>31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5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5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5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5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5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5"/>
    </row>
    <row r="23" spans="1:71" s="1" customFormat="1" ht="16.5" customHeight="1">
      <c r="B23" s="21"/>
      <c r="C23" s="22"/>
      <c r="D23" s="22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2"/>
      <c r="AP23" s="22"/>
      <c r="AQ23" s="22"/>
      <c r="AR23" s="20"/>
      <c r="BE23" s="27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5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3">
        <f>ROUND(AG94,2)</f>
        <v>0</v>
      </c>
      <c r="AL26" s="284"/>
      <c r="AM26" s="284"/>
      <c r="AN26" s="284"/>
      <c r="AO26" s="284"/>
      <c r="AP26" s="36"/>
      <c r="AQ26" s="36"/>
      <c r="AR26" s="39"/>
      <c r="BE26" s="27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5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5" t="s">
        <v>38</v>
      </c>
      <c r="M28" s="285"/>
      <c r="N28" s="285"/>
      <c r="O28" s="285"/>
      <c r="P28" s="285"/>
      <c r="Q28" s="36"/>
      <c r="R28" s="36"/>
      <c r="S28" s="36"/>
      <c r="T28" s="36"/>
      <c r="U28" s="36"/>
      <c r="V28" s="36"/>
      <c r="W28" s="285" t="s">
        <v>39</v>
      </c>
      <c r="X28" s="285"/>
      <c r="Y28" s="285"/>
      <c r="Z28" s="285"/>
      <c r="AA28" s="285"/>
      <c r="AB28" s="285"/>
      <c r="AC28" s="285"/>
      <c r="AD28" s="285"/>
      <c r="AE28" s="285"/>
      <c r="AF28" s="36"/>
      <c r="AG28" s="36"/>
      <c r="AH28" s="36"/>
      <c r="AI28" s="36"/>
      <c r="AJ28" s="36"/>
      <c r="AK28" s="285" t="s">
        <v>40</v>
      </c>
      <c r="AL28" s="285"/>
      <c r="AM28" s="285"/>
      <c r="AN28" s="285"/>
      <c r="AO28" s="285"/>
      <c r="AP28" s="36"/>
      <c r="AQ28" s="36"/>
      <c r="AR28" s="39"/>
      <c r="BE28" s="275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88">
        <v>0.21</v>
      </c>
      <c r="M29" s="287"/>
      <c r="N29" s="287"/>
      <c r="O29" s="287"/>
      <c r="P29" s="287"/>
      <c r="Q29" s="41"/>
      <c r="R29" s="41"/>
      <c r="S29" s="41"/>
      <c r="T29" s="41"/>
      <c r="U29" s="41"/>
      <c r="V29" s="41"/>
      <c r="W29" s="286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41"/>
      <c r="AG29" s="41"/>
      <c r="AH29" s="41"/>
      <c r="AI29" s="41"/>
      <c r="AJ29" s="41"/>
      <c r="AK29" s="286">
        <f>ROUND(AV94, 2)</f>
        <v>0</v>
      </c>
      <c r="AL29" s="287"/>
      <c r="AM29" s="287"/>
      <c r="AN29" s="287"/>
      <c r="AO29" s="287"/>
      <c r="AP29" s="41"/>
      <c r="AQ29" s="41"/>
      <c r="AR29" s="42"/>
      <c r="BE29" s="276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88">
        <v>0.15</v>
      </c>
      <c r="M30" s="287"/>
      <c r="N30" s="287"/>
      <c r="O30" s="287"/>
      <c r="P30" s="287"/>
      <c r="Q30" s="41"/>
      <c r="R30" s="41"/>
      <c r="S30" s="41"/>
      <c r="T30" s="41"/>
      <c r="U30" s="41"/>
      <c r="V30" s="41"/>
      <c r="W30" s="286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41"/>
      <c r="AG30" s="41"/>
      <c r="AH30" s="41"/>
      <c r="AI30" s="41"/>
      <c r="AJ30" s="41"/>
      <c r="AK30" s="286">
        <f>ROUND(AW94, 2)</f>
        <v>0</v>
      </c>
      <c r="AL30" s="287"/>
      <c r="AM30" s="287"/>
      <c r="AN30" s="287"/>
      <c r="AO30" s="287"/>
      <c r="AP30" s="41"/>
      <c r="AQ30" s="41"/>
      <c r="AR30" s="42"/>
      <c r="BE30" s="276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88">
        <v>0.21</v>
      </c>
      <c r="M31" s="287"/>
      <c r="N31" s="287"/>
      <c r="O31" s="287"/>
      <c r="P31" s="287"/>
      <c r="Q31" s="41"/>
      <c r="R31" s="41"/>
      <c r="S31" s="41"/>
      <c r="T31" s="41"/>
      <c r="U31" s="41"/>
      <c r="V31" s="41"/>
      <c r="W31" s="286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41"/>
      <c r="AG31" s="41"/>
      <c r="AH31" s="41"/>
      <c r="AI31" s="41"/>
      <c r="AJ31" s="41"/>
      <c r="AK31" s="286">
        <v>0</v>
      </c>
      <c r="AL31" s="287"/>
      <c r="AM31" s="287"/>
      <c r="AN31" s="287"/>
      <c r="AO31" s="287"/>
      <c r="AP31" s="41"/>
      <c r="AQ31" s="41"/>
      <c r="AR31" s="42"/>
      <c r="BE31" s="276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88">
        <v>0.15</v>
      </c>
      <c r="M32" s="287"/>
      <c r="N32" s="287"/>
      <c r="O32" s="287"/>
      <c r="P32" s="287"/>
      <c r="Q32" s="41"/>
      <c r="R32" s="41"/>
      <c r="S32" s="41"/>
      <c r="T32" s="41"/>
      <c r="U32" s="41"/>
      <c r="V32" s="41"/>
      <c r="W32" s="286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41"/>
      <c r="AG32" s="41"/>
      <c r="AH32" s="41"/>
      <c r="AI32" s="41"/>
      <c r="AJ32" s="41"/>
      <c r="AK32" s="286">
        <v>0</v>
      </c>
      <c r="AL32" s="287"/>
      <c r="AM32" s="287"/>
      <c r="AN32" s="287"/>
      <c r="AO32" s="287"/>
      <c r="AP32" s="41"/>
      <c r="AQ32" s="41"/>
      <c r="AR32" s="42"/>
      <c r="BE32" s="276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88">
        <v>0</v>
      </c>
      <c r="M33" s="287"/>
      <c r="N33" s="287"/>
      <c r="O33" s="287"/>
      <c r="P33" s="287"/>
      <c r="Q33" s="41"/>
      <c r="R33" s="41"/>
      <c r="S33" s="41"/>
      <c r="T33" s="41"/>
      <c r="U33" s="41"/>
      <c r="V33" s="41"/>
      <c r="W33" s="286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41"/>
      <c r="AG33" s="41"/>
      <c r="AH33" s="41"/>
      <c r="AI33" s="41"/>
      <c r="AJ33" s="41"/>
      <c r="AK33" s="286">
        <v>0</v>
      </c>
      <c r="AL33" s="287"/>
      <c r="AM33" s="287"/>
      <c r="AN33" s="287"/>
      <c r="AO33" s="287"/>
      <c r="AP33" s="41"/>
      <c r="AQ33" s="41"/>
      <c r="AR33" s="42"/>
      <c r="BE33" s="27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5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92" t="s">
        <v>49</v>
      </c>
      <c r="Y35" s="290"/>
      <c r="Z35" s="290"/>
      <c r="AA35" s="290"/>
      <c r="AB35" s="290"/>
      <c r="AC35" s="45"/>
      <c r="AD35" s="45"/>
      <c r="AE35" s="45"/>
      <c r="AF35" s="45"/>
      <c r="AG35" s="45"/>
      <c r="AH35" s="45"/>
      <c r="AI35" s="45"/>
      <c r="AJ35" s="45"/>
      <c r="AK35" s="289">
        <f>SUM(AK26:AK33)</f>
        <v>0</v>
      </c>
      <c r="AL35" s="290"/>
      <c r="AM35" s="290"/>
      <c r="AN35" s="290"/>
      <c r="AO35" s="29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2022-069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3" t="str">
        <f>K6</f>
        <v>Brno, Kounicova 26 - Oprava hlavního vstupu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Brno, Kounicova 26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5" t="str">
        <f>IF(AN8= "","",AN8)</f>
        <v>22. 9. 2022</v>
      </c>
      <c r="AN87" s="25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56" t="str">
        <f>IF(E17="","",E17)</f>
        <v xml:space="preserve"> </v>
      </c>
      <c r="AN89" s="257"/>
      <c r="AO89" s="257"/>
      <c r="AP89" s="257"/>
      <c r="AQ89" s="36"/>
      <c r="AR89" s="39"/>
      <c r="AS89" s="258" t="s">
        <v>57</v>
      </c>
      <c r="AT89" s="25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56" t="str">
        <f>IF(E20="","",E20)</f>
        <v xml:space="preserve"> </v>
      </c>
      <c r="AN90" s="257"/>
      <c r="AO90" s="257"/>
      <c r="AP90" s="257"/>
      <c r="AQ90" s="36"/>
      <c r="AR90" s="39"/>
      <c r="AS90" s="260"/>
      <c r="AT90" s="26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2"/>
      <c r="AT91" s="26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4" t="s">
        <v>58</v>
      </c>
      <c r="D92" s="265"/>
      <c r="E92" s="265"/>
      <c r="F92" s="265"/>
      <c r="G92" s="265"/>
      <c r="H92" s="73"/>
      <c r="I92" s="267" t="s">
        <v>59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6" t="s">
        <v>60</v>
      </c>
      <c r="AH92" s="265"/>
      <c r="AI92" s="265"/>
      <c r="AJ92" s="265"/>
      <c r="AK92" s="265"/>
      <c r="AL92" s="265"/>
      <c r="AM92" s="265"/>
      <c r="AN92" s="267" t="s">
        <v>61</v>
      </c>
      <c r="AO92" s="265"/>
      <c r="AP92" s="268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2">
        <f>ROUND(SUM(AG95:AG99),2)</f>
        <v>0</v>
      </c>
      <c r="AH94" s="272"/>
      <c r="AI94" s="272"/>
      <c r="AJ94" s="272"/>
      <c r="AK94" s="272"/>
      <c r="AL94" s="272"/>
      <c r="AM94" s="272"/>
      <c r="AN94" s="273">
        <f t="shared" ref="AN94:AN99" si="0">SUM(AG94,AT94)</f>
        <v>0</v>
      </c>
      <c r="AO94" s="273"/>
      <c r="AP94" s="273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69" t="s">
        <v>82</v>
      </c>
      <c r="E95" s="269"/>
      <c r="F95" s="269"/>
      <c r="G95" s="269"/>
      <c r="H95" s="269"/>
      <c r="I95" s="96"/>
      <c r="J95" s="269" t="s">
        <v>83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70">
        <f>'01 - ASŘ'!J30</f>
        <v>0</v>
      </c>
      <c r="AH95" s="271"/>
      <c r="AI95" s="271"/>
      <c r="AJ95" s="271"/>
      <c r="AK95" s="271"/>
      <c r="AL95" s="271"/>
      <c r="AM95" s="271"/>
      <c r="AN95" s="270">
        <f t="shared" si="0"/>
        <v>0</v>
      </c>
      <c r="AO95" s="271"/>
      <c r="AP95" s="271"/>
      <c r="AQ95" s="97" t="s">
        <v>84</v>
      </c>
      <c r="AR95" s="98"/>
      <c r="AS95" s="99">
        <v>0</v>
      </c>
      <c r="AT95" s="100">
        <f t="shared" si="1"/>
        <v>0</v>
      </c>
      <c r="AU95" s="101">
        <f>'01 - ASŘ'!P128</f>
        <v>0</v>
      </c>
      <c r="AV95" s="100">
        <f>'01 - ASŘ'!J33</f>
        <v>0</v>
      </c>
      <c r="AW95" s="100">
        <f>'01 - ASŘ'!J34</f>
        <v>0</v>
      </c>
      <c r="AX95" s="100">
        <f>'01 - ASŘ'!J35</f>
        <v>0</v>
      </c>
      <c r="AY95" s="100">
        <f>'01 - ASŘ'!J36</f>
        <v>0</v>
      </c>
      <c r="AZ95" s="100">
        <f>'01 - ASŘ'!F33</f>
        <v>0</v>
      </c>
      <c r="BA95" s="100">
        <f>'01 - ASŘ'!F34</f>
        <v>0</v>
      </c>
      <c r="BB95" s="100">
        <f>'01 - ASŘ'!F35</f>
        <v>0</v>
      </c>
      <c r="BC95" s="100">
        <f>'01 - ASŘ'!F36</f>
        <v>0</v>
      </c>
      <c r="BD95" s="102">
        <f>'01 - ASŘ'!F37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69" t="s">
        <v>88</v>
      </c>
      <c r="E96" s="269"/>
      <c r="F96" s="269"/>
      <c r="G96" s="269"/>
      <c r="H96" s="269"/>
      <c r="I96" s="96"/>
      <c r="J96" s="269" t="s">
        <v>89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70">
        <f>'02 - Kamenické práce'!J30</f>
        <v>0</v>
      </c>
      <c r="AH96" s="271"/>
      <c r="AI96" s="271"/>
      <c r="AJ96" s="271"/>
      <c r="AK96" s="271"/>
      <c r="AL96" s="271"/>
      <c r="AM96" s="271"/>
      <c r="AN96" s="270">
        <f t="shared" si="0"/>
        <v>0</v>
      </c>
      <c r="AO96" s="271"/>
      <c r="AP96" s="271"/>
      <c r="AQ96" s="97" t="s">
        <v>84</v>
      </c>
      <c r="AR96" s="98"/>
      <c r="AS96" s="99">
        <v>0</v>
      </c>
      <c r="AT96" s="100">
        <f t="shared" si="1"/>
        <v>0</v>
      </c>
      <c r="AU96" s="101">
        <f>'02 - Kamenické práce'!P122</f>
        <v>0</v>
      </c>
      <c r="AV96" s="100">
        <f>'02 - Kamenické práce'!J33</f>
        <v>0</v>
      </c>
      <c r="AW96" s="100">
        <f>'02 - Kamenické práce'!J34</f>
        <v>0</v>
      </c>
      <c r="AX96" s="100">
        <f>'02 - Kamenické práce'!J35</f>
        <v>0</v>
      </c>
      <c r="AY96" s="100">
        <f>'02 - Kamenické práce'!J36</f>
        <v>0</v>
      </c>
      <c r="AZ96" s="100">
        <f>'02 - Kamenické práce'!F33</f>
        <v>0</v>
      </c>
      <c r="BA96" s="100">
        <f>'02 - Kamenické práce'!F34</f>
        <v>0</v>
      </c>
      <c r="BB96" s="100">
        <f>'02 - Kamenické práce'!F35</f>
        <v>0</v>
      </c>
      <c r="BC96" s="100">
        <f>'02 - Kamenické práce'!F36</f>
        <v>0</v>
      </c>
      <c r="BD96" s="102">
        <f>'02 - Kamenické práce'!F37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69" t="s">
        <v>91</v>
      </c>
      <c r="E97" s="269"/>
      <c r="F97" s="269"/>
      <c r="G97" s="269"/>
      <c r="H97" s="269"/>
      <c r="I97" s="96"/>
      <c r="J97" s="269" t="s">
        <v>92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70">
        <f>'03 - Elektroinstalace'!J30</f>
        <v>0</v>
      </c>
      <c r="AH97" s="271"/>
      <c r="AI97" s="271"/>
      <c r="AJ97" s="271"/>
      <c r="AK97" s="271"/>
      <c r="AL97" s="271"/>
      <c r="AM97" s="271"/>
      <c r="AN97" s="270">
        <f t="shared" si="0"/>
        <v>0</v>
      </c>
      <c r="AO97" s="271"/>
      <c r="AP97" s="271"/>
      <c r="AQ97" s="97" t="s">
        <v>84</v>
      </c>
      <c r="AR97" s="98"/>
      <c r="AS97" s="99">
        <v>0</v>
      </c>
      <c r="AT97" s="100">
        <f t="shared" si="1"/>
        <v>0</v>
      </c>
      <c r="AU97" s="101">
        <f>'03 - Elektroinstalace'!P121</f>
        <v>0</v>
      </c>
      <c r="AV97" s="100">
        <f>'03 - Elektroinstalace'!J33</f>
        <v>0</v>
      </c>
      <c r="AW97" s="100">
        <f>'03 - Elektroinstalace'!J34</f>
        <v>0</v>
      </c>
      <c r="AX97" s="100">
        <f>'03 - Elektroinstalace'!J35</f>
        <v>0</v>
      </c>
      <c r="AY97" s="100">
        <f>'03 - Elektroinstalace'!J36</f>
        <v>0</v>
      </c>
      <c r="AZ97" s="100">
        <f>'03 - Elektroinstalace'!F33</f>
        <v>0</v>
      </c>
      <c r="BA97" s="100">
        <f>'03 - Elektroinstalace'!F34</f>
        <v>0</v>
      </c>
      <c r="BB97" s="100">
        <f>'03 - Elektroinstalace'!F35</f>
        <v>0</v>
      </c>
      <c r="BC97" s="100">
        <f>'03 - Elektroinstalace'!F36</f>
        <v>0</v>
      </c>
      <c r="BD97" s="102">
        <f>'03 - Elektroinstalace'!F37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69" t="s">
        <v>94</v>
      </c>
      <c r="E98" s="269"/>
      <c r="F98" s="269"/>
      <c r="G98" s="269"/>
      <c r="H98" s="269"/>
      <c r="I98" s="96"/>
      <c r="J98" s="269" t="s">
        <v>95</v>
      </c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70">
        <f>'04 - Ostatní náklady'!J30</f>
        <v>0</v>
      </c>
      <c r="AH98" s="271"/>
      <c r="AI98" s="271"/>
      <c r="AJ98" s="271"/>
      <c r="AK98" s="271"/>
      <c r="AL98" s="271"/>
      <c r="AM98" s="271"/>
      <c r="AN98" s="270">
        <f t="shared" si="0"/>
        <v>0</v>
      </c>
      <c r="AO98" s="271"/>
      <c r="AP98" s="271"/>
      <c r="AQ98" s="97" t="s">
        <v>84</v>
      </c>
      <c r="AR98" s="98"/>
      <c r="AS98" s="99">
        <v>0</v>
      </c>
      <c r="AT98" s="100">
        <f t="shared" si="1"/>
        <v>0</v>
      </c>
      <c r="AU98" s="101">
        <f>'04 - Ostatní náklady'!P117</f>
        <v>0</v>
      </c>
      <c r="AV98" s="100">
        <f>'04 - Ostatní náklady'!J33</f>
        <v>0</v>
      </c>
      <c r="AW98" s="100">
        <f>'04 - Ostatní náklady'!J34</f>
        <v>0</v>
      </c>
      <c r="AX98" s="100">
        <f>'04 - Ostatní náklady'!J35</f>
        <v>0</v>
      </c>
      <c r="AY98" s="100">
        <f>'04 - Ostatní náklady'!J36</f>
        <v>0</v>
      </c>
      <c r="AZ98" s="100">
        <f>'04 - Ostatní náklady'!F33</f>
        <v>0</v>
      </c>
      <c r="BA98" s="100">
        <f>'04 - Ostatní náklady'!F34</f>
        <v>0</v>
      </c>
      <c r="BB98" s="100">
        <f>'04 - Ostatní náklady'!F35</f>
        <v>0</v>
      </c>
      <c r="BC98" s="100">
        <f>'04 - Ostatní náklady'!F36</f>
        <v>0</v>
      </c>
      <c r="BD98" s="102">
        <f>'04 - Ostatní náklady'!F37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7" customFormat="1" ht="16.5" customHeight="1">
      <c r="A99" s="93" t="s">
        <v>81</v>
      </c>
      <c r="B99" s="94"/>
      <c r="C99" s="95"/>
      <c r="D99" s="269" t="s">
        <v>97</v>
      </c>
      <c r="E99" s="269"/>
      <c r="F99" s="269"/>
      <c r="G99" s="269"/>
      <c r="H99" s="269"/>
      <c r="I99" s="96"/>
      <c r="J99" s="269" t="s">
        <v>98</v>
      </c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70">
        <f>'05 - VRN'!J30</f>
        <v>0</v>
      </c>
      <c r="AH99" s="271"/>
      <c r="AI99" s="271"/>
      <c r="AJ99" s="271"/>
      <c r="AK99" s="271"/>
      <c r="AL99" s="271"/>
      <c r="AM99" s="271"/>
      <c r="AN99" s="270">
        <f t="shared" si="0"/>
        <v>0</v>
      </c>
      <c r="AO99" s="271"/>
      <c r="AP99" s="271"/>
      <c r="AQ99" s="97" t="s">
        <v>84</v>
      </c>
      <c r="AR99" s="98"/>
      <c r="AS99" s="104">
        <v>0</v>
      </c>
      <c r="AT99" s="105">
        <f t="shared" si="1"/>
        <v>0</v>
      </c>
      <c r="AU99" s="106">
        <f>'05 - VRN'!P120</f>
        <v>0</v>
      </c>
      <c r="AV99" s="105">
        <f>'05 - VRN'!J33</f>
        <v>0</v>
      </c>
      <c r="AW99" s="105">
        <f>'05 - VRN'!J34</f>
        <v>0</v>
      </c>
      <c r="AX99" s="105">
        <f>'05 - VRN'!J35</f>
        <v>0</v>
      </c>
      <c r="AY99" s="105">
        <f>'05 - VRN'!J36</f>
        <v>0</v>
      </c>
      <c r="AZ99" s="105">
        <f>'05 - VRN'!F33</f>
        <v>0</v>
      </c>
      <c r="BA99" s="105">
        <f>'05 - VRN'!F34</f>
        <v>0</v>
      </c>
      <c r="BB99" s="105">
        <f>'05 - VRN'!F35</f>
        <v>0</v>
      </c>
      <c r="BC99" s="105">
        <f>'05 - VRN'!F36</f>
        <v>0</v>
      </c>
      <c r="BD99" s="107">
        <f>'05 - VRN'!F37</f>
        <v>0</v>
      </c>
      <c r="BT99" s="103" t="s">
        <v>85</v>
      </c>
      <c r="BV99" s="103" t="s">
        <v>79</v>
      </c>
      <c r="BW99" s="103" t="s">
        <v>99</v>
      </c>
      <c r="BX99" s="103" t="s">
        <v>5</v>
      </c>
      <c r="CL99" s="103" t="s">
        <v>1</v>
      </c>
      <c r="CM99" s="103" t="s">
        <v>87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rPwp3tLzLJTqchXnfr+BAZ369e2Eg6YvHG6wZL71ONjfVz3qsfXcWzwhuGUzv3RXFYo7OMNJ1ai2gepja+nslw==" saltValue="89NxcO2qWqbXrTqeQC0/Ox0d4UTjp1OB07iPdfz63N426bwJ25tUrWFWYQvTkI99PUnyG+y6mxxYTlmWmSkXC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ASŘ'!C2" display="/" xr:uid="{00000000-0004-0000-0000-000000000000}"/>
    <hyperlink ref="A96" location="'02 - Kamenické práce'!C2" display="/" xr:uid="{00000000-0004-0000-0000-000001000000}"/>
    <hyperlink ref="A97" location="'03 - Elektroinstalace'!C2" display="/" xr:uid="{00000000-0004-0000-0000-000002000000}"/>
    <hyperlink ref="A98" location="'04 - Ostatní náklady'!C2" display="/" xr:uid="{00000000-0004-0000-0000-000003000000}"/>
    <hyperlink ref="A99" location="'05 -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Brno, Kounicova 26 - Oprava hlavního vstupu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102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ROUND((SUM(BE128:BE421)),  2)</f>
        <v>0</v>
      </c>
      <c r="G33" s="34"/>
      <c r="H33" s="34"/>
      <c r="I33" s="124">
        <v>0.21</v>
      </c>
      <c r="J33" s="123">
        <f>ROUND(((SUM(BE128:BE421))*I33),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ROUND((SUM(BF128:BF421)),  2)</f>
        <v>0</v>
      </c>
      <c r="G34" s="34"/>
      <c r="H34" s="34"/>
      <c r="I34" s="124">
        <v>0.15</v>
      </c>
      <c r="J34" s="123">
        <f>ROUND(((SUM(BF128:BF421))*I34),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ROUND((SUM(BG128:BG421)),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ROUND((SUM(BH128:BH421)),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ROUND((SUM(BI128:BI421)),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Brno, Kounicova 26 - Oprava hlavního vstupu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3" t="str">
        <f>E9</f>
        <v>01 - ASŘ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 26</v>
      </c>
      <c r="G89" s="36"/>
      <c r="H89" s="36"/>
      <c r="I89" s="29" t="s">
        <v>22</v>
      </c>
      <c r="J89" s="66" t="str">
        <f>IF(J12="","",J12)</f>
        <v>22. 9. 2022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104</v>
      </c>
      <c r="D94" s="144"/>
      <c r="E94" s="144"/>
      <c r="F94" s="144"/>
      <c r="G94" s="144"/>
      <c r="H94" s="144"/>
      <c r="I94" s="144"/>
      <c r="J94" s="145" t="s">
        <v>105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106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107</v>
      </c>
    </row>
    <row r="97" spans="1:31" s="9" customFormat="1" ht="24.95" customHeight="1">
      <c r="B97" s="147"/>
      <c r="C97" s="148"/>
      <c r="D97" s="149" t="s">
        <v>108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J130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110</v>
      </c>
      <c r="E99" s="156"/>
      <c r="F99" s="156"/>
      <c r="G99" s="156"/>
      <c r="H99" s="156"/>
      <c r="I99" s="156"/>
      <c r="J99" s="157">
        <f>J156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111</v>
      </c>
      <c r="E100" s="156"/>
      <c r="F100" s="156"/>
      <c r="G100" s="156"/>
      <c r="H100" s="156"/>
      <c r="I100" s="156"/>
      <c r="J100" s="157">
        <f>J177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112</v>
      </c>
      <c r="E101" s="156"/>
      <c r="F101" s="156"/>
      <c r="G101" s="156"/>
      <c r="H101" s="156"/>
      <c r="I101" s="156"/>
      <c r="J101" s="157">
        <f>J227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113</v>
      </c>
      <c r="E102" s="156"/>
      <c r="F102" s="156"/>
      <c r="G102" s="156"/>
      <c r="H102" s="156"/>
      <c r="I102" s="156"/>
      <c r="J102" s="157">
        <f>J254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114</v>
      </c>
      <c r="E103" s="150"/>
      <c r="F103" s="150"/>
      <c r="G103" s="150"/>
      <c r="H103" s="150"/>
      <c r="I103" s="150"/>
      <c r="J103" s="151">
        <f>J257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115</v>
      </c>
      <c r="E104" s="156"/>
      <c r="F104" s="156"/>
      <c r="G104" s="156"/>
      <c r="H104" s="156"/>
      <c r="I104" s="156"/>
      <c r="J104" s="157">
        <f>J258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116</v>
      </c>
      <c r="E105" s="156"/>
      <c r="F105" s="156"/>
      <c r="G105" s="156"/>
      <c r="H105" s="156"/>
      <c r="I105" s="156"/>
      <c r="J105" s="157">
        <f>J347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117</v>
      </c>
      <c r="E106" s="156"/>
      <c r="F106" s="156"/>
      <c r="G106" s="156"/>
      <c r="H106" s="156"/>
      <c r="I106" s="156"/>
      <c r="J106" s="157">
        <f>J376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118</v>
      </c>
      <c r="E107" s="156"/>
      <c r="F107" s="156"/>
      <c r="G107" s="156"/>
      <c r="H107" s="156"/>
      <c r="I107" s="156"/>
      <c r="J107" s="157">
        <f>J392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119</v>
      </c>
      <c r="E108" s="156"/>
      <c r="F108" s="156"/>
      <c r="G108" s="156"/>
      <c r="H108" s="156"/>
      <c r="I108" s="156"/>
      <c r="J108" s="157">
        <f>J410</f>
        <v>0</v>
      </c>
      <c r="K108" s="154"/>
      <c r="L108" s="158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120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1" t="str">
        <f>E7</f>
        <v>Brno, Kounicova 26 - Oprava hlavního vstupu</v>
      </c>
      <c r="F118" s="302"/>
      <c r="G118" s="302"/>
      <c r="H118" s="30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101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53" t="str">
        <f>E9</f>
        <v>01 - ASŘ</v>
      </c>
      <c r="F120" s="303"/>
      <c r="G120" s="303"/>
      <c r="H120" s="303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Brno, Kounicova 26</v>
      </c>
      <c r="G122" s="36"/>
      <c r="H122" s="36"/>
      <c r="I122" s="29" t="s">
        <v>22</v>
      </c>
      <c r="J122" s="66" t="str">
        <f>IF(J12="","",J12)</f>
        <v>22. 9. 2022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E15</f>
        <v>Správa železnic, státní organizace</v>
      </c>
      <c r="G124" s="36"/>
      <c r="H124" s="36"/>
      <c r="I124" s="29" t="s">
        <v>32</v>
      </c>
      <c r="J124" s="32" t="str">
        <f>E21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IF(E18="","",E18)</f>
        <v>Vyplň údaj</v>
      </c>
      <c r="G125" s="36"/>
      <c r="H125" s="36"/>
      <c r="I125" s="29" t="s">
        <v>35</v>
      </c>
      <c r="J125" s="32" t="str">
        <f>E24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59"/>
      <c r="B127" s="160"/>
      <c r="C127" s="161" t="s">
        <v>121</v>
      </c>
      <c r="D127" s="162" t="s">
        <v>62</v>
      </c>
      <c r="E127" s="162" t="s">
        <v>58</v>
      </c>
      <c r="F127" s="162" t="s">
        <v>59</v>
      </c>
      <c r="G127" s="162" t="s">
        <v>122</v>
      </c>
      <c r="H127" s="162" t="s">
        <v>123</v>
      </c>
      <c r="I127" s="162" t="s">
        <v>124</v>
      </c>
      <c r="J127" s="162" t="s">
        <v>105</v>
      </c>
      <c r="K127" s="163" t="s">
        <v>125</v>
      </c>
      <c r="L127" s="164"/>
      <c r="M127" s="75" t="s">
        <v>1</v>
      </c>
      <c r="N127" s="76" t="s">
        <v>41</v>
      </c>
      <c r="O127" s="76" t="s">
        <v>126</v>
      </c>
      <c r="P127" s="76" t="s">
        <v>127</v>
      </c>
      <c r="Q127" s="76" t="s">
        <v>128</v>
      </c>
      <c r="R127" s="76" t="s">
        <v>129</v>
      </c>
      <c r="S127" s="76" t="s">
        <v>130</v>
      </c>
      <c r="T127" s="77" t="s">
        <v>131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132</v>
      </c>
      <c r="D128" s="36"/>
      <c r="E128" s="36"/>
      <c r="F128" s="36"/>
      <c r="G128" s="36"/>
      <c r="H128" s="36"/>
      <c r="I128" s="36"/>
      <c r="J128" s="165">
        <f>BK128</f>
        <v>0</v>
      </c>
      <c r="K128" s="36"/>
      <c r="L128" s="39"/>
      <c r="M128" s="78"/>
      <c r="N128" s="166"/>
      <c r="O128" s="79"/>
      <c r="P128" s="167">
        <f>P129+P257</f>
        <v>0</v>
      </c>
      <c r="Q128" s="79"/>
      <c r="R128" s="167">
        <f>R129+R257</f>
        <v>3.60038956</v>
      </c>
      <c r="S128" s="79"/>
      <c r="T128" s="168">
        <f>T129+T257</f>
        <v>2.7640209999999996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107</v>
      </c>
      <c r="BK128" s="169">
        <f>BK129+BK257</f>
        <v>0</v>
      </c>
    </row>
    <row r="129" spans="1:65" s="12" customFormat="1" ht="25.9" customHeight="1">
      <c r="B129" s="170"/>
      <c r="C129" s="171"/>
      <c r="D129" s="172" t="s">
        <v>76</v>
      </c>
      <c r="E129" s="173" t="s">
        <v>133</v>
      </c>
      <c r="F129" s="173" t="s">
        <v>134</v>
      </c>
      <c r="G129" s="171"/>
      <c r="H129" s="171"/>
      <c r="I129" s="174"/>
      <c r="J129" s="175">
        <f>BK129</f>
        <v>0</v>
      </c>
      <c r="K129" s="171"/>
      <c r="L129" s="176"/>
      <c r="M129" s="177"/>
      <c r="N129" s="178"/>
      <c r="O129" s="178"/>
      <c r="P129" s="179">
        <f>P130+P156+P177+P227+P254</f>
        <v>0</v>
      </c>
      <c r="Q129" s="178"/>
      <c r="R129" s="179">
        <f>R130+R156+R177+R227+R254</f>
        <v>3.5986335999999999</v>
      </c>
      <c r="S129" s="178"/>
      <c r="T129" s="180">
        <f>T130+T156+T177+T227+T254</f>
        <v>2.2484759999999997</v>
      </c>
      <c r="AR129" s="181" t="s">
        <v>85</v>
      </c>
      <c r="AT129" s="182" t="s">
        <v>76</v>
      </c>
      <c r="AU129" s="182" t="s">
        <v>77</v>
      </c>
      <c r="AY129" s="181" t="s">
        <v>135</v>
      </c>
      <c r="BK129" s="183">
        <f>BK130+BK156+BK177+BK227+BK254</f>
        <v>0</v>
      </c>
    </row>
    <row r="130" spans="1:65" s="12" customFormat="1" ht="22.9" customHeight="1">
      <c r="B130" s="170"/>
      <c r="C130" s="171"/>
      <c r="D130" s="172" t="s">
        <v>76</v>
      </c>
      <c r="E130" s="184" t="s">
        <v>85</v>
      </c>
      <c r="F130" s="184" t="s">
        <v>136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SUM(P131:P155)</f>
        <v>0</v>
      </c>
      <c r="Q130" s="178"/>
      <c r="R130" s="179">
        <f>SUM(R131:R155)</f>
        <v>0.17697500000000002</v>
      </c>
      <c r="S130" s="178"/>
      <c r="T130" s="180">
        <f>SUM(T131:T155)</f>
        <v>0</v>
      </c>
      <c r="AR130" s="181" t="s">
        <v>85</v>
      </c>
      <c r="AT130" s="182" t="s">
        <v>76</v>
      </c>
      <c r="AU130" s="182" t="s">
        <v>85</v>
      </c>
      <c r="AY130" s="181" t="s">
        <v>135</v>
      </c>
      <c r="BK130" s="183">
        <f>SUM(BK131:BK155)</f>
        <v>0</v>
      </c>
    </row>
    <row r="131" spans="1:65" s="2" customFormat="1" ht="24.2" customHeight="1">
      <c r="A131" s="34"/>
      <c r="B131" s="35"/>
      <c r="C131" s="186" t="s">
        <v>85</v>
      </c>
      <c r="D131" s="186" t="s">
        <v>137</v>
      </c>
      <c r="E131" s="187" t="s">
        <v>138</v>
      </c>
      <c r="F131" s="188" t="s">
        <v>139</v>
      </c>
      <c r="G131" s="189" t="s">
        <v>140</v>
      </c>
      <c r="H131" s="190">
        <v>15</v>
      </c>
      <c r="I131" s="191"/>
      <c r="J131" s="192">
        <f>ROUND(I131*H131,2)</f>
        <v>0</v>
      </c>
      <c r="K131" s="188" t="s">
        <v>141</v>
      </c>
      <c r="L131" s="39"/>
      <c r="M131" s="193" t="s">
        <v>1</v>
      </c>
      <c r="N131" s="194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142</v>
      </c>
      <c r="AT131" s="197" t="s">
        <v>137</v>
      </c>
      <c r="AU131" s="197" t="s">
        <v>87</v>
      </c>
      <c r="AY131" s="17" t="s">
        <v>135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142</v>
      </c>
      <c r="BM131" s="197" t="s">
        <v>143</v>
      </c>
    </row>
    <row r="132" spans="1:65" s="2" customFormat="1" ht="19.5">
      <c r="A132" s="34"/>
      <c r="B132" s="35"/>
      <c r="C132" s="36"/>
      <c r="D132" s="199" t="s">
        <v>144</v>
      </c>
      <c r="E132" s="36"/>
      <c r="F132" s="200" t="s">
        <v>145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144</v>
      </c>
      <c r="AU132" s="17" t="s">
        <v>87</v>
      </c>
    </row>
    <row r="133" spans="1:65" s="2" customFormat="1" ht="24.2" customHeight="1">
      <c r="A133" s="34"/>
      <c r="B133" s="35"/>
      <c r="C133" s="186" t="s">
        <v>87</v>
      </c>
      <c r="D133" s="186" t="s">
        <v>137</v>
      </c>
      <c r="E133" s="187" t="s">
        <v>146</v>
      </c>
      <c r="F133" s="188" t="s">
        <v>147</v>
      </c>
      <c r="G133" s="189" t="s">
        <v>140</v>
      </c>
      <c r="H133" s="190">
        <v>15</v>
      </c>
      <c r="I133" s="191"/>
      <c r="J133" s="192">
        <f>ROUND(I133*H133,2)</f>
        <v>0</v>
      </c>
      <c r="K133" s="188" t="s">
        <v>148</v>
      </c>
      <c r="L133" s="39"/>
      <c r="M133" s="193" t="s">
        <v>1</v>
      </c>
      <c r="N133" s="194" t="s">
        <v>42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142</v>
      </c>
      <c r="AT133" s="197" t="s">
        <v>137</v>
      </c>
      <c r="AU133" s="197" t="s">
        <v>87</v>
      </c>
      <c r="AY133" s="17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142</v>
      </c>
      <c r="BM133" s="197" t="s">
        <v>149</v>
      </c>
    </row>
    <row r="134" spans="1:65" s="2" customFormat="1" ht="19.5">
      <c r="A134" s="34"/>
      <c r="B134" s="35"/>
      <c r="C134" s="36"/>
      <c r="D134" s="199" t="s">
        <v>144</v>
      </c>
      <c r="E134" s="36"/>
      <c r="F134" s="200" t="s">
        <v>147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144</v>
      </c>
      <c r="AU134" s="17" t="s">
        <v>87</v>
      </c>
    </row>
    <row r="135" spans="1:65" s="2" customFormat="1" ht="16.5" customHeight="1">
      <c r="A135" s="34"/>
      <c r="B135" s="35"/>
      <c r="C135" s="204" t="s">
        <v>150</v>
      </c>
      <c r="D135" s="204" t="s">
        <v>151</v>
      </c>
      <c r="E135" s="205" t="s">
        <v>152</v>
      </c>
      <c r="F135" s="206" t="s">
        <v>153</v>
      </c>
      <c r="G135" s="207" t="s">
        <v>140</v>
      </c>
      <c r="H135" s="208">
        <v>5</v>
      </c>
      <c r="I135" s="209"/>
      <c r="J135" s="210">
        <f>ROUND(I135*H135,2)</f>
        <v>0</v>
      </c>
      <c r="K135" s="206" t="s">
        <v>148</v>
      </c>
      <c r="L135" s="211"/>
      <c r="M135" s="212" t="s">
        <v>1</v>
      </c>
      <c r="N135" s="213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154</v>
      </c>
      <c r="AT135" s="197" t="s">
        <v>151</v>
      </c>
      <c r="AU135" s="197" t="s">
        <v>87</v>
      </c>
      <c r="AY135" s="17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142</v>
      </c>
      <c r="BM135" s="197" t="s">
        <v>155</v>
      </c>
    </row>
    <row r="136" spans="1:65" s="2" customFormat="1" ht="11.25">
      <c r="A136" s="34"/>
      <c r="B136" s="35"/>
      <c r="C136" s="36"/>
      <c r="D136" s="199" t="s">
        <v>144</v>
      </c>
      <c r="E136" s="36"/>
      <c r="F136" s="200" t="s">
        <v>153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144</v>
      </c>
      <c r="AU136" s="17" t="s">
        <v>87</v>
      </c>
    </row>
    <row r="137" spans="1:65" s="2" customFormat="1" ht="16.5" customHeight="1">
      <c r="A137" s="34"/>
      <c r="B137" s="35"/>
      <c r="C137" s="204" t="s">
        <v>142</v>
      </c>
      <c r="D137" s="204" t="s">
        <v>151</v>
      </c>
      <c r="E137" s="205" t="s">
        <v>156</v>
      </c>
      <c r="F137" s="206" t="s">
        <v>157</v>
      </c>
      <c r="G137" s="207" t="s">
        <v>140</v>
      </c>
      <c r="H137" s="208">
        <v>5</v>
      </c>
      <c r="I137" s="209"/>
      <c r="J137" s="210">
        <f>ROUND(I137*H137,2)</f>
        <v>0</v>
      </c>
      <c r="K137" s="206" t="s">
        <v>148</v>
      </c>
      <c r="L137" s="211"/>
      <c r="M137" s="212" t="s">
        <v>1</v>
      </c>
      <c r="N137" s="213" t="s">
        <v>42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154</v>
      </c>
      <c r="AT137" s="197" t="s">
        <v>151</v>
      </c>
      <c r="AU137" s="197" t="s">
        <v>87</v>
      </c>
      <c r="AY137" s="17" t="s">
        <v>135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85</v>
      </c>
      <c r="BK137" s="198">
        <f>ROUND(I137*H137,2)</f>
        <v>0</v>
      </c>
      <c r="BL137" s="17" t="s">
        <v>142</v>
      </c>
      <c r="BM137" s="197" t="s">
        <v>158</v>
      </c>
    </row>
    <row r="138" spans="1:65" s="2" customFormat="1" ht="11.25">
      <c r="A138" s="34"/>
      <c r="B138" s="35"/>
      <c r="C138" s="36"/>
      <c r="D138" s="199" t="s">
        <v>144</v>
      </c>
      <c r="E138" s="36"/>
      <c r="F138" s="200" t="s">
        <v>157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144</v>
      </c>
      <c r="AU138" s="17" t="s">
        <v>87</v>
      </c>
    </row>
    <row r="139" spans="1:65" s="2" customFormat="1" ht="16.5" customHeight="1">
      <c r="A139" s="34"/>
      <c r="B139" s="35"/>
      <c r="C139" s="204" t="s">
        <v>159</v>
      </c>
      <c r="D139" s="204" t="s">
        <v>151</v>
      </c>
      <c r="E139" s="205" t="s">
        <v>160</v>
      </c>
      <c r="F139" s="206" t="s">
        <v>161</v>
      </c>
      <c r="G139" s="207" t="s">
        <v>140</v>
      </c>
      <c r="H139" s="208">
        <v>5</v>
      </c>
      <c r="I139" s="209"/>
      <c r="J139" s="210">
        <f>ROUND(I139*H139,2)</f>
        <v>0</v>
      </c>
      <c r="K139" s="206" t="s">
        <v>148</v>
      </c>
      <c r="L139" s="211"/>
      <c r="M139" s="212" t="s">
        <v>1</v>
      </c>
      <c r="N139" s="213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154</v>
      </c>
      <c r="AT139" s="197" t="s">
        <v>151</v>
      </c>
      <c r="AU139" s="197" t="s">
        <v>87</v>
      </c>
      <c r="AY139" s="17" t="s">
        <v>135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142</v>
      </c>
      <c r="BM139" s="197" t="s">
        <v>162</v>
      </c>
    </row>
    <row r="140" spans="1:65" s="2" customFormat="1" ht="11.25">
      <c r="A140" s="34"/>
      <c r="B140" s="35"/>
      <c r="C140" s="36"/>
      <c r="D140" s="199" t="s">
        <v>144</v>
      </c>
      <c r="E140" s="36"/>
      <c r="F140" s="200" t="s">
        <v>161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87</v>
      </c>
    </row>
    <row r="141" spans="1:65" s="2" customFormat="1" ht="24.2" customHeight="1">
      <c r="A141" s="34"/>
      <c r="B141" s="35"/>
      <c r="C141" s="186" t="s">
        <v>163</v>
      </c>
      <c r="D141" s="186" t="s">
        <v>137</v>
      </c>
      <c r="E141" s="187" t="s">
        <v>164</v>
      </c>
      <c r="F141" s="188" t="s">
        <v>165</v>
      </c>
      <c r="G141" s="189" t="s">
        <v>166</v>
      </c>
      <c r="H141" s="190">
        <v>0.67500000000000004</v>
      </c>
      <c r="I141" s="191"/>
      <c r="J141" s="192">
        <f>ROUND(I141*H141,2)</f>
        <v>0</v>
      </c>
      <c r="K141" s="188" t="s">
        <v>141</v>
      </c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142</v>
      </c>
      <c r="AT141" s="197" t="s">
        <v>137</v>
      </c>
      <c r="AU141" s="197" t="s">
        <v>87</v>
      </c>
      <c r="AY141" s="17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142</v>
      </c>
      <c r="BM141" s="197" t="s">
        <v>167</v>
      </c>
    </row>
    <row r="142" spans="1:65" s="2" customFormat="1" ht="11.25">
      <c r="A142" s="34"/>
      <c r="B142" s="35"/>
      <c r="C142" s="36"/>
      <c r="D142" s="199" t="s">
        <v>144</v>
      </c>
      <c r="E142" s="36"/>
      <c r="F142" s="200" t="s">
        <v>168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144</v>
      </c>
      <c r="AU142" s="17" t="s">
        <v>87</v>
      </c>
    </row>
    <row r="143" spans="1:65" s="2" customFormat="1" ht="16.5" customHeight="1">
      <c r="A143" s="34"/>
      <c r="B143" s="35"/>
      <c r="C143" s="204" t="s">
        <v>169</v>
      </c>
      <c r="D143" s="204" t="s">
        <v>151</v>
      </c>
      <c r="E143" s="205" t="s">
        <v>170</v>
      </c>
      <c r="F143" s="206" t="s">
        <v>171</v>
      </c>
      <c r="G143" s="207" t="s">
        <v>172</v>
      </c>
      <c r="H143" s="208">
        <v>0.67500000000000004</v>
      </c>
      <c r="I143" s="209"/>
      <c r="J143" s="210">
        <f>ROUND(I143*H143,2)</f>
        <v>0</v>
      </c>
      <c r="K143" s="206" t="s">
        <v>141</v>
      </c>
      <c r="L143" s="211"/>
      <c r="M143" s="212" t="s">
        <v>1</v>
      </c>
      <c r="N143" s="213" t="s">
        <v>42</v>
      </c>
      <c r="O143" s="71"/>
      <c r="P143" s="195">
        <f>O143*H143</f>
        <v>0</v>
      </c>
      <c r="Q143" s="195">
        <v>1E-3</v>
      </c>
      <c r="R143" s="195">
        <f>Q143*H143</f>
        <v>6.7500000000000004E-4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154</v>
      </c>
      <c r="AT143" s="197" t="s">
        <v>151</v>
      </c>
      <c r="AU143" s="197" t="s">
        <v>87</v>
      </c>
      <c r="AY143" s="17" t="s">
        <v>135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142</v>
      </c>
      <c r="BM143" s="197" t="s">
        <v>173</v>
      </c>
    </row>
    <row r="144" spans="1:65" s="2" customFormat="1" ht="11.25">
      <c r="A144" s="34"/>
      <c r="B144" s="35"/>
      <c r="C144" s="36"/>
      <c r="D144" s="199" t="s">
        <v>144</v>
      </c>
      <c r="E144" s="36"/>
      <c r="F144" s="200" t="s">
        <v>171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144</v>
      </c>
      <c r="AU144" s="17" t="s">
        <v>87</v>
      </c>
    </row>
    <row r="145" spans="1:65" s="2" customFormat="1" ht="24.2" customHeight="1">
      <c r="A145" s="34"/>
      <c r="B145" s="35"/>
      <c r="C145" s="186" t="s">
        <v>154</v>
      </c>
      <c r="D145" s="186" t="s">
        <v>137</v>
      </c>
      <c r="E145" s="187" t="s">
        <v>174</v>
      </c>
      <c r="F145" s="188" t="s">
        <v>175</v>
      </c>
      <c r="G145" s="189" t="s">
        <v>176</v>
      </c>
      <c r="H145" s="190">
        <v>1.35</v>
      </c>
      <c r="I145" s="191"/>
      <c r="J145" s="192">
        <f>ROUND(I145*H145,2)</f>
        <v>0</v>
      </c>
      <c r="K145" s="188" t="s">
        <v>141</v>
      </c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142</v>
      </c>
      <c r="AT145" s="197" t="s">
        <v>137</v>
      </c>
      <c r="AU145" s="197" t="s">
        <v>87</v>
      </c>
      <c r="AY145" s="17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142</v>
      </c>
      <c r="BM145" s="197" t="s">
        <v>177</v>
      </c>
    </row>
    <row r="146" spans="1:65" s="2" customFormat="1" ht="19.5">
      <c r="A146" s="34"/>
      <c r="B146" s="35"/>
      <c r="C146" s="36"/>
      <c r="D146" s="199" t="s">
        <v>144</v>
      </c>
      <c r="E146" s="36"/>
      <c r="F146" s="200" t="s">
        <v>178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144</v>
      </c>
      <c r="AU146" s="17" t="s">
        <v>87</v>
      </c>
    </row>
    <row r="147" spans="1:65" s="2" customFormat="1" ht="16.5" customHeight="1">
      <c r="A147" s="34"/>
      <c r="B147" s="35"/>
      <c r="C147" s="204" t="s">
        <v>179</v>
      </c>
      <c r="D147" s="204" t="s">
        <v>151</v>
      </c>
      <c r="E147" s="205" t="s">
        <v>180</v>
      </c>
      <c r="F147" s="206" t="s">
        <v>181</v>
      </c>
      <c r="G147" s="207" t="s">
        <v>166</v>
      </c>
      <c r="H147" s="208">
        <v>0.13900000000000001</v>
      </c>
      <c r="I147" s="209"/>
      <c r="J147" s="210">
        <f>ROUND(I147*H147,2)</f>
        <v>0</v>
      </c>
      <c r="K147" s="206" t="s">
        <v>141</v>
      </c>
      <c r="L147" s="211"/>
      <c r="M147" s="212" t="s">
        <v>1</v>
      </c>
      <c r="N147" s="213" t="s">
        <v>42</v>
      </c>
      <c r="O147" s="71"/>
      <c r="P147" s="195">
        <f>O147*H147</f>
        <v>0</v>
      </c>
      <c r="Q147" s="195">
        <v>0.2</v>
      </c>
      <c r="R147" s="195">
        <f>Q147*H147</f>
        <v>2.7800000000000005E-2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154</v>
      </c>
      <c r="AT147" s="197" t="s">
        <v>151</v>
      </c>
      <c r="AU147" s="197" t="s">
        <v>87</v>
      </c>
      <c r="AY147" s="17" t="s">
        <v>135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142</v>
      </c>
      <c r="BM147" s="197" t="s">
        <v>182</v>
      </c>
    </row>
    <row r="148" spans="1:65" s="2" customFormat="1" ht="11.25">
      <c r="A148" s="34"/>
      <c r="B148" s="35"/>
      <c r="C148" s="36"/>
      <c r="D148" s="199" t="s">
        <v>144</v>
      </c>
      <c r="E148" s="36"/>
      <c r="F148" s="200" t="s">
        <v>183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144</v>
      </c>
      <c r="AU148" s="17" t="s">
        <v>87</v>
      </c>
    </row>
    <row r="149" spans="1:65" s="13" customFormat="1" ht="11.25">
      <c r="B149" s="214"/>
      <c r="C149" s="215"/>
      <c r="D149" s="199" t="s">
        <v>184</v>
      </c>
      <c r="E149" s="215"/>
      <c r="F149" s="216" t="s">
        <v>185</v>
      </c>
      <c r="G149" s="215"/>
      <c r="H149" s="217">
        <v>0.13900000000000001</v>
      </c>
      <c r="I149" s="218"/>
      <c r="J149" s="215"/>
      <c r="K149" s="215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184</v>
      </c>
      <c r="AU149" s="223" t="s">
        <v>87</v>
      </c>
      <c r="AV149" s="13" t="s">
        <v>87</v>
      </c>
      <c r="AW149" s="13" t="s">
        <v>4</v>
      </c>
      <c r="AX149" s="13" t="s">
        <v>85</v>
      </c>
      <c r="AY149" s="223" t="s">
        <v>135</v>
      </c>
    </row>
    <row r="150" spans="1:65" s="2" customFormat="1" ht="16.5" customHeight="1">
      <c r="A150" s="34"/>
      <c r="B150" s="35"/>
      <c r="C150" s="186" t="s">
        <v>186</v>
      </c>
      <c r="D150" s="186" t="s">
        <v>137</v>
      </c>
      <c r="E150" s="187" t="s">
        <v>187</v>
      </c>
      <c r="F150" s="188" t="s">
        <v>188</v>
      </c>
      <c r="G150" s="189" t="s">
        <v>166</v>
      </c>
      <c r="H150" s="190">
        <v>0.67500000000000004</v>
      </c>
      <c r="I150" s="191"/>
      <c r="J150" s="192">
        <f>ROUND(I150*H150,2)</f>
        <v>0</v>
      </c>
      <c r="K150" s="188" t="s">
        <v>148</v>
      </c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189</v>
      </c>
      <c r="AT150" s="197" t="s">
        <v>137</v>
      </c>
      <c r="AU150" s="197" t="s">
        <v>87</v>
      </c>
      <c r="AY150" s="17" t="s">
        <v>135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85</v>
      </c>
      <c r="BK150" s="198">
        <f>ROUND(I150*H150,2)</f>
        <v>0</v>
      </c>
      <c r="BL150" s="17" t="s">
        <v>189</v>
      </c>
      <c r="BM150" s="197" t="s">
        <v>190</v>
      </c>
    </row>
    <row r="151" spans="1:65" s="2" customFormat="1" ht="11.25">
      <c r="A151" s="34"/>
      <c r="B151" s="35"/>
      <c r="C151" s="36"/>
      <c r="D151" s="199" t="s">
        <v>144</v>
      </c>
      <c r="E151" s="36"/>
      <c r="F151" s="200" t="s">
        <v>188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144</v>
      </c>
      <c r="AU151" s="17" t="s">
        <v>87</v>
      </c>
    </row>
    <row r="152" spans="1:65" s="13" customFormat="1" ht="11.25">
      <c r="B152" s="214"/>
      <c r="C152" s="215"/>
      <c r="D152" s="199" t="s">
        <v>184</v>
      </c>
      <c r="E152" s="224" t="s">
        <v>1</v>
      </c>
      <c r="F152" s="216" t="s">
        <v>191</v>
      </c>
      <c r="G152" s="215"/>
      <c r="H152" s="217">
        <v>0.67500000000000004</v>
      </c>
      <c r="I152" s="218"/>
      <c r="J152" s="215"/>
      <c r="K152" s="215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184</v>
      </c>
      <c r="AU152" s="223" t="s">
        <v>87</v>
      </c>
      <c r="AV152" s="13" t="s">
        <v>87</v>
      </c>
      <c r="AW152" s="13" t="s">
        <v>34</v>
      </c>
      <c r="AX152" s="13" t="s">
        <v>85</v>
      </c>
      <c r="AY152" s="223" t="s">
        <v>135</v>
      </c>
    </row>
    <row r="153" spans="1:65" s="2" customFormat="1" ht="16.5" customHeight="1">
      <c r="A153" s="34"/>
      <c r="B153" s="35"/>
      <c r="C153" s="204" t="s">
        <v>192</v>
      </c>
      <c r="D153" s="204" t="s">
        <v>151</v>
      </c>
      <c r="E153" s="205" t="s">
        <v>193</v>
      </c>
      <c r="F153" s="206" t="s">
        <v>194</v>
      </c>
      <c r="G153" s="207" t="s">
        <v>166</v>
      </c>
      <c r="H153" s="208">
        <v>0.67500000000000004</v>
      </c>
      <c r="I153" s="209"/>
      <c r="J153" s="210">
        <f>ROUND(I153*H153,2)</f>
        <v>0</v>
      </c>
      <c r="K153" s="206" t="s">
        <v>141</v>
      </c>
      <c r="L153" s="211"/>
      <c r="M153" s="212" t="s">
        <v>1</v>
      </c>
      <c r="N153" s="213" t="s">
        <v>42</v>
      </c>
      <c r="O153" s="71"/>
      <c r="P153" s="195">
        <f>O153*H153</f>
        <v>0</v>
      </c>
      <c r="Q153" s="195">
        <v>0.22</v>
      </c>
      <c r="R153" s="195">
        <f>Q153*H153</f>
        <v>0.14850000000000002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154</v>
      </c>
      <c r="AT153" s="197" t="s">
        <v>151</v>
      </c>
      <c r="AU153" s="197" t="s">
        <v>87</v>
      </c>
      <c r="AY153" s="17" t="s">
        <v>135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142</v>
      </c>
      <c r="BM153" s="197" t="s">
        <v>195</v>
      </c>
    </row>
    <row r="154" spans="1:65" s="2" customFormat="1" ht="11.25">
      <c r="A154" s="34"/>
      <c r="B154" s="35"/>
      <c r="C154" s="36"/>
      <c r="D154" s="199" t="s">
        <v>144</v>
      </c>
      <c r="E154" s="36"/>
      <c r="F154" s="200" t="s">
        <v>194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144</v>
      </c>
      <c r="AU154" s="17" t="s">
        <v>87</v>
      </c>
    </row>
    <row r="155" spans="1:65" s="13" customFormat="1" ht="11.25">
      <c r="B155" s="214"/>
      <c r="C155" s="215"/>
      <c r="D155" s="199" t="s">
        <v>184</v>
      </c>
      <c r="E155" s="224" t="s">
        <v>1</v>
      </c>
      <c r="F155" s="216" t="s">
        <v>191</v>
      </c>
      <c r="G155" s="215"/>
      <c r="H155" s="217">
        <v>0.67500000000000004</v>
      </c>
      <c r="I155" s="218"/>
      <c r="J155" s="215"/>
      <c r="K155" s="215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184</v>
      </c>
      <c r="AU155" s="223" t="s">
        <v>87</v>
      </c>
      <c r="AV155" s="13" t="s">
        <v>87</v>
      </c>
      <c r="AW155" s="13" t="s">
        <v>34</v>
      </c>
      <c r="AX155" s="13" t="s">
        <v>85</v>
      </c>
      <c r="AY155" s="223" t="s">
        <v>135</v>
      </c>
    </row>
    <row r="156" spans="1:65" s="12" customFormat="1" ht="22.9" customHeight="1">
      <c r="B156" s="170"/>
      <c r="C156" s="171"/>
      <c r="D156" s="172" t="s">
        <v>76</v>
      </c>
      <c r="E156" s="184" t="s">
        <v>163</v>
      </c>
      <c r="F156" s="184" t="s">
        <v>196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SUM(P157:P176)</f>
        <v>0</v>
      </c>
      <c r="Q156" s="178"/>
      <c r="R156" s="179">
        <f>SUM(R157:R176)</f>
        <v>3.4042621999999998</v>
      </c>
      <c r="S156" s="178"/>
      <c r="T156" s="180">
        <f>SUM(T157:T176)</f>
        <v>0</v>
      </c>
      <c r="AR156" s="181" t="s">
        <v>85</v>
      </c>
      <c r="AT156" s="182" t="s">
        <v>76</v>
      </c>
      <c r="AU156" s="182" t="s">
        <v>85</v>
      </c>
      <c r="AY156" s="181" t="s">
        <v>135</v>
      </c>
      <c r="BK156" s="183">
        <f>SUM(BK157:BK176)</f>
        <v>0</v>
      </c>
    </row>
    <row r="157" spans="1:65" s="2" customFormat="1" ht="24.2" customHeight="1">
      <c r="A157" s="34"/>
      <c r="B157" s="35"/>
      <c r="C157" s="186" t="s">
        <v>197</v>
      </c>
      <c r="D157" s="186" t="s">
        <v>137</v>
      </c>
      <c r="E157" s="187" t="s">
        <v>198</v>
      </c>
      <c r="F157" s="188" t="s">
        <v>199</v>
      </c>
      <c r="G157" s="189" t="s">
        <v>176</v>
      </c>
      <c r="H157" s="190">
        <v>132.4</v>
      </c>
      <c r="I157" s="191"/>
      <c r="J157" s="192">
        <f>ROUND(I157*H157,2)</f>
        <v>0</v>
      </c>
      <c r="K157" s="188" t="s">
        <v>141</v>
      </c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1.7399999999999999E-2</v>
      </c>
      <c r="R157" s="195">
        <f>Q157*H157</f>
        <v>2.30376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142</v>
      </c>
      <c r="AT157" s="197" t="s">
        <v>137</v>
      </c>
      <c r="AU157" s="197" t="s">
        <v>87</v>
      </c>
      <c r="AY157" s="17" t="s">
        <v>135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142</v>
      </c>
      <c r="BM157" s="197" t="s">
        <v>200</v>
      </c>
    </row>
    <row r="158" spans="1:65" s="2" customFormat="1" ht="29.25">
      <c r="A158" s="34"/>
      <c r="B158" s="35"/>
      <c r="C158" s="36"/>
      <c r="D158" s="199" t="s">
        <v>144</v>
      </c>
      <c r="E158" s="36"/>
      <c r="F158" s="200" t="s">
        <v>201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144</v>
      </c>
      <c r="AU158" s="17" t="s">
        <v>87</v>
      </c>
    </row>
    <row r="159" spans="1:65" s="13" customFormat="1" ht="11.25">
      <c r="B159" s="214"/>
      <c r="C159" s="215"/>
      <c r="D159" s="199" t="s">
        <v>184</v>
      </c>
      <c r="E159" s="224" t="s">
        <v>1</v>
      </c>
      <c r="F159" s="216" t="s">
        <v>202</v>
      </c>
      <c r="G159" s="215"/>
      <c r="H159" s="217">
        <v>132.4</v>
      </c>
      <c r="I159" s="218"/>
      <c r="J159" s="215"/>
      <c r="K159" s="215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184</v>
      </c>
      <c r="AU159" s="223" t="s">
        <v>87</v>
      </c>
      <c r="AV159" s="13" t="s">
        <v>87</v>
      </c>
      <c r="AW159" s="13" t="s">
        <v>34</v>
      </c>
      <c r="AX159" s="13" t="s">
        <v>85</v>
      </c>
      <c r="AY159" s="223" t="s">
        <v>135</v>
      </c>
    </row>
    <row r="160" spans="1:65" s="2" customFormat="1" ht="24.2" customHeight="1">
      <c r="A160" s="34"/>
      <c r="B160" s="35"/>
      <c r="C160" s="186" t="s">
        <v>203</v>
      </c>
      <c r="D160" s="186" t="s">
        <v>137</v>
      </c>
      <c r="E160" s="187" t="s">
        <v>204</v>
      </c>
      <c r="F160" s="188" t="s">
        <v>205</v>
      </c>
      <c r="G160" s="189" t="s">
        <v>176</v>
      </c>
      <c r="H160" s="190">
        <v>5.6</v>
      </c>
      <c r="I160" s="191"/>
      <c r="J160" s="192">
        <f>ROUND(I160*H160,2)</f>
        <v>0</v>
      </c>
      <c r="K160" s="188" t="s">
        <v>141</v>
      </c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3.8199999999999998E-2</v>
      </c>
      <c r="R160" s="195">
        <f>Q160*H160</f>
        <v>0.21391999999999997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142</v>
      </c>
      <c r="AT160" s="197" t="s">
        <v>137</v>
      </c>
      <c r="AU160" s="197" t="s">
        <v>87</v>
      </c>
      <c r="AY160" s="17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142</v>
      </c>
      <c r="BM160" s="197" t="s">
        <v>206</v>
      </c>
    </row>
    <row r="161" spans="1:65" s="2" customFormat="1" ht="19.5">
      <c r="A161" s="34"/>
      <c r="B161" s="35"/>
      <c r="C161" s="36"/>
      <c r="D161" s="199" t="s">
        <v>144</v>
      </c>
      <c r="E161" s="36"/>
      <c r="F161" s="200" t="s">
        <v>207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144</v>
      </c>
      <c r="AU161" s="17" t="s">
        <v>87</v>
      </c>
    </row>
    <row r="162" spans="1:65" s="13" customFormat="1" ht="11.25">
      <c r="B162" s="214"/>
      <c r="C162" s="215"/>
      <c r="D162" s="199" t="s">
        <v>184</v>
      </c>
      <c r="E162" s="224" t="s">
        <v>1</v>
      </c>
      <c r="F162" s="216" t="s">
        <v>208</v>
      </c>
      <c r="G162" s="215"/>
      <c r="H162" s="217">
        <v>5.6</v>
      </c>
      <c r="I162" s="218"/>
      <c r="J162" s="215"/>
      <c r="K162" s="215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184</v>
      </c>
      <c r="AU162" s="223" t="s">
        <v>87</v>
      </c>
      <c r="AV162" s="13" t="s">
        <v>87</v>
      </c>
      <c r="AW162" s="13" t="s">
        <v>34</v>
      </c>
      <c r="AX162" s="13" t="s">
        <v>85</v>
      </c>
      <c r="AY162" s="223" t="s">
        <v>135</v>
      </c>
    </row>
    <row r="163" spans="1:65" s="2" customFormat="1" ht="24.2" customHeight="1">
      <c r="A163" s="34"/>
      <c r="B163" s="35"/>
      <c r="C163" s="186" t="s">
        <v>209</v>
      </c>
      <c r="D163" s="186" t="s">
        <v>137</v>
      </c>
      <c r="E163" s="187" t="s">
        <v>210</v>
      </c>
      <c r="F163" s="188" t="s">
        <v>211</v>
      </c>
      <c r="G163" s="189" t="s">
        <v>176</v>
      </c>
      <c r="H163" s="190">
        <v>50.953000000000003</v>
      </c>
      <c r="I163" s="191"/>
      <c r="J163" s="192">
        <f>ROUND(I163*H163,2)</f>
        <v>0</v>
      </c>
      <c r="K163" s="188" t="s">
        <v>141</v>
      </c>
      <c r="L163" s="39"/>
      <c r="M163" s="193" t="s">
        <v>1</v>
      </c>
      <c r="N163" s="194" t="s">
        <v>42</v>
      </c>
      <c r="O163" s="71"/>
      <c r="P163" s="195">
        <f>O163*H163</f>
        <v>0</v>
      </c>
      <c r="Q163" s="195">
        <v>1.7399999999999999E-2</v>
      </c>
      <c r="R163" s="195">
        <f>Q163*H163</f>
        <v>0.88658219999999999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142</v>
      </c>
      <c r="AT163" s="197" t="s">
        <v>137</v>
      </c>
      <c r="AU163" s="197" t="s">
        <v>87</v>
      </c>
      <c r="AY163" s="17" t="s">
        <v>135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85</v>
      </c>
      <c r="BK163" s="198">
        <f>ROUND(I163*H163,2)</f>
        <v>0</v>
      </c>
      <c r="BL163" s="17" t="s">
        <v>142</v>
      </c>
      <c r="BM163" s="197" t="s">
        <v>212</v>
      </c>
    </row>
    <row r="164" spans="1:65" s="2" customFormat="1" ht="29.25">
      <c r="A164" s="34"/>
      <c r="B164" s="35"/>
      <c r="C164" s="36"/>
      <c r="D164" s="199" t="s">
        <v>144</v>
      </c>
      <c r="E164" s="36"/>
      <c r="F164" s="200" t="s">
        <v>213</v>
      </c>
      <c r="G164" s="36"/>
      <c r="H164" s="36"/>
      <c r="I164" s="201"/>
      <c r="J164" s="36"/>
      <c r="K164" s="36"/>
      <c r="L164" s="39"/>
      <c r="M164" s="202"/>
      <c r="N164" s="203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144</v>
      </c>
      <c r="AU164" s="17" t="s">
        <v>87</v>
      </c>
    </row>
    <row r="165" spans="1:65" s="13" customFormat="1" ht="11.25">
      <c r="B165" s="214"/>
      <c r="C165" s="215"/>
      <c r="D165" s="199" t="s">
        <v>184</v>
      </c>
      <c r="E165" s="224" t="s">
        <v>1</v>
      </c>
      <c r="F165" s="216" t="s">
        <v>214</v>
      </c>
      <c r="G165" s="215"/>
      <c r="H165" s="217">
        <v>13.733000000000001</v>
      </c>
      <c r="I165" s="218"/>
      <c r="J165" s="215"/>
      <c r="K165" s="215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184</v>
      </c>
      <c r="AU165" s="223" t="s">
        <v>87</v>
      </c>
      <c r="AV165" s="13" t="s">
        <v>87</v>
      </c>
      <c r="AW165" s="13" t="s">
        <v>34</v>
      </c>
      <c r="AX165" s="13" t="s">
        <v>77</v>
      </c>
      <c r="AY165" s="223" t="s">
        <v>135</v>
      </c>
    </row>
    <row r="166" spans="1:65" s="13" customFormat="1" ht="11.25">
      <c r="B166" s="214"/>
      <c r="C166" s="215"/>
      <c r="D166" s="199" t="s">
        <v>184</v>
      </c>
      <c r="E166" s="224" t="s">
        <v>1</v>
      </c>
      <c r="F166" s="216" t="s">
        <v>215</v>
      </c>
      <c r="G166" s="215"/>
      <c r="H166" s="217">
        <v>14.413</v>
      </c>
      <c r="I166" s="218"/>
      <c r="J166" s="215"/>
      <c r="K166" s="215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184</v>
      </c>
      <c r="AU166" s="223" t="s">
        <v>87</v>
      </c>
      <c r="AV166" s="13" t="s">
        <v>87</v>
      </c>
      <c r="AW166" s="13" t="s">
        <v>34</v>
      </c>
      <c r="AX166" s="13" t="s">
        <v>77</v>
      </c>
      <c r="AY166" s="223" t="s">
        <v>135</v>
      </c>
    </row>
    <row r="167" spans="1:65" s="13" customFormat="1" ht="11.25">
      <c r="B167" s="214"/>
      <c r="C167" s="215"/>
      <c r="D167" s="199" t="s">
        <v>184</v>
      </c>
      <c r="E167" s="224" t="s">
        <v>1</v>
      </c>
      <c r="F167" s="216" t="s">
        <v>215</v>
      </c>
      <c r="G167" s="215"/>
      <c r="H167" s="217">
        <v>14.413</v>
      </c>
      <c r="I167" s="218"/>
      <c r="J167" s="215"/>
      <c r="K167" s="215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184</v>
      </c>
      <c r="AU167" s="223" t="s">
        <v>87</v>
      </c>
      <c r="AV167" s="13" t="s">
        <v>87</v>
      </c>
      <c r="AW167" s="13" t="s">
        <v>34</v>
      </c>
      <c r="AX167" s="13" t="s">
        <v>77</v>
      </c>
      <c r="AY167" s="223" t="s">
        <v>135</v>
      </c>
    </row>
    <row r="168" spans="1:65" s="13" customFormat="1" ht="11.25">
      <c r="B168" s="214"/>
      <c r="C168" s="215"/>
      <c r="D168" s="199" t="s">
        <v>184</v>
      </c>
      <c r="E168" s="224" t="s">
        <v>1</v>
      </c>
      <c r="F168" s="216" t="s">
        <v>216</v>
      </c>
      <c r="G168" s="215"/>
      <c r="H168" s="217">
        <v>8.3940000000000001</v>
      </c>
      <c r="I168" s="218"/>
      <c r="J168" s="215"/>
      <c r="K168" s="215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184</v>
      </c>
      <c r="AU168" s="223" t="s">
        <v>87</v>
      </c>
      <c r="AV168" s="13" t="s">
        <v>87</v>
      </c>
      <c r="AW168" s="13" t="s">
        <v>34</v>
      </c>
      <c r="AX168" s="13" t="s">
        <v>77</v>
      </c>
      <c r="AY168" s="223" t="s">
        <v>135</v>
      </c>
    </row>
    <row r="169" spans="1:65" s="14" customFormat="1" ht="11.25">
      <c r="B169" s="225"/>
      <c r="C169" s="226"/>
      <c r="D169" s="199" t="s">
        <v>184</v>
      </c>
      <c r="E169" s="227" t="s">
        <v>1</v>
      </c>
      <c r="F169" s="228" t="s">
        <v>217</v>
      </c>
      <c r="G169" s="226"/>
      <c r="H169" s="229">
        <v>50.953000000000003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184</v>
      </c>
      <c r="AU169" s="235" t="s">
        <v>87</v>
      </c>
      <c r="AV169" s="14" t="s">
        <v>142</v>
      </c>
      <c r="AW169" s="14" t="s">
        <v>34</v>
      </c>
      <c r="AX169" s="14" t="s">
        <v>85</v>
      </c>
      <c r="AY169" s="235" t="s">
        <v>135</v>
      </c>
    </row>
    <row r="170" spans="1:65" s="2" customFormat="1" ht="37.9" customHeight="1">
      <c r="A170" s="34"/>
      <c r="B170" s="35"/>
      <c r="C170" s="186" t="s">
        <v>8</v>
      </c>
      <c r="D170" s="186" t="s">
        <v>137</v>
      </c>
      <c r="E170" s="187" t="s">
        <v>218</v>
      </c>
      <c r="F170" s="188" t="s">
        <v>219</v>
      </c>
      <c r="G170" s="189" t="s">
        <v>176</v>
      </c>
      <c r="H170" s="190">
        <v>50.953000000000003</v>
      </c>
      <c r="I170" s="191"/>
      <c r="J170" s="192">
        <f>ROUND(I170*H170,2)</f>
        <v>0</v>
      </c>
      <c r="K170" s="188" t="s">
        <v>148</v>
      </c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142</v>
      </c>
      <c r="AT170" s="197" t="s">
        <v>137</v>
      </c>
      <c r="AU170" s="197" t="s">
        <v>87</v>
      </c>
      <c r="AY170" s="17" t="s">
        <v>135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142</v>
      </c>
      <c r="BM170" s="197" t="s">
        <v>220</v>
      </c>
    </row>
    <row r="171" spans="1:65" s="2" customFormat="1" ht="19.5">
      <c r="A171" s="34"/>
      <c r="B171" s="35"/>
      <c r="C171" s="36"/>
      <c r="D171" s="199" t="s">
        <v>144</v>
      </c>
      <c r="E171" s="36"/>
      <c r="F171" s="200" t="s">
        <v>219</v>
      </c>
      <c r="G171" s="36"/>
      <c r="H171" s="36"/>
      <c r="I171" s="201"/>
      <c r="J171" s="36"/>
      <c r="K171" s="36"/>
      <c r="L171" s="39"/>
      <c r="M171" s="202"/>
      <c r="N171" s="203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144</v>
      </c>
      <c r="AU171" s="17" t="s">
        <v>87</v>
      </c>
    </row>
    <row r="172" spans="1:65" s="13" customFormat="1" ht="11.25">
      <c r="B172" s="214"/>
      <c r="C172" s="215"/>
      <c r="D172" s="199" t="s">
        <v>184</v>
      </c>
      <c r="E172" s="224" t="s">
        <v>1</v>
      </c>
      <c r="F172" s="216" t="s">
        <v>214</v>
      </c>
      <c r="G172" s="215"/>
      <c r="H172" s="217">
        <v>13.733000000000001</v>
      </c>
      <c r="I172" s="218"/>
      <c r="J172" s="215"/>
      <c r="K172" s="215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184</v>
      </c>
      <c r="AU172" s="223" t="s">
        <v>87</v>
      </c>
      <c r="AV172" s="13" t="s">
        <v>87</v>
      </c>
      <c r="AW172" s="13" t="s">
        <v>34</v>
      </c>
      <c r="AX172" s="13" t="s">
        <v>77</v>
      </c>
      <c r="AY172" s="223" t="s">
        <v>135</v>
      </c>
    </row>
    <row r="173" spans="1:65" s="13" customFormat="1" ht="11.25">
      <c r="B173" s="214"/>
      <c r="C173" s="215"/>
      <c r="D173" s="199" t="s">
        <v>184</v>
      </c>
      <c r="E173" s="224" t="s">
        <v>1</v>
      </c>
      <c r="F173" s="216" t="s">
        <v>215</v>
      </c>
      <c r="G173" s="215"/>
      <c r="H173" s="217">
        <v>14.413</v>
      </c>
      <c r="I173" s="218"/>
      <c r="J173" s="215"/>
      <c r="K173" s="215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184</v>
      </c>
      <c r="AU173" s="223" t="s">
        <v>87</v>
      </c>
      <c r="AV173" s="13" t="s">
        <v>87</v>
      </c>
      <c r="AW173" s="13" t="s">
        <v>34</v>
      </c>
      <c r="AX173" s="13" t="s">
        <v>77</v>
      </c>
      <c r="AY173" s="223" t="s">
        <v>135</v>
      </c>
    </row>
    <row r="174" spans="1:65" s="13" customFormat="1" ht="11.25">
      <c r="B174" s="214"/>
      <c r="C174" s="215"/>
      <c r="D174" s="199" t="s">
        <v>184</v>
      </c>
      <c r="E174" s="224" t="s">
        <v>1</v>
      </c>
      <c r="F174" s="216" t="s">
        <v>215</v>
      </c>
      <c r="G174" s="215"/>
      <c r="H174" s="217">
        <v>14.413</v>
      </c>
      <c r="I174" s="218"/>
      <c r="J174" s="215"/>
      <c r="K174" s="215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184</v>
      </c>
      <c r="AU174" s="223" t="s">
        <v>87</v>
      </c>
      <c r="AV174" s="13" t="s">
        <v>87</v>
      </c>
      <c r="AW174" s="13" t="s">
        <v>34</v>
      </c>
      <c r="AX174" s="13" t="s">
        <v>77</v>
      </c>
      <c r="AY174" s="223" t="s">
        <v>135</v>
      </c>
    </row>
    <row r="175" spans="1:65" s="13" customFormat="1" ht="11.25">
      <c r="B175" s="214"/>
      <c r="C175" s="215"/>
      <c r="D175" s="199" t="s">
        <v>184</v>
      </c>
      <c r="E175" s="224" t="s">
        <v>1</v>
      </c>
      <c r="F175" s="216" t="s">
        <v>216</v>
      </c>
      <c r="G175" s="215"/>
      <c r="H175" s="217">
        <v>8.3940000000000001</v>
      </c>
      <c r="I175" s="218"/>
      <c r="J175" s="215"/>
      <c r="K175" s="215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184</v>
      </c>
      <c r="AU175" s="223" t="s">
        <v>87</v>
      </c>
      <c r="AV175" s="13" t="s">
        <v>87</v>
      </c>
      <c r="AW175" s="13" t="s">
        <v>34</v>
      </c>
      <c r="AX175" s="13" t="s">
        <v>77</v>
      </c>
      <c r="AY175" s="223" t="s">
        <v>135</v>
      </c>
    </row>
    <row r="176" spans="1:65" s="14" customFormat="1" ht="11.25">
      <c r="B176" s="225"/>
      <c r="C176" s="226"/>
      <c r="D176" s="199" t="s">
        <v>184</v>
      </c>
      <c r="E176" s="227" t="s">
        <v>1</v>
      </c>
      <c r="F176" s="228" t="s">
        <v>217</v>
      </c>
      <c r="G176" s="226"/>
      <c r="H176" s="229">
        <v>50.953000000000003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87</v>
      </c>
      <c r="AV176" s="14" t="s">
        <v>142</v>
      </c>
      <c r="AW176" s="14" t="s">
        <v>34</v>
      </c>
      <c r="AX176" s="14" t="s">
        <v>85</v>
      </c>
      <c r="AY176" s="235" t="s">
        <v>135</v>
      </c>
    </row>
    <row r="177" spans="1:65" s="12" customFormat="1" ht="22.9" customHeight="1">
      <c r="B177" s="170"/>
      <c r="C177" s="171"/>
      <c r="D177" s="172" t="s">
        <v>76</v>
      </c>
      <c r="E177" s="184" t="s">
        <v>179</v>
      </c>
      <c r="F177" s="184" t="s">
        <v>221</v>
      </c>
      <c r="G177" s="171"/>
      <c r="H177" s="171"/>
      <c r="I177" s="174"/>
      <c r="J177" s="185">
        <f>BK177</f>
        <v>0</v>
      </c>
      <c r="K177" s="171"/>
      <c r="L177" s="176"/>
      <c r="M177" s="177"/>
      <c r="N177" s="178"/>
      <c r="O177" s="178"/>
      <c r="P177" s="179">
        <f>SUM(P178:P226)</f>
        <v>0</v>
      </c>
      <c r="Q177" s="178"/>
      <c r="R177" s="179">
        <f>SUM(R178:R226)</f>
        <v>1.7396400000000003E-2</v>
      </c>
      <c r="S177" s="178"/>
      <c r="T177" s="180">
        <f>SUM(T178:T226)</f>
        <v>2.2484759999999997</v>
      </c>
      <c r="AR177" s="181" t="s">
        <v>85</v>
      </c>
      <c r="AT177" s="182" t="s">
        <v>76</v>
      </c>
      <c r="AU177" s="182" t="s">
        <v>85</v>
      </c>
      <c r="AY177" s="181" t="s">
        <v>135</v>
      </c>
      <c r="BK177" s="183">
        <f>SUM(BK178:BK226)</f>
        <v>0</v>
      </c>
    </row>
    <row r="178" spans="1:65" s="2" customFormat="1" ht="37.9" customHeight="1">
      <c r="A178" s="34"/>
      <c r="B178" s="35"/>
      <c r="C178" s="186" t="s">
        <v>189</v>
      </c>
      <c r="D178" s="186" t="s">
        <v>137</v>
      </c>
      <c r="E178" s="187" t="s">
        <v>222</v>
      </c>
      <c r="F178" s="188" t="s">
        <v>223</v>
      </c>
      <c r="G178" s="189" t="s">
        <v>176</v>
      </c>
      <c r="H178" s="190">
        <v>213.9</v>
      </c>
      <c r="I178" s="191"/>
      <c r="J178" s="192">
        <f>ROUND(I178*H178,2)</f>
        <v>0</v>
      </c>
      <c r="K178" s="188" t="s">
        <v>141</v>
      </c>
      <c r="L178" s="39"/>
      <c r="M178" s="193" t="s">
        <v>1</v>
      </c>
      <c r="N178" s="194" t="s">
        <v>42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142</v>
      </c>
      <c r="AT178" s="197" t="s">
        <v>137</v>
      </c>
      <c r="AU178" s="197" t="s">
        <v>87</v>
      </c>
      <c r="AY178" s="17" t="s">
        <v>135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85</v>
      </c>
      <c r="BK178" s="198">
        <f>ROUND(I178*H178,2)</f>
        <v>0</v>
      </c>
      <c r="BL178" s="17" t="s">
        <v>142</v>
      </c>
      <c r="BM178" s="197" t="s">
        <v>224</v>
      </c>
    </row>
    <row r="179" spans="1:65" s="2" customFormat="1" ht="29.25">
      <c r="A179" s="34"/>
      <c r="B179" s="35"/>
      <c r="C179" s="36"/>
      <c r="D179" s="199" t="s">
        <v>144</v>
      </c>
      <c r="E179" s="36"/>
      <c r="F179" s="200" t="s">
        <v>225</v>
      </c>
      <c r="G179" s="36"/>
      <c r="H179" s="36"/>
      <c r="I179" s="201"/>
      <c r="J179" s="36"/>
      <c r="K179" s="36"/>
      <c r="L179" s="39"/>
      <c r="M179" s="202"/>
      <c r="N179" s="203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144</v>
      </c>
      <c r="AU179" s="17" t="s">
        <v>87</v>
      </c>
    </row>
    <row r="180" spans="1:65" s="13" customFormat="1" ht="11.25">
      <c r="B180" s="214"/>
      <c r="C180" s="215"/>
      <c r="D180" s="199" t="s">
        <v>184</v>
      </c>
      <c r="E180" s="224" t="s">
        <v>1</v>
      </c>
      <c r="F180" s="216" t="s">
        <v>226</v>
      </c>
      <c r="G180" s="215"/>
      <c r="H180" s="217">
        <v>103.5</v>
      </c>
      <c r="I180" s="218"/>
      <c r="J180" s="215"/>
      <c r="K180" s="215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184</v>
      </c>
      <c r="AU180" s="223" t="s">
        <v>87</v>
      </c>
      <c r="AV180" s="13" t="s">
        <v>87</v>
      </c>
      <c r="AW180" s="13" t="s">
        <v>34</v>
      </c>
      <c r="AX180" s="13" t="s">
        <v>77</v>
      </c>
      <c r="AY180" s="223" t="s">
        <v>135</v>
      </c>
    </row>
    <row r="181" spans="1:65" s="13" customFormat="1" ht="11.25">
      <c r="B181" s="214"/>
      <c r="C181" s="215"/>
      <c r="D181" s="199" t="s">
        <v>184</v>
      </c>
      <c r="E181" s="224" t="s">
        <v>1</v>
      </c>
      <c r="F181" s="216" t="s">
        <v>227</v>
      </c>
      <c r="G181" s="215"/>
      <c r="H181" s="217">
        <v>110.4</v>
      </c>
      <c r="I181" s="218"/>
      <c r="J181" s="215"/>
      <c r="K181" s="215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184</v>
      </c>
      <c r="AU181" s="223" t="s">
        <v>87</v>
      </c>
      <c r="AV181" s="13" t="s">
        <v>87</v>
      </c>
      <c r="AW181" s="13" t="s">
        <v>34</v>
      </c>
      <c r="AX181" s="13" t="s">
        <v>77</v>
      </c>
      <c r="AY181" s="223" t="s">
        <v>135</v>
      </c>
    </row>
    <row r="182" spans="1:65" s="14" customFormat="1" ht="11.25">
      <c r="B182" s="225"/>
      <c r="C182" s="226"/>
      <c r="D182" s="199" t="s">
        <v>184</v>
      </c>
      <c r="E182" s="227" t="s">
        <v>1</v>
      </c>
      <c r="F182" s="228" t="s">
        <v>217</v>
      </c>
      <c r="G182" s="226"/>
      <c r="H182" s="229">
        <v>213.9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184</v>
      </c>
      <c r="AU182" s="235" t="s">
        <v>87</v>
      </c>
      <c r="AV182" s="14" t="s">
        <v>142</v>
      </c>
      <c r="AW182" s="14" t="s">
        <v>34</v>
      </c>
      <c r="AX182" s="14" t="s">
        <v>85</v>
      </c>
      <c r="AY182" s="235" t="s">
        <v>135</v>
      </c>
    </row>
    <row r="183" spans="1:65" s="2" customFormat="1" ht="33" customHeight="1">
      <c r="A183" s="34"/>
      <c r="B183" s="35"/>
      <c r="C183" s="186" t="s">
        <v>228</v>
      </c>
      <c r="D183" s="186" t="s">
        <v>137</v>
      </c>
      <c r="E183" s="187" t="s">
        <v>229</v>
      </c>
      <c r="F183" s="188" t="s">
        <v>230</v>
      </c>
      <c r="G183" s="189" t="s">
        <v>176</v>
      </c>
      <c r="H183" s="190">
        <v>7659</v>
      </c>
      <c r="I183" s="191"/>
      <c r="J183" s="192">
        <f>ROUND(I183*H183,2)</f>
        <v>0</v>
      </c>
      <c r="K183" s="188" t="s">
        <v>141</v>
      </c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142</v>
      </c>
      <c r="AT183" s="197" t="s">
        <v>137</v>
      </c>
      <c r="AU183" s="197" t="s">
        <v>87</v>
      </c>
      <c r="AY183" s="17" t="s">
        <v>135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142</v>
      </c>
      <c r="BM183" s="197" t="s">
        <v>231</v>
      </c>
    </row>
    <row r="184" spans="1:65" s="2" customFormat="1" ht="29.25">
      <c r="A184" s="34"/>
      <c r="B184" s="35"/>
      <c r="C184" s="36"/>
      <c r="D184" s="199" t="s">
        <v>144</v>
      </c>
      <c r="E184" s="36"/>
      <c r="F184" s="200" t="s">
        <v>232</v>
      </c>
      <c r="G184" s="36"/>
      <c r="H184" s="36"/>
      <c r="I184" s="201"/>
      <c r="J184" s="36"/>
      <c r="K184" s="36"/>
      <c r="L184" s="39"/>
      <c r="M184" s="202"/>
      <c r="N184" s="203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144</v>
      </c>
      <c r="AU184" s="17" t="s">
        <v>87</v>
      </c>
    </row>
    <row r="185" spans="1:65" s="13" customFormat="1" ht="11.25">
      <c r="B185" s="214"/>
      <c r="C185" s="215"/>
      <c r="D185" s="199" t="s">
        <v>184</v>
      </c>
      <c r="E185" s="224" t="s">
        <v>1</v>
      </c>
      <c r="F185" s="216" t="s">
        <v>233</v>
      </c>
      <c r="G185" s="215"/>
      <c r="H185" s="217">
        <v>1449</v>
      </c>
      <c r="I185" s="218"/>
      <c r="J185" s="215"/>
      <c r="K185" s="215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184</v>
      </c>
      <c r="AU185" s="223" t="s">
        <v>87</v>
      </c>
      <c r="AV185" s="13" t="s">
        <v>87</v>
      </c>
      <c r="AW185" s="13" t="s">
        <v>34</v>
      </c>
      <c r="AX185" s="13" t="s">
        <v>77</v>
      </c>
      <c r="AY185" s="223" t="s">
        <v>135</v>
      </c>
    </row>
    <row r="186" spans="1:65" s="13" customFormat="1" ht="11.25">
      <c r="B186" s="214"/>
      <c r="C186" s="215"/>
      <c r="D186" s="199" t="s">
        <v>184</v>
      </c>
      <c r="E186" s="224" t="s">
        <v>1</v>
      </c>
      <c r="F186" s="216" t="s">
        <v>234</v>
      </c>
      <c r="G186" s="215"/>
      <c r="H186" s="217">
        <v>6210</v>
      </c>
      <c r="I186" s="218"/>
      <c r="J186" s="215"/>
      <c r="K186" s="215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184</v>
      </c>
      <c r="AU186" s="223" t="s">
        <v>87</v>
      </c>
      <c r="AV186" s="13" t="s">
        <v>87</v>
      </c>
      <c r="AW186" s="13" t="s">
        <v>34</v>
      </c>
      <c r="AX186" s="13" t="s">
        <v>77</v>
      </c>
      <c r="AY186" s="223" t="s">
        <v>135</v>
      </c>
    </row>
    <row r="187" spans="1:65" s="14" customFormat="1" ht="11.25">
      <c r="B187" s="225"/>
      <c r="C187" s="226"/>
      <c r="D187" s="199" t="s">
        <v>184</v>
      </c>
      <c r="E187" s="227" t="s">
        <v>1</v>
      </c>
      <c r="F187" s="228" t="s">
        <v>217</v>
      </c>
      <c r="G187" s="226"/>
      <c r="H187" s="229">
        <v>7659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87</v>
      </c>
      <c r="AV187" s="14" t="s">
        <v>142</v>
      </c>
      <c r="AW187" s="14" t="s">
        <v>34</v>
      </c>
      <c r="AX187" s="14" t="s">
        <v>85</v>
      </c>
      <c r="AY187" s="235" t="s">
        <v>135</v>
      </c>
    </row>
    <row r="188" spans="1:65" s="2" customFormat="1" ht="37.9" customHeight="1">
      <c r="A188" s="34"/>
      <c r="B188" s="35"/>
      <c r="C188" s="186" t="s">
        <v>235</v>
      </c>
      <c r="D188" s="186" t="s">
        <v>137</v>
      </c>
      <c r="E188" s="187" t="s">
        <v>236</v>
      </c>
      <c r="F188" s="188" t="s">
        <v>237</v>
      </c>
      <c r="G188" s="189" t="s">
        <v>176</v>
      </c>
      <c r="H188" s="190">
        <v>213.9</v>
      </c>
      <c r="I188" s="191"/>
      <c r="J188" s="192">
        <f>ROUND(I188*H188,2)</f>
        <v>0</v>
      </c>
      <c r="K188" s="188" t="s">
        <v>141</v>
      </c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142</v>
      </c>
      <c r="AT188" s="197" t="s">
        <v>137</v>
      </c>
      <c r="AU188" s="197" t="s">
        <v>87</v>
      </c>
      <c r="AY188" s="17" t="s">
        <v>135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142</v>
      </c>
      <c r="BM188" s="197" t="s">
        <v>238</v>
      </c>
    </row>
    <row r="189" spans="1:65" s="2" customFormat="1" ht="29.25">
      <c r="A189" s="34"/>
      <c r="B189" s="35"/>
      <c r="C189" s="36"/>
      <c r="D189" s="199" t="s">
        <v>144</v>
      </c>
      <c r="E189" s="36"/>
      <c r="F189" s="200" t="s">
        <v>239</v>
      </c>
      <c r="G189" s="36"/>
      <c r="H189" s="36"/>
      <c r="I189" s="201"/>
      <c r="J189" s="36"/>
      <c r="K189" s="36"/>
      <c r="L189" s="39"/>
      <c r="M189" s="202"/>
      <c r="N189" s="203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144</v>
      </c>
      <c r="AU189" s="17" t="s">
        <v>87</v>
      </c>
    </row>
    <row r="190" spans="1:65" s="13" customFormat="1" ht="11.25">
      <c r="B190" s="214"/>
      <c r="C190" s="215"/>
      <c r="D190" s="199" t="s">
        <v>184</v>
      </c>
      <c r="E190" s="224" t="s">
        <v>1</v>
      </c>
      <c r="F190" s="216" t="s">
        <v>226</v>
      </c>
      <c r="G190" s="215"/>
      <c r="H190" s="217">
        <v>103.5</v>
      </c>
      <c r="I190" s="218"/>
      <c r="J190" s="215"/>
      <c r="K190" s="215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184</v>
      </c>
      <c r="AU190" s="223" t="s">
        <v>87</v>
      </c>
      <c r="AV190" s="13" t="s">
        <v>87</v>
      </c>
      <c r="AW190" s="13" t="s">
        <v>34</v>
      </c>
      <c r="AX190" s="13" t="s">
        <v>77</v>
      </c>
      <c r="AY190" s="223" t="s">
        <v>135</v>
      </c>
    </row>
    <row r="191" spans="1:65" s="13" customFormat="1" ht="11.25">
      <c r="B191" s="214"/>
      <c r="C191" s="215"/>
      <c r="D191" s="199" t="s">
        <v>184</v>
      </c>
      <c r="E191" s="224" t="s">
        <v>1</v>
      </c>
      <c r="F191" s="216" t="s">
        <v>227</v>
      </c>
      <c r="G191" s="215"/>
      <c r="H191" s="217">
        <v>110.4</v>
      </c>
      <c r="I191" s="218"/>
      <c r="J191" s="215"/>
      <c r="K191" s="215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184</v>
      </c>
      <c r="AU191" s="223" t="s">
        <v>87</v>
      </c>
      <c r="AV191" s="13" t="s">
        <v>87</v>
      </c>
      <c r="AW191" s="13" t="s">
        <v>34</v>
      </c>
      <c r="AX191" s="13" t="s">
        <v>77</v>
      </c>
      <c r="AY191" s="223" t="s">
        <v>135</v>
      </c>
    </row>
    <row r="192" spans="1:65" s="14" customFormat="1" ht="11.25">
      <c r="B192" s="225"/>
      <c r="C192" s="226"/>
      <c r="D192" s="199" t="s">
        <v>184</v>
      </c>
      <c r="E192" s="227" t="s">
        <v>1</v>
      </c>
      <c r="F192" s="228" t="s">
        <v>217</v>
      </c>
      <c r="G192" s="226"/>
      <c r="H192" s="229">
        <v>213.9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184</v>
      </c>
      <c r="AU192" s="235" t="s">
        <v>87</v>
      </c>
      <c r="AV192" s="14" t="s">
        <v>142</v>
      </c>
      <c r="AW192" s="14" t="s">
        <v>34</v>
      </c>
      <c r="AX192" s="14" t="s">
        <v>85</v>
      </c>
      <c r="AY192" s="235" t="s">
        <v>135</v>
      </c>
    </row>
    <row r="193" spans="1:65" s="2" customFormat="1" ht="16.5" customHeight="1">
      <c r="A193" s="34"/>
      <c r="B193" s="35"/>
      <c r="C193" s="186" t="s">
        <v>240</v>
      </c>
      <c r="D193" s="186" t="s">
        <v>137</v>
      </c>
      <c r="E193" s="187" t="s">
        <v>241</v>
      </c>
      <c r="F193" s="188" t="s">
        <v>242</v>
      </c>
      <c r="G193" s="189" t="s">
        <v>243</v>
      </c>
      <c r="H193" s="190">
        <v>2.2000000000000002</v>
      </c>
      <c r="I193" s="191"/>
      <c r="J193" s="192">
        <f>ROUND(I193*H193,2)</f>
        <v>0</v>
      </c>
      <c r="K193" s="188" t="s">
        <v>141</v>
      </c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142</v>
      </c>
      <c r="AT193" s="197" t="s">
        <v>137</v>
      </c>
      <c r="AU193" s="197" t="s">
        <v>87</v>
      </c>
      <c r="AY193" s="17" t="s">
        <v>135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142</v>
      </c>
      <c r="BM193" s="197" t="s">
        <v>244</v>
      </c>
    </row>
    <row r="194" spans="1:65" s="2" customFormat="1" ht="19.5">
      <c r="A194" s="34"/>
      <c r="B194" s="35"/>
      <c r="C194" s="36"/>
      <c r="D194" s="199" t="s">
        <v>144</v>
      </c>
      <c r="E194" s="36"/>
      <c r="F194" s="200" t="s">
        <v>245</v>
      </c>
      <c r="G194" s="36"/>
      <c r="H194" s="36"/>
      <c r="I194" s="201"/>
      <c r="J194" s="36"/>
      <c r="K194" s="36"/>
      <c r="L194" s="39"/>
      <c r="M194" s="202"/>
      <c r="N194" s="203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144</v>
      </c>
      <c r="AU194" s="17" t="s">
        <v>87</v>
      </c>
    </row>
    <row r="195" spans="1:65" s="13" customFormat="1" ht="11.25">
      <c r="B195" s="214"/>
      <c r="C195" s="215"/>
      <c r="D195" s="199" t="s">
        <v>184</v>
      </c>
      <c r="E195" s="224" t="s">
        <v>1</v>
      </c>
      <c r="F195" s="216" t="s">
        <v>246</v>
      </c>
      <c r="G195" s="215"/>
      <c r="H195" s="217">
        <v>2.2000000000000002</v>
      </c>
      <c r="I195" s="218"/>
      <c r="J195" s="215"/>
      <c r="K195" s="215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184</v>
      </c>
      <c r="AU195" s="223" t="s">
        <v>87</v>
      </c>
      <c r="AV195" s="13" t="s">
        <v>87</v>
      </c>
      <c r="AW195" s="13" t="s">
        <v>34</v>
      </c>
      <c r="AX195" s="13" t="s">
        <v>85</v>
      </c>
      <c r="AY195" s="223" t="s">
        <v>135</v>
      </c>
    </row>
    <row r="196" spans="1:65" s="2" customFormat="1" ht="24.2" customHeight="1">
      <c r="A196" s="34"/>
      <c r="B196" s="35"/>
      <c r="C196" s="186" t="s">
        <v>247</v>
      </c>
      <c r="D196" s="186" t="s">
        <v>137</v>
      </c>
      <c r="E196" s="187" t="s">
        <v>248</v>
      </c>
      <c r="F196" s="188" t="s">
        <v>249</v>
      </c>
      <c r="G196" s="189" t="s">
        <v>243</v>
      </c>
      <c r="H196" s="190">
        <v>30.8</v>
      </c>
      <c r="I196" s="191"/>
      <c r="J196" s="192">
        <f>ROUND(I196*H196,2)</f>
        <v>0</v>
      </c>
      <c r="K196" s="188" t="s">
        <v>141</v>
      </c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142</v>
      </c>
      <c r="AT196" s="197" t="s">
        <v>137</v>
      </c>
      <c r="AU196" s="197" t="s">
        <v>87</v>
      </c>
      <c r="AY196" s="17" t="s">
        <v>135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142</v>
      </c>
      <c r="BM196" s="197" t="s">
        <v>250</v>
      </c>
    </row>
    <row r="197" spans="1:65" s="2" customFormat="1" ht="19.5">
      <c r="A197" s="34"/>
      <c r="B197" s="35"/>
      <c r="C197" s="36"/>
      <c r="D197" s="199" t="s">
        <v>144</v>
      </c>
      <c r="E197" s="36"/>
      <c r="F197" s="200" t="s">
        <v>251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144</v>
      </c>
      <c r="AU197" s="17" t="s">
        <v>87</v>
      </c>
    </row>
    <row r="198" spans="1:65" s="13" customFormat="1" ht="11.25">
      <c r="B198" s="214"/>
      <c r="C198" s="215"/>
      <c r="D198" s="199" t="s">
        <v>184</v>
      </c>
      <c r="E198" s="224" t="s">
        <v>1</v>
      </c>
      <c r="F198" s="216" t="s">
        <v>252</v>
      </c>
      <c r="G198" s="215"/>
      <c r="H198" s="217">
        <v>30.8</v>
      </c>
      <c r="I198" s="218"/>
      <c r="J198" s="215"/>
      <c r="K198" s="215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184</v>
      </c>
      <c r="AU198" s="223" t="s">
        <v>87</v>
      </c>
      <c r="AV198" s="13" t="s">
        <v>87</v>
      </c>
      <c r="AW198" s="13" t="s">
        <v>34</v>
      </c>
      <c r="AX198" s="13" t="s">
        <v>85</v>
      </c>
      <c r="AY198" s="223" t="s">
        <v>135</v>
      </c>
    </row>
    <row r="199" spans="1:65" s="2" customFormat="1" ht="16.5" customHeight="1">
      <c r="A199" s="34"/>
      <c r="B199" s="35"/>
      <c r="C199" s="186" t="s">
        <v>7</v>
      </c>
      <c r="D199" s="186" t="s">
        <v>137</v>
      </c>
      <c r="E199" s="187" t="s">
        <v>253</v>
      </c>
      <c r="F199" s="188" t="s">
        <v>254</v>
      </c>
      <c r="G199" s="189" t="s">
        <v>243</v>
      </c>
      <c r="H199" s="190">
        <v>2.2000000000000002</v>
      </c>
      <c r="I199" s="191"/>
      <c r="J199" s="192">
        <f>ROUND(I199*H199,2)</f>
        <v>0</v>
      </c>
      <c r="K199" s="188" t="s">
        <v>141</v>
      </c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142</v>
      </c>
      <c r="AT199" s="197" t="s">
        <v>137</v>
      </c>
      <c r="AU199" s="197" t="s">
        <v>87</v>
      </c>
      <c r="AY199" s="17" t="s">
        <v>135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142</v>
      </c>
      <c r="BM199" s="197" t="s">
        <v>255</v>
      </c>
    </row>
    <row r="200" spans="1:65" s="2" customFormat="1" ht="19.5">
      <c r="A200" s="34"/>
      <c r="B200" s="35"/>
      <c r="C200" s="36"/>
      <c r="D200" s="199" t="s">
        <v>144</v>
      </c>
      <c r="E200" s="36"/>
      <c r="F200" s="200" t="s">
        <v>256</v>
      </c>
      <c r="G200" s="36"/>
      <c r="H200" s="36"/>
      <c r="I200" s="201"/>
      <c r="J200" s="36"/>
      <c r="K200" s="36"/>
      <c r="L200" s="39"/>
      <c r="M200" s="202"/>
      <c r="N200" s="203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144</v>
      </c>
      <c r="AU200" s="17" t="s">
        <v>87</v>
      </c>
    </row>
    <row r="201" spans="1:65" s="2" customFormat="1" ht="37.9" customHeight="1">
      <c r="A201" s="34"/>
      <c r="B201" s="35"/>
      <c r="C201" s="186" t="s">
        <v>257</v>
      </c>
      <c r="D201" s="186" t="s">
        <v>137</v>
      </c>
      <c r="E201" s="187" t="s">
        <v>258</v>
      </c>
      <c r="F201" s="188" t="s">
        <v>259</v>
      </c>
      <c r="G201" s="189" t="s">
        <v>176</v>
      </c>
      <c r="H201" s="190">
        <v>82.84</v>
      </c>
      <c r="I201" s="191"/>
      <c r="J201" s="192">
        <f>ROUND(I201*H201,2)</f>
        <v>0</v>
      </c>
      <c r="K201" s="188" t="s">
        <v>141</v>
      </c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2.1000000000000001E-4</v>
      </c>
      <c r="R201" s="195">
        <f>Q201*H201</f>
        <v>1.7396400000000003E-2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142</v>
      </c>
      <c r="AT201" s="197" t="s">
        <v>137</v>
      </c>
      <c r="AU201" s="197" t="s">
        <v>87</v>
      </c>
      <c r="AY201" s="17" t="s">
        <v>135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142</v>
      </c>
      <c r="BM201" s="197" t="s">
        <v>260</v>
      </c>
    </row>
    <row r="202" spans="1:65" s="2" customFormat="1" ht="19.5">
      <c r="A202" s="34"/>
      <c r="B202" s="35"/>
      <c r="C202" s="36"/>
      <c r="D202" s="199" t="s">
        <v>144</v>
      </c>
      <c r="E202" s="36"/>
      <c r="F202" s="200" t="s">
        <v>261</v>
      </c>
      <c r="G202" s="36"/>
      <c r="H202" s="36"/>
      <c r="I202" s="201"/>
      <c r="J202" s="36"/>
      <c r="K202" s="36"/>
      <c r="L202" s="39"/>
      <c r="M202" s="202"/>
      <c r="N202" s="203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144</v>
      </c>
      <c r="AU202" s="17" t="s">
        <v>87</v>
      </c>
    </row>
    <row r="203" spans="1:65" s="13" customFormat="1" ht="11.25">
      <c r="B203" s="214"/>
      <c r="C203" s="215"/>
      <c r="D203" s="199" t="s">
        <v>184</v>
      </c>
      <c r="E203" s="224" t="s">
        <v>1</v>
      </c>
      <c r="F203" s="216" t="s">
        <v>262</v>
      </c>
      <c r="G203" s="215"/>
      <c r="H203" s="217">
        <v>25.84</v>
      </c>
      <c r="I203" s="218"/>
      <c r="J203" s="215"/>
      <c r="K203" s="215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184</v>
      </c>
      <c r="AU203" s="223" t="s">
        <v>87</v>
      </c>
      <c r="AV203" s="13" t="s">
        <v>87</v>
      </c>
      <c r="AW203" s="13" t="s">
        <v>34</v>
      </c>
      <c r="AX203" s="13" t="s">
        <v>77</v>
      </c>
      <c r="AY203" s="223" t="s">
        <v>135</v>
      </c>
    </row>
    <row r="204" spans="1:65" s="13" customFormat="1" ht="11.25">
      <c r="B204" s="214"/>
      <c r="C204" s="215"/>
      <c r="D204" s="199" t="s">
        <v>184</v>
      </c>
      <c r="E204" s="224" t="s">
        <v>1</v>
      </c>
      <c r="F204" s="216" t="s">
        <v>263</v>
      </c>
      <c r="G204" s="215"/>
      <c r="H204" s="217">
        <v>57</v>
      </c>
      <c r="I204" s="218"/>
      <c r="J204" s="215"/>
      <c r="K204" s="215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184</v>
      </c>
      <c r="AU204" s="223" t="s">
        <v>87</v>
      </c>
      <c r="AV204" s="13" t="s">
        <v>87</v>
      </c>
      <c r="AW204" s="13" t="s">
        <v>34</v>
      </c>
      <c r="AX204" s="13" t="s">
        <v>77</v>
      </c>
      <c r="AY204" s="223" t="s">
        <v>135</v>
      </c>
    </row>
    <row r="205" spans="1:65" s="14" customFormat="1" ht="11.25">
      <c r="B205" s="225"/>
      <c r="C205" s="226"/>
      <c r="D205" s="199" t="s">
        <v>184</v>
      </c>
      <c r="E205" s="227" t="s">
        <v>1</v>
      </c>
      <c r="F205" s="228" t="s">
        <v>217</v>
      </c>
      <c r="G205" s="226"/>
      <c r="H205" s="229">
        <v>82.84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87</v>
      </c>
      <c r="AV205" s="14" t="s">
        <v>142</v>
      </c>
      <c r="AW205" s="14" t="s">
        <v>34</v>
      </c>
      <c r="AX205" s="14" t="s">
        <v>85</v>
      </c>
      <c r="AY205" s="235" t="s">
        <v>135</v>
      </c>
    </row>
    <row r="206" spans="1:65" s="2" customFormat="1" ht="24.2" customHeight="1">
      <c r="A206" s="34"/>
      <c r="B206" s="35"/>
      <c r="C206" s="186" t="s">
        <v>264</v>
      </c>
      <c r="D206" s="186" t="s">
        <v>137</v>
      </c>
      <c r="E206" s="187" t="s">
        <v>265</v>
      </c>
      <c r="F206" s="188" t="s">
        <v>266</v>
      </c>
      <c r="G206" s="189" t="s">
        <v>166</v>
      </c>
      <c r="H206" s="190">
        <v>0.20300000000000001</v>
      </c>
      <c r="I206" s="191"/>
      <c r="J206" s="192">
        <f>ROUND(I206*H206,2)</f>
        <v>0</v>
      </c>
      <c r="K206" s="188" t="s">
        <v>141</v>
      </c>
      <c r="L206" s="39"/>
      <c r="M206" s="193" t="s">
        <v>1</v>
      </c>
      <c r="N206" s="194" t="s">
        <v>42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1.8</v>
      </c>
      <c r="T206" s="196">
        <f>S206*H206</f>
        <v>0.36540000000000006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142</v>
      </c>
      <c r="AT206" s="197" t="s">
        <v>137</v>
      </c>
      <c r="AU206" s="197" t="s">
        <v>87</v>
      </c>
      <c r="AY206" s="17" t="s">
        <v>135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142</v>
      </c>
      <c r="BM206" s="197" t="s">
        <v>267</v>
      </c>
    </row>
    <row r="207" spans="1:65" s="2" customFormat="1" ht="29.25">
      <c r="A207" s="34"/>
      <c r="B207" s="35"/>
      <c r="C207" s="36"/>
      <c r="D207" s="199" t="s">
        <v>144</v>
      </c>
      <c r="E207" s="36"/>
      <c r="F207" s="200" t="s">
        <v>268</v>
      </c>
      <c r="G207" s="36"/>
      <c r="H207" s="36"/>
      <c r="I207" s="201"/>
      <c r="J207" s="36"/>
      <c r="K207" s="36"/>
      <c r="L207" s="39"/>
      <c r="M207" s="202"/>
      <c r="N207" s="203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144</v>
      </c>
      <c r="AU207" s="17" t="s">
        <v>87</v>
      </c>
    </row>
    <row r="208" spans="1:65" s="13" customFormat="1" ht="11.25">
      <c r="B208" s="214"/>
      <c r="C208" s="215"/>
      <c r="D208" s="199" t="s">
        <v>184</v>
      </c>
      <c r="E208" s="224" t="s">
        <v>1</v>
      </c>
      <c r="F208" s="216" t="s">
        <v>269</v>
      </c>
      <c r="G208" s="215"/>
      <c r="H208" s="217">
        <v>0.20300000000000001</v>
      </c>
      <c r="I208" s="218"/>
      <c r="J208" s="215"/>
      <c r="K208" s="215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184</v>
      </c>
      <c r="AU208" s="223" t="s">
        <v>87</v>
      </c>
      <c r="AV208" s="13" t="s">
        <v>87</v>
      </c>
      <c r="AW208" s="13" t="s">
        <v>34</v>
      </c>
      <c r="AX208" s="13" t="s">
        <v>85</v>
      </c>
      <c r="AY208" s="223" t="s">
        <v>135</v>
      </c>
    </row>
    <row r="209" spans="1:65" s="2" customFormat="1" ht="21.75" customHeight="1">
      <c r="A209" s="34"/>
      <c r="B209" s="35"/>
      <c r="C209" s="186" t="s">
        <v>270</v>
      </c>
      <c r="D209" s="186" t="s">
        <v>137</v>
      </c>
      <c r="E209" s="187" t="s">
        <v>271</v>
      </c>
      <c r="F209" s="188" t="s">
        <v>272</v>
      </c>
      <c r="G209" s="189" t="s">
        <v>176</v>
      </c>
      <c r="H209" s="190">
        <v>18.899999999999999</v>
      </c>
      <c r="I209" s="191"/>
      <c r="J209" s="192">
        <f>ROUND(I209*H209,2)</f>
        <v>0</v>
      </c>
      <c r="K209" s="188" t="s">
        <v>141</v>
      </c>
      <c r="L209" s="39"/>
      <c r="M209" s="193" t="s">
        <v>1</v>
      </c>
      <c r="N209" s="194" t="s">
        <v>42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6.7000000000000004E-2</v>
      </c>
      <c r="T209" s="196">
        <f>S209*H209</f>
        <v>1.2663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142</v>
      </c>
      <c r="AT209" s="197" t="s">
        <v>137</v>
      </c>
      <c r="AU209" s="197" t="s">
        <v>87</v>
      </c>
      <c r="AY209" s="17" t="s">
        <v>135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85</v>
      </c>
      <c r="BK209" s="198">
        <f>ROUND(I209*H209,2)</f>
        <v>0</v>
      </c>
      <c r="BL209" s="17" t="s">
        <v>142</v>
      </c>
      <c r="BM209" s="197" t="s">
        <v>273</v>
      </c>
    </row>
    <row r="210" spans="1:65" s="2" customFormat="1" ht="19.5">
      <c r="A210" s="34"/>
      <c r="B210" s="35"/>
      <c r="C210" s="36"/>
      <c r="D210" s="199" t="s">
        <v>144</v>
      </c>
      <c r="E210" s="36"/>
      <c r="F210" s="200" t="s">
        <v>274</v>
      </c>
      <c r="G210" s="36"/>
      <c r="H210" s="36"/>
      <c r="I210" s="201"/>
      <c r="J210" s="36"/>
      <c r="K210" s="36"/>
      <c r="L210" s="39"/>
      <c r="M210" s="202"/>
      <c r="N210" s="203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144</v>
      </c>
      <c r="AU210" s="17" t="s">
        <v>87</v>
      </c>
    </row>
    <row r="211" spans="1:65" s="13" customFormat="1" ht="11.25">
      <c r="B211" s="214"/>
      <c r="C211" s="215"/>
      <c r="D211" s="199" t="s">
        <v>184</v>
      </c>
      <c r="E211" s="224" t="s">
        <v>1</v>
      </c>
      <c r="F211" s="216" t="s">
        <v>275</v>
      </c>
      <c r="G211" s="215"/>
      <c r="H211" s="217">
        <v>18.899999999999999</v>
      </c>
      <c r="I211" s="218"/>
      <c r="J211" s="215"/>
      <c r="K211" s="215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184</v>
      </c>
      <c r="AU211" s="223" t="s">
        <v>87</v>
      </c>
      <c r="AV211" s="13" t="s">
        <v>87</v>
      </c>
      <c r="AW211" s="13" t="s">
        <v>34</v>
      </c>
      <c r="AX211" s="13" t="s">
        <v>85</v>
      </c>
      <c r="AY211" s="223" t="s">
        <v>135</v>
      </c>
    </row>
    <row r="212" spans="1:65" s="2" customFormat="1" ht="21.75" customHeight="1">
      <c r="A212" s="34"/>
      <c r="B212" s="35"/>
      <c r="C212" s="186" t="s">
        <v>276</v>
      </c>
      <c r="D212" s="186" t="s">
        <v>137</v>
      </c>
      <c r="E212" s="187" t="s">
        <v>277</v>
      </c>
      <c r="F212" s="188" t="s">
        <v>278</v>
      </c>
      <c r="G212" s="189" t="s">
        <v>176</v>
      </c>
      <c r="H212" s="190">
        <v>1.5760000000000001</v>
      </c>
      <c r="I212" s="191"/>
      <c r="J212" s="192">
        <f>ROUND(I212*H212,2)</f>
        <v>0</v>
      </c>
      <c r="K212" s="188" t="s">
        <v>141</v>
      </c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7.5999999999999998E-2</v>
      </c>
      <c r="T212" s="196">
        <f>S212*H212</f>
        <v>0.11977600000000001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142</v>
      </c>
      <c r="AT212" s="197" t="s">
        <v>137</v>
      </c>
      <c r="AU212" s="197" t="s">
        <v>87</v>
      </c>
      <c r="AY212" s="17" t="s">
        <v>135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142</v>
      </c>
      <c r="BM212" s="197" t="s">
        <v>279</v>
      </c>
    </row>
    <row r="213" spans="1:65" s="2" customFormat="1" ht="19.5">
      <c r="A213" s="34"/>
      <c r="B213" s="35"/>
      <c r="C213" s="36"/>
      <c r="D213" s="199" t="s">
        <v>144</v>
      </c>
      <c r="E213" s="36"/>
      <c r="F213" s="200" t="s">
        <v>280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144</v>
      </c>
      <c r="AU213" s="17" t="s">
        <v>87</v>
      </c>
    </row>
    <row r="214" spans="1:65" s="13" customFormat="1" ht="11.25">
      <c r="B214" s="214"/>
      <c r="C214" s="215"/>
      <c r="D214" s="199" t="s">
        <v>184</v>
      </c>
      <c r="E214" s="224" t="s">
        <v>1</v>
      </c>
      <c r="F214" s="216" t="s">
        <v>281</v>
      </c>
      <c r="G214" s="215"/>
      <c r="H214" s="217">
        <v>1.5760000000000001</v>
      </c>
      <c r="I214" s="218"/>
      <c r="J214" s="215"/>
      <c r="K214" s="215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184</v>
      </c>
      <c r="AU214" s="223" t="s">
        <v>87</v>
      </c>
      <c r="AV214" s="13" t="s">
        <v>87</v>
      </c>
      <c r="AW214" s="13" t="s">
        <v>34</v>
      </c>
      <c r="AX214" s="13" t="s">
        <v>85</v>
      </c>
      <c r="AY214" s="223" t="s">
        <v>135</v>
      </c>
    </row>
    <row r="215" spans="1:65" s="2" customFormat="1" ht="24.2" customHeight="1">
      <c r="A215" s="34"/>
      <c r="B215" s="35"/>
      <c r="C215" s="186" t="s">
        <v>282</v>
      </c>
      <c r="D215" s="186" t="s">
        <v>137</v>
      </c>
      <c r="E215" s="187" t="s">
        <v>283</v>
      </c>
      <c r="F215" s="188" t="s">
        <v>284</v>
      </c>
      <c r="G215" s="189" t="s">
        <v>140</v>
      </c>
      <c r="H215" s="190">
        <v>4</v>
      </c>
      <c r="I215" s="191"/>
      <c r="J215" s="192">
        <f>ROUND(I215*H215,2)</f>
        <v>0</v>
      </c>
      <c r="K215" s="188" t="s">
        <v>141</v>
      </c>
      <c r="L215" s="39"/>
      <c r="M215" s="193" t="s">
        <v>1</v>
      </c>
      <c r="N215" s="194" t="s">
        <v>42</v>
      </c>
      <c r="O215" s="71"/>
      <c r="P215" s="195">
        <f>O215*H215</f>
        <v>0</v>
      </c>
      <c r="Q215" s="195">
        <v>0</v>
      </c>
      <c r="R215" s="195">
        <f>Q215*H215</f>
        <v>0</v>
      </c>
      <c r="S215" s="195">
        <v>1E-3</v>
      </c>
      <c r="T215" s="196">
        <f>S215*H215</f>
        <v>4.0000000000000001E-3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142</v>
      </c>
      <c r="AT215" s="197" t="s">
        <v>137</v>
      </c>
      <c r="AU215" s="197" t="s">
        <v>87</v>
      </c>
      <c r="AY215" s="17" t="s">
        <v>135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85</v>
      </c>
      <c r="BK215" s="198">
        <f>ROUND(I215*H215,2)</f>
        <v>0</v>
      </c>
      <c r="BL215" s="17" t="s">
        <v>142</v>
      </c>
      <c r="BM215" s="197" t="s">
        <v>285</v>
      </c>
    </row>
    <row r="216" spans="1:65" s="2" customFormat="1" ht="29.25">
      <c r="A216" s="34"/>
      <c r="B216" s="35"/>
      <c r="C216" s="36"/>
      <c r="D216" s="199" t="s">
        <v>144</v>
      </c>
      <c r="E216" s="36"/>
      <c r="F216" s="200" t="s">
        <v>286</v>
      </c>
      <c r="G216" s="36"/>
      <c r="H216" s="36"/>
      <c r="I216" s="201"/>
      <c r="J216" s="36"/>
      <c r="K216" s="36"/>
      <c r="L216" s="39"/>
      <c r="M216" s="202"/>
      <c r="N216" s="203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144</v>
      </c>
      <c r="AU216" s="17" t="s">
        <v>87</v>
      </c>
    </row>
    <row r="217" spans="1:65" s="2" customFormat="1" ht="24.2" customHeight="1">
      <c r="A217" s="34"/>
      <c r="B217" s="35"/>
      <c r="C217" s="186" t="s">
        <v>287</v>
      </c>
      <c r="D217" s="186" t="s">
        <v>137</v>
      </c>
      <c r="E217" s="187" t="s">
        <v>288</v>
      </c>
      <c r="F217" s="188" t="s">
        <v>289</v>
      </c>
      <c r="G217" s="189" t="s">
        <v>140</v>
      </c>
      <c r="H217" s="190">
        <v>1</v>
      </c>
      <c r="I217" s="191"/>
      <c r="J217" s="192">
        <f>ROUND(I217*H217,2)</f>
        <v>0</v>
      </c>
      <c r="K217" s="188" t="s">
        <v>141</v>
      </c>
      <c r="L217" s="39"/>
      <c r="M217" s="193" t="s">
        <v>1</v>
      </c>
      <c r="N217" s="194" t="s">
        <v>42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4.9000000000000002E-2</v>
      </c>
      <c r="T217" s="196">
        <f>S217*H217</f>
        <v>4.9000000000000002E-2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142</v>
      </c>
      <c r="AT217" s="197" t="s">
        <v>137</v>
      </c>
      <c r="AU217" s="197" t="s">
        <v>87</v>
      </c>
      <c r="AY217" s="17" t="s">
        <v>135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85</v>
      </c>
      <c r="BK217" s="198">
        <f>ROUND(I217*H217,2)</f>
        <v>0</v>
      </c>
      <c r="BL217" s="17" t="s">
        <v>142</v>
      </c>
      <c r="BM217" s="197" t="s">
        <v>290</v>
      </c>
    </row>
    <row r="218" spans="1:65" s="2" customFormat="1" ht="19.5">
      <c r="A218" s="34"/>
      <c r="B218" s="35"/>
      <c r="C218" s="36"/>
      <c r="D218" s="199" t="s">
        <v>144</v>
      </c>
      <c r="E218" s="36"/>
      <c r="F218" s="200" t="s">
        <v>291</v>
      </c>
      <c r="G218" s="36"/>
      <c r="H218" s="36"/>
      <c r="I218" s="201"/>
      <c r="J218" s="36"/>
      <c r="K218" s="36"/>
      <c r="L218" s="39"/>
      <c r="M218" s="202"/>
      <c r="N218" s="203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144</v>
      </c>
      <c r="AU218" s="17" t="s">
        <v>87</v>
      </c>
    </row>
    <row r="219" spans="1:65" s="2" customFormat="1" ht="24.2" customHeight="1">
      <c r="A219" s="34"/>
      <c r="B219" s="35"/>
      <c r="C219" s="186" t="s">
        <v>292</v>
      </c>
      <c r="D219" s="186" t="s">
        <v>137</v>
      </c>
      <c r="E219" s="187" t="s">
        <v>293</v>
      </c>
      <c r="F219" s="188" t="s">
        <v>294</v>
      </c>
      <c r="G219" s="189" t="s">
        <v>140</v>
      </c>
      <c r="H219" s="190">
        <v>15</v>
      </c>
      <c r="I219" s="191"/>
      <c r="J219" s="192">
        <f>ROUND(I219*H219,2)</f>
        <v>0</v>
      </c>
      <c r="K219" s="188" t="s">
        <v>141</v>
      </c>
      <c r="L219" s="39"/>
      <c r="M219" s="193" t="s">
        <v>1</v>
      </c>
      <c r="N219" s="194" t="s">
        <v>42</v>
      </c>
      <c r="O219" s="71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142</v>
      </c>
      <c r="AT219" s="197" t="s">
        <v>137</v>
      </c>
      <c r="AU219" s="197" t="s">
        <v>87</v>
      </c>
      <c r="AY219" s="17" t="s">
        <v>135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85</v>
      </c>
      <c r="BK219" s="198">
        <f>ROUND(I219*H219,2)</f>
        <v>0</v>
      </c>
      <c r="BL219" s="17" t="s">
        <v>142</v>
      </c>
      <c r="BM219" s="197" t="s">
        <v>295</v>
      </c>
    </row>
    <row r="220" spans="1:65" s="2" customFormat="1" ht="19.5">
      <c r="A220" s="34"/>
      <c r="B220" s="35"/>
      <c r="C220" s="36"/>
      <c r="D220" s="199" t="s">
        <v>144</v>
      </c>
      <c r="E220" s="36"/>
      <c r="F220" s="200" t="s">
        <v>296</v>
      </c>
      <c r="G220" s="36"/>
      <c r="H220" s="36"/>
      <c r="I220" s="201"/>
      <c r="J220" s="36"/>
      <c r="K220" s="36"/>
      <c r="L220" s="39"/>
      <c r="M220" s="202"/>
      <c r="N220" s="203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144</v>
      </c>
      <c r="AU220" s="17" t="s">
        <v>87</v>
      </c>
    </row>
    <row r="221" spans="1:65" s="2" customFormat="1" ht="24.2" customHeight="1">
      <c r="A221" s="34"/>
      <c r="B221" s="35"/>
      <c r="C221" s="186" t="s">
        <v>297</v>
      </c>
      <c r="D221" s="186" t="s">
        <v>137</v>
      </c>
      <c r="E221" s="187" t="s">
        <v>298</v>
      </c>
      <c r="F221" s="188" t="s">
        <v>299</v>
      </c>
      <c r="G221" s="189" t="s">
        <v>140</v>
      </c>
      <c r="H221" s="190">
        <v>4</v>
      </c>
      <c r="I221" s="191"/>
      <c r="J221" s="192">
        <f>ROUND(I221*H221,2)</f>
        <v>0</v>
      </c>
      <c r="K221" s="188" t="s">
        <v>141</v>
      </c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1E-3</v>
      </c>
      <c r="T221" s="196">
        <f>S221*H221</f>
        <v>4.0000000000000001E-3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142</v>
      </c>
      <c r="AT221" s="197" t="s">
        <v>137</v>
      </c>
      <c r="AU221" s="197" t="s">
        <v>87</v>
      </c>
      <c r="AY221" s="17" t="s">
        <v>135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142</v>
      </c>
      <c r="BM221" s="197" t="s">
        <v>300</v>
      </c>
    </row>
    <row r="222" spans="1:65" s="2" customFormat="1" ht="19.5">
      <c r="A222" s="34"/>
      <c r="B222" s="35"/>
      <c r="C222" s="36"/>
      <c r="D222" s="199" t="s">
        <v>144</v>
      </c>
      <c r="E222" s="36"/>
      <c r="F222" s="200" t="s">
        <v>301</v>
      </c>
      <c r="G222" s="36"/>
      <c r="H222" s="36"/>
      <c r="I222" s="201"/>
      <c r="J222" s="36"/>
      <c r="K222" s="36"/>
      <c r="L222" s="39"/>
      <c r="M222" s="202"/>
      <c r="N222" s="203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144</v>
      </c>
      <c r="AU222" s="17" t="s">
        <v>87</v>
      </c>
    </row>
    <row r="223" spans="1:65" s="2" customFormat="1" ht="24.2" customHeight="1">
      <c r="A223" s="34"/>
      <c r="B223" s="35"/>
      <c r="C223" s="186" t="s">
        <v>302</v>
      </c>
      <c r="D223" s="186" t="s">
        <v>137</v>
      </c>
      <c r="E223" s="187" t="s">
        <v>303</v>
      </c>
      <c r="F223" s="188" t="s">
        <v>304</v>
      </c>
      <c r="G223" s="189" t="s">
        <v>243</v>
      </c>
      <c r="H223" s="190">
        <v>70</v>
      </c>
      <c r="I223" s="191"/>
      <c r="J223" s="192">
        <f>ROUND(I223*H223,2)</f>
        <v>0</v>
      </c>
      <c r="K223" s="188" t="s">
        <v>141</v>
      </c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2E-3</v>
      </c>
      <c r="T223" s="196">
        <f>S223*H223</f>
        <v>0.14000000000000001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142</v>
      </c>
      <c r="AT223" s="197" t="s">
        <v>137</v>
      </c>
      <c r="AU223" s="197" t="s">
        <v>87</v>
      </c>
      <c r="AY223" s="17" t="s">
        <v>135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142</v>
      </c>
      <c r="BM223" s="197" t="s">
        <v>305</v>
      </c>
    </row>
    <row r="224" spans="1:65" s="2" customFormat="1" ht="19.5">
      <c r="A224" s="34"/>
      <c r="B224" s="35"/>
      <c r="C224" s="36"/>
      <c r="D224" s="199" t="s">
        <v>144</v>
      </c>
      <c r="E224" s="36"/>
      <c r="F224" s="200" t="s">
        <v>306</v>
      </c>
      <c r="G224" s="36"/>
      <c r="H224" s="36"/>
      <c r="I224" s="201"/>
      <c r="J224" s="36"/>
      <c r="K224" s="36"/>
      <c r="L224" s="39"/>
      <c r="M224" s="202"/>
      <c r="N224" s="203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144</v>
      </c>
      <c r="AU224" s="17" t="s">
        <v>87</v>
      </c>
    </row>
    <row r="225" spans="1:65" s="2" customFormat="1" ht="24.2" customHeight="1">
      <c r="A225" s="34"/>
      <c r="B225" s="35"/>
      <c r="C225" s="186" t="s">
        <v>307</v>
      </c>
      <c r="D225" s="186" t="s">
        <v>137</v>
      </c>
      <c r="E225" s="187" t="s">
        <v>308</v>
      </c>
      <c r="F225" s="188" t="s">
        <v>309</v>
      </c>
      <c r="G225" s="189" t="s">
        <v>243</v>
      </c>
      <c r="H225" s="190">
        <v>50</v>
      </c>
      <c r="I225" s="191"/>
      <c r="J225" s="192">
        <f>ROUND(I225*H225,2)</f>
        <v>0</v>
      </c>
      <c r="K225" s="188" t="s">
        <v>141</v>
      </c>
      <c r="L225" s="39"/>
      <c r="M225" s="193" t="s">
        <v>1</v>
      </c>
      <c r="N225" s="194" t="s">
        <v>42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6.0000000000000001E-3</v>
      </c>
      <c r="T225" s="196">
        <f>S225*H225</f>
        <v>0.3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142</v>
      </c>
      <c r="AT225" s="197" t="s">
        <v>137</v>
      </c>
      <c r="AU225" s="197" t="s">
        <v>87</v>
      </c>
      <c r="AY225" s="17" t="s">
        <v>135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85</v>
      </c>
      <c r="BK225" s="198">
        <f>ROUND(I225*H225,2)</f>
        <v>0</v>
      </c>
      <c r="BL225" s="17" t="s">
        <v>142</v>
      </c>
      <c r="BM225" s="197" t="s">
        <v>310</v>
      </c>
    </row>
    <row r="226" spans="1:65" s="2" customFormat="1" ht="19.5">
      <c r="A226" s="34"/>
      <c r="B226" s="35"/>
      <c r="C226" s="36"/>
      <c r="D226" s="199" t="s">
        <v>144</v>
      </c>
      <c r="E226" s="36"/>
      <c r="F226" s="200" t="s">
        <v>311</v>
      </c>
      <c r="G226" s="36"/>
      <c r="H226" s="36"/>
      <c r="I226" s="201"/>
      <c r="J226" s="36"/>
      <c r="K226" s="36"/>
      <c r="L226" s="39"/>
      <c r="M226" s="202"/>
      <c r="N226" s="203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144</v>
      </c>
      <c r="AU226" s="17" t="s">
        <v>87</v>
      </c>
    </row>
    <row r="227" spans="1:65" s="12" customFormat="1" ht="22.9" customHeight="1">
      <c r="B227" s="170"/>
      <c r="C227" s="171"/>
      <c r="D227" s="172" t="s">
        <v>76</v>
      </c>
      <c r="E227" s="184" t="s">
        <v>312</v>
      </c>
      <c r="F227" s="184" t="s">
        <v>313</v>
      </c>
      <c r="G227" s="171"/>
      <c r="H227" s="171"/>
      <c r="I227" s="174"/>
      <c r="J227" s="185">
        <f>BK227</f>
        <v>0</v>
      </c>
      <c r="K227" s="171"/>
      <c r="L227" s="176"/>
      <c r="M227" s="177"/>
      <c r="N227" s="178"/>
      <c r="O227" s="178"/>
      <c r="P227" s="179">
        <f>SUM(P228:P253)</f>
        <v>0</v>
      </c>
      <c r="Q227" s="178"/>
      <c r="R227" s="179">
        <f>SUM(R228:R253)</f>
        <v>0</v>
      </c>
      <c r="S227" s="178"/>
      <c r="T227" s="180">
        <f>SUM(T228:T253)</f>
        <v>0</v>
      </c>
      <c r="AR227" s="181" t="s">
        <v>85</v>
      </c>
      <c r="AT227" s="182" t="s">
        <v>76</v>
      </c>
      <c r="AU227" s="182" t="s">
        <v>85</v>
      </c>
      <c r="AY227" s="181" t="s">
        <v>135</v>
      </c>
      <c r="BK227" s="183">
        <f>SUM(BK228:BK253)</f>
        <v>0</v>
      </c>
    </row>
    <row r="228" spans="1:65" s="2" customFormat="1" ht="24.2" customHeight="1">
      <c r="A228" s="34"/>
      <c r="B228" s="35"/>
      <c r="C228" s="186" t="s">
        <v>314</v>
      </c>
      <c r="D228" s="186" t="s">
        <v>137</v>
      </c>
      <c r="E228" s="187" t="s">
        <v>315</v>
      </c>
      <c r="F228" s="188" t="s">
        <v>316</v>
      </c>
      <c r="G228" s="189" t="s">
        <v>317</v>
      </c>
      <c r="H228" s="190">
        <v>6.3380000000000001</v>
      </c>
      <c r="I228" s="191"/>
      <c r="J228" s="192">
        <f>ROUND(I228*H228,2)</f>
        <v>0</v>
      </c>
      <c r="K228" s="188" t="s">
        <v>141</v>
      </c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142</v>
      </c>
      <c r="AT228" s="197" t="s">
        <v>137</v>
      </c>
      <c r="AU228" s="197" t="s">
        <v>87</v>
      </c>
      <c r="AY228" s="17" t="s">
        <v>135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142</v>
      </c>
      <c r="BM228" s="197" t="s">
        <v>318</v>
      </c>
    </row>
    <row r="229" spans="1:65" s="2" customFormat="1" ht="29.25">
      <c r="A229" s="34"/>
      <c r="B229" s="35"/>
      <c r="C229" s="36"/>
      <c r="D229" s="199" t="s">
        <v>144</v>
      </c>
      <c r="E229" s="36"/>
      <c r="F229" s="200" t="s">
        <v>319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144</v>
      </c>
      <c r="AU229" s="17" t="s">
        <v>87</v>
      </c>
    </row>
    <row r="230" spans="1:65" s="13" customFormat="1" ht="11.25">
      <c r="B230" s="214"/>
      <c r="C230" s="215"/>
      <c r="D230" s="199" t="s">
        <v>184</v>
      </c>
      <c r="E230" s="224" t="s">
        <v>1</v>
      </c>
      <c r="F230" s="216" t="s">
        <v>320</v>
      </c>
      <c r="G230" s="215"/>
      <c r="H230" s="217">
        <v>6.3380000000000001</v>
      </c>
      <c r="I230" s="218"/>
      <c r="J230" s="215"/>
      <c r="K230" s="215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184</v>
      </c>
      <c r="AU230" s="223" t="s">
        <v>87</v>
      </c>
      <c r="AV230" s="13" t="s">
        <v>87</v>
      </c>
      <c r="AW230" s="13" t="s">
        <v>34</v>
      </c>
      <c r="AX230" s="13" t="s">
        <v>85</v>
      </c>
      <c r="AY230" s="223" t="s">
        <v>135</v>
      </c>
    </row>
    <row r="231" spans="1:65" s="2" customFormat="1" ht="24.2" customHeight="1">
      <c r="A231" s="34"/>
      <c r="B231" s="35"/>
      <c r="C231" s="186" t="s">
        <v>321</v>
      </c>
      <c r="D231" s="186" t="s">
        <v>137</v>
      </c>
      <c r="E231" s="187" t="s">
        <v>322</v>
      </c>
      <c r="F231" s="188" t="s">
        <v>323</v>
      </c>
      <c r="G231" s="189" t="s">
        <v>317</v>
      </c>
      <c r="H231" s="190">
        <v>6.3380000000000001</v>
      </c>
      <c r="I231" s="191"/>
      <c r="J231" s="192">
        <f>ROUND(I231*H231,2)</f>
        <v>0</v>
      </c>
      <c r="K231" s="188" t="s">
        <v>141</v>
      </c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142</v>
      </c>
      <c r="AT231" s="197" t="s">
        <v>137</v>
      </c>
      <c r="AU231" s="197" t="s">
        <v>87</v>
      </c>
      <c r="AY231" s="17" t="s">
        <v>135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142</v>
      </c>
      <c r="BM231" s="197" t="s">
        <v>324</v>
      </c>
    </row>
    <row r="232" spans="1:65" s="2" customFormat="1" ht="29.25">
      <c r="A232" s="34"/>
      <c r="B232" s="35"/>
      <c r="C232" s="36"/>
      <c r="D232" s="199" t="s">
        <v>144</v>
      </c>
      <c r="E232" s="36"/>
      <c r="F232" s="200" t="s">
        <v>325</v>
      </c>
      <c r="G232" s="36"/>
      <c r="H232" s="36"/>
      <c r="I232" s="201"/>
      <c r="J232" s="36"/>
      <c r="K232" s="36"/>
      <c r="L232" s="39"/>
      <c r="M232" s="202"/>
      <c r="N232" s="203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144</v>
      </c>
      <c r="AU232" s="17" t="s">
        <v>87</v>
      </c>
    </row>
    <row r="233" spans="1:65" s="13" customFormat="1" ht="11.25">
      <c r="B233" s="214"/>
      <c r="C233" s="215"/>
      <c r="D233" s="199" t="s">
        <v>184</v>
      </c>
      <c r="E233" s="224" t="s">
        <v>1</v>
      </c>
      <c r="F233" s="216" t="s">
        <v>320</v>
      </c>
      <c r="G233" s="215"/>
      <c r="H233" s="217">
        <v>6.3380000000000001</v>
      </c>
      <c r="I233" s="218"/>
      <c r="J233" s="215"/>
      <c r="K233" s="215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184</v>
      </c>
      <c r="AU233" s="223" t="s">
        <v>87</v>
      </c>
      <c r="AV233" s="13" t="s">
        <v>87</v>
      </c>
      <c r="AW233" s="13" t="s">
        <v>34</v>
      </c>
      <c r="AX233" s="13" t="s">
        <v>85</v>
      </c>
      <c r="AY233" s="223" t="s">
        <v>135</v>
      </c>
    </row>
    <row r="234" spans="1:65" s="2" customFormat="1" ht="24.2" customHeight="1">
      <c r="A234" s="34"/>
      <c r="B234" s="35"/>
      <c r="C234" s="186" t="s">
        <v>326</v>
      </c>
      <c r="D234" s="186" t="s">
        <v>137</v>
      </c>
      <c r="E234" s="187" t="s">
        <v>327</v>
      </c>
      <c r="F234" s="188" t="s">
        <v>328</v>
      </c>
      <c r="G234" s="189" t="s">
        <v>317</v>
      </c>
      <c r="H234" s="190">
        <v>6.3380000000000001</v>
      </c>
      <c r="I234" s="191"/>
      <c r="J234" s="192">
        <f>ROUND(I234*H234,2)</f>
        <v>0</v>
      </c>
      <c r="K234" s="188" t="s">
        <v>141</v>
      </c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142</v>
      </c>
      <c r="AT234" s="197" t="s">
        <v>137</v>
      </c>
      <c r="AU234" s="197" t="s">
        <v>87</v>
      </c>
      <c r="AY234" s="17" t="s">
        <v>135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85</v>
      </c>
      <c r="BK234" s="198">
        <f>ROUND(I234*H234,2)</f>
        <v>0</v>
      </c>
      <c r="BL234" s="17" t="s">
        <v>142</v>
      </c>
      <c r="BM234" s="197" t="s">
        <v>329</v>
      </c>
    </row>
    <row r="235" spans="1:65" s="2" customFormat="1" ht="19.5">
      <c r="A235" s="34"/>
      <c r="B235" s="35"/>
      <c r="C235" s="36"/>
      <c r="D235" s="199" t="s">
        <v>144</v>
      </c>
      <c r="E235" s="36"/>
      <c r="F235" s="200" t="s">
        <v>330</v>
      </c>
      <c r="G235" s="36"/>
      <c r="H235" s="36"/>
      <c r="I235" s="201"/>
      <c r="J235" s="36"/>
      <c r="K235" s="36"/>
      <c r="L235" s="39"/>
      <c r="M235" s="202"/>
      <c r="N235" s="203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144</v>
      </c>
      <c r="AU235" s="17" t="s">
        <v>87</v>
      </c>
    </row>
    <row r="236" spans="1:65" s="13" customFormat="1" ht="11.25">
      <c r="B236" s="214"/>
      <c r="C236" s="215"/>
      <c r="D236" s="199" t="s">
        <v>184</v>
      </c>
      <c r="E236" s="224" t="s">
        <v>1</v>
      </c>
      <c r="F236" s="216" t="s">
        <v>320</v>
      </c>
      <c r="G236" s="215"/>
      <c r="H236" s="217">
        <v>6.3380000000000001</v>
      </c>
      <c r="I236" s="218"/>
      <c r="J236" s="215"/>
      <c r="K236" s="215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184</v>
      </c>
      <c r="AU236" s="223" t="s">
        <v>87</v>
      </c>
      <c r="AV236" s="13" t="s">
        <v>87</v>
      </c>
      <c r="AW236" s="13" t="s">
        <v>34</v>
      </c>
      <c r="AX236" s="13" t="s">
        <v>85</v>
      </c>
      <c r="AY236" s="223" t="s">
        <v>135</v>
      </c>
    </row>
    <row r="237" spans="1:65" s="2" customFormat="1" ht="24.2" customHeight="1">
      <c r="A237" s="34"/>
      <c r="B237" s="35"/>
      <c r="C237" s="186" t="s">
        <v>331</v>
      </c>
      <c r="D237" s="186" t="s">
        <v>137</v>
      </c>
      <c r="E237" s="187" t="s">
        <v>332</v>
      </c>
      <c r="F237" s="188" t="s">
        <v>333</v>
      </c>
      <c r="G237" s="189" t="s">
        <v>317</v>
      </c>
      <c r="H237" s="190">
        <v>57.042000000000002</v>
      </c>
      <c r="I237" s="191"/>
      <c r="J237" s="192">
        <f>ROUND(I237*H237,2)</f>
        <v>0</v>
      </c>
      <c r="K237" s="188" t="s">
        <v>141</v>
      </c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142</v>
      </c>
      <c r="AT237" s="197" t="s">
        <v>137</v>
      </c>
      <c r="AU237" s="197" t="s">
        <v>87</v>
      </c>
      <c r="AY237" s="17" t="s">
        <v>135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142</v>
      </c>
      <c r="BM237" s="197" t="s">
        <v>334</v>
      </c>
    </row>
    <row r="238" spans="1:65" s="2" customFormat="1" ht="29.25">
      <c r="A238" s="34"/>
      <c r="B238" s="35"/>
      <c r="C238" s="36"/>
      <c r="D238" s="199" t="s">
        <v>144</v>
      </c>
      <c r="E238" s="36"/>
      <c r="F238" s="200" t="s">
        <v>335</v>
      </c>
      <c r="G238" s="36"/>
      <c r="H238" s="36"/>
      <c r="I238" s="201"/>
      <c r="J238" s="36"/>
      <c r="K238" s="36"/>
      <c r="L238" s="39"/>
      <c r="M238" s="202"/>
      <c r="N238" s="203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144</v>
      </c>
      <c r="AU238" s="17" t="s">
        <v>87</v>
      </c>
    </row>
    <row r="239" spans="1:65" s="13" customFormat="1" ht="11.25">
      <c r="B239" s="214"/>
      <c r="C239" s="215"/>
      <c r="D239" s="199" t="s">
        <v>184</v>
      </c>
      <c r="E239" s="224" t="s">
        <v>1</v>
      </c>
      <c r="F239" s="216" t="s">
        <v>336</v>
      </c>
      <c r="G239" s="215"/>
      <c r="H239" s="217">
        <v>57.042000000000002</v>
      </c>
      <c r="I239" s="218"/>
      <c r="J239" s="215"/>
      <c r="K239" s="215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184</v>
      </c>
      <c r="AU239" s="223" t="s">
        <v>87</v>
      </c>
      <c r="AV239" s="13" t="s">
        <v>87</v>
      </c>
      <c r="AW239" s="13" t="s">
        <v>34</v>
      </c>
      <c r="AX239" s="13" t="s">
        <v>85</v>
      </c>
      <c r="AY239" s="223" t="s">
        <v>135</v>
      </c>
    </row>
    <row r="240" spans="1:65" s="2" customFormat="1" ht="33" customHeight="1">
      <c r="A240" s="34"/>
      <c r="B240" s="35"/>
      <c r="C240" s="186" t="s">
        <v>337</v>
      </c>
      <c r="D240" s="186" t="s">
        <v>137</v>
      </c>
      <c r="E240" s="187" t="s">
        <v>338</v>
      </c>
      <c r="F240" s="188" t="s">
        <v>339</v>
      </c>
      <c r="G240" s="189" t="s">
        <v>317</v>
      </c>
      <c r="H240" s="190">
        <v>0.38</v>
      </c>
      <c r="I240" s="191"/>
      <c r="J240" s="192">
        <f>ROUND(I240*H240,2)</f>
        <v>0</v>
      </c>
      <c r="K240" s="188" t="s">
        <v>141</v>
      </c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142</v>
      </c>
      <c r="AT240" s="197" t="s">
        <v>137</v>
      </c>
      <c r="AU240" s="197" t="s">
        <v>87</v>
      </c>
      <c r="AY240" s="17" t="s">
        <v>135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142</v>
      </c>
      <c r="BM240" s="197" t="s">
        <v>340</v>
      </c>
    </row>
    <row r="241" spans="1:65" s="2" customFormat="1" ht="19.5">
      <c r="A241" s="34"/>
      <c r="B241" s="35"/>
      <c r="C241" s="36"/>
      <c r="D241" s="199" t="s">
        <v>144</v>
      </c>
      <c r="E241" s="36"/>
      <c r="F241" s="200" t="s">
        <v>341</v>
      </c>
      <c r="G241" s="36"/>
      <c r="H241" s="36"/>
      <c r="I241" s="201"/>
      <c r="J241" s="36"/>
      <c r="K241" s="36"/>
      <c r="L241" s="39"/>
      <c r="M241" s="202"/>
      <c r="N241" s="203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144</v>
      </c>
      <c r="AU241" s="17" t="s">
        <v>87</v>
      </c>
    </row>
    <row r="242" spans="1:65" s="13" customFormat="1" ht="11.25">
      <c r="B242" s="214"/>
      <c r="C242" s="215"/>
      <c r="D242" s="199" t="s">
        <v>184</v>
      </c>
      <c r="E242" s="224" t="s">
        <v>1</v>
      </c>
      <c r="F242" s="216" t="s">
        <v>342</v>
      </c>
      <c r="G242" s="215"/>
      <c r="H242" s="217">
        <v>0.38</v>
      </c>
      <c r="I242" s="218"/>
      <c r="J242" s="215"/>
      <c r="K242" s="215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184</v>
      </c>
      <c r="AU242" s="223" t="s">
        <v>87</v>
      </c>
      <c r="AV242" s="13" t="s">
        <v>87</v>
      </c>
      <c r="AW242" s="13" t="s">
        <v>34</v>
      </c>
      <c r="AX242" s="13" t="s">
        <v>85</v>
      </c>
      <c r="AY242" s="223" t="s">
        <v>135</v>
      </c>
    </row>
    <row r="243" spans="1:65" s="2" customFormat="1" ht="33" customHeight="1">
      <c r="A243" s="34"/>
      <c r="B243" s="35"/>
      <c r="C243" s="186" t="s">
        <v>343</v>
      </c>
      <c r="D243" s="186" t="s">
        <v>137</v>
      </c>
      <c r="E243" s="187" t="s">
        <v>344</v>
      </c>
      <c r="F243" s="188" t="s">
        <v>345</v>
      </c>
      <c r="G243" s="189" t="s">
        <v>317</v>
      </c>
      <c r="H243" s="190">
        <v>1.458</v>
      </c>
      <c r="I243" s="191"/>
      <c r="J243" s="192">
        <f>ROUND(I243*H243,2)</f>
        <v>0</v>
      </c>
      <c r="K243" s="188" t="s">
        <v>141</v>
      </c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142</v>
      </c>
      <c r="AT243" s="197" t="s">
        <v>137</v>
      </c>
      <c r="AU243" s="197" t="s">
        <v>87</v>
      </c>
      <c r="AY243" s="17" t="s">
        <v>135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142</v>
      </c>
      <c r="BM243" s="197" t="s">
        <v>346</v>
      </c>
    </row>
    <row r="244" spans="1:65" s="2" customFormat="1" ht="19.5">
      <c r="A244" s="34"/>
      <c r="B244" s="35"/>
      <c r="C244" s="36"/>
      <c r="D244" s="199" t="s">
        <v>144</v>
      </c>
      <c r="E244" s="36"/>
      <c r="F244" s="200" t="s">
        <v>347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144</v>
      </c>
      <c r="AU244" s="17" t="s">
        <v>87</v>
      </c>
    </row>
    <row r="245" spans="1:65" s="13" customFormat="1" ht="11.25">
      <c r="B245" s="214"/>
      <c r="C245" s="215"/>
      <c r="D245" s="199" t="s">
        <v>184</v>
      </c>
      <c r="E245" s="224" t="s">
        <v>1</v>
      </c>
      <c r="F245" s="216" t="s">
        <v>348</v>
      </c>
      <c r="G245" s="215"/>
      <c r="H245" s="217">
        <v>1.458</v>
      </c>
      <c r="I245" s="218"/>
      <c r="J245" s="215"/>
      <c r="K245" s="215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184</v>
      </c>
      <c r="AU245" s="223" t="s">
        <v>87</v>
      </c>
      <c r="AV245" s="13" t="s">
        <v>87</v>
      </c>
      <c r="AW245" s="13" t="s">
        <v>34</v>
      </c>
      <c r="AX245" s="13" t="s">
        <v>85</v>
      </c>
      <c r="AY245" s="223" t="s">
        <v>135</v>
      </c>
    </row>
    <row r="246" spans="1:65" s="2" customFormat="1" ht="37.9" customHeight="1">
      <c r="A246" s="34"/>
      <c r="B246" s="35"/>
      <c r="C246" s="186" t="s">
        <v>349</v>
      </c>
      <c r="D246" s="186" t="s">
        <v>137</v>
      </c>
      <c r="E246" s="187" t="s">
        <v>350</v>
      </c>
      <c r="F246" s="188" t="s">
        <v>351</v>
      </c>
      <c r="G246" s="189" t="s">
        <v>317</v>
      </c>
      <c r="H246" s="190">
        <v>0.05</v>
      </c>
      <c r="I246" s="191"/>
      <c r="J246" s="192">
        <f>ROUND(I246*H246,2)</f>
        <v>0</v>
      </c>
      <c r="K246" s="188" t="s">
        <v>141</v>
      </c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142</v>
      </c>
      <c r="AT246" s="197" t="s">
        <v>137</v>
      </c>
      <c r="AU246" s="197" t="s">
        <v>87</v>
      </c>
      <c r="AY246" s="17" t="s">
        <v>135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142</v>
      </c>
      <c r="BM246" s="197" t="s">
        <v>352</v>
      </c>
    </row>
    <row r="247" spans="1:65" s="2" customFormat="1" ht="29.25">
      <c r="A247" s="34"/>
      <c r="B247" s="35"/>
      <c r="C247" s="36"/>
      <c r="D247" s="199" t="s">
        <v>144</v>
      </c>
      <c r="E247" s="36"/>
      <c r="F247" s="200" t="s">
        <v>353</v>
      </c>
      <c r="G247" s="36"/>
      <c r="H247" s="36"/>
      <c r="I247" s="201"/>
      <c r="J247" s="36"/>
      <c r="K247" s="36"/>
      <c r="L247" s="39"/>
      <c r="M247" s="202"/>
      <c r="N247" s="203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144</v>
      </c>
      <c r="AU247" s="17" t="s">
        <v>87</v>
      </c>
    </row>
    <row r="248" spans="1:65" s="2" customFormat="1" ht="37.9" customHeight="1">
      <c r="A248" s="34"/>
      <c r="B248" s="35"/>
      <c r="C248" s="186" t="s">
        <v>354</v>
      </c>
      <c r="D248" s="186" t="s">
        <v>137</v>
      </c>
      <c r="E248" s="187" t="s">
        <v>355</v>
      </c>
      <c r="F248" s="188" t="s">
        <v>356</v>
      </c>
      <c r="G248" s="189" t="s">
        <v>317</v>
      </c>
      <c r="H248" s="190">
        <v>0.35</v>
      </c>
      <c r="I248" s="191"/>
      <c r="J248" s="192">
        <f>ROUND(I248*H248,2)</f>
        <v>0</v>
      </c>
      <c r="K248" s="188" t="s">
        <v>141</v>
      </c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142</v>
      </c>
      <c r="AT248" s="197" t="s">
        <v>137</v>
      </c>
      <c r="AU248" s="197" t="s">
        <v>87</v>
      </c>
      <c r="AY248" s="17" t="s">
        <v>135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142</v>
      </c>
      <c r="BM248" s="197" t="s">
        <v>357</v>
      </c>
    </row>
    <row r="249" spans="1:65" s="2" customFormat="1" ht="29.25">
      <c r="A249" s="34"/>
      <c r="B249" s="35"/>
      <c r="C249" s="36"/>
      <c r="D249" s="199" t="s">
        <v>144</v>
      </c>
      <c r="E249" s="36"/>
      <c r="F249" s="200" t="s">
        <v>358</v>
      </c>
      <c r="G249" s="36"/>
      <c r="H249" s="36"/>
      <c r="I249" s="201"/>
      <c r="J249" s="36"/>
      <c r="K249" s="36"/>
      <c r="L249" s="39"/>
      <c r="M249" s="202"/>
      <c r="N249" s="203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144</v>
      </c>
      <c r="AU249" s="17" t="s">
        <v>87</v>
      </c>
    </row>
    <row r="250" spans="1:65" s="2" customFormat="1" ht="33" customHeight="1">
      <c r="A250" s="34"/>
      <c r="B250" s="35"/>
      <c r="C250" s="186" t="s">
        <v>359</v>
      </c>
      <c r="D250" s="186" t="s">
        <v>137</v>
      </c>
      <c r="E250" s="187" t="s">
        <v>360</v>
      </c>
      <c r="F250" s="188" t="s">
        <v>361</v>
      </c>
      <c r="G250" s="189" t="s">
        <v>317</v>
      </c>
      <c r="H250" s="190">
        <v>0.91500000000000004</v>
      </c>
      <c r="I250" s="191"/>
      <c r="J250" s="192">
        <f>ROUND(I250*H250,2)</f>
        <v>0</v>
      </c>
      <c r="K250" s="188" t="s">
        <v>141</v>
      </c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142</v>
      </c>
      <c r="AT250" s="197" t="s">
        <v>137</v>
      </c>
      <c r="AU250" s="197" t="s">
        <v>87</v>
      </c>
      <c r="AY250" s="17" t="s">
        <v>135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142</v>
      </c>
      <c r="BM250" s="197" t="s">
        <v>362</v>
      </c>
    </row>
    <row r="251" spans="1:65" s="2" customFormat="1" ht="29.25">
      <c r="A251" s="34"/>
      <c r="B251" s="35"/>
      <c r="C251" s="36"/>
      <c r="D251" s="199" t="s">
        <v>144</v>
      </c>
      <c r="E251" s="36"/>
      <c r="F251" s="200" t="s">
        <v>363</v>
      </c>
      <c r="G251" s="36"/>
      <c r="H251" s="36"/>
      <c r="I251" s="201"/>
      <c r="J251" s="36"/>
      <c r="K251" s="36"/>
      <c r="L251" s="39"/>
      <c r="M251" s="202"/>
      <c r="N251" s="203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144</v>
      </c>
      <c r="AU251" s="17" t="s">
        <v>87</v>
      </c>
    </row>
    <row r="252" spans="1:65" s="2" customFormat="1" ht="44.25" customHeight="1">
      <c r="A252" s="34"/>
      <c r="B252" s="35"/>
      <c r="C252" s="186" t="s">
        <v>364</v>
      </c>
      <c r="D252" s="186" t="s">
        <v>137</v>
      </c>
      <c r="E252" s="187" t="s">
        <v>365</v>
      </c>
      <c r="F252" s="188" t="s">
        <v>366</v>
      </c>
      <c r="G252" s="189" t="s">
        <v>317</v>
      </c>
      <c r="H252" s="190">
        <v>3.1850000000000001</v>
      </c>
      <c r="I252" s="191"/>
      <c r="J252" s="192">
        <f>ROUND(I252*H252,2)</f>
        <v>0</v>
      </c>
      <c r="K252" s="188" t="s">
        <v>141</v>
      </c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142</v>
      </c>
      <c r="AT252" s="197" t="s">
        <v>137</v>
      </c>
      <c r="AU252" s="197" t="s">
        <v>87</v>
      </c>
      <c r="AY252" s="17" t="s">
        <v>135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142</v>
      </c>
      <c r="BM252" s="197" t="s">
        <v>367</v>
      </c>
    </row>
    <row r="253" spans="1:65" s="2" customFormat="1" ht="29.25">
      <c r="A253" s="34"/>
      <c r="B253" s="35"/>
      <c r="C253" s="36"/>
      <c r="D253" s="199" t="s">
        <v>144</v>
      </c>
      <c r="E253" s="36"/>
      <c r="F253" s="200" t="s">
        <v>368</v>
      </c>
      <c r="G253" s="36"/>
      <c r="H253" s="36"/>
      <c r="I253" s="201"/>
      <c r="J253" s="36"/>
      <c r="K253" s="36"/>
      <c r="L253" s="39"/>
      <c r="M253" s="202"/>
      <c r="N253" s="203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144</v>
      </c>
      <c r="AU253" s="17" t="s">
        <v>87</v>
      </c>
    </row>
    <row r="254" spans="1:65" s="12" customFormat="1" ht="22.9" customHeight="1">
      <c r="B254" s="170"/>
      <c r="C254" s="171"/>
      <c r="D254" s="172" t="s">
        <v>76</v>
      </c>
      <c r="E254" s="184" t="s">
        <v>369</v>
      </c>
      <c r="F254" s="184" t="s">
        <v>370</v>
      </c>
      <c r="G254" s="171"/>
      <c r="H254" s="171"/>
      <c r="I254" s="174"/>
      <c r="J254" s="185">
        <f>BK254</f>
        <v>0</v>
      </c>
      <c r="K254" s="171"/>
      <c r="L254" s="176"/>
      <c r="M254" s="177"/>
      <c r="N254" s="178"/>
      <c r="O254" s="178"/>
      <c r="P254" s="179">
        <f>SUM(P255:P256)</f>
        <v>0</v>
      </c>
      <c r="Q254" s="178"/>
      <c r="R254" s="179">
        <f>SUM(R255:R256)</f>
        <v>0</v>
      </c>
      <c r="S254" s="178"/>
      <c r="T254" s="180">
        <f>SUM(T255:T256)</f>
        <v>0</v>
      </c>
      <c r="AR254" s="181" t="s">
        <v>85</v>
      </c>
      <c r="AT254" s="182" t="s">
        <v>76</v>
      </c>
      <c r="AU254" s="182" t="s">
        <v>85</v>
      </c>
      <c r="AY254" s="181" t="s">
        <v>135</v>
      </c>
      <c r="BK254" s="183">
        <f>SUM(BK255:BK256)</f>
        <v>0</v>
      </c>
    </row>
    <row r="255" spans="1:65" s="2" customFormat="1" ht="21.75" customHeight="1">
      <c r="A255" s="34"/>
      <c r="B255" s="35"/>
      <c r="C255" s="186" t="s">
        <v>371</v>
      </c>
      <c r="D255" s="186" t="s">
        <v>137</v>
      </c>
      <c r="E255" s="187" t="s">
        <v>372</v>
      </c>
      <c r="F255" s="188" t="s">
        <v>373</v>
      </c>
      <c r="G255" s="189" t="s">
        <v>317</v>
      </c>
      <c r="H255" s="190">
        <v>3.5990000000000002</v>
      </c>
      <c r="I255" s="191"/>
      <c r="J255" s="192">
        <f>ROUND(I255*H255,2)</f>
        <v>0</v>
      </c>
      <c r="K255" s="188" t="s">
        <v>141</v>
      </c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142</v>
      </c>
      <c r="AT255" s="197" t="s">
        <v>137</v>
      </c>
      <c r="AU255" s="197" t="s">
        <v>87</v>
      </c>
      <c r="AY255" s="17" t="s">
        <v>135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142</v>
      </c>
      <c r="BM255" s="197" t="s">
        <v>374</v>
      </c>
    </row>
    <row r="256" spans="1:65" s="2" customFormat="1" ht="39">
      <c r="A256" s="34"/>
      <c r="B256" s="35"/>
      <c r="C256" s="36"/>
      <c r="D256" s="199" t="s">
        <v>144</v>
      </c>
      <c r="E256" s="36"/>
      <c r="F256" s="200" t="s">
        <v>375</v>
      </c>
      <c r="G256" s="36"/>
      <c r="H256" s="36"/>
      <c r="I256" s="201"/>
      <c r="J256" s="36"/>
      <c r="K256" s="36"/>
      <c r="L256" s="39"/>
      <c r="M256" s="202"/>
      <c r="N256" s="203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144</v>
      </c>
      <c r="AU256" s="17" t="s">
        <v>87</v>
      </c>
    </row>
    <row r="257" spans="1:65" s="12" customFormat="1" ht="25.9" customHeight="1">
      <c r="B257" s="170"/>
      <c r="C257" s="171"/>
      <c r="D257" s="172" t="s">
        <v>76</v>
      </c>
      <c r="E257" s="173" t="s">
        <v>376</v>
      </c>
      <c r="F257" s="173" t="s">
        <v>377</v>
      </c>
      <c r="G257" s="171"/>
      <c r="H257" s="171"/>
      <c r="I257" s="174"/>
      <c r="J257" s="175">
        <f>BK257</f>
        <v>0</v>
      </c>
      <c r="K257" s="171"/>
      <c r="L257" s="176"/>
      <c r="M257" s="177"/>
      <c r="N257" s="178"/>
      <c r="O257" s="178"/>
      <c r="P257" s="179">
        <f>P258+P347+P376+P392+P410</f>
        <v>0</v>
      </c>
      <c r="Q257" s="178"/>
      <c r="R257" s="179">
        <f>R258+R347+R376+R392+R410</f>
        <v>1.75596E-3</v>
      </c>
      <c r="S257" s="178"/>
      <c r="T257" s="180">
        <f>T258+T347+T376+T392+T410</f>
        <v>0.51554499999999992</v>
      </c>
      <c r="AR257" s="181" t="s">
        <v>87</v>
      </c>
      <c r="AT257" s="182" t="s">
        <v>76</v>
      </c>
      <c r="AU257" s="182" t="s">
        <v>77</v>
      </c>
      <c r="AY257" s="181" t="s">
        <v>135</v>
      </c>
      <c r="BK257" s="183">
        <f>BK258+BK347+BK376+BK392+BK410</f>
        <v>0</v>
      </c>
    </row>
    <row r="258" spans="1:65" s="12" customFormat="1" ht="22.9" customHeight="1">
      <c r="B258" s="170"/>
      <c r="C258" s="171"/>
      <c r="D258" s="172" t="s">
        <v>76</v>
      </c>
      <c r="E258" s="184" t="s">
        <v>378</v>
      </c>
      <c r="F258" s="184" t="s">
        <v>379</v>
      </c>
      <c r="G258" s="171"/>
      <c r="H258" s="171"/>
      <c r="I258" s="174"/>
      <c r="J258" s="185">
        <f>BK258</f>
        <v>0</v>
      </c>
      <c r="K258" s="171"/>
      <c r="L258" s="176"/>
      <c r="M258" s="177"/>
      <c r="N258" s="178"/>
      <c r="O258" s="178"/>
      <c r="P258" s="179">
        <f>SUM(P259:P346)</f>
        <v>0</v>
      </c>
      <c r="Q258" s="178"/>
      <c r="R258" s="179">
        <f>SUM(R259:R346)</f>
        <v>9.6000000000000002E-4</v>
      </c>
      <c r="S258" s="178"/>
      <c r="T258" s="180">
        <f>SUM(T259:T346)</f>
        <v>0.192</v>
      </c>
      <c r="AR258" s="181" t="s">
        <v>87</v>
      </c>
      <c r="AT258" s="182" t="s">
        <v>76</v>
      </c>
      <c r="AU258" s="182" t="s">
        <v>85</v>
      </c>
      <c r="AY258" s="181" t="s">
        <v>135</v>
      </c>
      <c r="BK258" s="183">
        <f>SUM(BK259:BK346)</f>
        <v>0</v>
      </c>
    </row>
    <row r="259" spans="1:65" s="2" customFormat="1" ht="24.2" customHeight="1">
      <c r="A259" s="34"/>
      <c r="B259" s="35"/>
      <c r="C259" s="186" t="s">
        <v>380</v>
      </c>
      <c r="D259" s="186" t="s">
        <v>137</v>
      </c>
      <c r="E259" s="187" t="s">
        <v>381</v>
      </c>
      <c r="F259" s="188" t="s">
        <v>382</v>
      </c>
      <c r="G259" s="189" t="s">
        <v>140</v>
      </c>
      <c r="H259" s="190">
        <v>2</v>
      </c>
      <c r="I259" s="191"/>
      <c r="J259" s="192">
        <f>ROUND(I259*H259,2)</f>
        <v>0</v>
      </c>
      <c r="K259" s="188" t="s">
        <v>141</v>
      </c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189</v>
      </c>
      <c r="AT259" s="197" t="s">
        <v>137</v>
      </c>
      <c r="AU259" s="197" t="s">
        <v>87</v>
      </c>
      <c r="AY259" s="17" t="s">
        <v>135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189</v>
      </c>
      <c r="BM259" s="197" t="s">
        <v>383</v>
      </c>
    </row>
    <row r="260" spans="1:65" s="2" customFormat="1" ht="29.25">
      <c r="A260" s="34"/>
      <c r="B260" s="35"/>
      <c r="C260" s="36"/>
      <c r="D260" s="199" t="s">
        <v>144</v>
      </c>
      <c r="E260" s="36"/>
      <c r="F260" s="200" t="s">
        <v>384</v>
      </c>
      <c r="G260" s="36"/>
      <c r="H260" s="36"/>
      <c r="I260" s="201"/>
      <c r="J260" s="36"/>
      <c r="K260" s="36"/>
      <c r="L260" s="39"/>
      <c r="M260" s="202"/>
      <c r="N260" s="203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144</v>
      </c>
      <c r="AU260" s="17" t="s">
        <v>87</v>
      </c>
    </row>
    <row r="261" spans="1:65" s="2" customFormat="1" ht="24.2" customHeight="1">
      <c r="A261" s="34"/>
      <c r="B261" s="35"/>
      <c r="C261" s="186" t="s">
        <v>385</v>
      </c>
      <c r="D261" s="186" t="s">
        <v>137</v>
      </c>
      <c r="E261" s="187" t="s">
        <v>386</v>
      </c>
      <c r="F261" s="188" t="s">
        <v>387</v>
      </c>
      <c r="G261" s="189" t="s">
        <v>140</v>
      </c>
      <c r="H261" s="190">
        <v>2</v>
      </c>
      <c r="I261" s="191"/>
      <c r="J261" s="192">
        <f>ROUND(I261*H261,2)</f>
        <v>0</v>
      </c>
      <c r="K261" s="188" t="s">
        <v>141</v>
      </c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4.8000000000000001E-4</v>
      </c>
      <c r="R261" s="195">
        <f>Q261*H261</f>
        <v>9.6000000000000002E-4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189</v>
      </c>
      <c r="AT261" s="197" t="s">
        <v>137</v>
      </c>
      <c r="AU261" s="197" t="s">
        <v>87</v>
      </c>
      <c r="AY261" s="17" t="s">
        <v>135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189</v>
      </c>
      <c r="BM261" s="197" t="s">
        <v>388</v>
      </c>
    </row>
    <row r="262" spans="1:65" s="2" customFormat="1" ht="19.5">
      <c r="A262" s="34"/>
      <c r="B262" s="35"/>
      <c r="C262" s="36"/>
      <c r="D262" s="199" t="s">
        <v>144</v>
      </c>
      <c r="E262" s="36"/>
      <c r="F262" s="200" t="s">
        <v>389</v>
      </c>
      <c r="G262" s="36"/>
      <c r="H262" s="36"/>
      <c r="I262" s="201"/>
      <c r="J262" s="36"/>
      <c r="K262" s="36"/>
      <c r="L262" s="39"/>
      <c r="M262" s="202"/>
      <c r="N262" s="203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144</v>
      </c>
      <c r="AU262" s="17" t="s">
        <v>87</v>
      </c>
    </row>
    <row r="263" spans="1:65" s="2" customFormat="1" ht="24.2" customHeight="1">
      <c r="A263" s="34"/>
      <c r="B263" s="35"/>
      <c r="C263" s="186" t="s">
        <v>390</v>
      </c>
      <c r="D263" s="186" t="s">
        <v>137</v>
      </c>
      <c r="E263" s="187" t="s">
        <v>391</v>
      </c>
      <c r="F263" s="188" t="s">
        <v>392</v>
      </c>
      <c r="G263" s="189" t="s">
        <v>140</v>
      </c>
      <c r="H263" s="190">
        <v>1</v>
      </c>
      <c r="I263" s="191"/>
      <c r="J263" s="192">
        <f>ROUND(I263*H263,2)</f>
        <v>0</v>
      </c>
      <c r="K263" s="188" t="s">
        <v>141</v>
      </c>
      <c r="L263" s="39"/>
      <c r="M263" s="193" t="s">
        <v>1</v>
      </c>
      <c r="N263" s="194" t="s">
        <v>42</v>
      </c>
      <c r="O263" s="71"/>
      <c r="P263" s="195">
        <f>O263*H263</f>
        <v>0</v>
      </c>
      <c r="Q263" s="195">
        <v>0</v>
      </c>
      <c r="R263" s="195">
        <f>Q263*H263</f>
        <v>0</v>
      </c>
      <c r="S263" s="195">
        <v>2.4E-2</v>
      </c>
      <c r="T263" s="196">
        <f>S263*H263</f>
        <v>2.4E-2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189</v>
      </c>
      <c r="AT263" s="197" t="s">
        <v>137</v>
      </c>
      <c r="AU263" s="197" t="s">
        <v>87</v>
      </c>
      <c r="AY263" s="17" t="s">
        <v>135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85</v>
      </c>
      <c r="BK263" s="198">
        <f>ROUND(I263*H263,2)</f>
        <v>0</v>
      </c>
      <c r="BL263" s="17" t="s">
        <v>189</v>
      </c>
      <c r="BM263" s="197" t="s">
        <v>393</v>
      </c>
    </row>
    <row r="264" spans="1:65" s="2" customFormat="1" ht="19.5">
      <c r="A264" s="34"/>
      <c r="B264" s="35"/>
      <c r="C264" s="36"/>
      <c r="D264" s="199" t="s">
        <v>144</v>
      </c>
      <c r="E264" s="36"/>
      <c r="F264" s="200" t="s">
        <v>394</v>
      </c>
      <c r="G264" s="36"/>
      <c r="H264" s="36"/>
      <c r="I264" s="201"/>
      <c r="J264" s="36"/>
      <c r="K264" s="36"/>
      <c r="L264" s="39"/>
      <c r="M264" s="202"/>
      <c r="N264" s="203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144</v>
      </c>
      <c r="AU264" s="17" t="s">
        <v>87</v>
      </c>
    </row>
    <row r="265" spans="1:65" s="2" customFormat="1" ht="24.2" customHeight="1">
      <c r="A265" s="34"/>
      <c r="B265" s="35"/>
      <c r="C265" s="186" t="s">
        <v>395</v>
      </c>
      <c r="D265" s="186" t="s">
        <v>137</v>
      </c>
      <c r="E265" s="187" t="s">
        <v>396</v>
      </c>
      <c r="F265" s="188" t="s">
        <v>397</v>
      </c>
      <c r="G265" s="189" t="s">
        <v>140</v>
      </c>
      <c r="H265" s="190">
        <v>6</v>
      </c>
      <c r="I265" s="191"/>
      <c r="J265" s="192">
        <f>ROUND(I265*H265,2)</f>
        <v>0</v>
      </c>
      <c r="K265" s="188" t="s">
        <v>141</v>
      </c>
      <c r="L265" s="39"/>
      <c r="M265" s="193" t="s">
        <v>1</v>
      </c>
      <c r="N265" s="194" t="s">
        <v>42</v>
      </c>
      <c r="O265" s="71"/>
      <c r="P265" s="195">
        <f>O265*H265</f>
        <v>0</v>
      </c>
      <c r="Q265" s="195">
        <v>0</v>
      </c>
      <c r="R265" s="195">
        <f>Q265*H265</f>
        <v>0</v>
      </c>
      <c r="S265" s="195">
        <v>2.8000000000000001E-2</v>
      </c>
      <c r="T265" s="196">
        <f>S265*H265</f>
        <v>0.16800000000000001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189</v>
      </c>
      <c r="AT265" s="197" t="s">
        <v>137</v>
      </c>
      <c r="AU265" s="197" t="s">
        <v>87</v>
      </c>
      <c r="AY265" s="17" t="s">
        <v>135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189</v>
      </c>
      <c r="BM265" s="197" t="s">
        <v>398</v>
      </c>
    </row>
    <row r="266" spans="1:65" s="2" customFormat="1" ht="19.5">
      <c r="A266" s="34"/>
      <c r="B266" s="35"/>
      <c r="C266" s="36"/>
      <c r="D266" s="199" t="s">
        <v>144</v>
      </c>
      <c r="E266" s="36"/>
      <c r="F266" s="200" t="s">
        <v>399</v>
      </c>
      <c r="G266" s="36"/>
      <c r="H266" s="36"/>
      <c r="I266" s="201"/>
      <c r="J266" s="36"/>
      <c r="K266" s="36"/>
      <c r="L266" s="39"/>
      <c r="M266" s="202"/>
      <c r="N266" s="203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144</v>
      </c>
      <c r="AU266" s="17" t="s">
        <v>87</v>
      </c>
    </row>
    <row r="267" spans="1:65" s="2" customFormat="1" ht="16.5" customHeight="1">
      <c r="A267" s="34"/>
      <c r="B267" s="35"/>
      <c r="C267" s="204" t="s">
        <v>400</v>
      </c>
      <c r="D267" s="204" t="s">
        <v>151</v>
      </c>
      <c r="E267" s="205" t="s">
        <v>401</v>
      </c>
      <c r="F267" s="206" t="s">
        <v>402</v>
      </c>
      <c r="G267" s="207" t="s">
        <v>403</v>
      </c>
      <c r="H267" s="208">
        <v>1</v>
      </c>
      <c r="I267" s="209"/>
      <c r="J267" s="210">
        <f>ROUND(I267*H267,2)</f>
        <v>0</v>
      </c>
      <c r="K267" s="206" t="s">
        <v>148</v>
      </c>
      <c r="L267" s="211"/>
      <c r="M267" s="212" t="s">
        <v>1</v>
      </c>
      <c r="N267" s="213" t="s">
        <v>42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314</v>
      </c>
      <c r="AT267" s="197" t="s">
        <v>151</v>
      </c>
      <c r="AU267" s="197" t="s">
        <v>87</v>
      </c>
      <c r="AY267" s="17" t="s">
        <v>135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85</v>
      </c>
      <c r="BK267" s="198">
        <f>ROUND(I267*H267,2)</f>
        <v>0</v>
      </c>
      <c r="BL267" s="17" t="s">
        <v>189</v>
      </c>
      <c r="BM267" s="197" t="s">
        <v>404</v>
      </c>
    </row>
    <row r="268" spans="1:65" s="2" customFormat="1" ht="11.25">
      <c r="A268" s="34"/>
      <c r="B268" s="35"/>
      <c r="C268" s="36"/>
      <c r="D268" s="199" t="s">
        <v>144</v>
      </c>
      <c r="E268" s="36"/>
      <c r="F268" s="200" t="s">
        <v>402</v>
      </c>
      <c r="G268" s="36"/>
      <c r="H268" s="36"/>
      <c r="I268" s="201"/>
      <c r="J268" s="36"/>
      <c r="K268" s="36"/>
      <c r="L268" s="39"/>
      <c r="M268" s="202"/>
      <c r="N268" s="203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144</v>
      </c>
      <c r="AU268" s="17" t="s">
        <v>87</v>
      </c>
    </row>
    <row r="269" spans="1:65" s="15" customFormat="1" ht="11.25">
      <c r="B269" s="236"/>
      <c r="C269" s="237"/>
      <c r="D269" s="199" t="s">
        <v>184</v>
      </c>
      <c r="E269" s="238" t="s">
        <v>1</v>
      </c>
      <c r="F269" s="239" t="s">
        <v>405</v>
      </c>
      <c r="G269" s="237"/>
      <c r="H269" s="238" t="s">
        <v>1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AT269" s="245" t="s">
        <v>184</v>
      </c>
      <c r="AU269" s="245" t="s">
        <v>87</v>
      </c>
      <c r="AV269" s="15" t="s">
        <v>85</v>
      </c>
      <c r="AW269" s="15" t="s">
        <v>34</v>
      </c>
      <c r="AX269" s="15" t="s">
        <v>77</v>
      </c>
      <c r="AY269" s="245" t="s">
        <v>135</v>
      </c>
    </row>
    <row r="270" spans="1:65" s="15" customFormat="1" ht="11.25">
      <c r="B270" s="236"/>
      <c r="C270" s="237"/>
      <c r="D270" s="199" t="s">
        <v>184</v>
      </c>
      <c r="E270" s="238" t="s">
        <v>1</v>
      </c>
      <c r="F270" s="239" t="s">
        <v>406</v>
      </c>
      <c r="G270" s="237"/>
      <c r="H270" s="238" t="s">
        <v>1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184</v>
      </c>
      <c r="AU270" s="245" t="s">
        <v>87</v>
      </c>
      <c r="AV270" s="15" t="s">
        <v>85</v>
      </c>
      <c r="AW270" s="15" t="s">
        <v>34</v>
      </c>
      <c r="AX270" s="15" t="s">
        <v>77</v>
      </c>
      <c r="AY270" s="245" t="s">
        <v>135</v>
      </c>
    </row>
    <row r="271" spans="1:65" s="15" customFormat="1" ht="33.75">
      <c r="B271" s="236"/>
      <c r="C271" s="237"/>
      <c r="D271" s="199" t="s">
        <v>184</v>
      </c>
      <c r="E271" s="238" t="s">
        <v>1</v>
      </c>
      <c r="F271" s="239" t="s">
        <v>407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184</v>
      </c>
      <c r="AU271" s="245" t="s">
        <v>87</v>
      </c>
      <c r="AV271" s="15" t="s">
        <v>85</v>
      </c>
      <c r="AW271" s="15" t="s">
        <v>34</v>
      </c>
      <c r="AX271" s="15" t="s">
        <v>77</v>
      </c>
      <c r="AY271" s="245" t="s">
        <v>135</v>
      </c>
    </row>
    <row r="272" spans="1:65" s="15" customFormat="1" ht="11.25">
      <c r="B272" s="236"/>
      <c r="C272" s="237"/>
      <c r="D272" s="199" t="s">
        <v>184</v>
      </c>
      <c r="E272" s="238" t="s">
        <v>1</v>
      </c>
      <c r="F272" s="239" t="s">
        <v>408</v>
      </c>
      <c r="G272" s="237"/>
      <c r="H272" s="238" t="s">
        <v>1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184</v>
      </c>
      <c r="AU272" s="245" t="s">
        <v>87</v>
      </c>
      <c r="AV272" s="15" t="s">
        <v>85</v>
      </c>
      <c r="AW272" s="15" t="s">
        <v>34</v>
      </c>
      <c r="AX272" s="15" t="s">
        <v>77</v>
      </c>
      <c r="AY272" s="245" t="s">
        <v>135</v>
      </c>
    </row>
    <row r="273" spans="1:65" s="13" customFormat="1" ht="11.25">
      <c r="B273" s="214"/>
      <c r="C273" s="215"/>
      <c r="D273" s="199" t="s">
        <v>184</v>
      </c>
      <c r="E273" s="224" t="s">
        <v>1</v>
      </c>
      <c r="F273" s="216" t="s">
        <v>409</v>
      </c>
      <c r="G273" s="215"/>
      <c r="H273" s="217">
        <v>1</v>
      </c>
      <c r="I273" s="218"/>
      <c r="J273" s="215"/>
      <c r="K273" s="215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184</v>
      </c>
      <c r="AU273" s="223" t="s">
        <v>87</v>
      </c>
      <c r="AV273" s="13" t="s">
        <v>87</v>
      </c>
      <c r="AW273" s="13" t="s">
        <v>34</v>
      </c>
      <c r="AX273" s="13" t="s">
        <v>85</v>
      </c>
      <c r="AY273" s="223" t="s">
        <v>135</v>
      </c>
    </row>
    <row r="274" spans="1:65" s="2" customFormat="1" ht="16.5" customHeight="1">
      <c r="A274" s="34"/>
      <c r="B274" s="35"/>
      <c r="C274" s="204" t="s">
        <v>410</v>
      </c>
      <c r="D274" s="204" t="s">
        <v>151</v>
      </c>
      <c r="E274" s="205" t="s">
        <v>411</v>
      </c>
      <c r="F274" s="206" t="s">
        <v>402</v>
      </c>
      <c r="G274" s="207" t="s">
        <v>403</v>
      </c>
      <c r="H274" s="208">
        <v>1</v>
      </c>
      <c r="I274" s="209"/>
      <c r="J274" s="210">
        <f>ROUND(I274*H274,2)</f>
        <v>0</v>
      </c>
      <c r="K274" s="206" t="s">
        <v>148</v>
      </c>
      <c r="L274" s="211"/>
      <c r="M274" s="212" t="s">
        <v>1</v>
      </c>
      <c r="N274" s="213" t="s">
        <v>42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314</v>
      </c>
      <c r="AT274" s="197" t="s">
        <v>151</v>
      </c>
      <c r="AU274" s="197" t="s">
        <v>87</v>
      </c>
      <c r="AY274" s="17" t="s">
        <v>135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189</v>
      </c>
      <c r="BM274" s="197" t="s">
        <v>412</v>
      </c>
    </row>
    <row r="275" spans="1:65" s="2" customFormat="1" ht="11.25">
      <c r="A275" s="34"/>
      <c r="B275" s="35"/>
      <c r="C275" s="36"/>
      <c r="D275" s="199" t="s">
        <v>144</v>
      </c>
      <c r="E275" s="36"/>
      <c r="F275" s="200" t="s">
        <v>402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144</v>
      </c>
      <c r="AU275" s="17" t="s">
        <v>87</v>
      </c>
    </row>
    <row r="276" spans="1:65" s="15" customFormat="1" ht="11.25">
      <c r="B276" s="236"/>
      <c r="C276" s="237"/>
      <c r="D276" s="199" t="s">
        <v>184</v>
      </c>
      <c r="E276" s="238" t="s">
        <v>1</v>
      </c>
      <c r="F276" s="239" t="s">
        <v>413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184</v>
      </c>
      <c r="AU276" s="245" t="s">
        <v>87</v>
      </c>
      <c r="AV276" s="15" t="s">
        <v>85</v>
      </c>
      <c r="AW276" s="15" t="s">
        <v>34</v>
      </c>
      <c r="AX276" s="15" t="s">
        <v>77</v>
      </c>
      <c r="AY276" s="245" t="s">
        <v>135</v>
      </c>
    </row>
    <row r="277" spans="1:65" s="15" customFormat="1" ht="11.25">
      <c r="B277" s="236"/>
      <c r="C277" s="237"/>
      <c r="D277" s="199" t="s">
        <v>184</v>
      </c>
      <c r="E277" s="238" t="s">
        <v>1</v>
      </c>
      <c r="F277" s="239" t="s">
        <v>406</v>
      </c>
      <c r="G277" s="237"/>
      <c r="H277" s="238" t="s">
        <v>1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184</v>
      </c>
      <c r="AU277" s="245" t="s">
        <v>87</v>
      </c>
      <c r="AV277" s="15" t="s">
        <v>85</v>
      </c>
      <c r="AW277" s="15" t="s">
        <v>34</v>
      </c>
      <c r="AX277" s="15" t="s">
        <v>77</v>
      </c>
      <c r="AY277" s="245" t="s">
        <v>135</v>
      </c>
    </row>
    <row r="278" spans="1:65" s="15" customFormat="1" ht="33.75">
      <c r="B278" s="236"/>
      <c r="C278" s="237"/>
      <c r="D278" s="199" t="s">
        <v>184</v>
      </c>
      <c r="E278" s="238" t="s">
        <v>1</v>
      </c>
      <c r="F278" s="239" t="s">
        <v>407</v>
      </c>
      <c r="G278" s="237"/>
      <c r="H278" s="238" t="s">
        <v>1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184</v>
      </c>
      <c r="AU278" s="245" t="s">
        <v>87</v>
      </c>
      <c r="AV278" s="15" t="s">
        <v>85</v>
      </c>
      <c r="AW278" s="15" t="s">
        <v>34</v>
      </c>
      <c r="AX278" s="15" t="s">
        <v>77</v>
      </c>
      <c r="AY278" s="245" t="s">
        <v>135</v>
      </c>
    </row>
    <row r="279" spans="1:65" s="15" customFormat="1" ht="11.25">
      <c r="B279" s="236"/>
      <c r="C279" s="237"/>
      <c r="D279" s="199" t="s">
        <v>184</v>
      </c>
      <c r="E279" s="238" t="s">
        <v>1</v>
      </c>
      <c r="F279" s="239" t="s">
        <v>408</v>
      </c>
      <c r="G279" s="237"/>
      <c r="H279" s="238" t="s">
        <v>1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184</v>
      </c>
      <c r="AU279" s="245" t="s">
        <v>87</v>
      </c>
      <c r="AV279" s="15" t="s">
        <v>85</v>
      </c>
      <c r="AW279" s="15" t="s">
        <v>34</v>
      </c>
      <c r="AX279" s="15" t="s">
        <v>77</v>
      </c>
      <c r="AY279" s="245" t="s">
        <v>135</v>
      </c>
    </row>
    <row r="280" spans="1:65" s="13" customFormat="1" ht="11.25">
      <c r="B280" s="214"/>
      <c r="C280" s="215"/>
      <c r="D280" s="199" t="s">
        <v>184</v>
      </c>
      <c r="E280" s="224" t="s">
        <v>1</v>
      </c>
      <c r="F280" s="216" t="s">
        <v>414</v>
      </c>
      <c r="G280" s="215"/>
      <c r="H280" s="217">
        <v>1</v>
      </c>
      <c r="I280" s="218"/>
      <c r="J280" s="215"/>
      <c r="K280" s="215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184</v>
      </c>
      <c r="AU280" s="223" t="s">
        <v>87</v>
      </c>
      <c r="AV280" s="13" t="s">
        <v>87</v>
      </c>
      <c r="AW280" s="13" t="s">
        <v>34</v>
      </c>
      <c r="AX280" s="13" t="s">
        <v>85</v>
      </c>
      <c r="AY280" s="223" t="s">
        <v>135</v>
      </c>
    </row>
    <row r="281" spans="1:65" s="2" customFormat="1" ht="16.5" customHeight="1">
      <c r="A281" s="34"/>
      <c r="B281" s="35"/>
      <c r="C281" s="204" t="s">
        <v>415</v>
      </c>
      <c r="D281" s="204" t="s">
        <v>151</v>
      </c>
      <c r="E281" s="205" t="s">
        <v>416</v>
      </c>
      <c r="F281" s="206" t="s">
        <v>417</v>
      </c>
      <c r="G281" s="207" t="s">
        <v>140</v>
      </c>
      <c r="H281" s="208">
        <v>1</v>
      </c>
      <c r="I281" s="209"/>
      <c r="J281" s="210">
        <f>ROUND(I281*H281,2)</f>
        <v>0</v>
      </c>
      <c r="K281" s="206" t="s">
        <v>148</v>
      </c>
      <c r="L281" s="211"/>
      <c r="M281" s="212" t="s">
        <v>1</v>
      </c>
      <c r="N281" s="213" t="s">
        <v>42</v>
      </c>
      <c r="O281" s="71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314</v>
      </c>
      <c r="AT281" s="197" t="s">
        <v>151</v>
      </c>
      <c r="AU281" s="197" t="s">
        <v>87</v>
      </c>
      <c r="AY281" s="17" t="s">
        <v>135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189</v>
      </c>
      <c r="BM281" s="197" t="s">
        <v>418</v>
      </c>
    </row>
    <row r="282" spans="1:65" s="2" customFormat="1" ht="11.25">
      <c r="A282" s="34"/>
      <c r="B282" s="35"/>
      <c r="C282" s="36"/>
      <c r="D282" s="199" t="s">
        <v>144</v>
      </c>
      <c r="E282" s="36"/>
      <c r="F282" s="200" t="s">
        <v>417</v>
      </c>
      <c r="G282" s="36"/>
      <c r="H282" s="36"/>
      <c r="I282" s="201"/>
      <c r="J282" s="36"/>
      <c r="K282" s="36"/>
      <c r="L282" s="39"/>
      <c r="M282" s="202"/>
      <c r="N282" s="203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144</v>
      </c>
      <c r="AU282" s="17" t="s">
        <v>87</v>
      </c>
    </row>
    <row r="283" spans="1:65" s="15" customFormat="1" ht="11.25">
      <c r="B283" s="236"/>
      <c r="C283" s="237"/>
      <c r="D283" s="199" t="s">
        <v>184</v>
      </c>
      <c r="E283" s="238" t="s">
        <v>1</v>
      </c>
      <c r="F283" s="239" t="s">
        <v>419</v>
      </c>
      <c r="G283" s="237"/>
      <c r="H283" s="238" t="s">
        <v>1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184</v>
      </c>
      <c r="AU283" s="245" t="s">
        <v>87</v>
      </c>
      <c r="AV283" s="15" t="s">
        <v>85</v>
      </c>
      <c r="AW283" s="15" t="s">
        <v>34</v>
      </c>
      <c r="AX283" s="15" t="s">
        <v>77</v>
      </c>
      <c r="AY283" s="245" t="s">
        <v>135</v>
      </c>
    </row>
    <row r="284" spans="1:65" s="15" customFormat="1" ht="11.25">
      <c r="B284" s="236"/>
      <c r="C284" s="237"/>
      <c r="D284" s="199" t="s">
        <v>184</v>
      </c>
      <c r="E284" s="238" t="s">
        <v>1</v>
      </c>
      <c r="F284" s="239" t="s">
        <v>406</v>
      </c>
      <c r="G284" s="237"/>
      <c r="H284" s="238" t="s">
        <v>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184</v>
      </c>
      <c r="AU284" s="245" t="s">
        <v>87</v>
      </c>
      <c r="AV284" s="15" t="s">
        <v>85</v>
      </c>
      <c r="AW284" s="15" t="s">
        <v>34</v>
      </c>
      <c r="AX284" s="15" t="s">
        <v>77</v>
      </c>
      <c r="AY284" s="245" t="s">
        <v>135</v>
      </c>
    </row>
    <row r="285" spans="1:65" s="15" customFormat="1" ht="33.75">
      <c r="B285" s="236"/>
      <c r="C285" s="237"/>
      <c r="D285" s="199" t="s">
        <v>184</v>
      </c>
      <c r="E285" s="238" t="s">
        <v>1</v>
      </c>
      <c r="F285" s="239" t="s">
        <v>407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184</v>
      </c>
      <c r="AU285" s="245" t="s">
        <v>87</v>
      </c>
      <c r="AV285" s="15" t="s">
        <v>85</v>
      </c>
      <c r="AW285" s="15" t="s">
        <v>34</v>
      </c>
      <c r="AX285" s="15" t="s">
        <v>77</v>
      </c>
      <c r="AY285" s="245" t="s">
        <v>135</v>
      </c>
    </row>
    <row r="286" spans="1:65" s="15" customFormat="1" ht="11.25">
      <c r="B286" s="236"/>
      <c r="C286" s="237"/>
      <c r="D286" s="199" t="s">
        <v>184</v>
      </c>
      <c r="E286" s="238" t="s">
        <v>1</v>
      </c>
      <c r="F286" s="239" t="s">
        <v>408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184</v>
      </c>
      <c r="AU286" s="245" t="s">
        <v>87</v>
      </c>
      <c r="AV286" s="15" t="s">
        <v>85</v>
      </c>
      <c r="AW286" s="15" t="s">
        <v>34</v>
      </c>
      <c r="AX286" s="15" t="s">
        <v>77</v>
      </c>
      <c r="AY286" s="245" t="s">
        <v>135</v>
      </c>
    </row>
    <row r="287" spans="1:65" s="15" customFormat="1" ht="11.25">
      <c r="B287" s="236"/>
      <c r="C287" s="237"/>
      <c r="D287" s="199" t="s">
        <v>184</v>
      </c>
      <c r="E287" s="238" t="s">
        <v>1</v>
      </c>
      <c r="F287" s="239" t="s">
        <v>420</v>
      </c>
      <c r="G287" s="237"/>
      <c r="H287" s="238" t="s">
        <v>1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184</v>
      </c>
      <c r="AU287" s="245" t="s">
        <v>87</v>
      </c>
      <c r="AV287" s="15" t="s">
        <v>85</v>
      </c>
      <c r="AW287" s="15" t="s">
        <v>34</v>
      </c>
      <c r="AX287" s="15" t="s">
        <v>77</v>
      </c>
      <c r="AY287" s="245" t="s">
        <v>135</v>
      </c>
    </row>
    <row r="288" spans="1:65" s="13" customFormat="1" ht="11.25">
      <c r="B288" s="214"/>
      <c r="C288" s="215"/>
      <c r="D288" s="199" t="s">
        <v>184</v>
      </c>
      <c r="E288" s="224" t="s">
        <v>1</v>
      </c>
      <c r="F288" s="216" t="s">
        <v>421</v>
      </c>
      <c r="G288" s="215"/>
      <c r="H288" s="217">
        <v>1</v>
      </c>
      <c r="I288" s="218"/>
      <c r="J288" s="215"/>
      <c r="K288" s="215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184</v>
      </c>
      <c r="AU288" s="223" t="s">
        <v>87</v>
      </c>
      <c r="AV288" s="13" t="s">
        <v>87</v>
      </c>
      <c r="AW288" s="13" t="s">
        <v>34</v>
      </c>
      <c r="AX288" s="13" t="s">
        <v>85</v>
      </c>
      <c r="AY288" s="223" t="s">
        <v>135</v>
      </c>
    </row>
    <row r="289" spans="1:65" s="2" customFormat="1" ht="16.5" customHeight="1">
      <c r="A289" s="34"/>
      <c r="B289" s="35"/>
      <c r="C289" s="204" t="s">
        <v>422</v>
      </c>
      <c r="D289" s="204" t="s">
        <v>151</v>
      </c>
      <c r="E289" s="205" t="s">
        <v>423</v>
      </c>
      <c r="F289" s="206" t="s">
        <v>424</v>
      </c>
      <c r="G289" s="207" t="s">
        <v>403</v>
      </c>
      <c r="H289" s="208">
        <v>3</v>
      </c>
      <c r="I289" s="209"/>
      <c r="J289" s="210">
        <f>ROUND(I289*H289,2)</f>
        <v>0</v>
      </c>
      <c r="K289" s="206" t="s">
        <v>148</v>
      </c>
      <c r="L289" s="211"/>
      <c r="M289" s="212" t="s">
        <v>1</v>
      </c>
      <c r="N289" s="213" t="s">
        <v>42</v>
      </c>
      <c r="O289" s="71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314</v>
      </c>
      <c r="AT289" s="197" t="s">
        <v>151</v>
      </c>
      <c r="AU289" s="197" t="s">
        <v>87</v>
      </c>
      <c r="AY289" s="17" t="s">
        <v>135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85</v>
      </c>
      <c r="BK289" s="198">
        <f>ROUND(I289*H289,2)</f>
        <v>0</v>
      </c>
      <c r="BL289" s="17" t="s">
        <v>189</v>
      </c>
      <c r="BM289" s="197" t="s">
        <v>425</v>
      </c>
    </row>
    <row r="290" spans="1:65" s="2" customFormat="1" ht="11.25">
      <c r="A290" s="34"/>
      <c r="B290" s="35"/>
      <c r="C290" s="36"/>
      <c r="D290" s="199" t="s">
        <v>144</v>
      </c>
      <c r="E290" s="36"/>
      <c r="F290" s="200" t="s">
        <v>424</v>
      </c>
      <c r="G290" s="36"/>
      <c r="H290" s="36"/>
      <c r="I290" s="201"/>
      <c r="J290" s="36"/>
      <c r="K290" s="36"/>
      <c r="L290" s="39"/>
      <c r="M290" s="202"/>
      <c r="N290" s="203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144</v>
      </c>
      <c r="AU290" s="17" t="s">
        <v>87</v>
      </c>
    </row>
    <row r="291" spans="1:65" s="15" customFormat="1" ht="11.25">
      <c r="B291" s="236"/>
      <c r="C291" s="237"/>
      <c r="D291" s="199" t="s">
        <v>184</v>
      </c>
      <c r="E291" s="238" t="s">
        <v>1</v>
      </c>
      <c r="F291" s="239" t="s">
        <v>426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184</v>
      </c>
      <c r="AU291" s="245" t="s">
        <v>87</v>
      </c>
      <c r="AV291" s="15" t="s">
        <v>85</v>
      </c>
      <c r="AW291" s="15" t="s">
        <v>34</v>
      </c>
      <c r="AX291" s="15" t="s">
        <v>77</v>
      </c>
      <c r="AY291" s="245" t="s">
        <v>135</v>
      </c>
    </row>
    <row r="292" spans="1:65" s="15" customFormat="1" ht="11.25">
      <c r="B292" s="236"/>
      <c r="C292" s="237"/>
      <c r="D292" s="199" t="s">
        <v>184</v>
      </c>
      <c r="E292" s="238" t="s">
        <v>1</v>
      </c>
      <c r="F292" s="239" t="s">
        <v>406</v>
      </c>
      <c r="G292" s="237"/>
      <c r="H292" s="238" t="s">
        <v>1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184</v>
      </c>
      <c r="AU292" s="245" t="s">
        <v>87</v>
      </c>
      <c r="AV292" s="15" t="s">
        <v>85</v>
      </c>
      <c r="AW292" s="15" t="s">
        <v>34</v>
      </c>
      <c r="AX292" s="15" t="s">
        <v>77</v>
      </c>
      <c r="AY292" s="245" t="s">
        <v>135</v>
      </c>
    </row>
    <row r="293" spans="1:65" s="15" customFormat="1" ht="22.5">
      <c r="B293" s="236"/>
      <c r="C293" s="237"/>
      <c r="D293" s="199" t="s">
        <v>184</v>
      </c>
      <c r="E293" s="238" t="s">
        <v>1</v>
      </c>
      <c r="F293" s="239" t="s">
        <v>427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184</v>
      </c>
      <c r="AU293" s="245" t="s">
        <v>87</v>
      </c>
      <c r="AV293" s="15" t="s">
        <v>85</v>
      </c>
      <c r="AW293" s="15" t="s">
        <v>34</v>
      </c>
      <c r="AX293" s="15" t="s">
        <v>77</v>
      </c>
      <c r="AY293" s="245" t="s">
        <v>135</v>
      </c>
    </row>
    <row r="294" spans="1:65" s="15" customFormat="1" ht="11.25">
      <c r="B294" s="236"/>
      <c r="C294" s="237"/>
      <c r="D294" s="199" t="s">
        <v>184</v>
      </c>
      <c r="E294" s="238" t="s">
        <v>1</v>
      </c>
      <c r="F294" s="239" t="s">
        <v>428</v>
      </c>
      <c r="G294" s="237"/>
      <c r="H294" s="238" t="s">
        <v>1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184</v>
      </c>
      <c r="AU294" s="245" t="s">
        <v>87</v>
      </c>
      <c r="AV294" s="15" t="s">
        <v>85</v>
      </c>
      <c r="AW294" s="15" t="s">
        <v>34</v>
      </c>
      <c r="AX294" s="15" t="s">
        <v>77</v>
      </c>
      <c r="AY294" s="245" t="s">
        <v>135</v>
      </c>
    </row>
    <row r="295" spans="1:65" s="13" customFormat="1" ht="11.25">
      <c r="B295" s="214"/>
      <c r="C295" s="215"/>
      <c r="D295" s="199" t="s">
        <v>184</v>
      </c>
      <c r="E295" s="224" t="s">
        <v>1</v>
      </c>
      <c r="F295" s="216" t="s">
        <v>429</v>
      </c>
      <c r="G295" s="215"/>
      <c r="H295" s="217">
        <v>3</v>
      </c>
      <c r="I295" s="218"/>
      <c r="J295" s="215"/>
      <c r="K295" s="215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184</v>
      </c>
      <c r="AU295" s="223" t="s">
        <v>87</v>
      </c>
      <c r="AV295" s="13" t="s">
        <v>87</v>
      </c>
      <c r="AW295" s="13" t="s">
        <v>34</v>
      </c>
      <c r="AX295" s="13" t="s">
        <v>85</v>
      </c>
      <c r="AY295" s="223" t="s">
        <v>135</v>
      </c>
    </row>
    <row r="296" spans="1:65" s="2" customFormat="1" ht="24.2" customHeight="1">
      <c r="A296" s="34"/>
      <c r="B296" s="35"/>
      <c r="C296" s="204" t="s">
        <v>430</v>
      </c>
      <c r="D296" s="204" t="s">
        <v>151</v>
      </c>
      <c r="E296" s="205" t="s">
        <v>431</v>
      </c>
      <c r="F296" s="206" t="s">
        <v>432</v>
      </c>
      <c r="G296" s="207" t="s">
        <v>403</v>
      </c>
      <c r="H296" s="208">
        <v>1</v>
      </c>
      <c r="I296" s="209"/>
      <c r="J296" s="210">
        <f>ROUND(I296*H296,2)</f>
        <v>0</v>
      </c>
      <c r="K296" s="206" t="s">
        <v>148</v>
      </c>
      <c r="L296" s="211"/>
      <c r="M296" s="212" t="s">
        <v>1</v>
      </c>
      <c r="N296" s="213" t="s">
        <v>42</v>
      </c>
      <c r="O296" s="71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314</v>
      </c>
      <c r="AT296" s="197" t="s">
        <v>151</v>
      </c>
      <c r="AU296" s="197" t="s">
        <v>87</v>
      </c>
      <c r="AY296" s="17" t="s">
        <v>135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85</v>
      </c>
      <c r="BK296" s="198">
        <f>ROUND(I296*H296,2)</f>
        <v>0</v>
      </c>
      <c r="BL296" s="17" t="s">
        <v>189</v>
      </c>
      <c r="BM296" s="197" t="s">
        <v>433</v>
      </c>
    </row>
    <row r="297" spans="1:65" s="2" customFormat="1" ht="11.25">
      <c r="A297" s="34"/>
      <c r="B297" s="35"/>
      <c r="C297" s="36"/>
      <c r="D297" s="199" t="s">
        <v>144</v>
      </c>
      <c r="E297" s="36"/>
      <c r="F297" s="200" t="s">
        <v>432</v>
      </c>
      <c r="G297" s="36"/>
      <c r="H297" s="36"/>
      <c r="I297" s="201"/>
      <c r="J297" s="36"/>
      <c r="K297" s="36"/>
      <c r="L297" s="39"/>
      <c r="M297" s="202"/>
      <c r="N297" s="203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144</v>
      </c>
      <c r="AU297" s="17" t="s">
        <v>87</v>
      </c>
    </row>
    <row r="298" spans="1:65" s="15" customFormat="1" ht="11.25">
      <c r="B298" s="236"/>
      <c r="C298" s="237"/>
      <c r="D298" s="199" t="s">
        <v>184</v>
      </c>
      <c r="E298" s="238" t="s">
        <v>1</v>
      </c>
      <c r="F298" s="239" t="s">
        <v>434</v>
      </c>
      <c r="G298" s="237"/>
      <c r="H298" s="238" t="s">
        <v>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184</v>
      </c>
      <c r="AU298" s="245" t="s">
        <v>87</v>
      </c>
      <c r="AV298" s="15" t="s">
        <v>85</v>
      </c>
      <c r="AW298" s="15" t="s">
        <v>34</v>
      </c>
      <c r="AX298" s="15" t="s">
        <v>77</v>
      </c>
      <c r="AY298" s="245" t="s">
        <v>135</v>
      </c>
    </row>
    <row r="299" spans="1:65" s="15" customFormat="1" ht="11.25">
      <c r="B299" s="236"/>
      <c r="C299" s="237"/>
      <c r="D299" s="199" t="s">
        <v>184</v>
      </c>
      <c r="E299" s="238" t="s">
        <v>1</v>
      </c>
      <c r="F299" s="239" t="s">
        <v>435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184</v>
      </c>
      <c r="AU299" s="245" t="s">
        <v>87</v>
      </c>
      <c r="AV299" s="15" t="s">
        <v>85</v>
      </c>
      <c r="AW299" s="15" t="s">
        <v>34</v>
      </c>
      <c r="AX299" s="15" t="s">
        <v>77</v>
      </c>
      <c r="AY299" s="245" t="s">
        <v>135</v>
      </c>
    </row>
    <row r="300" spans="1:65" s="15" customFormat="1" ht="11.25">
      <c r="B300" s="236"/>
      <c r="C300" s="237"/>
      <c r="D300" s="199" t="s">
        <v>184</v>
      </c>
      <c r="E300" s="238" t="s">
        <v>1</v>
      </c>
      <c r="F300" s="239" t="s">
        <v>436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184</v>
      </c>
      <c r="AU300" s="245" t="s">
        <v>87</v>
      </c>
      <c r="AV300" s="15" t="s">
        <v>85</v>
      </c>
      <c r="AW300" s="15" t="s">
        <v>34</v>
      </c>
      <c r="AX300" s="15" t="s">
        <v>77</v>
      </c>
      <c r="AY300" s="245" t="s">
        <v>135</v>
      </c>
    </row>
    <row r="301" spans="1:65" s="13" customFormat="1" ht="11.25">
      <c r="B301" s="214"/>
      <c r="C301" s="215"/>
      <c r="D301" s="199" t="s">
        <v>184</v>
      </c>
      <c r="E301" s="224" t="s">
        <v>1</v>
      </c>
      <c r="F301" s="216" t="s">
        <v>437</v>
      </c>
      <c r="G301" s="215"/>
      <c r="H301" s="217">
        <v>1</v>
      </c>
      <c r="I301" s="218"/>
      <c r="J301" s="215"/>
      <c r="K301" s="215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184</v>
      </c>
      <c r="AU301" s="223" t="s">
        <v>87</v>
      </c>
      <c r="AV301" s="13" t="s">
        <v>87</v>
      </c>
      <c r="AW301" s="13" t="s">
        <v>34</v>
      </c>
      <c r="AX301" s="13" t="s">
        <v>85</v>
      </c>
      <c r="AY301" s="223" t="s">
        <v>135</v>
      </c>
    </row>
    <row r="302" spans="1:65" s="2" customFormat="1" ht="16.5" customHeight="1">
      <c r="A302" s="34"/>
      <c r="B302" s="35"/>
      <c r="C302" s="204" t="s">
        <v>438</v>
      </c>
      <c r="D302" s="204" t="s">
        <v>151</v>
      </c>
      <c r="E302" s="205" t="s">
        <v>439</v>
      </c>
      <c r="F302" s="206" t="s">
        <v>440</v>
      </c>
      <c r="G302" s="207" t="s">
        <v>403</v>
      </c>
      <c r="H302" s="208">
        <v>2</v>
      </c>
      <c r="I302" s="209"/>
      <c r="J302" s="210">
        <f>ROUND(I302*H302,2)</f>
        <v>0</v>
      </c>
      <c r="K302" s="206" t="s">
        <v>148</v>
      </c>
      <c r="L302" s="211"/>
      <c r="M302" s="212" t="s">
        <v>1</v>
      </c>
      <c r="N302" s="213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314</v>
      </c>
      <c r="AT302" s="197" t="s">
        <v>151</v>
      </c>
      <c r="AU302" s="197" t="s">
        <v>87</v>
      </c>
      <c r="AY302" s="17" t="s">
        <v>135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189</v>
      </c>
      <c r="BM302" s="197" t="s">
        <v>441</v>
      </c>
    </row>
    <row r="303" spans="1:65" s="2" customFormat="1" ht="11.25">
      <c r="A303" s="34"/>
      <c r="B303" s="35"/>
      <c r="C303" s="36"/>
      <c r="D303" s="199" t="s">
        <v>144</v>
      </c>
      <c r="E303" s="36"/>
      <c r="F303" s="200" t="s">
        <v>440</v>
      </c>
      <c r="G303" s="36"/>
      <c r="H303" s="36"/>
      <c r="I303" s="201"/>
      <c r="J303" s="36"/>
      <c r="K303" s="36"/>
      <c r="L303" s="39"/>
      <c r="M303" s="202"/>
      <c r="N303" s="203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144</v>
      </c>
      <c r="AU303" s="17" t="s">
        <v>87</v>
      </c>
    </row>
    <row r="304" spans="1:65" s="15" customFormat="1" ht="11.25">
      <c r="B304" s="236"/>
      <c r="C304" s="237"/>
      <c r="D304" s="199" t="s">
        <v>184</v>
      </c>
      <c r="E304" s="238" t="s">
        <v>1</v>
      </c>
      <c r="F304" s="239" t="s">
        <v>442</v>
      </c>
      <c r="G304" s="237"/>
      <c r="H304" s="238" t="s">
        <v>1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184</v>
      </c>
      <c r="AU304" s="245" t="s">
        <v>87</v>
      </c>
      <c r="AV304" s="15" t="s">
        <v>85</v>
      </c>
      <c r="AW304" s="15" t="s">
        <v>34</v>
      </c>
      <c r="AX304" s="15" t="s">
        <v>77</v>
      </c>
      <c r="AY304" s="245" t="s">
        <v>135</v>
      </c>
    </row>
    <row r="305" spans="1:65" s="15" customFormat="1" ht="11.25">
      <c r="B305" s="236"/>
      <c r="C305" s="237"/>
      <c r="D305" s="199" t="s">
        <v>184</v>
      </c>
      <c r="E305" s="238" t="s">
        <v>1</v>
      </c>
      <c r="F305" s="239" t="s">
        <v>435</v>
      </c>
      <c r="G305" s="237"/>
      <c r="H305" s="238" t="s">
        <v>1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184</v>
      </c>
      <c r="AU305" s="245" t="s">
        <v>87</v>
      </c>
      <c r="AV305" s="15" t="s">
        <v>85</v>
      </c>
      <c r="AW305" s="15" t="s">
        <v>34</v>
      </c>
      <c r="AX305" s="15" t="s">
        <v>77</v>
      </c>
      <c r="AY305" s="245" t="s">
        <v>135</v>
      </c>
    </row>
    <row r="306" spans="1:65" s="15" customFormat="1" ht="11.25">
      <c r="B306" s="236"/>
      <c r="C306" s="237"/>
      <c r="D306" s="199" t="s">
        <v>184</v>
      </c>
      <c r="E306" s="238" t="s">
        <v>1</v>
      </c>
      <c r="F306" s="239" t="s">
        <v>443</v>
      </c>
      <c r="G306" s="237"/>
      <c r="H306" s="238" t="s">
        <v>1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AT306" s="245" t="s">
        <v>184</v>
      </c>
      <c r="AU306" s="245" t="s">
        <v>87</v>
      </c>
      <c r="AV306" s="15" t="s">
        <v>85</v>
      </c>
      <c r="AW306" s="15" t="s">
        <v>34</v>
      </c>
      <c r="AX306" s="15" t="s">
        <v>77</v>
      </c>
      <c r="AY306" s="245" t="s">
        <v>135</v>
      </c>
    </row>
    <row r="307" spans="1:65" s="15" customFormat="1" ht="11.25">
      <c r="B307" s="236"/>
      <c r="C307" s="237"/>
      <c r="D307" s="199" t="s">
        <v>184</v>
      </c>
      <c r="E307" s="238" t="s">
        <v>1</v>
      </c>
      <c r="F307" s="239" t="s">
        <v>408</v>
      </c>
      <c r="G307" s="237"/>
      <c r="H307" s="238" t="s">
        <v>1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184</v>
      </c>
      <c r="AU307" s="245" t="s">
        <v>87</v>
      </c>
      <c r="AV307" s="15" t="s">
        <v>85</v>
      </c>
      <c r="AW307" s="15" t="s">
        <v>34</v>
      </c>
      <c r="AX307" s="15" t="s">
        <v>77</v>
      </c>
      <c r="AY307" s="245" t="s">
        <v>135</v>
      </c>
    </row>
    <row r="308" spans="1:65" s="15" customFormat="1" ht="11.25">
      <c r="B308" s="236"/>
      <c r="C308" s="237"/>
      <c r="D308" s="199" t="s">
        <v>184</v>
      </c>
      <c r="E308" s="238" t="s">
        <v>1</v>
      </c>
      <c r="F308" s="239" t="s">
        <v>420</v>
      </c>
      <c r="G308" s="237"/>
      <c r="H308" s="238" t="s">
        <v>1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184</v>
      </c>
      <c r="AU308" s="245" t="s">
        <v>87</v>
      </c>
      <c r="AV308" s="15" t="s">
        <v>85</v>
      </c>
      <c r="AW308" s="15" t="s">
        <v>34</v>
      </c>
      <c r="AX308" s="15" t="s">
        <v>77</v>
      </c>
      <c r="AY308" s="245" t="s">
        <v>135</v>
      </c>
    </row>
    <row r="309" spans="1:65" s="13" customFormat="1" ht="11.25">
      <c r="B309" s="214"/>
      <c r="C309" s="215"/>
      <c r="D309" s="199" t="s">
        <v>184</v>
      </c>
      <c r="E309" s="224" t="s">
        <v>1</v>
      </c>
      <c r="F309" s="216" t="s">
        <v>444</v>
      </c>
      <c r="G309" s="215"/>
      <c r="H309" s="217">
        <v>2</v>
      </c>
      <c r="I309" s="218"/>
      <c r="J309" s="215"/>
      <c r="K309" s="215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184</v>
      </c>
      <c r="AU309" s="223" t="s">
        <v>87</v>
      </c>
      <c r="AV309" s="13" t="s">
        <v>87</v>
      </c>
      <c r="AW309" s="13" t="s">
        <v>34</v>
      </c>
      <c r="AX309" s="13" t="s">
        <v>85</v>
      </c>
      <c r="AY309" s="223" t="s">
        <v>135</v>
      </c>
    </row>
    <row r="310" spans="1:65" s="2" customFormat="1" ht="24.2" customHeight="1">
      <c r="A310" s="34"/>
      <c r="B310" s="35"/>
      <c r="C310" s="204" t="s">
        <v>445</v>
      </c>
      <c r="D310" s="204" t="s">
        <v>151</v>
      </c>
      <c r="E310" s="205" t="s">
        <v>446</v>
      </c>
      <c r="F310" s="206" t="s">
        <v>447</v>
      </c>
      <c r="G310" s="207" t="s">
        <v>140</v>
      </c>
      <c r="H310" s="208">
        <v>1</v>
      </c>
      <c r="I310" s="209"/>
      <c r="J310" s="210">
        <f>ROUND(I310*H310,2)</f>
        <v>0</v>
      </c>
      <c r="K310" s="206" t="s">
        <v>148</v>
      </c>
      <c r="L310" s="211"/>
      <c r="M310" s="212" t="s">
        <v>1</v>
      </c>
      <c r="N310" s="213" t="s">
        <v>42</v>
      </c>
      <c r="O310" s="71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314</v>
      </c>
      <c r="AT310" s="197" t="s">
        <v>151</v>
      </c>
      <c r="AU310" s="197" t="s">
        <v>87</v>
      </c>
      <c r="AY310" s="17" t="s">
        <v>135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85</v>
      </c>
      <c r="BK310" s="198">
        <f>ROUND(I310*H310,2)</f>
        <v>0</v>
      </c>
      <c r="BL310" s="17" t="s">
        <v>189</v>
      </c>
      <c r="BM310" s="197" t="s">
        <v>448</v>
      </c>
    </row>
    <row r="311" spans="1:65" s="2" customFormat="1" ht="19.5">
      <c r="A311" s="34"/>
      <c r="B311" s="35"/>
      <c r="C311" s="36"/>
      <c r="D311" s="199" t="s">
        <v>144</v>
      </c>
      <c r="E311" s="36"/>
      <c r="F311" s="200" t="s">
        <v>447</v>
      </c>
      <c r="G311" s="36"/>
      <c r="H311" s="36"/>
      <c r="I311" s="201"/>
      <c r="J311" s="36"/>
      <c r="K311" s="36"/>
      <c r="L311" s="39"/>
      <c r="M311" s="202"/>
      <c r="N311" s="203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144</v>
      </c>
      <c r="AU311" s="17" t="s">
        <v>87</v>
      </c>
    </row>
    <row r="312" spans="1:65" s="15" customFormat="1" ht="11.25">
      <c r="B312" s="236"/>
      <c r="C312" s="237"/>
      <c r="D312" s="199" t="s">
        <v>184</v>
      </c>
      <c r="E312" s="238" t="s">
        <v>1</v>
      </c>
      <c r="F312" s="239" t="s">
        <v>449</v>
      </c>
      <c r="G312" s="237"/>
      <c r="H312" s="238" t="s">
        <v>1</v>
      </c>
      <c r="I312" s="240"/>
      <c r="J312" s="237"/>
      <c r="K312" s="237"/>
      <c r="L312" s="241"/>
      <c r="M312" s="242"/>
      <c r="N312" s="243"/>
      <c r="O312" s="243"/>
      <c r="P312" s="243"/>
      <c r="Q312" s="243"/>
      <c r="R312" s="243"/>
      <c r="S312" s="243"/>
      <c r="T312" s="244"/>
      <c r="AT312" s="245" t="s">
        <v>184</v>
      </c>
      <c r="AU312" s="245" t="s">
        <v>87</v>
      </c>
      <c r="AV312" s="15" t="s">
        <v>85</v>
      </c>
      <c r="AW312" s="15" t="s">
        <v>34</v>
      </c>
      <c r="AX312" s="15" t="s">
        <v>77</v>
      </c>
      <c r="AY312" s="245" t="s">
        <v>135</v>
      </c>
    </row>
    <row r="313" spans="1:65" s="15" customFormat="1" ht="11.25">
      <c r="B313" s="236"/>
      <c r="C313" s="237"/>
      <c r="D313" s="199" t="s">
        <v>184</v>
      </c>
      <c r="E313" s="238" t="s">
        <v>1</v>
      </c>
      <c r="F313" s="239" t="s">
        <v>435</v>
      </c>
      <c r="G313" s="237"/>
      <c r="H313" s="238" t="s">
        <v>1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AT313" s="245" t="s">
        <v>184</v>
      </c>
      <c r="AU313" s="245" t="s">
        <v>87</v>
      </c>
      <c r="AV313" s="15" t="s">
        <v>85</v>
      </c>
      <c r="AW313" s="15" t="s">
        <v>34</v>
      </c>
      <c r="AX313" s="15" t="s">
        <v>77</v>
      </c>
      <c r="AY313" s="245" t="s">
        <v>135</v>
      </c>
    </row>
    <row r="314" spans="1:65" s="15" customFormat="1" ht="11.25">
      <c r="B314" s="236"/>
      <c r="C314" s="237"/>
      <c r="D314" s="199" t="s">
        <v>184</v>
      </c>
      <c r="E314" s="238" t="s">
        <v>1</v>
      </c>
      <c r="F314" s="239" t="s">
        <v>443</v>
      </c>
      <c r="G314" s="237"/>
      <c r="H314" s="238" t="s">
        <v>1</v>
      </c>
      <c r="I314" s="240"/>
      <c r="J314" s="237"/>
      <c r="K314" s="237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184</v>
      </c>
      <c r="AU314" s="245" t="s">
        <v>87</v>
      </c>
      <c r="AV314" s="15" t="s">
        <v>85</v>
      </c>
      <c r="AW314" s="15" t="s">
        <v>34</v>
      </c>
      <c r="AX314" s="15" t="s">
        <v>77</v>
      </c>
      <c r="AY314" s="245" t="s">
        <v>135</v>
      </c>
    </row>
    <row r="315" spans="1:65" s="15" customFormat="1" ht="11.25">
      <c r="B315" s="236"/>
      <c r="C315" s="237"/>
      <c r="D315" s="199" t="s">
        <v>184</v>
      </c>
      <c r="E315" s="238" t="s">
        <v>1</v>
      </c>
      <c r="F315" s="239" t="s">
        <v>408</v>
      </c>
      <c r="G315" s="237"/>
      <c r="H315" s="238" t="s">
        <v>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184</v>
      </c>
      <c r="AU315" s="245" t="s">
        <v>87</v>
      </c>
      <c r="AV315" s="15" t="s">
        <v>85</v>
      </c>
      <c r="AW315" s="15" t="s">
        <v>34</v>
      </c>
      <c r="AX315" s="15" t="s">
        <v>77</v>
      </c>
      <c r="AY315" s="245" t="s">
        <v>135</v>
      </c>
    </row>
    <row r="316" spans="1:65" s="15" customFormat="1" ht="11.25">
      <c r="B316" s="236"/>
      <c r="C316" s="237"/>
      <c r="D316" s="199" t="s">
        <v>184</v>
      </c>
      <c r="E316" s="238" t="s">
        <v>1</v>
      </c>
      <c r="F316" s="239" t="s">
        <v>420</v>
      </c>
      <c r="G316" s="237"/>
      <c r="H316" s="238" t="s">
        <v>1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184</v>
      </c>
      <c r="AU316" s="245" t="s">
        <v>87</v>
      </c>
      <c r="AV316" s="15" t="s">
        <v>85</v>
      </c>
      <c r="AW316" s="15" t="s">
        <v>34</v>
      </c>
      <c r="AX316" s="15" t="s">
        <v>77</v>
      </c>
      <c r="AY316" s="245" t="s">
        <v>135</v>
      </c>
    </row>
    <row r="317" spans="1:65" s="13" customFormat="1" ht="11.25">
      <c r="B317" s="214"/>
      <c r="C317" s="215"/>
      <c r="D317" s="199" t="s">
        <v>184</v>
      </c>
      <c r="E317" s="224" t="s">
        <v>1</v>
      </c>
      <c r="F317" s="216" t="s">
        <v>450</v>
      </c>
      <c r="G317" s="215"/>
      <c r="H317" s="217">
        <v>1</v>
      </c>
      <c r="I317" s="218"/>
      <c r="J317" s="215"/>
      <c r="K317" s="215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184</v>
      </c>
      <c r="AU317" s="223" t="s">
        <v>87</v>
      </c>
      <c r="AV317" s="13" t="s">
        <v>87</v>
      </c>
      <c r="AW317" s="13" t="s">
        <v>34</v>
      </c>
      <c r="AX317" s="13" t="s">
        <v>85</v>
      </c>
      <c r="AY317" s="223" t="s">
        <v>135</v>
      </c>
    </row>
    <row r="318" spans="1:65" s="2" customFormat="1" ht="24.2" customHeight="1">
      <c r="A318" s="34"/>
      <c r="B318" s="35"/>
      <c r="C318" s="204" t="s">
        <v>451</v>
      </c>
      <c r="D318" s="204" t="s">
        <v>151</v>
      </c>
      <c r="E318" s="205" t="s">
        <v>452</v>
      </c>
      <c r="F318" s="206" t="s">
        <v>453</v>
      </c>
      <c r="G318" s="207" t="s">
        <v>140</v>
      </c>
      <c r="H318" s="208">
        <v>1</v>
      </c>
      <c r="I318" s="209"/>
      <c r="J318" s="210">
        <f>ROUND(I318*H318,2)</f>
        <v>0</v>
      </c>
      <c r="K318" s="206" t="s">
        <v>148</v>
      </c>
      <c r="L318" s="211"/>
      <c r="M318" s="212" t="s">
        <v>1</v>
      </c>
      <c r="N318" s="213" t="s">
        <v>42</v>
      </c>
      <c r="O318" s="71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314</v>
      </c>
      <c r="AT318" s="197" t="s">
        <v>151</v>
      </c>
      <c r="AU318" s="197" t="s">
        <v>87</v>
      </c>
      <c r="AY318" s="17" t="s">
        <v>135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85</v>
      </c>
      <c r="BK318" s="198">
        <f>ROUND(I318*H318,2)</f>
        <v>0</v>
      </c>
      <c r="BL318" s="17" t="s">
        <v>189</v>
      </c>
      <c r="BM318" s="197" t="s">
        <v>454</v>
      </c>
    </row>
    <row r="319" spans="1:65" s="2" customFormat="1" ht="11.25">
      <c r="A319" s="34"/>
      <c r="B319" s="35"/>
      <c r="C319" s="36"/>
      <c r="D319" s="199" t="s">
        <v>144</v>
      </c>
      <c r="E319" s="36"/>
      <c r="F319" s="200" t="s">
        <v>455</v>
      </c>
      <c r="G319" s="36"/>
      <c r="H319" s="36"/>
      <c r="I319" s="201"/>
      <c r="J319" s="36"/>
      <c r="K319" s="36"/>
      <c r="L319" s="39"/>
      <c r="M319" s="202"/>
      <c r="N319" s="203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144</v>
      </c>
      <c r="AU319" s="17" t="s">
        <v>87</v>
      </c>
    </row>
    <row r="320" spans="1:65" s="15" customFormat="1" ht="11.25">
      <c r="B320" s="236"/>
      <c r="C320" s="237"/>
      <c r="D320" s="199" t="s">
        <v>184</v>
      </c>
      <c r="E320" s="238" t="s">
        <v>1</v>
      </c>
      <c r="F320" s="239" t="s">
        <v>456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184</v>
      </c>
      <c r="AU320" s="245" t="s">
        <v>87</v>
      </c>
      <c r="AV320" s="15" t="s">
        <v>85</v>
      </c>
      <c r="AW320" s="15" t="s">
        <v>34</v>
      </c>
      <c r="AX320" s="15" t="s">
        <v>77</v>
      </c>
      <c r="AY320" s="245" t="s">
        <v>135</v>
      </c>
    </row>
    <row r="321" spans="1:65" s="15" customFormat="1" ht="11.25">
      <c r="B321" s="236"/>
      <c r="C321" s="237"/>
      <c r="D321" s="199" t="s">
        <v>184</v>
      </c>
      <c r="E321" s="238" t="s">
        <v>1</v>
      </c>
      <c r="F321" s="239" t="s">
        <v>435</v>
      </c>
      <c r="G321" s="237"/>
      <c r="H321" s="238" t="s">
        <v>1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184</v>
      </c>
      <c r="AU321" s="245" t="s">
        <v>87</v>
      </c>
      <c r="AV321" s="15" t="s">
        <v>85</v>
      </c>
      <c r="AW321" s="15" t="s">
        <v>34</v>
      </c>
      <c r="AX321" s="15" t="s">
        <v>77</v>
      </c>
      <c r="AY321" s="245" t="s">
        <v>135</v>
      </c>
    </row>
    <row r="322" spans="1:65" s="15" customFormat="1" ht="11.25">
      <c r="B322" s="236"/>
      <c r="C322" s="237"/>
      <c r="D322" s="199" t="s">
        <v>184</v>
      </c>
      <c r="E322" s="238" t="s">
        <v>1</v>
      </c>
      <c r="F322" s="239" t="s">
        <v>443</v>
      </c>
      <c r="G322" s="237"/>
      <c r="H322" s="238" t="s">
        <v>1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184</v>
      </c>
      <c r="AU322" s="245" t="s">
        <v>87</v>
      </c>
      <c r="AV322" s="15" t="s">
        <v>85</v>
      </c>
      <c r="AW322" s="15" t="s">
        <v>34</v>
      </c>
      <c r="AX322" s="15" t="s">
        <v>77</v>
      </c>
      <c r="AY322" s="245" t="s">
        <v>135</v>
      </c>
    </row>
    <row r="323" spans="1:65" s="15" customFormat="1" ht="11.25">
      <c r="B323" s="236"/>
      <c r="C323" s="237"/>
      <c r="D323" s="199" t="s">
        <v>184</v>
      </c>
      <c r="E323" s="238" t="s">
        <v>1</v>
      </c>
      <c r="F323" s="239" t="s">
        <v>457</v>
      </c>
      <c r="G323" s="237"/>
      <c r="H323" s="238" t="s">
        <v>1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184</v>
      </c>
      <c r="AU323" s="245" t="s">
        <v>87</v>
      </c>
      <c r="AV323" s="15" t="s">
        <v>85</v>
      </c>
      <c r="AW323" s="15" t="s">
        <v>34</v>
      </c>
      <c r="AX323" s="15" t="s">
        <v>77</v>
      </c>
      <c r="AY323" s="245" t="s">
        <v>135</v>
      </c>
    </row>
    <row r="324" spans="1:65" s="15" customFormat="1" ht="11.25">
      <c r="B324" s="236"/>
      <c r="C324" s="237"/>
      <c r="D324" s="199" t="s">
        <v>184</v>
      </c>
      <c r="E324" s="238" t="s">
        <v>1</v>
      </c>
      <c r="F324" s="239" t="s">
        <v>458</v>
      </c>
      <c r="G324" s="237"/>
      <c r="H324" s="238" t="s">
        <v>1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184</v>
      </c>
      <c r="AU324" s="245" t="s">
        <v>87</v>
      </c>
      <c r="AV324" s="15" t="s">
        <v>85</v>
      </c>
      <c r="AW324" s="15" t="s">
        <v>34</v>
      </c>
      <c r="AX324" s="15" t="s">
        <v>77</v>
      </c>
      <c r="AY324" s="245" t="s">
        <v>135</v>
      </c>
    </row>
    <row r="325" spans="1:65" s="13" customFormat="1" ht="11.25">
      <c r="B325" s="214"/>
      <c r="C325" s="215"/>
      <c r="D325" s="199" t="s">
        <v>184</v>
      </c>
      <c r="E325" s="224" t="s">
        <v>1</v>
      </c>
      <c r="F325" s="216" t="s">
        <v>459</v>
      </c>
      <c r="G325" s="215"/>
      <c r="H325" s="217">
        <v>1</v>
      </c>
      <c r="I325" s="218"/>
      <c r="J325" s="215"/>
      <c r="K325" s="215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184</v>
      </c>
      <c r="AU325" s="223" t="s">
        <v>87</v>
      </c>
      <c r="AV325" s="13" t="s">
        <v>87</v>
      </c>
      <c r="AW325" s="13" t="s">
        <v>34</v>
      </c>
      <c r="AX325" s="13" t="s">
        <v>85</v>
      </c>
      <c r="AY325" s="223" t="s">
        <v>135</v>
      </c>
    </row>
    <row r="326" spans="1:65" s="2" customFormat="1" ht="33" customHeight="1">
      <c r="A326" s="34"/>
      <c r="B326" s="35"/>
      <c r="C326" s="204" t="s">
        <v>460</v>
      </c>
      <c r="D326" s="204" t="s">
        <v>151</v>
      </c>
      <c r="E326" s="205" t="s">
        <v>461</v>
      </c>
      <c r="F326" s="206" t="s">
        <v>462</v>
      </c>
      <c r="G326" s="207" t="s">
        <v>140</v>
      </c>
      <c r="H326" s="208">
        <v>1</v>
      </c>
      <c r="I326" s="209"/>
      <c r="J326" s="210">
        <f>ROUND(I326*H326,2)</f>
        <v>0</v>
      </c>
      <c r="K326" s="206" t="s">
        <v>148</v>
      </c>
      <c r="L326" s="211"/>
      <c r="M326" s="212" t="s">
        <v>1</v>
      </c>
      <c r="N326" s="213" t="s">
        <v>42</v>
      </c>
      <c r="O326" s="71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314</v>
      </c>
      <c r="AT326" s="197" t="s">
        <v>151</v>
      </c>
      <c r="AU326" s="197" t="s">
        <v>87</v>
      </c>
      <c r="AY326" s="17" t="s">
        <v>135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7" t="s">
        <v>85</v>
      </c>
      <c r="BK326" s="198">
        <f>ROUND(I326*H326,2)</f>
        <v>0</v>
      </c>
      <c r="BL326" s="17" t="s">
        <v>189</v>
      </c>
      <c r="BM326" s="197" t="s">
        <v>463</v>
      </c>
    </row>
    <row r="327" spans="1:65" s="2" customFormat="1" ht="19.5">
      <c r="A327" s="34"/>
      <c r="B327" s="35"/>
      <c r="C327" s="36"/>
      <c r="D327" s="199" t="s">
        <v>144</v>
      </c>
      <c r="E327" s="36"/>
      <c r="F327" s="200" t="s">
        <v>462</v>
      </c>
      <c r="G327" s="36"/>
      <c r="H327" s="36"/>
      <c r="I327" s="201"/>
      <c r="J327" s="36"/>
      <c r="K327" s="36"/>
      <c r="L327" s="39"/>
      <c r="M327" s="202"/>
      <c r="N327" s="203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144</v>
      </c>
      <c r="AU327" s="17" t="s">
        <v>87</v>
      </c>
    </row>
    <row r="328" spans="1:65" s="15" customFormat="1" ht="11.25">
      <c r="B328" s="236"/>
      <c r="C328" s="237"/>
      <c r="D328" s="199" t="s">
        <v>184</v>
      </c>
      <c r="E328" s="238" t="s">
        <v>1</v>
      </c>
      <c r="F328" s="239" t="s">
        <v>464</v>
      </c>
      <c r="G328" s="237"/>
      <c r="H328" s="238" t="s">
        <v>1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184</v>
      </c>
      <c r="AU328" s="245" t="s">
        <v>87</v>
      </c>
      <c r="AV328" s="15" t="s">
        <v>85</v>
      </c>
      <c r="AW328" s="15" t="s">
        <v>34</v>
      </c>
      <c r="AX328" s="15" t="s">
        <v>77</v>
      </c>
      <c r="AY328" s="245" t="s">
        <v>135</v>
      </c>
    </row>
    <row r="329" spans="1:65" s="15" customFormat="1" ht="11.25">
      <c r="B329" s="236"/>
      <c r="C329" s="237"/>
      <c r="D329" s="199" t="s">
        <v>184</v>
      </c>
      <c r="E329" s="238" t="s">
        <v>1</v>
      </c>
      <c r="F329" s="239" t="s">
        <v>435</v>
      </c>
      <c r="G329" s="237"/>
      <c r="H329" s="238" t="s">
        <v>1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184</v>
      </c>
      <c r="AU329" s="245" t="s">
        <v>87</v>
      </c>
      <c r="AV329" s="15" t="s">
        <v>85</v>
      </c>
      <c r="AW329" s="15" t="s">
        <v>34</v>
      </c>
      <c r="AX329" s="15" t="s">
        <v>77</v>
      </c>
      <c r="AY329" s="245" t="s">
        <v>135</v>
      </c>
    </row>
    <row r="330" spans="1:65" s="15" customFormat="1" ht="11.25">
      <c r="B330" s="236"/>
      <c r="C330" s="237"/>
      <c r="D330" s="199" t="s">
        <v>184</v>
      </c>
      <c r="E330" s="238" t="s">
        <v>1</v>
      </c>
      <c r="F330" s="239" t="s">
        <v>443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184</v>
      </c>
      <c r="AU330" s="245" t="s">
        <v>87</v>
      </c>
      <c r="AV330" s="15" t="s">
        <v>85</v>
      </c>
      <c r="AW330" s="15" t="s">
        <v>34</v>
      </c>
      <c r="AX330" s="15" t="s">
        <v>77</v>
      </c>
      <c r="AY330" s="245" t="s">
        <v>135</v>
      </c>
    </row>
    <row r="331" spans="1:65" s="15" customFormat="1" ht="11.25">
      <c r="B331" s="236"/>
      <c r="C331" s="237"/>
      <c r="D331" s="199" t="s">
        <v>184</v>
      </c>
      <c r="E331" s="238" t="s">
        <v>1</v>
      </c>
      <c r="F331" s="239" t="s">
        <v>408</v>
      </c>
      <c r="G331" s="237"/>
      <c r="H331" s="238" t="s">
        <v>1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184</v>
      </c>
      <c r="AU331" s="245" t="s">
        <v>87</v>
      </c>
      <c r="AV331" s="15" t="s">
        <v>85</v>
      </c>
      <c r="AW331" s="15" t="s">
        <v>34</v>
      </c>
      <c r="AX331" s="15" t="s">
        <v>77</v>
      </c>
      <c r="AY331" s="245" t="s">
        <v>135</v>
      </c>
    </row>
    <row r="332" spans="1:65" s="15" customFormat="1" ht="11.25">
      <c r="B332" s="236"/>
      <c r="C332" s="237"/>
      <c r="D332" s="199" t="s">
        <v>184</v>
      </c>
      <c r="E332" s="238" t="s">
        <v>1</v>
      </c>
      <c r="F332" s="239" t="s">
        <v>465</v>
      </c>
      <c r="G332" s="237"/>
      <c r="H332" s="238" t="s">
        <v>1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184</v>
      </c>
      <c r="AU332" s="245" t="s">
        <v>87</v>
      </c>
      <c r="AV332" s="15" t="s">
        <v>85</v>
      </c>
      <c r="AW332" s="15" t="s">
        <v>34</v>
      </c>
      <c r="AX332" s="15" t="s">
        <v>77</v>
      </c>
      <c r="AY332" s="245" t="s">
        <v>135</v>
      </c>
    </row>
    <row r="333" spans="1:65" s="13" customFormat="1" ht="11.25">
      <c r="B333" s="214"/>
      <c r="C333" s="215"/>
      <c r="D333" s="199" t="s">
        <v>184</v>
      </c>
      <c r="E333" s="224" t="s">
        <v>1</v>
      </c>
      <c r="F333" s="216" t="s">
        <v>466</v>
      </c>
      <c r="G333" s="215"/>
      <c r="H333" s="217">
        <v>1</v>
      </c>
      <c r="I333" s="218"/>
      <c r="J333" s="215"/>
      <c r="K333" s="215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184</v>
      </c>
      <c r="AU333" s="223" t="s">
        <v>87</v>
      </c>
      <c r="AV333" s="13" t="s">
        <v>87</v>
      </c>
      <c r="AW333" s="13" t="s">
        <v>34</v>
      </c>
      <c r="AX333" s="13" t="s">
        <v>85</v>
      </c>
      <c r="AY333" s="223" t="s">
        <v>135</v>
      </c>
    </row>
    <row r="334" spans="1:65" s="2" customFormat="1" ht="33" customHeight="1">
      <c r="A334" s="34"/>
      <c r="B334" s="35"/>
      <c r="C334" s="186" t="s">
        <v>467</v>
      </c>
      <c r="D334" s="186" t="s">
        <v>137</v>
      </c>
      <c r="E334" s="187" t="s">
        <v>468</v>
      </c>
      <c r="F334" s="188" t="s">
        <v>469</v>
      </c>
      <c r="G334" s="189" t="s">
        <v>140</v>
      </c>
      <c r="H334" s="190">
        <v>1</v>
      </c>
      <c r="I334" s="191"/>
      <c r="J334" s="192">
        <f>ROUND(I334*H334,2)</f>
        <v>0</v>
      </c>
      <c r="K334" s="188" t="s">
        <v>148</v>
      </c>
      <c r="L334" s="39"/>
      <c r="M334" s="193" t="s">
        <v>1</v>
      </c>
      <c r="N334" s="194" t="s">
        <v>42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189</v>
      </c>
      <c r="AT334" s="197" t="s">
        <v>137</v>
      </c>
      <c r="AU334" s="197" t="s">
        <v>87</v>
      </c>
      <c r="AY334" s="17" t="s">
        <v>135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85</v>
      </c>
      <c r="BK334" s="198">
        <f>ROUND(I334*H334,2)</f>
        <v>0</v>
      </c>
      <c r="BL334" s="17" t="s">
        <v>189</v>
      </c>
      <c r="BM334" s="197" t="s">
        <v>470</v>
      </c>
    </row>
    <row r="335" spans="1:65" s="2" customFormat="1" ht="19.5">
      <c r="A335" s="34"/>
      <c r="B335" s="35"/>
      <c r="C335" s="36"/>
      <c r="D335" s="199" t="s">
        <v>144</v>
      </c>
      <c r="E335" s="36"/>
      <c r="F335" s="200" t="s">
        <v>469</v>
      </c>
      <c r="G335" s="36"/>
      <c r="H335" s="36"/>
      <c r="I335" s="201"/>
      <c r="J335" s="36"/>
      <c r="K335" s="36"/>
      <c r="L335" s="39"/>
      <c r="M335" s="202"/>
      <c r="N335" s="203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144</v>
      </c>
      <c r="AU335" s="17" t="s">
        <v>87</v>
      </c>
    </row>
    <row r="336" spans="1:65" s="15" customFormat="1" ht="22.5">
      <c r="B336" s="236"/>
      <c r="C336" s="237"/>
      <c r="D336" s="199" t="s">
        <v>184</v>
      </c>
      <c r="E336" s="238" t="s">
        <v>1</v>
      </c>
      <c r="F336" s="239" t="s">
        <v>471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184</v>
      </c>
      <c r="AU336" s="245" t="s">
        <v>87</v>
      </c>
      <c r="AV336" s="15" t="s">
        <v>85</v>
      </c>
      <c r="AW336" s="15" t="s">
        <v>34</v>
      </c>
      <c r="AX336" s="15" t="s">
        <v>77</v>
      </c>
      <c r="AY336" s="245" t="s">
        <v>135</v>
      </c>
    </row>
    <row r="337" spans="1:65" s="13" customFormat="1" ht="11.25">
      <c r="B337" s="214"/>
      <c r="C337" s="215"/>
      <c r="D337" s="199" t="s">
        <v>184</v>
      </c>
      <c r="E337" s="224" t="s">
        <v>1</v>
      </c>
      <c r="F337" s="216" t="s">
        <v>472</v>
      </c>
      <c r="G337" s="215"/>
      <c r="H337" s="217">
        <v>1</v>
      </c>
      <c r="I337" s="218"/>
      <c r="J337" s="215"/>
      <c r="K337" s="215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184</v>
      </c>
      <c r="AU337" s="223" t="s">
        <v>87</v>
      </c>
      <c r="AV337" s="13" t="s">
        <v>87</v>
      </c>
      <c r="AW337" s="13" t="s">
        <v>34</v>
      </c>
      <c r="AX337" s="13" t="s">
        <v>85</v>
      </c>
      <c r="AY337" s="223" t="s">
        <v>135</v>
      </c>
    </row>
    <row r="338" spans="1:65" s="2" customFormat="1" ht="37.9" customHeight="1">
      <c r="A338" s="34"/>
      <c r="B338" s="35"/>
      <c r="C338" s="186" t="s">
        <v>263</v>
      </c>
      <c r="D338" s="186" t="s">
        <v>137</v>
      </c>
      <c r="E338" s="187" t="s">
        <v>473</v>
      </c>
      <c r="F338" s="188" t="s">
        <v>474</v>
      </c>
      <c r="G338" s="189" t="s">
        <v>140</v>
      </c>
      <c r="H338" s="190">
        <v>2</v>
      </c>
      <c r="I338" s="191"/>
      <c r="J338" s="192">
        <f>ROUND(I338*H338,2)</f>
        <v>0</v>
      </c>
      <c r="K338" s="188" t="s">
        <v>148</v>
      </c>
      <c r="L338" s="39"/>
      <c r="M338" s="193" t="s">
        <v>1</v>
      </c>
      <c r="N338" s="194" t="s">
        <v>42</v>
      </c>
      <c r="O338" s="71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189</v>
      </c>
      <c r="AT338" s="197" t="s">
        <v>137</v>
      </c>
      <c r="AU338" s="197" t="s">
        <v>87</v>
      </c>
      <c r="AY338" s="17" t="s">
        <v>135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85</v>
      </c>
      <c r="BK338" s="198">
        <f>ROUND(I338*H338,2)</f>
        <v>0</v>
      </c>
      <c r="BL338" s="17" t="s">
        <v>189</v>
      </c>
      <c r="BM338" s="197" t="s">
        <v>475</v>
      </c>
    </row>
    <row r="339" spans="1:65" s="2" customFormat="1" ht="19.5">
      <c r="A339" s="34"/>
      <c r="B339" s="35"/>
      <c r="C339" s="36"/>
      <c r="D339" s="199" t="s">
        <v>144</v>
      </c>
      <c r="E339" s="36"/>
      <c r="F339" s="200" t="s">
        <v>474</v>
      </c>
      <c r="G339" s="36"/>
      <c r="H339" s="36"/>
      <c r="I339" s="201"/>
      <c r="J339" s="36"/>
      <c r="K339" s="36"/>
      <c r="L339" s="39"/>
      <c r="M339" s="202"/>
      <c r="N339" s="203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144</v>
      </c>
      <c r="AU339" s="17" t="s">
        <v>87</v>
      </c>
    </row>
    <row r="340" spans="1:65" s="13" customFormat="1" ht="11.25">
      <c r="B340" s="214"/>
      <c r="C340" s="215"/>
      <c r="D340" s="199" t="s">
        <v>184</v>
      </c>
      <c r="E340" s="224" t="s">
        <v>1</v>
      </c>
      <c r="F340" s="216" t="s">
        <v>444</v>
      </c>
      <c r="G340" s="215"/>
      <c r="H340" s="217">
        <v>2</v>
      </c>
      <c r="I340" s="218"/>
      <c r="J340" s="215"/>
      <c r="K340" s="215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184</v>
      </c>
      <c r="AU340" s="223" t="s">
        <v>87</v>
      </c>
      <c r="AV340" s="13" t="s">
        <v>87</v>
      </c>
      <c r="AW340" s="13" t="s">
        <v>34</v>
      </c>
      <c r="AX340" s="13" t="s">
        <v>85</v>
      </c>
      <c r="AY340" s="223" t="s">
        <v>135</v>
      </c>
    </row>
    <row r="341" spans="1:65" s="2" customFormat="1" ht="37.9" customHeight="1">
      <c r="A341" s="34"/>
      <c r="B341" s="35"/>
      <c r="C341" s="186" t="s">
        <v>476</v>
      </c>
      <c r="D341" s="186" t="s">
        <v>137</v>
      </c>
      <c r="E341" s="187" t="s">
        <v>477</v>
      </c>
      <c r="F341" s="188" t="s">
        <v>478</v>
      </c>
      <c r="G341" s="189" t="s">
        <v>140</v>
      </c>
      <c r="H341" s="190">
        <v>1</v>
      </c>
      <c r="I341" s="191"/>
      <c r="J341" s="192">
        <f>ROUND(I341*H341,2)</f>
        <v>0</v>
      </c>
      <c r="K341" s="188" t="s">
        <v>148</v>
      </c>
      <c r="L341" s="39"/>
      <c r="M341" s="193" t="s">
        <v>1</v>
      </c>
      <c r="N341" s="194" t="s">
        <v>42</v>
      </c>
      <c r="O341" s="71"/>
      <c r="P341" s="195">
        <f>O341*H341</f>
        <v>0</v>
      </c>
      <c r="Q341" s="195">
        <v>0</v>
      </c>
      <c r="R341" s="195">
        <f>Q341*H341</f>
        <v>0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189</v>
      </c>
      <c r="AT341" s="197" t="s">
        <v>137</v>
      </c>
      <c r="AU341" s="197" t="s">
        <v>87</v>
      </c>
      <c r="AY341" s="17" t="s">
        <v>135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7" t="s">
        <v>85</v>
      </c>
      <c r="BK341" s="198">
        <f>ROUND(I341*H341,2)</f>
        <v>0</v>
      </c>
      <c r="BL341" s="17" t="s">
        <v>189</v>
      </c>
      <c r="BM341" s="197" t="s">
        <v>479</v>
      </c>
    </row>
    <row r="342" spans="1:65" s="2" customFormat="1" ht="29.25">
      <c r="A342" s="34"/>
      <c r="B342" s="35"/>
      <c r="C342" s="36"/>
      <c r="D342" s="199" t="s">
        <v>144</v>
      </c>
      <c r="E342" s="36"/>
      <c r="F342" s="200" t="s">
        <v>478</v>
      </c>
      <c r="G342" s="36"/>
      <c r="H342" s="36"/>
      <c r="I342" s="201"/>
      <c r="J342" s="36"/>
      <c r="K342" s="36"/>
      <c r="L342" s="39"/>
      <c r="M342" s="202"/>
      <c r="N342" s="203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144</v>
      </c>
      <c r="AU342" s="17" t="s">
        <v>87</v>
      </c>
    </row>
    <row r="343" spans="1:65" s="15" customFormat="1" ht="22.5">
      <c r="B343" s="236"/>
      <c r="C343" s="237"/>
      <c r="D343" s="199" t="s">
        <v>184</v>
      </c>
      <c r="E343" s="238" t="s">
        <v>1</v>
      </c>
      <c r="F343" s="239" t="s">
        <v>480</v>
      </c>
      <c r="G343" s="237"/>
      <c r="H343" s="238" t="s">
        <v>1</v>
      </c>
      <c r="I343" s="240"/>
      <c r="J343" s="237"/>
      <c r="K343" s="237"/>
      <c r="L343" s="241"/>
      <c r="M343" s="242"/>
      <c r="N343" s="243"/>
      <c r="O343" s="243"/>
      <c r="P343" s="243"/>
      <c r="Q343" s="243"/>
      <c r="R343" s="243"/>
      <c r="S343" s="243"/>
      <c r="T343" s="244"/>
      <c r="AT343" s="245" t="s">
        <v>184</v>
      </c>
      <c r="AU343" s="245" t="s">
        <v>87</v>
      </c>
      <c r="AV343" s="15" t="s">
        <v>85</v>
      </c>
      <c r="AW343" s="15" t="s">
        <v>34</v>
      </c>
      <c r="AX343" s="15" t="s">
        <v>77</v>
      </c>
      <c r="AY343" s="245" t="s">
        <v>135</v>
      </c>
    </row>
    <row r="344" spans="1:65" s="13" customFormat="1" ht="11.25">
      <c r="B344" s="214"/>
      <c r="C344" s="215"/>
      <c r="D344" s="199" t="s">
        <v>184</v>
      </c>
      <c r="E344" s="224" t="s">
        <v>1</v>
      </c>
      <c r="F344" s="216" t="s">
        <v>481</v>
      </c>
      <c r="G344" s="215"/>
      <c r="H344" s="217">
        <v>1</v>
      </c>
      <c r="I344" s="218"/>
      <c r="J344" s="215"/>
      <c r="K344" s="215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184</v>
      </c>
      <c r="AU344" s="223" t="s">
        <v>87</v>
      </c>
      <c r="AV344" s="13" t="s">
        <v>87</v>
      </c>
      <c r="AW344" s="13" t="s">
        <v>34</v>
      </c>
      <c r="AX344" s="13" t="s">
        <v>85</v>
      </c>
      <c r="AY344" s="223" t="s">
        <v>135</v>
      </c>
    </row>
    <row r="345" spans="1:65" s="2" customFormat="1" ht="24.2" customHeight="1">
      <c r="A345" s="34"/>
      <c r="B345" s="35"/>
      <c r="C345" s="186" t="s">
        <v>482</v>
      </c>
      <c r="D345" s="186" t="s">
        <v>137</v>
      </c>
      <c r="E345" s="187" t="s">
        <v>483</v>
      </c>
      <c r="F345" s="188" t="s">
        <v>484</v>
      </c>
      <c r="G345" s="189" t="s">
        <v>317</v>
      </c>
      <c r="H345" s="190">
        <v>2.4239999999999999</v>
      </c>
      <c r="I345" s="191"/>
      <c r="J345" s="192">
        <f>ROUND(I345*H345,2)</f>
        <v>0</v>
      </c>
      <c r="K345" s="188" t="s">
        <v>141</v>
      </c>
      <c r="L345" s="39"/>
      <c r="M345" s="193" t="s">
        <v>1</v>
      </c>
      <c r="N345" s="194" t="s">
        <v>42</v>
      </c>
      <c r="O345" s="71"/>
      <c r="P345" s="195">
        <f>O345*H345</f>
        <v>0</v>
      </c>
      <c r="Q345" s="195">
        <v>0</v>
      </c>
      <c r="R345" s="195">
        <f>Q345*H345</f>
        <v>0</v>
      </c>
      <c r="S345" s="195">
        <v>0</v>
      </c>
      <c r="T345" s="196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189</v>
      </c>
      <c r="AT345" s="197" t="s">
        <v>137</v>
      </c>
      <c r="AU345" s="197" t="s">
        <v>87</v>
      </c>
      <c r="AY345" s="17" t="s">
        <v>135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7" t="s">
        <v>85</v>
      </c>
      <c r="BK345" s="198">
        <f>ROUND(I345*H345,2)</f>
        <v>0</v>
      </c>
      <c r="BL345" s="17" t="s">
        <v>189</v>
      </c>
      <c r="BM345" s="197" t="s">
        <v>485</v>
      </c>
    </row>
    <row r="346" spans="1:65" s="2" customFormat="1" ht="29.25">
      <c r="A346" s="34"/>
      <c r="B346" s="35"/>
      <c r="C346" s="36"/>
      <c r="D346" s="199" t="s">
        <v>144</v>
      </c>
      <c r="E346" s="36"/>
      <c r="F346" s="200" t="s">
        <v>486</v>
      </c>
      <c r="G346" s="36"/>
      <c r="H346" s="36"/>
      <c r="I346" s="201"/>
      <c r="J346" s="36"/>
      <c r="K346" s="36"/>
      <c r="L346" s="39"/>
      <c r="M346" s="202"/>
      <c r="N346" s="203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144</v>
      </c>
      <c r="AU346" s="17" t="s">
        <v>87</v>
      </c>
    </row>
    <row r="347" spans="1:65" s="12" customFormat="1" ht="22.9" customHeight="1">
      <c r="B347" s="170"/>
      <c r="C347" s="171"/>
      <c r="D347" s="172" t="s">
        <v>76</v>
      </c>
      <c r="E347" s="184" t="s">
        <v>487</v>
      </c>
      <c r="F347" s="184" t="s">
        <v>488</v>
      </c>
      <c r="G347" s="171"/>
      <c r="H347" s="171"/>
      <c r="I347" s="174"/>
      <c r="J347" s="185">
        <f>BK347</f>
        <v>0</v>
      </c>
      <c r="K347" s="171"/>
      <c r="L347" s="176"/>
      <c r="M347" s="177"/>
      <c r="N347" s="178"/>
      <c r="O347" s="178"/>
      <c r="P347" s="179">
        <f>SUM(P348:P375)</f>
        <v>0</v>
      </c>
      <c r="Q347" s="178"/>
      <c r="R347" s="179">
        <f>SUM(R348:R375)</f>
        <v>0</v>
      </c>
      <c r="S347" s="178"/>
      <c r="T347" s="180">
        <f>SUM(T348:T375)</f>
        <v>0.32354499999999997</v>
      </c>
      <c r="AR347" s="181" t="s">
        <v>87</v>
      </c>
      <c r="AT347" s="182" t="s">
        <v>76</v>
      </c>
      <c r="AU347" s="182" t="s">
        <v>85</v>
      </c>
      <c r="AY347" s="181" t="s">
        <v>135</v>
      </c>
      <c r="BK347" s="183">
        <f>SUM(BK348:BK375)</f>
        <v>0</v>
      </c>
    </row>
    <row r="348" spans="1:65" s="2" customFormat="1" ht="33" customHeight="1">
      <c r="A348" s="34"/>
      <c r="B348" s="35"/>
      <c r="C348" s="186" t="s">
        <v>489</v>
      </c>
      <c r="D348" s="186" t="s">
        <v>137</v>
      </c>
      <c r="E348" s="187" t="s">
        <v>490</v>
      </c>
      <c r="F348" s="188" t="s">
        <v>491</v>
      </c>
      <c r="G348" s="189" t="s">
        <v>243</v>
      </c>
      <c r="H348" s="190">
        <v>6.5</v>
      </c>
      <c r="I348" s="191"/>
      <c r="J348" s="192">
        <f>ROUND(I348*H348,2)</f>
        <v>0</v>
      </c>
      <c r="K348" s="188" t="s">
        <v>141</v>
      </c>
      <c r="L348" s="39"/>
      <c r="M348" s="193" t="s">
        <v>1</v>
      </c>
      <c r="N348" s="194" t="s">
        <v>42</v>
      </c>
      <c r="O348" s="71"/>
      <c r="P348" s="195">
        <f>O348*H348</f>
        <v>0</v>
      </c>
      <c r="Q348" s="195">
        <v>0</v>
      </c>
      <c r="R348" s="195">
        <f>Q348*H348</f>
        <v>0</v>
      </c>
      <c r="S348" s="195">
        <v>2.5000000000000001E-2</v>
      </c>
      <c r="T348" s="196">
        <f>S348*H348</f>
        <v>0.16250000000000001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189</v>
      </c>
      <c r="AT348" s="197" t="s">
        <v>137</v>
      </c>
      <c r="AU348" s="197" t="s">
        <v>87</v>
      </c>
      <c r="AY348" s="17" t="s">
        <v>135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85</v>
      </c>
      <c r="BK348" s="198">
        <f>ROUND(I348*H348,2)</f>
        <v>0</v>
      </c>
      <c r="BL348" s="17" t="s">
        <v>189</v>
      </c>
      <c r="BM348" s="197" t="s">
        <v>492</v>
      </c>
    </row>
    <row r="349" spans="1:65" s="2" customFormat="1" ht="19.5">
      <c r="A349" s="34"/>
      <c r="B349" s="35"/>
      <c r="C349" s="36"/>
      <c r="D349" s="199" t="s">
        <v>144</v>
      </c>
      <c r="E349" s="36"/>
      <c r="F349" s="200" t="s">
        <v>493</v>
      </c>
      <c r="G349" s="36"/>
      <c r="H349" s="36"/>
      <c r="I349" s="201"/>
      <c r="J349" s="36"/>
      <c r="K349" s="36"/>
      <c r="L349" s="39"/>
      <c r="M349" s="202"/>
      <c r="N349" s="203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144</v>
      </c>
      <c r="AU349" s="17" t="s">
        <v>87</v>
      </c>
    </row>
    <row r="350" spans="1:65" s="13" customFormat="1" ht="11.25">
      <c r="B350" s="214"/>
      <c r="C350" s="215"/>
      <c r="D350" s="199" t="s">
        <v>184</v>
      </c>
      <c r="E350" s="224" t="s">
        <v>1</v>
      </c>
      <c r="F350" s="216" t="s">
        <v>494</v>
      </c>
      <c r="G350" s="215"/>
      <c r="H350" s="217">
        <v>6.5</v>
      </c>
      <c r="I350" s="218"/>
      <c r="J350" s="215"/>
      <c r="K350" s="215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184</v>
      </c>
      <c r="AU350" s="223" t="s">
        <v>87</v>
      </c>
      <c r="AV350" s="13" t="s">
        <v>87</v>
      </c>
      <c r="AW350" s="13" t="s">
        <v>34</v>
      </c>
      <c r="AX350" s="13" t="s">
        <v>85</v>
      </c>
      <c r="AY350" s="223" t="s">
        <v>135</v>
      </c>
    </row>
    <row r="351" spans="1:65" s="2" customFormat="1" ht="24.2" customHeight="1">
      <c r="A351" s="34"/>
      <c r="B351" s="35"/>
      <c r="C351" s="186" t="s">
        <v>495</v>
      </c>
      <c r="D351" s="186" t="s">
        <v>137</v>
      </c>
      <c r="E351" s="187" t="s">
        <v>496</v>
      </c>
      <c r="F351" s="188" t="s">
        <v>497</v>
      </c>
      <c r="G351" s="189" t="s">
        <v>176</v>
      </c>
      <c r="H351" s="190">
        <v>2.1019999999999999</v>
      </c>
      <c r="I351" s="191"/>
      <c r="J351" s="192">
        <f>ROUND(I351*H351,2)</f>
        <v>0</v>
      </c>
      <c r="K351" s="188" t="s">
        <v>141</v>
      </c>
      <c r="L351" s="39"/>
      <c r="M351" s="193" t="s">
        <v>1</v>
      </c>
      <c r="N351" s="194" t="s">
        <v>42</v>
      </c>
      <c r="O351" s="71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189</v>
      </c>
      <c r="AT351" s="197" t="s">
        <v>137</v>
      </c>
      <c r="AU351" s="197" t="s">
        <v>87</v>
      </c>
      <c r="AY351" s="17" t="s">
        <v>135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7" t="s">
        <v>85</v>
      </c>
      <c r="BK351" s="198">
        <f>ROUND(I351*H351,2)</f>
        <v>0</v>
      </c>
      <c r="BL351" s="17" t="s">
        <v>189</v>
      </c>
      <c r="BM351" s="197" t="s">
        <v>498</v>
      </c>
    </row>
    <row r="352" spans="1:65" s="2" customFormat="1" ht="11.25">
      <c r="A352" s="34"/>
      <c r="B352" s="35"/>
      <c r="C352" s="36"/>
      <c r="D352" s="199" t="s">
        <v>144</v>
      </c>
      <c r="E352" s="36"/>
      <c r="F352" s="200" t="s">
        <v>499</v>
      </c>
      <c r="G352" s="36"/>
      <c r="H352" s="36"/>
      <c r="I352" s="201"/>
      <c r="J352" s="36"/>
      <c r="K352" s="36"/>
      <c r="L352" s="39"/>
      <c r="M352" s="202"/>
      <c r="N352" s="203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144</v>
      </c>
      <c r="AU352" s="17" t="s">
        <v>87</v>
      </c>
    </row>
    <row r="353" spans="1:65" s="13" customFormat="1" ht="11.25">
      <c r="B353" s="214"/>
      <c r="C353" s="215"/>
      <c r="D353" s="199" t="s">
        <v>184</v>
      </c>
      <c r="E353" s="224" t="s">
        <v>1</v>
      </c>
      <c r="F353" s="216" t="s">
        <v>500</v>
      </c>
      <c r="G353" s="215"/>
      <c r="H353" s="217">
        <v>2.1019999999999999</v>
      </c>
      <c r="I353" s="218"/>
      <c r="J353" s="215"/>
      <c r="K353" s="215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184</v>
      </c>
      <c r="AU353" s="223" t="s">
        <v>87</v>
      </c>
      <c r="AV353" s="13" t="s">
        <v>87</v>
      </c>
      <c r="AW353" s="13" t="s">
        <v>34</v>
      </c>
      <c r="AX353" s="13" t="s">
        <v>85</v>
      </c>
      <c r="AY353" s="223" t="s">
        <v>135</v>
      </c>
    </row>
    <row r="354" spans="1:65" s="2" customFormat="1" ht="16.5" customHeight="1">
      <c r="A354" s="34"/>
      <c r="B354" s="35"/>
      <c r="C354" s="204" t="s">
        <v>501</v>
      </c>
      <c r="D354" s="204" t="s">
        <v>151</v>
      </c>
      <c r="E354" s="205" t="s">
        <v>502</v>
      </c>
      <c r="F354" s="206" t="s">
        <v>503</v>
      </c>
      <c r="G354" s="207" t="s">
        <v>403</v>
      </c>
      <c r="H354" s="208">
        <v>3</v>
      </c>
      <c r="I354" s="209"/>
      <c r="J354" s="210">
        <f>ROUND(I354*H354,2)</f>
        <v>0</v>
      </c>
      <c r="K354" s="206" t="s">
        <v>148</v>
      </c>
      <c r="L354" s="211"/>
      <c r="M354" s="212" t="s">
        <v>1</v>
      </c>
      <c r="N354" s="213" t="s">
        <v>42</v>
      </c>
      <c r="O354" s="71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314</v>
      </c>
      <c r="AT354" s="197" t="s">
        <v>151</v>
      </c>
      <c r="AU354" s="197" t="s">
        <v>87</v>
      </c>
      <c r="AY354" s="17" t="s">
        <v>135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85</v>
      </c>
      <c r="BK354" s="198">
        <f>ROUND(I354*H354,2)</f>
        <v>0</v>
      </c>
      <c r="BL354" s="17" t="s">
        <v>189</v>
      </c>
      <c r="BM354" s="197" t="s">
        <v>504</v>
      </c>
    </row>
    <row r="355" spans="1:65" s="2" customFormat="1" ht="11.25">
      <c r="A355" s="34"/>
      <c r="B355" s="35"/>
      <c r="C355" s="36"/>
      <c r="D355" s="199" t="s">
        <v>144</v>
      </c>
      <c r="E355" s="36"/>
      <c r="F355" s="200" t="s">
        <v>505</v>
      </c>
      <c r="G355" s="36"/>
      <c r="H355" s="36"/>
      <c r="I355" s="201"/>
      <c r="J355" s="36"/>
      <c r="K355" s="36"/>
      <c r="L355" s="39"/>
      <c r="M355" s="202"/>
      <c r="N355" s="203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144</v>
      </c>
      <c r="AU355" s="17" t="s">
        <v>87</v>
      </c>
    </row>
    <row r="356" spans="1:65" s="15" customFormat="1" ht="11.25">
      <c r="B356" s="236"/>
      <c r="C356" s="237"/>
      <c r="D356" s="199" t="s">
        <v>184</v>
      </c>
      <c r="E356" s="238" t="s">
        <v>1</v>
      </c>
      <c r="F356" s="239" t="s">
        <v>506</v>
      </c>
      <c r="G356" s="237"/>
      <c r="H356" s="238" t="s">
        <v>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184</v>
      </c>
      <c r="AU356" s="245" t="s">
        <v>87</v>
      </c>
      <c r="AV356" s="15" t="s">
        <v>85</v>
      </c>
      <c r="AW356" s="15" t="s">
        <v>34</v>
      </c>
      <c r="AX356" s="15" t="s">
        <v>77</v>
      </c>
      <c r="AY356" s="245" t="s">
        <v>135</v>
      </c>
    </row>
    <row r="357" spans="1:65" s="13" customFormat="1" ht="11.25">
      <c r="B357" s="214"/>
      <c r="C357" s="215"/>
      <c r="D357" s="199" t="s">
        <v>184</v>
      </c>
      <c r="E357" s="224" t="s">
        <v>1</v>
      </c>
      <c r="F357" s="216" t="s">
        <v>507</v>
      </c>
      <c r="G357" s="215"/>
      <c r="H357" s="217">
        <v>3</v>
      </c>
      <c r="I357" s="218"/>
      <c r="J357" s="215"/>
      <c r="K357" s="215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184</v>
      </c>
      <c r="AU357" s="223" t="s">
        <v>87</v>
      </c>
      <c r="AV357" s="13" t="s">
        <v>87</v>
      </c>
      <c r="AW357" s="13" t="s">
        <v>34</v>
      </c>
      <c r="AX357" s="13" t="s">
        <v>85</v>
      </c>
      <c r="AY357" s="223" t="s">
        <v>135</v>
      </c>
    </row>
    <row r="358" spans="1:65" s="2" customFormat="1" ht="24.2" customHeight="1">
      <c r="A358" s="34"/>
      <c r="B358" s="35"/>
      <c r="C358" s="186" t="s">
        <v>508</v>
      </c>
      <c r="D358" s="186" t="s">
        <v>137</v>
      </c>
      <c r="E358" s="187" t="s">
        <v>509</v>
      </c>
      <c r="F358" s="188" t="s">
        <v>510</v>
      </c>
      <c r="G358" s="189" t="s">
        <v>1</v>
      </c>
      <c r="H358" s="190">
        <v>3</v>
      </c>
      <c r="I358" s="191"/>
      <c r="J358" s="192">
        <f>ROUND(I358*H358,2)</f>
        <v>0</v>
      </c>
      <c r="K358" s="188" t="s">
        <v>148</v>
      </c>
      <c r="L358" s="39"/>
      <c r="M358" s="193" t="s">
        <v>1</v>
      </c>
      <c r="N358" s="194" t="s">
        <v>42</v>
      </c>
      <c r="O358" s="71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189</v>
      </c>
      <c r="AT358" s="197" t="s">
        <v>137</v>
      </c>
      <c r="AU358" s="197" t="s">
        <v>87</v>
      </c>
      <c r="AY358" s="17" t="s">
        <v>135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85</v>
      </c>
      <c r="BK358" s="198">
        <f>ROUND(I358*H358,2)</f>
        <v>0</v>
      </c>
      <c r="BL358" s="17" t="s">
        <v>189</v>
      </c>
      <c r="BM358" s="197" t="s">
        <v>511</v>
      </c>
    </row>
    <row r="359" spans="1:65" s="2" customFormat="1" ht="19.5">
      <c r="A359" s="34"/>
      <c r="B359" s="35"/>
      <c r="C359" s="36"/>
      <c r="D359" s="199" t="s">
        <v>144</v>
      </c>
      <c r="E359" s="36"/>
      <c r="F359" s="200" t="s">
        <v>512</v>
      </c>
      <c r="G359" s="36"/>
      <c r="H359" s="36"/>
      <c r="I359" s="201"/>
      <c r="J359" s="36"/>
      <c r="K359" s="36"/>
      <c r="L359" s="39"/>
      <c r="M359" s="202"/>
      <c r="N359" s="203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144</v>
      </c>
      <c r="AU359" s="17" t="s">
        <v>87</v>
      </c>
    </row>
    <row r="360" spans="1:65" s="15" customFormat="1" ht="11.25">
      <c r="B360" s="236"/>
      <c r="C360" s="237"/>
      <c r="D360" s="199" t="s">
        <v>184</v>
      </c>
      <c r="E360" s="238" t="s">
        <v>1</v>
      </c>
      <c r="F360" s="239" t="s">
        <v>513</v>
      </c>
      <c r="G360" s="237"/>
      <c r="H360" s="238" t="s">
        <v>1</v>
      </c>
      <c r="I360" s="240"/>
      <c r="J360" s="237"/>
      <c r="K360" s="237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184</v>
      </c>
      <c r="AU360" s="245" t="s">
        <v>87</v>
      </c>
      <c r="AV360" s="15" t="s">
        <v>85</v>
      </c>
      <c r="AW360" s="15" t="s">
        <v>34</v>
      </c>
      <c r="AX360" s="15" t="s">
        <v>77</v>
      </c>
      <c r="AY360" s="245" t="s">
        <v>135</v>
      </c>
    </row>
    <row r="361" spans="1:65" s="13" customFormat="1" ht="11.25">
      <c r="B361" s="214"/>
      <c r="C361" s="215"/>
      <c r="D361" s="199" t="s">
        <v>184</v>
      </c>
      <c r="E361" s="224" t="s">
        <v>1</v>
      </c>
      <c r="F361" s="216" t="s">
        <v>514</v>
      </c>
      <c r="G361" s="215"/>
      <c r="H361" s="217">
        <v>3</v>
      </c>
      <c r="I361" s="218"/>
      <c r="J361" s="215"/>
      <c r="K361" s="215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184</v>
      </c>
      <c r="AU361" s="223" t="s">
        <v>87</v>
      </c>
      <c r="AV361" s="13" t="s">
        <v>87</v>
      </c>
      <c r="AW361" s="13" t="s">
        <v>34</v>
      </c>
      <c r="AX361" s="13" t="s">
        <v>85</v>
      </c>
      <c r="AY361" s="223" t="s">
        <v>135</v>
      </c>
    </row>
    <row r="362" spans="1:65" s="2" customFormat="1" ht="24.2" customHeight="1">
      <c r="A362" s="34"/>
      <c r="B362" s="35"/>
      <c r="C362" s="186" t="s">
        <v>515</v>
      </c>
      <c r="D362" s="186" t="s">
        <v>137</v>
      </c>
      <c r="E362" s="187" t="s">
        <v>516</v>
      </c>
      <c r="F362" s="188" t="s">
        <v>517</v>
      </c>
      <c r="G362" s="189" t="s">
        <v>140</v>
      </c>
      <c r="H362" s="190">
        <v>1</v>
      </c>
      <c r="I362" s="191"/>
      <c r="J362" s="192">
        <f>ROUND(I362*H362,2)</f>
        <v>0</v>
      </c>
      <c r="K362" s="188" t="s">
        <v>148</v>
      </c>
      <c r="L362" s="39"/>
      <c r="M362" s="193" t="s">
        <v>1</v>
      </c>
      <c r="N362" s="194" t="s">
        <v>42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189</v>
      </c>
      <c r="AT362" s="197" t="s">
        <v>137</v>
      </c>
      <c r="AU362" s="197" t="s">
        <v>87</v>
      </c>
      <c r="AY362" s="17" t="s">
        <v>135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85</v>
      </c>
      <c r="BK362" s="198">
        <f>ROUND(I362*H362,2)</f>
        <v>0</v>
      </c>
      <c r="BL362" s="17" t="s">
        <v>189</v>
      </c>
      <c r="BM362" s="197" t="s">
        <v>518</v>
      </c>
    </row>
    <row r="363" spans="1:65" s="2" customFormat="1" ht="11.25">
      <c r="A363" s="34"/>
      <c r="B363" s="35"/>
      <c r="C363" s="36"/>
      <c r="D363" s="199" t="s">
        <v>144</v>
      </c>
      <c r="E363" s="36"/>
      <c r="F363" s="200" t="s">
        <v>517</v>
      </c>
      <c r="G363" s="36"/>
      <c r="H363" s="36"/>
      <c r="I363" s="201"/>
      <c r="J363" s="36"/>
      <c r="K363" s="36"/>
      <c r="L363" s="39"/>
      <c r="M363" s="202"/>
      <c r="N363" s="203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144</v>
      </c>
      <c r="AU363" s="17" t="s">
        <v>87</v>
      </c>
    </row>
    <row r="364" spans="1:65" s="15" customFormat="1" ht="11.25">
      <c r="B364" s="236"/>
      <c r="C364" s="237"/>
      <c r="D364" s="199" t="s">
        <v>184</v>
      </c>
      <c r="E364" s="238" t="s">
        <v>1</v>
      </c>
      <c r="F364" s="239" t="s">
        <v>519</v>
      </c>
      <c r="G364" s="237"/>
      <c r="H364" s="238" t="s">
        <v>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184</v>
      </c>
      <c r="AU364" s="245" t="s">
        <v>87</v>
      </c>
      <c r="AV364" s="15" t="s">
        <v>85</v>
      </c>
      <c r="AW364" s="15" t="s">
        <v>34</v>
      </c>
      <c r="AX364" s="15" t="s">
        <v>77</v>
      </c>
      <c r="AY364" s="245" t="s">
        <v>135</v>
      </c>
    </row>
    <row r="365" spans="1:65" s="15" customFormat="1" ht="11.25">
      <c r="B365" s="236"/>
      <c r="C365" s="237"/>
      <c r="D365" s="199" t="s">
        <v>184</v>
      </c>
      <c r="E365" s="238" t="s">
        <v>1</v>
      </c>
      <c r="F365" s="239" t="s">
        <v>520</v>
      </c>
      <c r="G365" s="237"/>
      <c r="H365" s="238" t="s">
        <v>1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184</v>
      </c>
      <c r="AU365" s="245" t="s">
        <v>87</v>
      </c>
      <c r="AV365" s="15" t="s">
        <v>85</v>
      </c>
      <c r="AW365" s="15" t="s">
        <v>34</v>
      </c>
      <c r="AX365" s="15" t="s">
        <v>77</v>
      </c>
      <c r="AY365" s="245" t="s">
        <v>135</v>
      </c>
    </row>
    <row r="366" spans="1:65" s="15" customFormat="1" ht="11.25">
      <c r="B366" s="236"/>
      <c r="C366" s="237"/>
      <c r="D366" s="199" t="s">
        <v>184</v>
      </c>
      <c r="E366" s="238" t="s">
        <v>1</v>
      </c>
      <c r="F366" s="239" t="s">
        <v>521</v>
      </c>
      <c r="G366" s="237"/>
      <c r="H366" s="238" t="s">
        <v>1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184</v>
      </c>
      <c r="AU366" s="245" t="s">
        <v>87</v>
      </c>
      <c r="AV366" s="15" t="s">
        <v>85</v>
      </c>
      <c r="AW366" s="15" t="s">
        <v>34</v>
      </c>
      <c r="AX366" s="15" t="s">
        <v>77</v>
      </c>
      <c r="AY366" s="245" t="s">
        <v>135</v>
      </c>
    </row>
    <row r="367" spans="1:65" s="13" customFormat="1" ht="11.25">
      <c r="B367" s="214"/>
      <c r="C367" s="215"/>
      <c r="D367" s="199" t="s">
        <v>184</v>
      </c>
      <c r="E367" s="224" t="s">
        <v>1</v>
      </c>
      <c r="F367" s="216" t="s">
        <v>522</v>
      </c>
      <c r="G367" s="215"/>
      <c r="H367" s="217">
        <v>1</v>
      </c>
      <c r="I367" s="218"/>
      <c r="J367" s="215"/>
      <c r="K367" s="215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184</v>
      </c>
      <c r="AU367" s="223" t="s">
        <v>87</v>
      </c>
      <c r="AV367" s="13" t="s">
        <v>87</v>
      </c>
      <c r="AW367" s="13" t="s">
        <v>34</v>
      </c>
      <c r="AX367" s="13" t="s">
        <v>85</v>
      </c>
      <c r="AY367" s="223" t="s">
        <v>135</v>
      </c>
    </row>
    <row r="368" spans="1:65" s="2" customFormat="1" ht="24.2" customHeight="1">
      <c r="A368" s="34"/>
      <c r="B368" s="35"/>
      <c r="C368" s="186" t="s">
        <v>523</v>
      </c>
      <c r="D368" s="186" t="s">
        <v>137</v>
      </c>
      <c r="E368" s="187" t="s">
        <v>524</v>
      </c>
      <c r="F368" s="188" t="s">
        <v>525</v>
      </c>
      <c r="G368" s="189" t="s">
        <v>172</v>
      </c>
      <c r="H368" s="190">
        <v>161.04499999999999</v>
      </c>
      <c r="I368" s="191"/>
      <c r="J368" s="192">
        <f>ROUND(I368*H368,2)</f>
        <v>0</v>
      </c>
      <c r="K368" s="188" t="s">
        <v>141</v>
      </c>
      <c r="L368" s="39"/>
      <c r="M368" s="193" t="s">
        <v>1</v>
      </c>
      <c r="N368" s="194" t="s">
        <v>42</v>
      </c>
      <c r="O368" s="71"/>
      <c r="P368" s="195">
        <f>O368*H368</f>
        <v>0</v>
      </c>
      <c r="Q368" s="195">
        <v>0</v>
      </c>
      <c r="R368" s="195">
        <f>Q368*H368</f>
        <v>0</v>
      </c>
      <c r="S368" s="195">
        <v>1E-3</v>
      </c>
      <c r="T368" s="196">
        <f>S368*H368</f>
        <v>0.16104499999999999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189</v>
      </c>
      <c r="AT368" s="197" t="s">
        <v>137</v>
      </c>
      <c r="AU368" s="197" t="s">
        <v>87</v>
      </c>
      <c r="AY368" s="17" t="s">
        <v>135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85</v>
      </c>
      <c r="BK368" s="198">
        <f>ROUND(I368*H368,2)</f>
        <v>0</v>
      </c>
      <c r="BL368" s="17" t="s">
        <v>189</v>
      </c>
      <c r="BM368" s="197" t="s">
        <v>526</v>
      </c>
    </row>
    <row r="369" spans="1:65" s="2" customFormat="1" ht="19.5">
      <c r="A369" s="34"/>
      <c r="B369" s="35"/>
      <c r="C369" s="36"/>
      <c r="D369" s="199" t="s">
        <v>144</v>
      </c>
      <c r="E369" s="36"/>
      <c r="F369" s="200" t="s">
        <v>527</v>
      </c>
      <c r="G369" s="36"/>
      <c r="H369" s="36"/>
      <c r="I369" s="201"/>
      <c r="J369" s="36"/>
      <c r="K369" s="36"/>
      <c r="L369" s="39"/>
      <c r="M369" s="202"/>
      <c r="N369" s="203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144</v>
      </c>
      <c r="AU369" s="17" t="s">
        <v>87</v>
      </c>
    </row>
    <row r="370" spans="1:65" s="13" customFormat="1" ht="11.25">
      <c r="B370" s="214"/>
      <c r="C370" s="215"/>
      <c r="D370" s="199" t="s">
        <v>184</v>
      </c>
      <c r="E370" s="224" t="s">
        <v>1</v>
      </c>
      <c r="F370" s="216" t="s">
        <v>528</v>
      </c>
      <c r="G370" s="215"/>
      <c r="H370" s="217">
        <v>72.42</v>
      </c>
      <c r="I370" s="218"/>
      <c r="J370" s="215"/>
      <c r="K370" s="215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184</v>
      </c>
      <c r="AU370" s="223" t="s">
        <v>87</v>
      </c>
      <c r="AV370" s="13" t="s">
        <v>87</v>
      </c>
      <c r="AW370" s="13" t="s">
        <v>34</v>
      </c>
      <c r="AX370" s="13" t="s">
        <v>77</v>
      </c>
      <c r="AY370" s="223" t="s">
        <v>135</v>
      </c>
    </row>
    <row r="371" spans="1:65" s="13" customFormat="1" ht="11.25">
      <c r="B371" s="214"/>
      <c r="C371" s="215"/>
      <c r="D371" s="199" t="s">
        <v>184</v>
      </c>
      <c r="E371" s="224" t="s">
        <v>1</v>
      </c>
      <c r="F371" s="216" t="s">
        <v>529</v>
      </c>
      <c r="G371" s="215"/>
      <c r="H371" s="217">
        <v>53.625</v>
      </c>
      <c r="I371" s="218"/>
      <c r="J371" s="215"/>
      <c r="K371" s="215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184</v>
      </c>
      <c r="AU371" s="223" t="s">
        <v>87</v>
      </c>
      <c r="AV371" s="13" t="s">
        <v>87</v>
      </c>
      <c r="AW371" s="13" t="s">
        <v>34</v>
      </c>
      <c r="AX371" s="13" t="s">
        <v>77</v>
      </c>
      <c r="AY371" s="223" t="s">
        <v>135</v>
      </c>
    </row>
    <row r="372" spans="1:65" s="13" customFormat="1" ht="11.25">
      <c r="B372" s="214"/>
      <c r="C372" s="215"/>
      <c r="D372" s="199" t="s">
        <v>184</v>
      </c>
      <c r="E372" s="224" t="s">
        <v>1</v>
      </c>
      <c r="F372" s="216" t="s">
        <v>530</v>
      </c>
      <c r="G372" s="215"/>
      <c r="H372" s="217">
        <v>35</v>
      </c>
      <c r="I372" s="218"/>
      <c r="J372" s="215"/>
      <c r="K372" s="215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184</v>
      </c>
      <c r="AU372" s="223" t="s">
        <v>87</v>
      </c>
      <c r="AV372" s="13" t="s">
        <v>87</v>
      </c>
      <c r="AW372" s="13" t="s">
        <v>34</v>
      </c>
      <c r="AX372" s="13" t="s">
        <v>77</v>
      </c>
      <c r="AY372" s="223" t="s">
        <v>135</v>
      </c>
    </row>
    <row r="373" spans="1:65" s="14" customFormat="1" ht="11.25">
      <c r="B373" s="225"/>
      <c r="C373" s="226"/>
      <c r="D373" s="199" t="s">
        <v>184</v>
      </c>
      <c r="E373" s="227" t="s">
        <v>1</v>
      </c>
      <c r="F373" s="228" t="s">
        <v>217</v>
      </c>
      <c r="G373" s="226"/>
      <c r="H373" s="229">
        <v>161.04499999999999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AT373" s="235" t="s">
        <v>184</v>
      </c>
      <c r="AU373" s="235" t="s">
        <v>87</v>
      </c>
      <c r="AV373" s="14" t="s">
        <v>142</v>
      </c>
      <c r="AW373" s="14" t="s">
        <v>34</v>
      </c>
      <c r="AX373" s="14" t="s">
        <v>85</v>
      </c>
      <c r="AY373" s="235" t="s">
        <v>135</v>
      </c>
    </row>
    <row r="374" spans="1:65" s="2" customFormat="1" ht="24.2" customHeight="1">
      <c r="A374" s="34"/>
      <c r="B374" s="35"/>
      <c r="C374" s="186" t="s">
        <v>531</v>
      </c>
      <c r="D374" s="186" t="s">
        <v>137</v>
      </c>
      <c r="E374" s="187" t="s">
        <v>532</v>
      </c>
      <c r="F374" s="188" t="s">
        <v>533</v>
      </c>
      <c r="G374" s="189" t="s">
        <v>317</v>
      </c>
      <c r="H374" s="190">
        <v>0.68</v>
      </c>
      <c r="I374" s="191"/>
      <c r="J374" s="192">
        <f>ROUND(I374*H374,2)</f>
        <v>0</v>
      </c>
      <c r="K374" s="188" t="s">
        <v>141</v>
      </c>
      <c r="L374" s="39"/>
      <c r="M374" s="193" t="s">
        <v>1</v>
      </c>
      <c r="N374" s="194" t="s">
        <v>42</v>
      </c>
      <c r="O374" s="71"/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7" t="s">
        <v>189</v>
      </c>
      <c r="AT374" s="197" t="s">
        <v>137</v>
      </c>
      <c r="AU374" s="197" t="s">
        <v>87</v>
      </c>
      <c r="AY374" s="17" t="s">
        <v>135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7" t="s">
        <v>85</v>
      </c>
      <c r="BK374" s="198">
        <f>ROUND(I374*H374,2)</f>
        <v>0</v>
      </c>
      <c r="BL374" s="17" t="s">
        <v>189</v>
      </c>
      <c r="BM374" s="197" t="s">
        <v>534</v>
      </c>
    </row>
    <row r="375" spans="1:65" s="2" customFormat="1" ht="29.25">
      <c r="A375" s="34"/>
      <c r="B375" s="35"/>
      <c r="C375" s="36"/>
      <c r="D375" s="199" t="s">
        <v>144</v>
      </c>
      <c r="E375" s="36"/>
      <c r="F375" s="200" t="s">
        <v>535</v>
      </c>
      <c r="G375" s="36"/>
      <c r="H375" s="36"/>
      <c r="I375" s="201"/>
      <c r="J375" s="36"/>
      <c r="K375" s="36"/>
      <c r="L375" s="39"/>
      <c r="M375" s="202"/>
      <c r="N375" s="203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144</v>
      </c>
      <c r="AU375" s="17" t="s">
        <v>87</v>
      </c>
    </row>
    <row r="376" spans="1:65" s="12" customFormat="1" ht="22.9" customHeight="1">
      <c r="B376" s="170"/>
      <c r="C376" s="171"/>
      <c r="D376" s="172" t="s">
        <v>76</v>
      </c>
      <c r="E376" s="184" t="s">
        <v>536</v>
      </c>
      <c r="F376" s="184" t="s">
        <v>537</v>
      </c>
      <c r="G376" s="171"/>
      <c r="H376" s="171"/>
      <c r="I376" s="174"/>
      <c r="J376" s="185">
        <f>BK376</f>
        <v>0</v>
      </c>
      <c r="K376" s="171"/>
      <c r="L376" s="176"/>
      <c r="M376" s="177"/>
      <c r="N376" s="178"/>
      <c r="O376" s="178"/>
      <c r="P376" s="179">
        <f>SUM(P377:P391)</f>
        <v>0</v>
      </c>
      <c r="Q376" s="178"/>
      <c r="R376" s="179">
        <f>SUM(R377:R391)</f>
        <v>7.9595999999999996E-4</v>
      </c>
      <c r="S376" s="178"/>
      <c r="T376" s="180">
        <f>SUM(T377:T391)</f>
        <v>0</v>
      </c>
      <c r="AR376" s="181" t="s">
        <v>87</v>
      </c>
      <c r="AT376" s="182" t="s">
        <v>76</v>
      </c>
      <c r="AU376" s="182" t="s">
        <v>85</v>
      </c>
      <c r="AY376" s="181" t="s">
        <v>135</v>
      </c>
      <c r="BK376" s="183">
        <f>SUM(BK377:BK391)</f>
        <v>0</v>
      </c>
    </row>
    <row r="377" spans="1:65" s="2" customFormat="1" ht="16.5" customHeight="1">
      <c r="A377" s="34"/>
      <c r="B377" s="35"/>
      <c r="C377" s="186" t="s">
        <v>538</v>
      </c>
      <c r="D377" s="186" t="s">
        <v>137</v>
      </c>
      <c r="E377" s="187" t="s">
        <v>539</v>
      </c>
      <c r="F377" s="188" t="s">
        <v>540</v>
      </c>
      <c r="G377" s="189" t="s">
        <v>176</v>
      </c>
      <c r="H377" s="190">
        <v>1.1879999999999999</v>
      </c>
      <c r="I377" s="191"/>
      <c r="J377" s="192">
        <f>ROUND(I377*H377,2)</f>
        <v>0</v>
      </c>
      <c r="K377" s="188" t="s">
        <v>141</v>
      </c>
      <c r="L377" s="39"/>
      <c r="M377" s="193" t="s">
        <v>1</v>
      </c>
      <c r="N377" s="194" t="s">
        <v>42</v>
      </c>
      <c r="O377" s="71"/>
      <c r="P377" s="195">
        <f>O377*H377</f>
        <v>0</v>
      </c>
      <c r="Q377" s="195">
        <v>6.9999999999999994E-5</v>
      </c>
      <c r="R377" s="195">
        <f>Q377*H377</f>
        <v>8.3159999999999983E-5</v>
      </c>
      <c r="S377" s="195">
        <v>0</v>
      </c>
      <c r="T377" s="19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7" t="s">
        <v>189</v>
      </c>
      <c r="AT377" s="197" t="s">
        <v>137</v>
      </c>
      <c r="AU377" s="197" t="s">
        <v>87</v>
      </c>
      <c r="AY377" s="17" t="s">
        <v>135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7" t="s">
        <v>85</v>
      </c>
      <c r="BK377" s="198">
        <f>ROUND(I377*H377,2)</f>
        <v>0</v>
      </c>
      <c r="BL377" s="17" t="s">
        <v>189</v>
      </c>
      <c r="BM377" s="197" t="s">
        <v>541</v>
      </c>
    </row>
    <row r="378" spans="1:65" s="2" customFormat="1" ht="19.5">
      <c r="A378" s="34"/>
      <c r="B378" s="35"/>
      <c r="C378" s="36"/>
      <c r="D378" s="199" t="s">
        <v>144</v>
      </c>
      <c r="E378" s="36"/>
      <c r="F378" s="200" t="s">
        <v>542</v>
      </c>
      <c r="G378" s="36"/>
      <c r="H378" s="36"/>
      <c r="I378" s="201"/>
      <c r="J378" s="36"/>
      <c r="K378" s="36"/>
      <c r="L378" s="39"/>
      <c r="M378" s="202"/>
      <c r="N378" s="203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144</v>
      </c>
      <c r="AU378" s="17" t="s">
        <v>87</v>
      </c>
    </row>
    <row r="379" spans="1:65" s="13" customFormat="1" ht="11.25">
      <c r="B379" s="214"/>
      <c r="C379" s="215"/>
      <c r="D379" s="199" t="s">
        <v>184</v>
      </c>
      <c r="E379" s="224" t="s">
        <v>1</v>
      </c>
      <c r="F379" s="216" t="s">
        <v>543</v>
      </c>
      <c r="G379" s="215"/>
      <c r="H379" s="217">
        <v>1.1879999999999999</v>
      </c>
      <c r="I379" s="218"/>
      <c r="J379" s="215"/>
      <c r="K379" s="215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184</v>
      </c>
      <c r="AU379" s="223" t="s">
        <v>87</v>
      </c>
      <c r="AV379" s="13" t="s">
        <v>87</v>
      </c>
      <c r="AW379" s="13" t="s">
        <v>34</v>
      </c>
      <c r="AX379" s="13" t="s">
        <v>85</v>
      </c>
      <c r="AY379" s="223" t="s">
        <v>135</v>
      </c>
    </row>
    <row r="380" spans="1:65" s="2" customFormat="1" ht="16.5" customHeight="1">
      <c r="A380" s="34"/>
      <c r="B380" s="35"/>
      <c r="C380" s="186" t="s">
        <v>544</v>
      </c>
      <c r="D380" s="186" t="s">
        <v>137</v>
      </c>
      <c r="E380" s="187" t="s">
        <v>545</v>
      </c>
      <c r="F380" s="188" t="s">
        <v>546</v>
      </c>
      <c r="G380" s="189" t="s">
        <v>176</v>
      </c>
      <c r="H380" s="190">
        <v>1.1879999999999999</v>
      </c>
      <c r="I380" s="191"/>
      <c r="J380" s="192">
        <f>ROUND(I380*H380,2)</f>
        <v>0</v>
      </c>
      <c r="K380" s="188" t="s">
        <v>141</v>
      </c>
      <c r="L380" s="39"/>
      <c r="M380" s="193" t="s">
        <v>1</v>
      </c>
      <c r="N380" s="194" t="s">
        <v>42</v>
      </c>
      <c r="O380" s="71"/>
      <c r="P380" s="195">
        <f>O380*H380</f>
        <v>0</v>
      </c>
      <c r="Q380" s="195">
        <v>0</v>
      </c>
      <c r="R380" s="195">
        <f>Q380*H380</f>
        <v>0</v>
      </c>
      <c r="S380" s="195">
        <v>0</v>
      </c>
      <c r="T380" s="19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189</v>
      </c>
      <c r="AT380" s="197" t="s">
        <v>137</v>
      </c>
      <c r="AU380" s="197" t="s">
        <v>87</v>
      </c>
      <c r="AY380" s="17" t="s">
        <v>135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7" t="s">
        <v>85</v>
      </c>
      <c r="BK380" s="198">
        <f>ROUND(I380*H380,2)</f>
        <v>0</v>
      </c>
      <c r="BL380" s="17" t="s">
        <v>189</v>
      </c>
      <c r="BM380" s="197" t="s">
        <v>547</v>
      </c>
    </row>
    <row r="381" spans="1:65" s="2" customFormat="1" ht="19.5">
      <c r="A381" s="34"/>
      <c r="B381" s="35"/>
      <c r="C381" s="36"/>
      <c r="D381" s="199" t="s">
        <v>144</v>
      </c>
      <c r="E381" s="36"/>
      <c r="F381" s="200" t="s">
        <v>548</v>
      </c>
      <c r="G381" s="36"/>
      <c r="H381" s="36"/>
      <c r="I381" s="201"/>
      <c r="J381" s="36"/>
      <c r="K381" s="36"/>
      <c r="L381" s="39"/>
      <c r="M381" s="202"/>
      <c r="N381" s="203"/>
      <c r="O381" s="71"/>
      <c r="P381" s="71"/>
      <c r="Q381" s="71"/>
      <c r="R381" s="71"/>
      <c r="S381" s="71"/>
      <c r="T381" s="72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144</v>
      </c>
      <c r="AU381" s="17" t="s">
        <v>87</v>
      </c>
    </row>
    <row r="382" spans="1:65" s="13" customFormat="1" ht="11.25">
      <c r="B382" s="214"/>
      <c r="C382" s="215"/>
      <c r="D382" s="199" t="s">
        <v>184</v>
      </c>
      <c r="E382" s="224" t="s">
        <v>1</v>
      </c>
      <c r="F382" s="216" t="s">
        <v>543</v>
      </c>
      <c r="G382" s="215"/>
      <c r="H382" s="217">
        <v>1.1879999999999999</v>
      </c>
      <c r="I382" s="218"/>
      <c r="J382" s="215"/>
      <c r="K382" s="215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184</v>
      </c>
      <c r="AU382" s="223" t="s">
        <v>87</v>
      </c>
      <c r="AV382" s="13" t="s">
        <v>87</v>
      </c>
      <c r="AW382" s="13" t="s">
        <v>34</v>
      </c>
      <c r="AX382" s="13" t="s">
        <v>85</v>
      </c>
      <c r="AY382" s="223" t="s">
        <v>135</v>
      </c>
    </row>
    <row r="383" spans="1:65" s="2" customFormat="1" ht="24.2" customHeight="1">
      <c r="A383" s="34"/>
      <c r="B383" s="35"/>
      <c r="C383" s="186" t="s">
        <v>549</v>
      </c>
      <c r="D383" s="186" t="s">
        <v>137</v>
      </c>
      <c r="E383" s="187" t="s">
        <v>550</v>
      </c>
      <c r="F383" s="188" t="s">
        <v>551</v>
      </c>
      <c r="G383" s="189" t="s">
        <v>176</v>
      </c>
      <c r="H383" s="190">
        <v>1.1879999999999999</v>
      </c>
      <c r="I383" s="191"/>
      <c r="J383" s="192">
        <f>ROUND(I383*H383,2)</f>
        <v>0</v>
      </c>
      <c r="K383" s="188" t="s">
        <v>141</v>
      </c>
      <c r="L383" s="39"/>
      <c r="M383" s="193" t="s">
        <v>1</v>
      </c>
      <c r="N383" s="194" t="s">
        <v>42</v>
      </c>
      <c r="O383" s="71"/>
      <c r="P383" s="195">
        <f>O383*H383</f>
        <v>0</v>
      </c>
      <c r="Q383" s="195">
        <v>1.3999999999999999E-4</v>
      </c>
      <c r="R383" s="195">
        <f>Q383*H383</f>
        <v>1.6631999999999997E-4</v>
      </c>
      <c r="S383" s="195">
        <v>0</v>
      </c>
      <c r="T383" s="196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7" t="s">
        <v>189</v>
      </c>
      <c r="AT383" s="197" t="s">
        <v>137</v>
      </c>
      <c r="AU383" s="197" t="s">
        <v>87</v>
      </c>
      <c r="AY383" s="17" t="s">
        <v>135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7" t="s">
        <v>85</v>
      </c>
      <c r="BK383" s="198">
        <f>ROUND(I383*H383,2)</f>
        <v>0</v>
      </c>
      <c r="BL383" s="17" t="s">
        <v>189</v>
      </c>
      <c r="BM383" s="197" t="s">
        <v>552</v>
      </c>
    </row>
    <row r="384" spans="1:65" s="2" customFormat="1" ht="19.5">
      <c r="A384" s="34"/>
      <c r="B384" s="35"/>
      <c r="C384" s="36"/>
      <c r="D384" s="199" t="s">
        <v>144</v>
      </c>
      <c r="E384" s="36"/>
      <c r="F384" s="200" t="s">
        <v>553</v>
      </c>
      <c r="G384" s="36"/>
      <c r="H384" s="36"/>
      <c r="I384" s="201"/>
      <c r="J384" s="36"/>
      <c r="K384" s="36"/>
      <c r="L384" s="39"/>
      <c r="M384" s="202"/>
      <c r="N384" s="203"/>
      <c r="O384" s="71"/>
      <c r="P384" s="71"/>
      <c r="Q384" s="71"/>
      <c r="R384" s="71"/>
      <c r="S384" s="71"/>
      <c r="T384" s="72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144</v>
      </c>
      <c r="AU384" s="17" t="s">
        <v>87</v>
      </c>
    </row>
    <row r="385" spans="1:65" s="13" customFormat="1" ht="11.25">
      <c r="B385" s="214"/>
      <c r="C385" s="215"/>
      <c r="D385" s="199" t="s">
        <v>184</v>
      </c>
      <c r="E385" s="224" t="s">
        <v>1</v>
      </c>
      <c r="F385" s="216" t="s">
        <v>543</v>
      </c>
      <c r="G385" s="215"/>
      <c r="H385" s="217">
        <v>1.1879999999999999</v>
      </c>
      <c r="I385" s="218"/>
      <c r="J385" s="215"/>
      <c r="K385" s="215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184</v>
      </c>
      <c r="AU385" s="223" t="s">
        <v>87</v>
      </c>
      <c r="AV385" s="13" t="s">
        <v>87</v>
      </c>
      <c r="AW385" s="13" t="s">
        <v>34</v>
      </c>
      <c r="AX385" s="13" t="s">
        <v>85</v>
      </c>
      <c r="AY385" s="223" t="s">
        <v>135</v>
      </c>
    </row>
    <row r="386" spans="1:65" s="2" customFormat="1" ht="24.2" customHeight="1">
      <c r="A386" s="34"/>
      <c r="B386" s="35"/>
      <c r="C386" s="186" t="s">
        <v>554</v>
      </c>
      <c r="D386" s="186" t="s">
        <v>137</v>
      </c>
      <c r="E386" s="187" t="s">
        <v>555</v>
      </c>
      <c r="F386" s="188" t="s">
        <v>556</v>
      </c>
      <c r="G386" s="189" t="s">
        <v>176</v>
      </c>
      <c r="H386" s="190">
        <v>1.1879999999999999</v>
      </c>
      <c r="I386" s="191"/>
      <c r="J386" s="192">
        <f>ROUND(I386*H386,2)</f>
        <v>0</v>
      </c>
      <c r="K386" s="188" t="s">
        <v>141</v>
      </c>
      <c r="L386" s="39"/>
      <c r="M386" s="193" t="s">
        <v>1</v>
      </c>
      <c r="N386" s="194" t="s">
        <v>42</v>
      </c>
      <c r="O386" s="71"/>
      <c r="P386" s="195">
        <f>O386*H386</f>
        <v>0</v>
      </c>
      <c r="Q386" s="195">
        <v>2.3000000000000001E-4</v>
      </c>
      <c r="R386" s="195">
        <f>Q386*H386</f>
        <v>2.7324000000000001E-4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189</v>
      </c>
      <c r="AT386" s="197" t="s">
        <v>137</v>
      </c>
      <c r="AU386" s="197" t="s">
        <v>87</v>
      </c>
      <c r="AY386" s="17" t="s">
        <v>135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85</v>
      </c>
      <c r="BK386" s="198">
        <f>ROUND(I386*H386,2)</f>
        <v>0</v>
      </c>
      <c r="BL386" s="17" t="s">
        <v>189</v>
      </c>
      <c r="BM386" s="197" t="s">
        <v>557</v>
      </c>
    </row>
    <row r="387" spans="1:65" s="2" customFormat="1" ht="11.25">
      <c r="A387" s="34"/>
      <c r="B387" s="35"/>
      <c r="C387" s="36"/>
      <c r="D387" s="199" t="s">
        <v>144</v>
      </c>
      <c r="E387" s="36"/>
      <c r="F387" s="200" t="s">
        <v>558</v>
      </c>
      <c r="G387" s="36"/>
      <c r="H387" s="36"/>
      <c r="I387" s="201"/>
      <c r="J387" s="36"/>
      <c r="K387" s="36"/>
      <c r="L387" s="39"/>
      <c r="M387" s="202"/>
      <c r="N387" s="203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144</v>
      </c>
      <c r="AU387" s="17" t="s">
        <v>87</v>
      </c>
    </row>
    <row r="388" spans="1:65" s="13" customFormat="1" ht="11.25">
      <c r="B388" s="214"/>
      <c r="C388" s="215"/>
      <c r="D388" s="199" t="s">
        <v>184</v>
      </c>
      <c r="E388" s="224" t="s">
        <v>1</v>
      </c>
      <c r="F388" s="216" t="s">
        <v>543</v>
      </c>
      <c r="G388" s="215"/>
      <c r="H388" s="217">
        <v>1.1879999999999999</v>
      </c>
      <c r="I388" s="218"/>
      <c r="J388" s="215"/>
      <c r="K388" s="215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184</v>
      </c>
      <c r="AU388" s="223" t="s">
        <v>87</v>
      </c>
      <c r="AV388" s="13" t="s">
        <v>87</v>
      </c>
      <c r="AW388" s="13" t="s">
        <v>34</v>
      </c>
      <c r="AX388" s="13" t="s">
        <v>85</v>
      </c>
      <c r="AY388" s="223" t="s">
        <v>135</v>
      </c>
    </row>
    <row r="389" spans="1:65" s="2" customFormat="1" ht="24.2" customHeight="1">
      <c r="A389" s="34"/>
      <c r="B389" s="35"/>
      <c r="C389" s="186" t="s">
        <v>559</v>
      </c>
      <c r="D389" s="186" t="s">
        <v>137</v>
      </c>
      <c r="E389" s="187" t="s">
        <v>560</v>
      </c>
      <c r="F389" s="188" t="s">
        <v>561</v>
      </c>
      <c r="G389" s="189" t="s">
        <v>176</v>
      </c>
      <c r="H389" s="190">
        <v>1.1879999999999999</v>
      </c>
      <c r="I389" s="191"/>
      <c r="J389" s="192">
        <f>ROUND(I389*H389,2)</f>
        <v>0</v>
      </c>
      <c r="K389" s="188" t="s">
        <v>141</v>
      </c>
      <c r="L389" s="39"/>
      <c r="M389" s="193" t="s">
        <v>1</v>
      </c>
      <c r="N389" s="194" t="s">
        <v>42</v>
      </c>
      <c r="O389" s="71"/>
      <c r="P389" s="195">
        <f>O389*H389</f>
        <v>0</v>
      </c>
      <c r="Q389" s="195">
        <v>2.3000000000000001E-4</v>
      </c>
      <c r="R389" s="195">
        <f>Q389*H389</f>
        <v>2.7324000000000001E-4</v>
      </c>
      <c r="S389" s="195">
        <v>0</v>
      </c>
      <c r="T389" s="19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7" t="s">
        <v>189</v>
      </c>
      <c r="AT389" s="197" t="s">
        <v>137</v>
      </c>
      <c r="AU389" s="197" t="s">
        <v>87</v>
      </c>
      <c r="AY389" s="17" t="s">
        <v>135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7" t="s">
        <v>85</v>
      </c>
      <c r="BK389" s="198">
        <f>ROUND(I389*H389,2)</f>
        <v>0</v>
      </c>
      <c r="BL389" s="17" t="s">
        <v>189</v>
      </c>
      <c r="BM389" s="197" t="s">
        <v>562</v>
      </c>
    </row>
    <row r="390" spans="1:65" s="2" customFormat="1" ht="19.5">
      <c r="A390" s="34"/>
      <c r="B390" s="35"/>
      <c r="C390" s="36"/>
      <c r="D390" s="199" t="s">
        <v>144</v>
      </c>
      <c r="E390" s="36"/>
      <c r="F390" s="200" t="s">
        <v>563</v>
      </c>
      <c r="G390" s="36"/>
      <c r="H390" s="36"/>
      <c r="I390" s="201"/>
      <c r="J390" s="36"/>
      <c r="K390" s="36"/>
      <c r="L390" s="39"/>
      <c r="M390" s="202"/>
      <c r="N390" s="203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144</v>
      </c>
      <c r="AU390" s="17" t="s">
        <v>87</v>
      </c>
    </row>
    <row r="391" spans="1:65" s="13" customFormat="1" ht="11.25">
      <c r="B391" s="214"/>
      <c r="C391" s="215"/>
      <c r="D391" s="199" t="s">
        <v>184</v>
      </c>
      <c r="E391" s="224" t="s">
        <v>1</v>
      </c>
      <c r="F391" s="216" t="s">
        <v>543</v>
      </c>
      <c r="G391" s="215"/>
      <c r="H391" s="217">
        <v>1.1879999999999999</v>
      </c>
      <c r="I391" s="218"/>
      <c r="J391" s="215"/>
      <c r="K391" s="215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184</v>
      </c>
      <c r="AU391" s="223" t="s">
        <v>87</v>
      </c>
      <c r="AV391" s="13" t="s">
        <v>87</v>
      </c>
      <c r="AW391" s="13" t="s">
        <v>34</v>
      </c>
      <c r="AX391" s="13" t="s">
        <v>85</v>
      </c>
      <c r="AY391" s="223" t="s">
        <v>135</v>
      </c>
    </row>
    <row r="392" spans="1:65" s="12" customFormat="1" ht="22.9" customHeight="1">
      <c r="B392" s="170"/>
      <c r="C392" s="171"/>
      <c r="D392" s="172" t="s">
        <v>76</v>
      </c>
      <c r="E392" s="184" t="s">
        <v>564</v>
      </c>
      <c r="F392" s="184" t="s">
        <v>565</v>
      </c>
      <c r="G392" s="171"/>
      <c r="H392" s="171"/>
      <c r="I392" s="174"/>
      <c r="J392" s="185">
        <f>BK392</f>
        <v>0</v>
      </c>
      <c r="K392" s="171"/>
      <c r="L392" s="176"/>
      <c r="M392" s="177"/>
      <c r="N392" s="178"/>
      <c r="O392" s="178"/>
      <c r="P392" s="179">
        <f>SUM(P393:P409)</f>
        <v>0</v>
      </c>
      <c r="Q392" s="178"/>
      <c r="R392" s="179">
        <f>SUM(R393:R409)</f>
        <v>0</v>
      </c>
      <c r="S392" s="178"/>
      <c r="T392" s="180">
        <f>SUM(T393:T409)</f>
        <v>0</v>
      </c>
      <c r="AR392" s="181" t="s">
        <v>87</v>
      </c>
      <c r="AT392" s="182" t="s">
        <v>76</v>
      </c>
      <c r="AU392" s="182" t="s">
        <v>85</v>
      </c>
      <c r="AY392" s="181" t="s">
        <v>135</v>
      </c>
      <c r="BK392" s="183">
        <f>SUM(BK393:BK409)</f>
        <v>0</v>
      </c>
    </row>
    <row r="393" spans="1:65" s="2" customFormat="1" ht="24.2" customHeight="1">
      <c r="A393" s="34"/>
      <c r="B393" s="35"/>
      <c r="C393" s="186" t="s">
        <v>566</v>
      </c>
      <c r="D393" s="186" t="s">
        <v>137</v>
      </c>
      <c r="E393" s="187" t="s">
        <v>567</v>
      </c>
      <c r="F393" s="188" t="s">
        <v>568</v>
      </c>
      <c r="G393" s="189" t="s">
        <v>176</v>
      </c>
      <c r="H393" s="190">
        <v>183.35300000000001</v>
      </c>
      <c r="I393" s="191"/>
      <c r="J393" s="192">
        <f>ROUND(I393*H393,2)</f>
        <v>0</v>
      </c>
      <c r="K393" s="188" t="s">
        <v>148</v>
      </c>
      <c r="L393" s="39"/>
      <c r="M393" s="193" t="s">
        <v>1</v>
      </c>
      <c r="N393" s="194" t="s">
        <v>42</v>
      </c>
      <c r="O393" s="71"/>
      <c r="P393" s="195">
        <f>O393*H393</f>
        <v>0</v>
      </c>
      <c r="Q393" s="195">
        <v>0</v>
      </c>
      <c r="R393" s="195">
        <f>Q393*H393</f>
        <v>0</v>
      </c>
      <c r="S393" s="195">
        <v>0</v>
      </c>
      <c r="T393" s="196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189</v>
      </c>
      <c r="AT393" s="197" t="s">
        <v>137</v>
      </c>
      <c r="AU393" s="197" t="s">
        <v>87</v>
      </c>
      <c r="AY393" s="17" t="s">
        <v>135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7" t="s">
        <v>85</v>
      </c>
      <c r="BK393" s="198">
        <f>ROUND(I393*H393,2)</f>
        <v>0</v>
      </c>
      <c r="BL393" s="17" t="s">
        <v>189</v>
      </c>
      <c r="BM393" s="197" t="s">
        <v>569</v>
      </c>
    </row>
    <row r="394" spans="1:65" s="2" customFormat="1" ht="11.25">
      <c r="A394" s="34"/>
      <c r="B394" s="35"/>
      <c r="C394" s="36"/>
      <c r="D394" s="199" t="s">
        <v>144</v>
      </c>
      <c r="E394" s="36"/>
      <c r="F394" s="200" t="s">
        <v>568</v>
      </c>
      <c r="G394" s="36"/>
      <c r="H394" s="36"/>
      <c r="I394" s="201"/>
      <c r="J394" s="36"/>
      <c r="K394" s="36"/>
      <c r="L394" s="39"/>
      <c r="M394" s="202"/>
      <c r="N394" s="203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144</v>
      </c>
      <c r="AU394" s="17" t="s">
        <v>87</v>
      </c>
    </row>
    <row r="395" spans="1:65" s="13" customFormat="1" ht="11.25">
      <c r="B395" s="214"/>
      <c r="C395" s="215"/>
      <c r="D395" s="199" t="s">
        <v>184</v>
      </c>
      <c r="E395" s="224" t="s">
        <v>1</v>
      </c>
      <c r="F395" s="216" t="s">
        <v>570</v>
      </c>
      <c r="G395" s="215"/>
      <c r="H395" s="217">
        <v>183.35300000000001</v>
      </c>
      <c r="I395" s="218"/>
      <c r="J395" s="215"/>
      <c r="K395" s="215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184</v>
      </c>
      <c r="AU395" s="223" t="s">
        <v>87</v>
      </c>
      <c r="AV395" s="13" t="s">
        <v>87</v>
      </c>
      <c r="AW395" s="13" t="s">
        <v>34</v>
      </c>
      <c r="AX395" s="13" t="s">
        <v>85</v>
      </c>
      <c r="AY395" s="223" t="s">
        <v>135</v>
      </c>
    </row>
    <row r="396" spans="1:65" s="2" customFormat="1" ht="37.9" customHeight="1">
      <c r="A396" s="34"/>
      <c r="B396" s="35"/>
      <c r="C396" s="186" t="s">
        <v>571</v>
      </c>
      <c r="D396" s="186" t="s">
        <v>137</v>
      </c>
      <c r="E396" s="187" t="s">
        <v>572</v>
      </c>
      <c r="F396" s="188" t="s">
        <v>573</v>
      </c>
      <c r="G396" s="189" t="s">
        <v>176</v>
      </c>
      <c r="H396" s="190">
        <v>183.35300000000001</v>
      </c>
      <c r="I396" s="191"/>
      <c r="J396" s="192">
        <f>ROUND(I396*H396,2)</f>
        <v>0</v>
      </c>
      <c r="K396" s="188" t="s">
        <v>148</v>
      </c>
      <c r="L396" s="39"/>
      <c r="M396" s="193" t="s">
        <v>1</v>
      </c>
      <c r="N396" s="194" t="s">
        <v>42</v>
      </c>
      <c r="O396" s="71"/>
      <c r="P396" s="195">
        <f>O396*H396</f>
        <v>0</v>
      </c>
      <c r="Q396" s="195">
        <v>0</v>
      </c>
      <c r="R396" s="195">
        <f>Q396*H396</f>
        <v>0</v>
      </c>
      <c r="S396" s="195">
        <v>0</v>
      </c>
      <c r="T396" s="196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189</v>
      </c>
      <c r="AT396" s="197" t="s">
        <v>137</v>
      </c>
      <c r="AU396" s="197" t="s">
        <v>87</v>
      </c>
      <c r="AY396" s="17" t="s">
        <v>135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7" t="s">
        <v>85</v>
      </c>
      <c r="BK396" s="198">
        <f>ROUND(I396*H396,2)</f>
        <v>0</v>
      </c>
      <c r="BL396" s="17" t="s">
        <v>189</v>
      </c>
      <c r="BM396" s="197" t="s">
        <v>574</v>
      </c>
    </row>
    <row r="397" spans="1:65" s="2" customFormat="1" ht="19.5">
      <c r="A397" s="34"/>
      <c r="B397" s="35"/>
      <c r="C397" s="36"/>
      <c r="D397" s="199" t="s">
        <v>144</v>
      </c>
      <c r="E397" s="36"/>
      <c r="F397" s="200" t="s">
        <v>573</v>
      </c>
      <c r="G397" s="36"/>
      <c r="H397" s="36"/>
      <c r="I397" s="201"/>
      <c r="J397" s="36"/>
      <c r="K397" s="36"/>
      <c r="L397" s="39"/>
      <c r="M397" s="202"/>
      <c r="N397" s="203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144</v>
      </c>
      <c r="AU397" s="17" t="s">
        <v>87</v>
      </c>
    </row>
    <row r="398" spans="1:65" s="15" customFormat="1" ht="11.25">
      <c r="B398" s="236"/>
      <c r="C398" s="237"/>
      <c r="D398" s="199" t="s">
        <v>184</v>
      </c>
      <c r="E398" s="238" t="s">
        <v>1</v>
      </c>
      <c r="F398" s="239" t="s">
        <v>575</v>
      </c>
      <c r="G398" s="237"/>
      <c r="H398" s="238" t="s">
        <v>1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AT398" s="245" t="s">
        <v>184</v>
      </c>
      <c r="AU398" s="245" t="s">
        <v>87</v>
      </c>
      <c r="AV398" s="15" t="s">
        <v>85</v>
      </c>
      <c r="AW398" s="15" t="s">
        <v>34</v>
      </c>
      <c r="AX398" s="15" t="s">
        <v>77</v>
      </c>
      <c r="AY398" s="245" t="s">
        <v>135</v>
      </c>
    </row>
    <row r="399" spans="1:65" s="13" customFormat="1" ht="11.25">
      <c r="B399" s="214"/>
      <c r="C399" s="215"/>
      <c r="D399" s="199" t="s">
        <v>184</v>
      </c>
      <c r="E399" s="224" t="s">
        <v>1</v>
      </c>
      <c r="F399" s="216" t="s">
        <v>576</v>
      </c>
      <c r="G399" s="215"/>
      <c r="H399" s="217">
        <v>132.4</v>
      </c>
      <c r="I399" s="218"/>
      <c r="J399" s="215"/>
      <c r="K399" s="215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184</v>
      </c>
      <c r="AU399" s="223" t="s">
        <v>87</v>
      </c>
      <c r="AV399" s="13" t="s">
        <v>87</v>
      </c>
      <c r="AW399" s="13" t="s">
        <v>34</v>
      </c>
      <c r="AX399" s="13" t="s">
        <v>77</v>
      </c>
      <c r="AY399" s="223" t="s">
        <v>135</v>
      </c>
    </row>
    <row r="400" spans="1:65" s="15" customFormat="1" ht="11.25">
      <c r="B400" s="236"/>
      <c r="C400" s="237"/>
      <c r="D400" s="199" t="s">
        <v>184</v>
      </c>
      <c r="E400" s="238" t="s">
        <v>1</v>
      </c>
      <c r="F400" s="239" t="s">
        <v>577</v>
      </c>
      <c r="G400" s="237"/>
      <c r="H400" s="238" t="s">
        <v>1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AT400" s="245" t="s">
        <v>184</v>
      </c>
      <c r="AU400" s="245" t="s">
        <v>87</v>
      </c>
      <c r="AV400" s="15" t="s">
        <v>85</v>
      </c>
      <c r="AW400" s="15" t="s">
        <v>34</v>
      </c>
      <c r="AX400" s="15" t="s">
        <v>77</v>
      </c>
      <c r="AY400" s="245" t="s">
        <v>135</v>
      </c>
    </row>
    <row r="401" spans="1:65" s="13" customFormat="1" ht="11.25">
      <c r="B401" s="214"/>
      <c r="C401" s="215"/>
      <c r="D401" s="199" t="s">
        <v>184</v>
      </c>
      <c r="E401" s="224" t="s">
        <v>1</v>
      </c>
      <c r="F401" s="216" t="s">
        <v>578</v>
      </c>
      <c r="G401" s="215"/>
      <c r="H401" s="217">
        <v>13.733000000000001</v>
      </c>
      <c r="I401" s="218"/>
      <c r="J401" s="215"/>
      <c r="K401" s="215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184</v>
      </c>
      <c r="AU401" s="223" t="s">
        <v>87</v>
      </c>
      <c r="AV401" s="13" t="s">
        <v>87</v>
      </c>
      <c r="AW401" s="13" t="s">
        <v>34</v>
      </c>
      <c r="AX401" s="13" t="s">
        <v>77</v>
      </c>
      <c r="AY401" s="223" t="s">
        <v>135</v>
      </c>
    </row>
    <row r="402" spans="1:65" s="13" customFormat="1" ht="11.25">
      <c r="B402" s="214"/>
      <c r="C402" s="215"/>
      <c r="D402" s="199" t="s">
        <v>184</v>
      </c>
      <c r="E402" s="224" t="s">
        <v>1</v>
      </c>
      <c r="F402" s="216" t="s">
        <v>579</v>
      </c>
      <c r="G402" s="215"/>
      <c r="H402" s="217">
        <v>14.413</v>
      </c>
      <c r="I402" s="218"/>
      <c r="J402" s="215"/>
      <c r="K402" s="215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184</v>
      </c>
      <c r="AU402" s="223" t="s">
        <v>87</v>
      </c>
      <c r="AV402" s="13" t="s">
        <v>87</v>
      </c>
      <c r="AW402" s="13" t="s">
        <v>34</v>
      </c>
      <c r="AX402" s="13" t="s">
        <v>77</v>
      </c>
      <c r="AY402" s="223" t="s">
        <v>135</v>
      </c>
    </row>
    <row r="403" spans="1:65" s="13" customFormat="1" ht="11.25">
      <c r="B403" s="214"/>
      <c r="C403" s="215"/>
      <c r="D403" s="199" t="s">
        <v>184</v>
      </c>
      <c r="E403" s="224" t="s">
        <v>1</v>
      </c>
      <c r="F403" s="216" t="s">
        <v>579</v>
      </c>
      <c r="G403" s="215"/>
      <c r="H403" s="217">
        <v>14.413</v>
      </c>
      <c r="I403" s="218"/>
      <c r="J403" s="215"/>
      <c r="K403" s="215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184</v>
      </c>
      <c r="AU403" s="223" t="s">
        <v>87</v>
      </c>
      <c r="AV403" s="13" t="s">
        <v>87</v>
      </c>
      <c r="AW403" s="13" t="s">
        <v>34</v>
      </c>
      <c r="AX403" s="13" t="s">
        <v>77</v>
      </c>
      <c r="AY403" s="223" t="s">
        <v>135</v>
      </c>
    </row>
    <row r="404" spans="1:65" s="13" customFormat="1" ht="11.25">
      <c r="B404" s="214"/>
      <c r="C404" s="215"/>
      <c r="D404" s="199" t="s">
        <v>184</v>
      </c>
      <c r="E404" s="224" t="s">
        <v>1</v>
      </c>
      <c r="F404" s="216" t="s">
        <v>580</v>
      </c>
      <c r="G404" s="215"/>
      <c r="H404" s="217">
        <v>8.3940000000000001</v>
      </c>
      <c r="I404" s="218"/>
      <c r="J404" s="215"/>
      <c r="K404" s="215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184</v>
      </c>
      <c r="AU404" s="223" t="s">
        <v>87</v>
      </c>
      <c r="AV404" s="13" t="s">
        <v>87</v>
      </c>
      <c r="AW404" s="13" t="s">
        <v>34</v>
      </c>
      <c r="AX404" s="13" t="s">
        <v>77</v>
      </c>
      <c r="AY404" s="223" t="s">
        <v>135</v>
      </c>
    </row>
    <row r="405" spans="1:65" s="14" customFormat="1" ht="11.25">
      <c r="B405" s="225"/>
      <c r="C405" s="226"/>
      <c r="D405" s="199" t="s">
        <v>184</v>
      </c>
      <c r="E405" s="227" t="s">
        <v>1</v>
      </c>
      <c r="F405" s="228" t="s">
        <v>217</v>
      </c>
      <c r="G405" s="226"/>
      <c r="H405" s="229">
        <v>183.35300000000001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AT405" s="235" t="s">
        <v>184</v>
      </c>
      <c r="AU405" s="235" t="s">
        <v>87</v>
      </c>
      <c r="AV405" s="14" t="s">
        <v>142</v>
      </c>
      <c r="AW405" s="14" t="s">
        <v>34</v>
      </c>
      <c r="AX405" s="14" t="s">
        <v>85</v>
      </c>
      <c r="AY405" s="235" t="s">
        <v>135</v>
      </c>
    </row>
    <row r="406" spans="1:65" s="2" customFormat="1" ht="44.25" customHeight="1">
      <c r="A406" s="34"/>
      <c r="B406" s="35"/>
      <c r="C406" s="186" t="s">
        <v>581</v>
      </c>
      <c r="D406" s="186" t="s">
        <v>137</v>
      </c>
      <c r="E406" s="187" t="s">
        <v>582</v>
      </c>
      <c r="F406" s="188" t="s">
        <v>583</v>
      </c>
      <c r="G406" s="189" t="s">
        <v>176</v>
      </c>
      <c r="H406" s="190">
        <v>132.4</v>
      </c>
      <c r="I406" s="191"/>
      <c r="J406" s="192">
        <f>ROUND(I406*H406,2)</f>
        <v>0</v>
      </c>
      <c r="K406" s="188" t="s">
        <v>148</v>
      </c>
      <c r="L406" s="39"/>
      <c r="M406" s="193" t="s">
        <v>1</v>
      </c>
      <c r="N406" s="194" t="s">
        <v>42</v>
      </c>
      <c r="O406" s="71"/>
      <c r="P406" s="195">
        <f>O406*H406</f>
        <v>0</v>
      </c>
      <c r="Q406" s="195">
        <v>0</v>
      </c>
      <c r="R406" s="195">
        <f>Q406*H406</f>
        <v>0</v>
      </c>
      <c r="S406" s="195">
        <v>0</v>
      </c>
      <c r="T406" s="196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189</v>
      </c>
      <c r="AT406" s="197" t="s">
        <v>137</v>
      </c>
      <c r="AU406" s="197" t="s">
        <v>87</v>
      </c>
      <c r="AY406" s="17" t="s">
        <v>135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7" t="s">
        <v>85</v>
      </c>
      <c r="BK406" s="198">
        <f>ROUND(I406*H406,2)</f>
        <v>0</v>
      </c>
      <c r="BL406" s="17" t="s">
        <v>189</v>
      </c>
      <c r="BM406" s="197" t="s">
        <v>584</v>
      </c>
    </row>
    <row r="407" spans="1:65" s="2" customFormat="1" ht="29.25">
      <c r="A407" s="34"/>
      <c r="B407" s="35"/>
      <c r="C407" s="36"/>
      <c r="D407" s="199" t="s">
        <v>144</v>
      </c>
      <c r="E407" s="36"/>
      <c r="F407" s="200" t="s">
        <v>583</v>
      </c>
      <c r="G407" s="36"/>
      <c r="H407" s="36"/>
      <c r="I407" s="201"/>
      <c r="J407" s="36"/>
      <c r="K407" s="36"/>
      <c r="L407" s="39"/>
      <c r="M407" s="202"/>
      <c r="N407" s="203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144</v>
      </c>
      <c r="AU407" s="17" t="s">
        <v>87</v>
      </c>
    </row>
    <row r="408" spans="1:65" s="15" customFormat="1" ht="11.25">
      <c r="B408" s="236"/>
      <c r="C408" s="237"/>
      <c r="D408" s="199" t="s">
        <v>184</v>
      </c>
      <c r="E408" s="238" t="s">
        <v>1</v>
      </c>
      <c r="F408" s="239" t="s">
        <v>575</v>
      </c>
      <c r="G408" s="237"/>
      <c r="H408" s="238" t="s">
        <v>1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AT408" s="245" t="s">
        <v>184</v>
      </c>
      <c r="AU408" s="245" t="s">
        <v>87</v>
      </c>
      <c r="AV408" s="15" t="s">
        <v>85</v>
      </c>
      <c r="AW408" s="15" t="s">
        <v>34</v>
      </c>
      <c r="AX408" s="15" t="s">
        <v>77</v>
      </c>
      <c r="AY408" s="245" t="s">
        <v>135</v>
      </c>
    </row>
    <row r="409" spans="1:65" s="13" customFormat="1" ht="11.25">
      <c r="B409" s="214"/>
      <c r="C409" s="215"/>
      <c r="D409" s="199" t="s">
        <v>184</v>
      </c>
      <c r="E409" s="224" t="s">
        <v>1</v>
      </c>
      <c r="F409" s="216" t="s">
        <v>576</v>
      </c>
      <c r="G409" s="215"/>
      <c r="H409" s="217">
        <v>132.4</v>
      </c>
      <c r="I409" s="218"/>
      <c r="J409" s="215"/>
      <c r="K409" s="215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184</v>
      </c>
      <c r="AU409" s="223" t="s">
        <v>87</v>
      </c>
      <c r="AV409" s="13" t="s">
        <v>87</v>
      </c>
      <c r="AW409" s="13" t="s">
        <v>34</v>
      </c>
      <c r="AX409" s="13" t="s">
        <v>85</v>
      </c>
      <c r="AY409" s="223" t="s">
        <v>135</v>
      </c>
    </row>
    <row r="410" spans="1:65" s="12" customFormat="1" ht="22.9" customHeight="1">
      <c r="B410" s="170"/>
      <c r="C410" s="171"/>
      <c r="D410" s="172" t="s">
        <v>76</v>
      </c>
      <c r="E410" s="184" t="s">
        <v>585</v>
      </c>
      <c r="F410" s="184" t="s">
        <v>586</v>
      </c>
      <c r="G410" s="171"/>
      <c r="H410" s="171"/>
      <c r="I410" s="174"/>
      <c r="J410" s="185">
        <f>BK410</f>
        <v>0</v>
      </c>
      <c r="K410" s="171"/>
      <c r="L410" s="176"/>
      <c r="M410" s="177"/>
      <c r="N410" s="178"/>
      <c r="O410" s="178"/>
      <c r="P410" s="179">
        <f>SUM(P411:P421)</f>
        <v>0</v>
      </c>
      <c r="Q410" s="178"/>
      <c r="R410" s="179">
        <f>SUM(R411:R421)</f>
        <v>0</v>
      </c>
      <c r="S410" s="178"/>
      <c r="T410" s="180">
        <f>SUM(T411:T421)</f>
        <v>0</v>
      </c>
      <c r="AR410" s="181" t="s">
        <v>87</v>
      </c>
      <c r="AT410" s="182" t="s">
        <v>76</v>
      </c>
      <c r="AU410" s="182" t="s">
        <v>85</v>
      </c>
      <c r="AY410" s="181" t="s">
        <v>135</v>
      </c>
      <c r="BK410" s="183">
        <f>SUM(BK411:BK421)</f>
        <v>0</v>
      </c>
    </row>
    <row r="411" spans="1:65" s="2" customFormat="1" ht="21.75" customHeight="1">
      <c r="A411" s="34"/>
      <c r="B411" s="35"/>
      <c r="C411" s="186" t="s">
        <v>587</v>
      </c>
      <c r="D411" s="186" t="s">
        <v>137</v>
      </c>
      <c r="E411" s="187" t="s">
        <v>588</v>
      </c>
      <c r="F411" s="188" t="s">
        <v>589</v>
      </c>
      <c r="G411" s="189" t="s">
        <v>140</v>
      </c>
      <c r="H411" s="190">
        <v>1</v>
      </c>
      <c r="I411" s="191"/>
      <c r="J411" s="192">
        <f>ROUND(I411*H411,2)</f>
        <v>0</v>
      </c>
      <c r="K411" s="188" t="s">
        <v>148</v>
      </c>
      <c r="L411" s="39"/>
      <c r="M411" s="193" t="s">
        <v>1</v>
      </c>
      <c r="N411" s="194" t="s">
        <v>42</v>
      </c>
      <c r="O411" s="71"/>
      <c r="P411" s="195">
        <f>O411*H411</f>
        <v>0</v>
      </c>
      <c r="Q411" s="195">
        <v>0</v>
      </c>
      <c r="R411" s="195">
        <f>Q411*H411</f>
        <v>0</v>
      </c>
      <c r="S411" s="195">
        <v>0</v>
      </c>
      <c r="T411" s="196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7" t="s">
        <v>189</v>
      </c>
      <c r="AT411" s="197" t="s">
        <v>137</v>
      </c>
      <c r="AU411" s="197" t="s">
        <v>87</v>
      </c>
      <c r="AY411" s="17" t="s">
        <v>135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7" t="s">
        <v>85</v>
      </c>
      <c r="BK411" s="198">
        <f>ROUND(I411*H411,2)</f>
        <v>0</v>
      </c>
      <c r="BL411" s="17" t="s">
        <v>189</v>
      </c>
      <c r="BM411" s="197" t="s">
        <v>590</v>
      </c>
    </row>
    <row r="412" spans="1:65" s="2" customFormat="1" ht="11.25">
      <c r="A412" s="34"/>
      <c r="B412" s="35"/>
      <c r="C412" s="36"/>
      <c r="D412" s="199" t="s">
        <v>144</v>
      </c>
      <c r="E412" s="36"/>
      <c r="F412" s="200" t="s">
        <v>589</v>
      </c>
      <c r="G412" s="36"/>
      <c r="H412" s="36"/>
      <c r="I412" s="201"/>
      <c r="J412" s="36"/>
      <c r="K412" s="36"/>
      <c r="L412" s="39"/>
      <c r="M412" s="202"/>
      <c r="N412" s="203"/>
      <c r="O412" s="71"/>
      <c r="P412" s="71"/>
      <c r="Q412" s="71"/>
      <c r="R412" s="71"/>
      <c r="S412" s="71"/>
      <c r="T412" s="72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144</v>
      </c>
      <c r="AU412" s="17" t="s">
        <v>87</v>
      </c>
    </row>
    <row r="413" spans="1:65" s="15" customFormat="1" ht="11.25">
      <c r="B413" s="236"/>
      <c r="C413" s="237"/>
      <c r="D413" s="199" t="s">
        <v>184</v>
      </c>
      <c r="E413" s="238" t="s">
        <v>1</v>
      </c>
      <c r="F413" s="239" t="s">
        <v>591</v>
      </c>
      <c r="G413" s="237"/>
      <c r="H413" s="238" t="s">
        <v>1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AT413" s="245" t="s">
        <v>184</v>
      </c>
      <c r="AU413" s="245" t="s">
        <v>87</v>
      </c>
      <c r="AV413" s="15" t="s">
        <v>85</v>
      </c>
      <c r="AW413" s="15" t="s">
        <v>34</v>
      </c>
      <c r="AX413" s="15" t="s">
        <v>77</v>
      </c>
      <c r="AY413" s="245" t="s">
        <v>135</v>
      </c>
    </row>
    <row r="414" spans="1:65" s="15" customFormat="1" ht="11.25">
      <c r="B414" s="236"/>
      <c r="C414" s="237"/>
      <c r="D414" s="199" t="s">
        <v>184</v>
      </c>
      <c r="E414" s="238" t="s">
        <v>1</v>
      </c>
      <c r="F414" s="239" t="s">
        <v>592</v>
      </c>
      <c r="G414" s="237"/>
      <c r="H414" s="238" t="s">
        <v>1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184</v>
      </c>
      <c r="AU414" s="245" t="s">
        <v>87</v>
      </c>
      <c r="AV414" s="15" t="s">
        <v>85</v>
      </c>
      <c r="AW414" s="15" t="s">
        <v>34</v>
      </c>
      <c r="AX414" s="15" t="s">
        <v>77</v>
      </c>
      <c r="AY414" s="245" t="s">
        <v>135</v>
      </c>
    </row>
    <row r="415" spans="1:65" s="15" customFormat="1" ht="11.25">
      <c r="B415" s="236"/>
      <c r="C415" s="237"/>
      <c r="D415" s="199" t="s">
        <v>184</v>
      </c>
      <c r="E415" s="238" t="s">
        <v>1</v>
      </c>
      <c r="F415" s="239" t="s">
        <v>593</v>
      </c>
      <c r="G415" s="237"/>
      <c r="H415" s="238" t="s">
        <v>1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184</v>
      </c>
      <c r="AU415" s="245" t="s">
        <v>87</v>
      </c>
      <c r="AV415" s="15" t="s">
        <v>85</v>
      </c>
      <c r="AW415" s="15" t="s">
        <v>34</v>
      </c>
      <c r="AX415" s="15" t="s">
        <v>77</v>
      </c>
      <c r="AY415" s="245" t="s">
        <v>135</v>
      </c>
    </row>
    <row r="416" spans="1:65" s="13" customFormat="1" ht="11.25">
      <c r="B416" s="214"/>
      <c r="C416" s="215"/>
      <c r="D416" s="199" t="s">
        <v>184</v>
      </c>
      <c r="E416" s="224" t="s">
        <v>1</v>
      </c>
      <c r="F416" s="216" t="s">
        <v>594</v>
      </c>
      <c r="G416" s="215"/>
      <c r="H416" s="217">
        <v>1</v>
      </c>
      <c r="I416" s="218"/>
      <c r="J416" s="215"/>
      <c r="K416" s="215"/>
      <c r="L416" s="219"/>
      <c r="M416" s="220"/>
      <c r="N416" s="221"/>
      <c r="O416" s="221"/>
      <c r="P416" s="221"/>
      <c r="Q416" s="221"/>
      <c r="R416" s="221"/>
      <c r="S416" s="221"/>
      <c r="T416" s="222"/>
      <c r="AT416" s="223" t="s">
        <v>184</v>
      </c>
      <c r="AU416" s="223" t="s">
        <v>87</v>
      </c>
      <c r="AV416" s="13" t="s">
        <v>87</v>
      </c>
      <c r="AW416" s="13" t="s">
        <v>34</v>
      </c>
      <c r="AX416" s="13" t="s">
        <v>85</v>
      </c>
      <c r="AY416" s="223" t="s">
        <v>135</v>
      </c>
    </row>
    <row r="417" spans="1:65" s="2" customFormat="1" ht="16.5" customHeight="1">
      <c r="A417" s="34"/>
      <c r="B417" s="35"/>
      <c r="C417" s="186" t="s">
        <v>595</v>
      </c>
      <c r="D417" s="186" t="s">
        <v>137</v>
      </c>
      <c r="E417" s="187" t="s">
        <v>596</v>
      </c>
      <c r="F417" s="188" t="s">
        <v>597</v>
      </c>
      <c r="G417" s="189" t="s">
        <v>140</v>
      </c>
      <c r="H417" s="190">
        <v>1</v>
      </c>
      <c r="I417" s="191"/>
      <c r="J417" s="192">
        <f>ROUND(I417*H417,2)</f>
        <v>0</v>
      </c>
      <c r="K417" s="188" t="s">
        <v>148</v>
      </c>
      <c r="L417" s="39"/>
      <c r="M417" s="193" t="s">
        <v>1</v>
      </c>
      <c r="N417" s="194" t="s">
        <v>42</v>
      </c>
      <c r="O417" s="71"/>
      <c r="P417" s="195">
        <f>O417*H417</f>
        <v>0</v>
      </c>
      <c r="Q417" s="195">
        <v>0</v>
      </c>
      <c r="R417" s="195">
        <f>Q417*H417</f>
        <v>0</v>
      </c>
      <c r="S417" s="195">
        <v>0</v>
      </c>
      <c r="T417" s="19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7" t="s">
        <v>189</v>
      </c>
      <c r="AT417" s="197" t="s">
        <v>137</v>
      </c>
      <c r="AU417" s="197" t="s">
        <v>87</v>
      </c>
      <c r="AY417" s="17" t="s">
        <v>135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7" t="s">
        <v>85</v>
      </c>
      <c r="BK417" s="198">
        <f>ROUND(I417*H417,2)</f>
        <v>0</v>
      </c>
      <c r="BL417" s="17" t="s">
        <v>189</v>
      </c>
      <c r="BM417" s="197" t="s">
        <v>598</v>
      </c>
    </row>
    <row r="418" spans="1:65" s="2" customFormat="1" ht="11.25">
      <c r="A418" s="34"/>
      <c r="B418" s="35"/>
      <c r="C418" s="36"/>
      <c r="D418" s="199" t="s">
        <v>144</v>
      </c>
      <c r="E418" s="36"/>
      <c r="F418" s="200" t="s">
        <v>597</v>
      </c>
      <c r="G418" s="36"/>
      <c r="H418" s="36"/>
      <c r="I418" s="201"/>
      <c r="J418" s="36"/>
      <c r="K418" s="36"/>
      <c r="L418" s="39"/>
      <c r="M418" s="202"/>
      <c r="N418" s="203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144</v>
      </c>
      <c r="AU418" s="17" t="s">
        <v>87</v>
      </c>
    </row>
    <row r="419" spans="1:65" s="15" customFormat="1" ht="11.25">
      <c r="B419" s="236"/>
      <c r="C419" s="237"/>
      <c r="D419" s="199" t="s">
        <v>184</v>
      </c>
      <c r="E419" s="238" t="s">
        <v>1</v>
      </c>
      <c r="F419" s="239" t="s">
        <v>599</v>
      </c>
      <c r="G419" s="237"/>
      <c r="H419" s="238" t="s">
        <v>1</v>
      </c>
      <c r="I419" s="240"/>
      <c r="J419" s="237"/>
      <c r="K419" s="237"/>
      <c r="L419" s="241"/>
      <c r="M419" s="242"/>
      <c r="N419" s="243"/>
      <c r="O419" s="243"/>
      <c r="P419" s="243"/>
      <c r="Q419" s="243"/>
      <c r="R419" s="243"/>
      <c r="S419" s="243"/>
      <c r="T419" s="244"/>
      <c r="AT419" s="245" t="s">
        <v>184</v>
      </c>
      <c r="AU419" s="245" t="s">
        <v>87</v>
      </c>
      <c r="AV419" s="15" t="s">
        <v>85</v>
      </c>
      <c r="AW419" s="15" t="s">
        <v>34</v>
      </c>
      <c r="AX419" s="15" t="s">
        <v>77</v>
      </c>
      <c r="AY419" s="245" t="s">
        <v>135</v>
      </c>
    </row>
    <row r="420" spans="1:65" s="15" customFormat="1" ht="11.25">
      <c r="B420" s="236"/>
      <c r="C420" s="237"/>
      <c r="D420" s="199" t="s">
        <v>184</v>
      </c>
      <c r="E420" s="238" t="s">
        <v>1</v>
      </c>
      <c r="F420" s="239" t="s">
        <v>600</v>
      </c>
      <c r="G420" s="237"/>
      <c r="H420" s="238" t="s">
        <v>1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AT420" s="245" t="s">
        <v>184</v>
      </c>
      <c r="AU420" s="245" t="s">
        <v>87</v>
      </c>
      <c r="AV420" s="15" t="s">
        <v>85</v>
      </c>
      <c r="AW420" s="15" t="s">
        <v>34</v>
      </c>
      <c r="AX420" s="15" t="s">
        <v>77</v>
      </c>
      <c r="AY420" s="245" t="s">
        <v>135</v>
      </c>
    </row>
    <row r="421" spans="1:65" s="13" customFormat="1" ht="11.25">
      <c r="B421" s="214"/>
      <c r="C421" s="215"/>
      <c r="D421" s="199" t="s">
        <v>184</v>
      </c>
      <c r="E421" s="224" t="s">
        <v>1</v>
      </c>
      <c r="F421" s="216" t="s">
        <v>601</v>
      </c>
      <c r="G421" s="215"/>
      <c r="H421" s="217">
        <v>1</v>
      </c>
      <c r="I421" s="218"/>
      <c r="J421" s="215"/>
      <c r="K421" s="215"/>
      <c r="L421" s="219"/>
      <c r="M421" s="246"/>
      <c r="N421" s="247"/>
      <c r="O421" s="247"/>
      <c r="P421" s="247"/>
      <c r="Q421" s="247"/>
      <c r="R421" s="247"/>
      <c r="S421" s="247"/>
      <c r="T421" s="248"/>
      <c r="AT421" s="223" t="s">
        <v>184</v>
      </c>
      <c r="AU421" s="223" t="s">
        <v>87</v>
      </c>
      <c r="AV421" s="13" t="s">
        <v>87</v>
      </c>
      <c r="AW421" s="13" t="s">
        <v>34</v>
      </c>
      <c r="AX421" s="13" t="s">
        <v>85</v>
      </c>
      <c r="AY421" s="223" t="s">
        <v>135</v>
      </c>
    </row>
    <row r="422" spans="1:65" s="2" customFormat="1" ht="6.95" customHeight="1">
      <c r="A422" s="3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39"/>
      <c r="M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</row>
  </sheetData>
  <sheetProtection algorithmName="SHA-512" hashValue="XCWMJiIx21AqLE5kDO9A+XMmrKvmf/MgvE9ZvPs7qkxGjEcuG3ey2xuADzxv0EAswjDGs9GsxciIiqMGgqBbIg==" saltValue="8h6sr8FclVj52Cupgl9N8gJivQRVD/vWQsvf6oyuSJmpRol8A+MWIPTc9yLL6uwNI79Gn5rbabcfhzU/eE7WAg==" spinCount="100000" sheet="1" objects="1" scenarios="1" formatColumns="0" formatRows="0" autoFilter="0"/>
  <autoFilter ref="C127:K421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Brno, Kounicova 26 - Oprava hlavního vstupu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602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ROUND((SUM(BE122:BE187)),  2)</f>
        <v>0</v>
      </c>
      <c r="G33" s="34"/>
      <c r="H33" s="34"/>
      <c r="I33" s="124">
        <v>0.21</v>
      </c>
      <c r="J33" s="123">
        <f>ROUND(((SUM(BE122:BE187))*I33),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ROUND((SUM(BF122:BF187)),  2)</f>
        <v>0</v>
      </c>
      <c r="G34" s="34"/>
      <c r="H34" s="34"/>
      <c r="I34" s="124">
        <v>0.15</v>
      </c>
      <c r="J34" s="123">
        <f>ROUND(((SUM(BF122:BF187))*I34),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ROUND((SUM(BG122:BG187)),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ROUND((SUM(BH122:BH187)),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ROUND((SUM(BI122:BI187)),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Brno, Kounicova 26 - Oprava hlavního vstupu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3" t="str">
        <f>E9</f>
        <v>02 - Kamenické práce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 26</v>
      </c>
      <c r="G89" s="36"/>
      <c r="H89" s="36"/>
      <c r="I89" s="29" t="s">
        <v>22</v>
      </c>
      <c r="J89" s="66" t="str">
        <f>IF(J12="","",J12)</f>
        <v>22. 9. 2022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104</v>
      </c>
      <c r="D94" s="144"/>
      <c r="E94" s="144"/>
      <c r="F94" s="144"/>
      <c r="G94" s="144"/>
      <c r="H94" s="144"/>
      <c r="I94" s="144"/>
      <c r="J94" s="145" t="s">
        <v>105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106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107</v>
      </c>
    </row>
    <row r="97" spans="1:31" s="9" customFormat="1" ht="24.95" customHeight="1">
      <c r="B97" s="147"/>
      <c r="C97" s="148"/>
      <c r="D97" s="149" t="s">
        <v>108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111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9" customFormat="1" ht="24.95" customHeight="1">
      <c r="B99" s="147"/>
      <c r="C99" s="148"/>
      <c r="D99" s="149" t="s">
        <v>114</v>
      </c>
      <c r="E99" s="150"/>
      <c r="F99" s="150"/>
      <c r="G99" s="150"/>
      <c r="H99" s="150"/>
      <c r="I99" s="150"/>
      <c r="J99" s="151">
        <f>J127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116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603</v>
      </c>
      <c r="E101" s="156"/>
      <c r="F101" s="156"/>
      <c r="G101" s="156"/>
      <c r="H101" s="156"/>
      <c r="I101" s="156"/>
      <c r="J101" s="157">
        <f>J138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604</v>
      </c>
      <c r="E102" s="156"/>
      <c r="F102" s="156"/>
      <c r="G102" s="156"/>
      <c r="H102" s="156"/>
      <c r="I102" s="156"/>
      <c r="J102" s="157">
        <f>J181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120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1" t="str">
        <f>E7</f>
        <v>Brno, Kounicova 26 - Oprava hlavního vstupu</v>
      </c>
      <c r="F112" s="302"/>
      <c r="G112" s="302"/>
      <c r="H112" s="30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53" t="str">
        <f>E9</f>
        <v>02 - Kamenické práce</v>
      </c>
      <c r="F114" s="303"/>
      <c r="G114" s="303"/>
      <c r="H114" s="303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Brno, Kounicova 26</v>
      </c>
      <c r="G116" s="36"/>
      <c r="H116" s="36"/>
      <c r="I116" s="29" t="s">
        <v>22</v>
      </c>
      <c r="J116" s="66" t="str">
        <f>IF(J12="","",J12)</f>
        <v>22. 9. 2022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Správa železnic, státní organizace</v>
      </c>
      <c r="G118" s="36"/>
      <c r="H118" s="36"/>
      <c r="I118" s="29" t="s">
        <v>32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35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121</v>
      </c>
      <c r="D121" s="162" t="s">
        <v>62</v>
      </c>
      <c r="E121" s="162" t="s">
        <v>58</v>
      </c>
      <c r="F121" s="162" t="s">
        <v>59</v>
      </c>
      <c r="G121" s="162" t="s">
        <v>122</v>
      </c>
      <c r="H121" s="162" t="s">
        <v>123</v>
      </c>
      <c r="I121" s="162" t="s">
        <v>124</v>
      </c>
      <c r="J121" s="162" t="s">
        <v>105</v>
      </c>
      <c r="K121" s="163" t="s">
        <v>125</v>
      </c>
      <c r="L121" s="164"/>
      <c r="M121" s="75" t="s">
        <v>1</v>
      </c>
      <c r="N121" s="76" t="s">
        <v>41</v>
      </c>
      <c r="O121" s="76" t="s">
        <v>126</v>
      </c>
      <c r="P121" s="76" t="s">
        <v>127</v>
      </c>
      <c r="Q121" s="76" t="s">
        <v>128</v>
      </c>
      <c r="R121" s="76" t="s">
        <v>129</v>
      </c>
      <c r="S121" s="76" t="s">
        <v>130</v>
      </c>
      <c r="T121" s="77" t="s">
        <v>131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132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P123+P127</f>
        <v>0</v>
      </c>
      <c r="Q122" s="79"/>
      <c r="R122" s="167">
        <f>R123+R127</f>
        <v>0.21401599999999998</v>
      </c>
      <c r="S122" s="79"/>
      <c r="T122" s="168">
        <f>T123+T127</f>
        <v>0.38114999999999999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76</v>
      </c>
      <c r="AU122" s="17" t="s">
        <v>107</v>
      </c>
      <c r="BK122" s="169">
        <f>BK123+BK127</f>
        <v>0</v>
      </c>
    </row>
    <row r="123" spans="1:65" s="12" customFormat="1" ht="25.9" customHeight="1">
      <c r="B123" s="170"/>
      <c r="C123" s="171"/>
      <c r="D123" s="172" t="s">
        <v>76</v>
      </c>
      <c r="E123" s="173" t="s">
        <v>133</v>
      </c>
      <c r="F123" s="173" t="s">
        <v>134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81" t="s">
        <v>85</v>
      </c>
      <c r="AT123" s="182" t="s">
        <v>76</v>
      </c>
      <c r="AU123" s="182" t="s">
        <v>77</v>
      </c>
      <c r="AY123" s="181" t="s">
        <v>135</v>
      </c>
      <c r="BK123" s="183">
        <f>BK124</f>
        <v>0</v>
      </c>
    </row>
    <row r="124" spans="1:65" s="12" customFormat="1" ht="22.9" customHeight="1">
      <c r="B124" s="170"/>
      <c r="C124" s="171"/>
      <c r="D124" s="172" t="s">
        <v>76</v>
      </c>
      <c r="E124" s="184" t="s">
        <v>179</v>
      </c>
      <c r="F124" s="184" t="s">
        <v>221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SUM(P125:P126)</f>
        <v>0</v>
      </c>
      <c r="Q124" s="178"/>
      <c r="R124" s="179">
        <f>SUM(R125:R126)</f>
        <v>0</v>
      </c>
      <c r="S124" s="178"/>
      <c r="T124" s="180">
        <f>SUM(T125:T126)</f>
        <v>0</v>
      </c>
      <c r="AR124" s="181" t="s">
        <v>85</v>
      </c>
      <c r="AT124" s="182" t="s">
        <v>76</v>
      </c>
      <c r="AU124" s="182" t="s">
        <v>85</v>
      </c>
      <c r="AY124" s="181" t="s">
        <v>135</v>
      </c>
      <c r="BK124" s="183">
        <f>SUM(BK125:BK126)</f>
        <v>0</v>
      </c>
    </row>
    <row r="125" spans="1:65" s="2" customFormat="1" ht="24.2" customHeight="1">
      <c r="A125" s="34"/>
      <c r="B125" s="35"/>
      <c r="C125" s="186" t="s">
        <v>85</v>
      </c>
      <c r="D125" s="186" t="s">
        <v>137</v>
      </c>
      <c r="E125" s="187" t="s">
        <v>605</v>
      </c>
      <c r="F125" s="188" t="s">
        <v>606</v>
      </c>
      <c r="G125" s="189" t="s">
        <v>607</v>
      </c>
      <c r="H125" s="190">
        <v>22</v>
      </c>
      <c r="I125" s="191"/>
      <c r="J125" s="192">
        <f>ROUND(I125*H125,2)</f>
        <v>0</v>
      </c>
      <c r="K125" s="188" t="s">
        <v>141</v>
      </c>
      <c r="L125" s="39"/>
      <c r="M125" s="193" t="s">
        <v>1</v>
      </c>
      <c r="N125" s="194" t="s">
        <v>42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142</v>
      </c>
      <c r="AT125" s="197" t="s">
        <v>137</v>
      </c>
      <c r="AU125" s="197" t="s">
        <v>87</v>
      </c>
      <c r="AY125" s="17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85</v>
      </c>
      <c r="BK125" s="198">
        <f>ROUND(I125*H125,2)</f>
        <v>0</v>
      </c>
      <c r="BL125" s="17" t="s">
        <v>142</v>
      </c>
      <c r="BM125" s="197" t="s">
        <v>608</v>
      </c>
    </row>
    <row r="126" spans="1:65" s="2" customFormat="1" ht="19.5">
      <c r="A126" s="34"/>
      <c r="B126" s="35"/>
      <c r="C126" s="36"/>
      <c r="D126" s="199" t="s">
        <v>144</v>
      </c>
      <c r="E126" s="36"/>
      <c r="F126" s="200" t="s">
        <v>609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144</v>
      </c>
      <c r="AU126" s="17" t="s">
        <v>87</v>
      </c>
    </row>
    <row r="127" spans="1:65" s="12" customFormat="1" ht="25.9" customHeight="1">
      <c r="B127" s="170"/>
      <c r="C127" s="171"/>
      <c r="D127" s="172" t="s">
        <v>76</v>
      </c>
      <c r="E127" s="173" t="s">
        <v>376</v>
      </c>
      <c r="F127" s="173" t="s">
        <v>377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P128+P138+P181</f>
        <v>0</v>
      </c>
      <c r="Q127" s="178"/>
      <c r="R127" s="179">
        <f>R128+R138+R181</f>
        <v>0.21401599999999998</v>
      </c>
      <c r="S127" s="178"/>
      <c r="T127" s="180">
        <f>T128+T138+T181</f>
        <v>0.38114999999999999</v>
      </c>
      <c r="AR127" s="181" t="s">
        <v>87</v>
      </c>
      <c r="AT127" s="182" t="s">
        <v>76</v>
      </c>
      <c r="AU127" s="182" t="s">
        <v>77</v>
      </c>
      <c r="AY127" s="181" t="s">
        <v>135</v>
      </c>
      <c r="BK127" s="183">
        <f>BK128+BK138+BK181</f>
        <v>0</v>
      </c>
    </row>
    <row r="128" spans="1:65" s="12" customFormat="1" ht="22.9" customHeight="1">
      <c r="B128" s="170"/>
      <c r="C128" s="171"/>
      <c r="D128" s="172" t="s">
        <v>76</v>
      </c>
      <c r="E128" s="184" t="s">
        <v>487</v>
      </c>
      <c r="F128" s="184" t="s">
        <v>488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SUM(P129:P137)</f>
        <v>0</v>
      </c>
      <c r="Q128" s="178"/>
      <c r="R128" s="179">
        <f>SUM(R129:R137)</f>
        <v>7.8386000000000011E-2</v>
      </c>
      <c r="S128" s="178"/>
      <c r="T128" s="180">
        <f>SUM(T129:T137)</f>
        <v>0</v>
      </c>
      <c r="AR128" s="181" t="s">
        <v>87</v>
      </c>
      <c r="AT128" s="182" t="s">
        <v>76</v>
      </c>
      <c r="AU128" s="182" t="s">
        <v>85</v>
      </c>
      <c r="AY128" s="181" t="s">
        <v>135</v>
      </c>
      <c r="BK128" s="183">
        <f>SUM(BK129:BK137)</f>
        <v>0</v>
      </c>
    </row>
    <row r="129" spans="1:65" s="2" customFormat="1" ht="24.2" customHeight="1">
      <c r="A129" s="34"/>
      <c r="B129" s="35"/>
      <c r="C129" s="186" t="s">
        <v>87</v>
      </c>
      <c r="D129" s="186" t="s">
        <v>137</v>
      </c>
      <c r="E129" s="187" t="s">
        <v>496</v>
      </c>
      <c r="F129" s="188" t="s">
        <v>497</v>
      </c>
      <c r="G129" s="189" t="s">
        <v>176</v>
      </c>
      <c r="H129" s="190">
        <v>5.09</v>
      </c>
      <c r="I129" s="191"/>
      <c r="J129" s="192">
        <f>ROUND(I129*H129,2)</f>
        <v>0</v>
      </c>
      <c r="K129" s="188" t="s">
        <v>141</v>
      </c>
      <c r="L129" s="39"/>
      <c r="M129" s="193" t="s">
        <v>1</v>
      </c>
      <c r="N129" s="194" t="s">
        <v>42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189</v>
      </c>
      <c r="AT129" s="197" t="s">
        <v>137</v>
      </c>
      <c r="AU129" s="197" t="s">
        <v>87</v>
      </c>
      <c r="AY129" s="17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85</v>
      </c>
      <c r="BK129" s="198">
        <f>ROUND(I129*H129,2)</f>
        <v>0</v>
      </c>
      <c r="BL129" s="17" t="s">
        <v>189</v>
      </c>
      <c r="BM129" s="197" t="s">
        <v>610</v>
      </c>
    </row>
    <row r="130" spans="1:65" s="2" customFormat="1" ht="11.25">
      <c r="A130" s="34"/>
      <c r="B130" s="35"/>
      <c r="C130" s="36"/>
      <c r="D130" s="199" t="s">
        <v>144</v>
      </c>
      <c r="E130" s="36"/>
      <c r="F130" s="200" t="s">
        <v>499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144</v>
      </c>
      <c r="AU130" s="17" t="s">
        <v>87</v>
      </c>
    </row>
    <row r="131" spans="1:65" s="13" customFormat="1" ht="11.25">
      <c r="B131" s="214"/>
      <c r="C131" s="215"/>
      <c r="D131" s="199" t="s">
        <v>184</v>
      </c>
      <c r="E131" s="224" t="s">
        <v>1</v>
      </c>
      <c r="F131" s="216" t="s">
        <v>611</v>
      </c>
      <c r="G131" s="215"/>
      <c r="H131" s="217">
        <v>5.09</v>
      </c>
      <c r="I131" s="218"/>
      <c r="J131" s="215"/>
      <c r="K131" s="215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184</v>
      </c>
      <c r="AU131" s="223" t="s">
        <v>87</v>
      </c>
      <c r="AV131" s="13" t="s">
        <v>87</v>
      </c>
      <c r="AW131" s="13" t="s">
        <v>34</v>
      </c>
      <c r="AX131" s="13" t="s">
        <v>85</v>
      </c>
      <c r="AY131" s="223" t="s">
        <v>135</v>
      </c>
    </row>
    <row r="132" spans="1:65" s="2" customFormat="1" ht="16.5" customHeight="1">
      <c r="A132" s="34"/>
      <c r="B132" s="35"/>
      <c r="C132" s="204" t="s">
        <v>150</v>
      </c>
      <c r="D132" s="204" t="s">
        <v>151</v>
      </c>
      <c r="E132" s="205" t="s">
        <v>612</v>
      </c>
      <c r="F132" s="206" t="s">
        <v>613</v>
      </c>
      <c r="G132" s="207" t="s">
        <v>176</v>
      </c>
      <c r="H132" s="208">
        <v>5.5990000000000002</v>
      </c>
      <c r="I132" s="209"/>
      <c r="J132" s="210">
        <f>ROUND(I132*H132,2)</f>
        <v>0</v>
      </c>
      <c r="K132" s="206" t="s">
        <v>148</v>
      </c>
      <c r="L132" s="211"/>
      <c r="M132" s="212" t="s">
        <v>1</v>
      </c>
      <c r="N132" s="213" t="s">
        <v>42</v>
      </c>
      <c r="O132" s="71"/>
      <c r="P132" s="195">
        <f>O132*H132</f>
        <v>0</v>
      </c>
      <c r="Q132" s="195">
        <v>1.4E-2</v>
      </c>
      <c r="R132" s="195">
        <f>Q132*H132</f>
        <v>7.8386000000000011E-2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314</v>
      </c>
      <c r="AT132" s="197" t="s">
        <v>151</v>
      </c>
      <c r="AU132" s="197" t="s">
        <v>87</v>
      </c>
      <c r="AY132" s="17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85</v>
      </c>
      <c r="BK132" s="198">
        <f>ROUND(I132*H132,2)</f>
        <v>0</v>
      </c>
      <c r="BL132" s="17" t="s">
        <v>189</v>
      </c>
      <c r="BM132" s="197" t="s">
        <v>614</v>
      </c>
    </row>
    <row r="133" spans="1:65" s="2" customFormat="1" ht="11.25">
      <c r="A133" s="34"/>
      <c r="B133" s="35"/>
      <c r="C133" s="36"/>
      <c r="D133" s="199" t="s">
        <v>144</v>
      </c>
      <c r="E133" s="36"/>
      <c r="F133" s="200" t="s">
        <v>613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144</v>
      </c>
      <c r="AU133" s="17" t="s">
        <v>87</v>
      </c>
    </row>
    <row r="134" spans="1:65" s="15" customFormat="1" ht="33.75">
      <c r="B134" s="236"/>
      <c r="C134" s="237"/>
      <c r="D134" s="199" t="s">
        <v>184</v>
      </c>
      <c r="E134" s="238" t="s">
        <v>1</v>
      </c>
      <c r="F134" s="239" t="s">
        <v>615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184</v>
      </c>
      <c r="AU134" s="245" t="s">
        <v>87</v>
      </c>
      <c r="AV134" s="15" t="s">
        <v>85</v>
      </c>
      <c r="AW134" s="15" t="s">
        <v>34</v>
      </c>
      <c r="AX134" s="15" t="s">
        <v>77</v>
      </c>
      <c r="AY134" s="245" t="s">
        <v>135</v>
      </c>
    </row>
    <row r="135" spans="1:65" s="15" customFormat="1" ht="22.5">
      <c r="B135" s="236"/>
      <c r="C135" s="237"/>
      <c r="D135" s="199" t="s">
        <v>184</v>
      </c>
      <c r="E135" s="238" t="s">
        <v>1</v>
      </c>
      <c r="F135" s="239" t="s">
        <v>616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184</v>
      </c>
      <c r="AU135" s="245" t="s">
        <v>87</v>
      </c>
      <c r="AV135" s="15" t="s">
        <v>85</v>
      </c>
      <c r="AW135" s="15" t="s">
        <v>34</v>
      </c>
      <c r="AX135" s="15" t="s">
        <v>77</v>
      </c>
      <c r="AY135" s="245" t="s">
        <v>135</v>
      </c>
    </row>
    <row r="136" spans="1:65" s="13" customFormat="1" ht="11.25">
      <c r="B136" s="214"/>
      <c r="C136" s="215"/>
      <c r="D136" s="199" t="s">
        <v>184</v>
      </c>
      <c r="E136" s="224" t="s">
        <v>1</v>
      </c>
      <c r="F136" s="216" t="s">
        <v>617</v>
      </c>
      <c r="G136" s="215"/>
      <c r="H136" s="217">
        <v>5.09</v>
      </c>
      <c r="I136" s="218"/>
      <c r="J136" s="215"/>
      <c r="K136" s="215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184</v>
      </c>
      <c r="AU136" s="223" t="s">
        <v>87</v>
      </c>
      <c r="AV136" s="13" t="s">
        <v>87</v>
      </c>
      <c r="AW136" s="13" t="s">
        <v>34</v>
      </c>
      <c r="AX136" s="13" t="s">
        <v>85</v>
      </c>
      <c r="AY136" s="223" t="s">
        <v>135</v>
      </c>
    </row>
    <row r="137" spans="1:65" s="13" customFormat="1" ht="11.25">
      <c r="B137" s="214"/>
      <c r="C137" s="215"/>
      <c r="D137" s="199" t="s">
        <v>184</v>
      </c>
      <c r="E137" s="215"/>
      <c r="F137" s="216" t="s">
        <v>618</v>
      </c>
      <c r="G137" s="215"/>
      <c r="H137" s="217">
        <v>5.5990000000000002</v>
      </c>
      <c r="I137" s="218"/>
      <c r="J137" s="215"/>
      <c r="K137" s="215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184</v>
      </c>
      <c r="AU137" s="223" t="s">
        <v>87</v>
      </c>
      <c r="AV137" s="13" t="s">
        <v>87</v>
      </c>
      <c r="AW137" s="13" t="s">
        <v>4</v>
      </c>
      <c r="AX137" s="13" t="s">
        <v>85</v>
      </c>
      <c r="AY137" s="223" t="s">
        <v>135</v>
      </c>
    </row>
    <row r="138" spans="1:65" s="12" customFormat="1" ht="22.9" customHeight="1">
      <c r="B138" s="170"/>
      <c r="C138" s="171"/>
      <c r="D138" s="172" t="s">
        <v>76</v>
      </c>
      <c r="E138" s="184" t="s">
        <v>619</v>
      </c>
      <c r="F138" s="184" t="s">
        <v>620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SUM(P139:P180)</f>
        <v>0</v>
      </c>
      <c r="Q138" s="178"/>
      <c r="R138" s="179">
        <f>SUM(R139:R180)</f>
        <v>2.2859999999999998E-2</v>
      </c>
      <c r="S138" s="178"/>
      <c r="T138" s="180">
        <f>SUM(T139:T180)</f>
        <v>0</v>
      </c>
      <c r="AR138" s="181" t="s">
        <v>87</v>
      </c>
      <c r="AT138" s="182" t="s">
        <v>76</v>
      </c>
      <c r="AU138" s="182" t="s">
        <v>85</v>
      </c>
      <c r="AY138" s="181" t="s">
        <v>135</v>
      </c>
      <c r="BK138" s="183">
        <f>SUM(BK139:BK180)</f>
        <v>0</v>
      </c>
    </row>
    <row r="139" spans="1:65" s="2" customFormat="1" ht="24.2" customHeight="1">
      <c r="A139" s="34"/>
      <c r="B139" s="35"/>
      <c r="C139" s="186" t="s">
        <v>142</v>
      </c>
      <c r="D139" s="186" t="s">
        <v>137</v>
      </c>
      <c r="E139" s="187" t="s">
        <v>621</v>
      </c>
      <c r="F139" s="188" t="s">
        <v>622</v>
      </c>
      <c r="G139" s="189" t="s">
        <v>176</v>
      </c>
      <c r="H139" s="190">
        <v>0.24</v>
      </c>
      <c r="I139" s="191"/>
      <c r="J139" s="192">
        <f>ROUND(I139*H139,2)</f>
        <v>0</v>
      </c>
      <c r="K139" s="188" t="s">
        <v>141</v>
      </c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3.9E-2</v>
      </c>
      <c r="R139" s="195">
        <f>Q139*H139</f>
        <v>9.3600000000000003E-3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189</v>
      </c>
      <c r="AT139" s="197" t="s">
        <v>137</v>
      </c>
      <c r="AU139" s="197" t="s">
        <v>87</v>
      </c>
      <c r="AY139" s="17" t="s">
        <v>135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189</v>
      </c>
      <c r="BM139" s="197" t="s">
        <v>623</v>
      </c>
    </row>
    <row r="140" spans="1:65" s="2" customFormat="1" ht="29.25">
      <c r="A140" s="34"/>
      <c r="B140" s="35"/>
      <c r="C140" s="36"/>
      <c r="D140" s="199" t="s">
        <v>144</v>
      </c>
      <c r="E140" s="36"/>
      <c r="F140" s="200" t="s">
        <v>624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87</v>
      </c>
    </row>
    <row r="141" spans="1:65" s="13" customFormat="1" ht="11.25">
      <c r="B141" s="214"/>
      <c r="C141" s="215"/>
      <c r="D141" s="199" t="s">
        <v>184</v>
      </c>
      <c r="E141" s="224" t="s">
        <v>1</v>
      </c>
      <c r="F141" s="216" t="s">
        <v>625</v>
      </c>
      <c r="G141" s="215"/>
      <c r="H141" s="217">
        <v>0.24</v>
      </c>
      <c r="I141" s="218"/>
      <c r="J141" s="215"/>
      <c r="K141" s="215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184</v>
      </c>
      <c r="AU141" s="223" t="s">
        <v>87</v>
      </c>
      <c r="AV141" s="13" t="s">
        <v>87</v>
      </c>
      <c r="AW141" s="13" t="s">
        <v>34</v>
      </c>
      <c r="AX141" s="13" t="s">
        <v>85</v>
      </c>
      <c r="AY141" s="223" t="s">
        <v>135</v>
      </c>
    </row>
    <row r="142" spans="1:65" s="2" customFormat="1" ht="21.75" customHeight="1">
      <c r="A142" s="34"/>
      <c r="B142" s="35"/>
      <c r="C142" s="204" t="s">
        <v>159</v>
      </c>
      <c r="D142" s="204" t="s">
        <v>151</v>
      </c>
      <c r="E142" s="205" t="s">
        <v>626</v>
      </c>
      <c r="F142" s="206" t="s">
        <v>627</v>
      </c>
      <c r="G142" s="207" t="s">
        <v>176</v>
      </c>
      <c r="H142" s="208">
        <v>0.25</v>
      </c>
      <c r="I142" s="209"/>
      <c r="J142" s="210">
        <f>ROUND(I142*H142,2)</f>
        <v>0</v>
      </c>
      <c r="K142" s="206" t="s">
        <v>141</v>
      </c>
      <c r="L142" s="211"/>
      <c r="M142" s="212" t="s">
        <v>1</v>
      </c>
      <c r="N142" s="213" t="s">
        <v>42</v>
      </c>
      <c r="O142" s="71"/>
      <c r="P142" s="195">
        <f>O142*H142</f>
        <v>0</v>
      </c>
      <c r="Q142" s="195">
        <v>5.3999999999999999E-2</v>
      </c>
      <c r="R142" s="195">
        <f>Q142*H142</f>
        <v>1.35E-2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314</v>
      </c>
      <c r="AT142" s="197" t="s">
        <v>151</v>
      </c>
      <c r="AU142" s="197" t="s">
        <v>87</v>
      </c>
      <c r="AY142" s="17" t="s">
        <v>135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85</v>
      </c>
      <c r="BK142" s="198">
        <f>ROUND(I142*H142,2)</f>
        <v>0</v>
      </c>
      <c r="BL142" s="17" t="s">
        <v>189</v>
      </c>
      <c r="BM142" s="197" t="s">
        <v>628</v>
      </c>
    </row>
    <row r="143" spans="1:65" s="2" customFormat="1" ht="11.25">
      <c r="A143" s="34"/>
      <c r="B143" s="35"/>
      <c r="C143" s="36"/>
      <c r="D143" s="199" t="s">
        <v>144</v>
      </c>
      <c r="E143" s="36"/>
      <c r="F143" s="200" t="s">
        <v>627</v>
      </c>
      <c r="G143" s="36"/>
      <c r="H143" s="36"/>
      <c r="I143" s="201"/>
      <c r="J143" s="36"/>
      <c r="K143" s="36"/>
      <c r="L143" s="39"/>
      <c r="M143" s="202"/>
      <c r="N143" s="203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144</v>
      </c>
      <c r="AU143" s="17" t="s">
        <v>87</v>
      </c>
    </row>
    <row r="144" spans="1:65" s="13" customFormat="1" ht="11.25">
      <c r="B144" s="214"/>
      <c r="C144" s="215"/>
      <c r="D144" s="199" t="s">
        <v>184</v>
      </c>
      <c r="E144" s="215"/>
      <c r="F144" s="216" t="s">
        <v>629</v>
      </c>
      <c r="G144" s="215"/>
      <c r="H144" s="217">
        <v>0.25</v>
      </c>
      <c r="I144" s="218"/>
      <c r="J144" s="215"/>
      <c r="K144" s="215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184</v>
      </c>
      <c r="AU144" s="223" t="s">
        <v>87</v>
      </c>
      <c r="AV144" s="13" t="s">
        <v>87</v>
      </c>
      <c r="AW144" s="13" t="s">
        <v>4</v>
      </c>
      <c r="AX144" s="13" t="s">
        <v>85</v>
      </c>
      <c r="AY144" s="223" t="s">
        <v>135</v>
      </c>
    </row>
    <row r="145" spans="1:65" s="2" customFormat="1" ht="37.9" customHeight="1">
      <c r="A145" s="34"/>
      <c r="B145" s="35"/>
      <c r="C145" s="186" t="s">
        <v>163</v>
      </c>
      <c r="D145" s="186" t="s">
        <v>137</v>
      </c>
      <c r="E145" s="187" t="s">
        <v>630</v>
      </c>
      <c r="F145" s="188" t="s">
        <v>631</v>
      </c>
      <c r="G145" s="189" t="s">
        <v>632</v>
      </c>
      <c r="H145" s="190">
        <v>1</v>
      </c>
      <c r="I145" s="191"/>
      <c r="J145" s="192">
        <f>ROUND(I145*H145,2)</f>
        <v>0</v>
      </c>
      <c r="K145" s="188" t="s">
        <v>148</v>
      </c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189</v>
      </c>
      <c r="AT145" s="197" t="s">
        <v>137</v>
      </c>
      <c r="AU145" s="197" t="s">
        <v>87</v>
      </c>
      <c r="AY145" s="17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189</v>
      </c>
      <c r="BM145" s="197" t="s">
        <v>633</v>
      </c>
    </row>
    <row r="146" spans="1:65" s="2" customFormat="1" ht="19.5">
      <c r="A146" s="34"/>
      <c r="B146" s="35"/>
      <c r="C146" s="36"/>
      <c r="D146" s="199" t="s">
        <v>144</v>
      </c>
      <c r="E146" s="36"/>
      <c r="F146" s="200" t="s">
        <v>631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144</v>
      </c>
      <c r="AU146" s="17" t="s">
        <v>87</v>
      </c>
    </row>
    <row r="147" spans="1:65" s="15" customFormat="1" ht="11.25">
      <c r="B147" s="236"/>
      <c r="C147" s="237"/>
      <c r="D147" s="199" t="s">
        <v>184</v>
      </c>
      <c r="E147" s="238" t="s">
        <v>1</v>
      </c>
      <c r="F147" s="239" t="s">
        <v>634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184</v>
      </c>
      <c r="AU147" s="245" t="s">
        <v>87</v>
      </c>
      <c r="AV147" s="15" t="s">
        <v>85</v>
      </c>
      <c r="AW147" s="15" t="s">
        <v>34</v>
      </c>
      <c r="AX147" s="15" t="s">
        <v>77</v>
      </c>
      <c r="AY147" s="245" t="s">
        <v>135</v>
      </c>
    </row>
    <row r="148" spans="1:65" s="15" customFormat="1" ht="22.5">
      <c r="B148" s="236"/>
      <c r="C148" s="237"/>
      <c r="D148" s="199" t="s">
        <v>184</v>
      </c>
      <c r="E148" s="238" t="s">
        <v>1</v>
      </c>
      <c r="F148" s="239" t="s">
        <v>635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184</v>
      </c>
      <c r="AU148" s="245" t="s">
        <v>87</v>
      </c>
      <c r="AV148" s="15" t="s">
        <v>85</v>
      </c>
      <c r="AW148" s="15" t="s">
        <v>34</v>
      </c>
      <c r="AX148" s="15" t="s">
        <v>77</v>
      </c>
      <c r="AY148" s="245" t="s">
        <v>135</v>
      </c>
    </row>
    <row r="149" spans="1:65" s="15" customFormat="1" ht="22.5">
      <c r="B149" s="236"/>
      <c r="C149" s="237"/>
      <c r="D149" s="199" t="s">
        <v>184</v>
      </c>
      <c r="E149" s="238" t="s">
        <v>1</v>
      </c>
      <c r="F149" s="239" t="s">
        <v>636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184</v>
      </c>
      <c r="AU149" s="245" t="s">
        <v>87</v>
      </c>
      <c r="AV149" s="15" t="s">
        <v>85</v>
      </c>
      <c r="AW149" s="15" t="s">
        <v>34</v>
      </c>
      <c r="AX149" s="15" t="s">
        <v>77</v>
      </c>
      <c r="AY149" s="245" t="s">
        <v>135</v>
      </c>
    </row>
    <row r="150" spans="1:65" s="15" customFormat="1" ht="11.25">
      <c r="B150" s="236"/>
      <c r="C150" s="237"/>
      <c r="D150" s="199" t="s">
        <v>184</v>
      </c>
      <c r="E150" s="238" t="s">
        <v>1</v>
      </c>
      <c r="F150" s="239" t="s">
        <v>637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184</v>
      </c>
      <c r="AU150" s="245" t="s">
        <v>87</v>
      </c>
      <c r="AV150" s="15" t="s">
        <v>85</v>
      </c>
      <c r="AW150" s="15" t="s">
        <v>34</v>
      </c>
      <c r="AX150" s="15" t="s">
        <v>77</v>
      </c>
      <c r="AY150" s="245" t="s">
        <v>135</v>
      </c>
    </row>
    <row r="151" spans="1:65" s="15" customFormat="1" ht="11.25">
      <c r="B151" s="236"/>
      <c r="C151" s="237"/>
      <c r="D151" s="199" t="s">
        <v>184</v>
      </c>
      <c r="E151" s="238" t="s">
        <v>1</v>
      </c>
      <c r="F151" s="239" t="s">
        <v>638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184</v>
      </c>
      <c r="AU151" s="245" t="s">
        <v>87</v>
      </c>
      <c r="AV151" s="15" t="s">
        <v>85</v>
      </c>
      <c r="AW151" s="15" t="s">
        <v>34</v>
      </c>
      <c r="AX151" s="15" t="s">
        <v>77</v>
      </c>
      <c r="AY151" s="245" t="s">
        <v>135</v>
      </c>
    </row>
    <row r="152" spans="1:65" s="13" customFormat="1" ht="11.25">
      <c r="B152" s="214"/>
      <c r="C152" s="215"/>
      <c r="D152" s="199" t="s">
        <v>184</v>
      </c>
      <c r="E152" s="224" t="s">
        <v>1</v>
      </c>
      <c r="F152" s="216" t="s">
        <v>85</v>
      </c>
      <c r="G152" s="215"/>
      <c r="H152" s="217">
        <v>1</v>
      </c>
      <c r="I152" s="218"/>
      <c r="J152" s="215"/>
      <c r="K152" s="215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184</v>
      </c>
      <c r="AU152" s="223" t="s">
        <v>87</v>
      </c>
      <c r="AV152" s="13" t="s">
        <v>87</v>
      </c>
      <c r="AW152" s="13" t="s">
        <v>34</v>
      </c>
      <c r="AX152" s="13" t="s">
        <v>85</v>
      </c>
      <c r="AY152" s="223" t="s">
        <v>135</v>
      </c>
    </row>
    <row r="153" spans="1:65" s="2" customFormat="1" ht="21.75" customHeight="1">
      <c r="A153" s="34"/>
      <c r="B153" s="35"/>
      <c r="C153" s="186" t="s">
        <v>169</v>
      </c>
      <c r="D153" s="186" t="s">
        <v>137</v>
      </c>
      <c r="E153" s="187" t="s">
        <v>639</v>
      </c>
      <c r="F153" s="188" t="s">
        <v>640</v>
      </c>
      <c r="G153" s="189" t="s">
        <v>176</v>
      </c>
      <c r="H153" s="190">
        <v>13</v>
      </c>
      <c r="I153" s="191"/>
      <c r="J153" s="192">
        <f>ROUND(I153*H153,2)</f>
        <v>0</v>
      </c>
      <c r="K153" s="188" t="s">
        <v>148</v>
      </c>
      <c r="L153" s="39"/>
      <c r="M153" s="193" t="s">
        <v>1</v>
      </c>
      <c r="N153" s="194" t="s">
        <v>42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189</v>
      </c>
      <c r="AT153" s="197" t="s">
        <v>137</v>
      </c>
      <c r="AU153" s="197" t="s">
        <v>87</v>
      </c>
      <c r="AY153" s="17" t="s">
        <v>135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189</v>
      </c>
      <c r="BM153" s="197" t="s">
        <v>641</v>
      </c>
    </row>
    <row r="154" spans="1:65" s="2" customFormat="1" ht="11.25">
      <c r="A154" s="34"/>
      <c r="B154" s="35"/>
      <c r="C154" s="36"/>
      <c r="D154" s="199" t="s">
        <v>144</v>
      </c>
      <c r="E154" s="36"/>
      <c r="F154" s="200" t="s">
        <v>640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144</v>
      </c>
      <c r="AU154" s="17" t="s">
        <v>87</v>
      </c>
    </row>
    <row r="155" spans="1:65" s="15" customFormat="1" ht="11.25">
      <c r="B155" s="236"/>
      <c r="C155" s="237"/>
      <c r="D155" s="199" t="s">
        <v>184</v>
      </c>
      <c r="E155" s="238" t="s">
        <v>1</v>
      </c>
      <c r="F155" s="239" t="s">
        <v>642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184</v>
      </c>
      <c r="AU155" s="245" t="s">
        <v>87</v>
      </c>
      <c r="AV155" s="15" t="s">
        <v>85</v>
      </c>
      <c r="AW155" s="15" t="s">
        <v>34</v>
      </c>
      <c r="AX155" s="15" t="s">
        <v>77</v>
      </c>
      <c r="AY155" s="245" t="s">
        <v>135</v>
      </c>
    </row>
    <row r="156" spans="1:65" s="15" customFormat="1" ht="11.25">
      <c r="B156" s="236"/>
      <c r="C156" s="237"/>
      <c r="D156" s="199" t="s">
        <v>184</v>
      </c>
      <c r="E156" s="238" t="s">
        <v>1</v>
      </c>
      <c r="F156" s="239" t="s">
        <v>643</v>
      </c>
      <c r="G156" s="237"/>
      <c r="H156" s="238" t="s">
        <v>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184</v>
      </c>
      <c r="AU156" s="245" t="s">
        <v>87</v>
      </c>
      <c r="AV156" s="15" t="s">
        <v>85</v>
      </c>
      <c r="AW156" s="15" t="s">
        <v>34</v>
      </c>
      <c r="AX156" s="15" t="s">
        <v>77</v>
      </c>
      <c r="AY156" s="245" t="s">
        <v>135</v>
      </c>
    </row>
    <row r="157" spans="1:65" s="15" customFormat="1" ht="11.25">
      <c r="B157" s="236"/>
      <c r="C157" s="237"/>
      <c r="D157" s="199" t="s">
        <v>184</v>
      </c>
      <c r="E157" s="238" t="s">
        <v>1</v>
      </c>
      <c r="F157" s="239" t="s">
        <v>644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184</v>
      </c>
      <c r="AU157" s="245" t="s">
        <v>87</v>
      </c>
      <c r="AV157" s="15" t="s">
        <v>85</v>
      </c>
      <c r="AW157" s="15" t="s">
        <v>34</v>
      </c>
      <c r="AX157" s="15" t="s">
        <v>77</v>
      </c>
      <c r="AY157" s="245" t="s">
        <v>135</v>
      </c>
    </row>
    <row r="158" spans="1:65" s="15" customFormat="1" ht="11.25">
      <c r="B158" s="236"/>
      <c r="C158" s="237"/>
      <c r="D158" s="199" t="s">
        <v>184</v>
      </c>
      <c r="E158" s="238" t="s">
        <v>1</v>
      </c>
      <c r="F158" s="239" t="s">
        <v>645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184</v>
      </c>
      <c r="AU158" s="245" t="s">
        <v>87</v>
      </c>
      <c r="AV158" s="15" t="s">
        <v>85</v>
      </c>
      <c r="AW158" s="15" t="s">
        <v>34</v>
      </c>
      <c r="AX158" s="15" t="s">
        <v>77</v>
      </c>
      <c r="AY158" s="245" t="s">
        <v>135</v>
      </c>
    </row>
    <row r="159" spans="1:65" s="13" customFormat="1" ht="11.25">
      <c r="B159" s="214"/>
      <c r="C159" s="215"/>
      <c r="D159" s="199" t="s">
        <v>184</v>
      </c>
      <c r="E159" s="224" t="s">
        <v>1</v>
      </c>
      <c r="F159" s="216" t="s">
        <v>203</v>
      </c>
      <c r="G159" s="215"/>
      <c r="H159" s="217">
        <v>13</v>
      </c>
      <c r="I159" s="218"/>
      <c r="J159" s="215"/>
      <c r="K159" s="215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184</v>
      </c>
      <c r="AU159" s="223" t="s">
        <v>87</v>
      </c>
      <c r="AV159" s="13" t="s">
        <v>87</v>
      </c>
      <c r="AW159" s="13" t="s">
        <v>34</v>
      </c>
      <c r="AX159" s="13" t="s">
        <v>85</v>
      </c>
      <c r="AY159" s="223" t="s">
        <v>135</v>
      </c>
    </row>
    <row r="160" spans="1:65" s="2" customFormat="1" ht="16.5" customHeight="1">
      <c r="A160" s="34"/>
      <c r="B160" s="35"/>
      <c r="C160" s="186" t="s">
        <v>154</v>
      </c>
      <c r="D160" s="186" t="s">
        <v>137</v>
      </c>
      <c r="E160" s="187" t="s">
        <v>646</v>
      </c>
      <c r="F160" s="188" t="s">
        <v>647</v>
      </c>
      <c r="G160" s="189" t="s">
        <v>243</v>
      </c>
      <c r="H160" s="190">
        <v>97.5</v>
      </c>
      <c r="I160" s="191"/>
      <c r="J160" s="192">
        <f>ROUND(I160*H160,2)</f>
        <v>0</v>
      </c>
      <c r="K160" s="188" t="s">
        <v>148</v>
      </c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189</v>
      </c>
      <c r="AT160" s="197" t="s">
        <v>137</v>
      </c>
      <c r="AU160" s="197" t="s">
        <v>87</v>
      </c>
      <c r="AY160" s="17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189</v>
      </c>
      <c r="BM160" s="197" t="s">
        <v>648</v>
      </c>
    </row>
    <row r="161" spans="1:65" s="2" customFormat="1" ht="11.25">
      <c r="A161" s="34"/>
      <c r="B161" s="35"/>
      <c r="C161" s="36"/>
      <c r="D161" s="199" t="s">
        <v>144</v>
      </c>
      <c r="E161" s="36"/>
      <c r="F161" s="200" t="s">
        <v>647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144</v>
      </c>
      <c r="AU161" s="17" t="s">
        <v>87</v>
      </c>
    </row>
    <row r="162" spans="1:65" s="15" customFormat="1" ht="22.5">
      <c r="B162" s="236"/>
      <c r="C162" s="237"/>
      <c r="D162" s="199" t="s">
        <v>184</v>
      </c>
      <c r="E162" s="238" t="s">
        <v>1</v>
      </c>
      <c r="F162" s="239" t="s">
        <v>649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184</v>
      </c>
      <c r="AU162" s="245" t="s">
        <v>87</v>
      </c>
      <c r="AV162" s="15" t="s">
        <v>85</v>
      </c>
      <c r="AW162" s="15" t="s">
        <v>34</v>
      </c>
      <c r="AX162" s="15" t="s">
        <v>77</v>
      </c>
      <c r="AY162" s="245" t="s">
        <v>135</v>
      </c>
    </row>
    <row r="163" spans="1:65" s="13" customFormat="1" ht="22.5">
      <c r="B163" s="214"/>
      <c r="C163" s="215"/>
      <c r="D163" s="199" t="s">
        <v>184</v>
      </c>
      <c r="E163" s="224" t="s">
        <v>1</v>
      </c>
      <c r="F163" s="216" t="s">
        <v>650</v>
      </c>
      <c r="G163" s="215"/>
      <c r="H163" s="217">
        <v>97.5</v>
      </c>
      <c r="I163" s="218"/>
      <c r="J163" s="215"/>
      <c r="K163" s="215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184</v>
      </c>
      <c r="AU163" s="223" t="s">
        <v>87</v>
      </c>
      <c r="AV163" s="13" t="s">
        <v>87</v>
      </c>
      <c r="AW163" s="13" t="s">
        <v>34</v>
      </c>
      <c r="AX163" s="13" t="s">
        <v>85</v>
      </c>
      <c r="AY163" s="223" t="s">
        <v>135</v>
      </c>
    </row>
    <row r="164" spans="1:65" s="2" customFormat="1" ht="16.5" customHeight="1">
      <c r="A164" s="34"/>
      <c r="B164" s="35"/>
      <c r="C164" s="186" t="s">
        <v>179</v>
      </c>
      <c r="D164" s="186" t="s">
        <v>137</v>
      </c>
      <c r="E164" s="187" t="s">
        <v>651</v>
      </c>
      <c r="F164" s="188" t="s">
        <v>652</v>
      </c>
      <c r="G164" s="189" t="s">
        <v>176</v>
      </c>
      <c r="H164" s="190">
        <v>48.33</v>
      </c>
      <c r="I164" s="191"/>
      <c r="J164" s="192">
        <f>ROUND(I164*H164,2)</f>
        <v>0</v>
      </c>
      <c r="K164" s="188" t="s">
        <v>148</v>
      </c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189</v>
      </c>
      <c r="AT164" s="197" t="s">
        <v>137</v>
      </c>
      <c r="AU164" s="197" t="s">
        <v>87</v>
      </c>
      <c r="AY164" s="17" t="s">
        <v>135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189</v>
      </c>
      <c r="BM164" s="197" t="s">
        <v>653</v>
      </c>
    </row>
    <row r="165" spans="1:65" s="2" customFormat="1" ht="11.25">
      <c r="A165" s="34"/>
      <c r="B165" s="35"/>
      <c r="C165" s="36"/>
      <c r="D165" s="199" t="s">
        <v>144</v>
      </c>
      <c r="E165" s="36"/>
      <c r="F165" s="200" t="s">
        <v>654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144</v>
      </c>
      <c r="AU165" s="17" t="s">
        <v>87</v>
      </c>
    </row>
    <row r="166" spans="1:65" s="15" customFormat="1" ht="22.5">
      <c r="B166" s="236"/>
      <c r="C166" s="237"/>
      <c r="D166" s="199" t="s">
        <v>184</v>
      </c>
      <c r="E166" s="238" t="s">
        <v>1</v>
      </c>
      <c r="F166" s="239" t="s">
        <v>655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184</v>
      </c>
      <c r="AU166" s="245" t="s">
        <v>87</v>
      </c>
      <c r="AV166" s="15" t="s">
        <v>85</v>
      </c>
      <c r="AW166" s="15" t="s">
        <v>34</v>
      </c>
      <c r="AX166" s="15" t="s">
        <v>77</v>
      </c>
      <c r="AY166" s="245" t="s">
        <v>135</v>
      </c>
    </row>
    <row r="167" spans="1:65" s="15" customFormat="1" ht="11.25">
      <c r="B167" s="236"/>
      <c r="C167" s="237"/>
      <c r="D167" s="199" t="s">
        <v>184</v>
      </c>
      <c r="E167" s="238" t="s">
        <v>1</v>
      </c>
      <c r="F167" s="239" t="s">
        <v>656</v>
      </c>
      <c r="G167" s="237"/>
      <c r="H167" s="238" t="s">
        <v>1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184</v>
      </c>
      <c r="AU167" s="245" t="s">
        <v>87</v>
      </c>
      <c r="AV167" s="15" t="s">
        <v>85</v>
      </c>
      <c r="AW167" s="15" t="s">
        <v>34</v>
      </c>
      <c r="AX167" s="15" t="s">
        <v>77</v>
      </c>
      <c r="AY167" s="245" t="s">
        <v>135</v>
      </c>
    </row>
    <row r="168" spans="1:65" s="13" customFormat="1" ht="11.25">
      <c r="B168" s="214"/>
      <c r="C168" s="215"/>
      <c r="D168" s="199" t="s">
        <v>184</v>
      </c>
      <c r="E168" s="224" t="s">
        <v>1</v>
      </c>
      <c r="F168" s="216" t="s">
        <v>657</v>
      </c>
      <c r="G168" s="215"/>
      <c r="H168" s="217">
        <v>48.33</v>
      </c>
      <c r="I168" s="218"/>
      <c r="J168" s="215"/>
      <c r="K168" s="215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184</v>
      </c>
      <c r="AU168" s="223" t="s">
        <v>87</v>
      </c>
      <c r="AV168" s="13" t="s">
        <v>87</v>
      </c>
      <c r="AW168" s="13" t="s">
        <v>34</v>
      </c>
      <c r="AX168" s="13" t="s">
        <v>85</v>
      </c>
      <c r="AY168" s="223" t="s">
        <v>135</v>
      </c>
    </row>
    <row r="169" spans="1:65" s="2" customFormat="1" ht="16.5" customHeight="1">
      <c r="A169" s="34"/>
      <c r="B169" s="35"/>
      <c r="C169" s="186" t="s">
        <v>186</v>
      </c>
      <c r="D169" s="186" t="s">
        <v>137</v>
      </c>
      <c r="E169" s="187" t="s">
        <v>658</v>
      </c>
      <c r="F169" s="188" t="s">
        <v>659</v>
      </c>
      <c r="G169" s="189" t="s">
        <v>176</v>
      </c>
      <c r="H169" s="190">
        <v>16.86</v>
      </c>
      <c r="I169" s="191"/>
      <c r="J169" s="192">
        <f>ROUND(I169*H169,2)</f>
        <v>0</v>
      </c>
      <c r="K169" s="188" t="s">
        <v>148</v>
      </c>
      <c r="L169" s="39"/>
      <c r="M169" s="193" t="s">
        <v>1</v>
      </c>
      <c r="N169" s="194" t="s">
        <v>42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189</v>
      </c>
      <c r="AT169" s="197" t="s">
        <v>137</v>
      </c>
      <c r="AU169" s="197" t="s">
        <v>87</v>
      </c>
      <c r="AY169" s="17" t="s">
        <v>135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85</v>
      </c>
      <c r="BK169" s="198">
        <f>ROUND(I169*H169,2)</f>
        <v>0</v>
      </c>
      <c r="BL169" s="17" t="s">
        <v>189</v>
      </c>
      <c r="BM169" s="197" t="s">
        <v>660</v>
      </c>
    </row>
    <row r="170" spans="1:65" s="2" customFormat="1" ht="11.25">
      <c r="A170" s="34"/>
      <c r="B170" s="35"/>
      <c r="C170" s="36"/>
      <c r="D170" s="199" t="s">
        <v>144</v>
      </c>
      <c r="E170" s="36"/>
      <c r="F170" s="200" t="s">
        <v>659</v>
      </c>
      <c r="G170" s="36"/>
      <c r="H170" s="36"/>
      <c r="I170" s="201"/>
      <c r="J170" s="36"/>
      <c r="K170" s="36"/>
      <c r="L170" s="39"/>
      <c r="M170" s="202"/>
      <c r="N170" s="203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144</v>
      </c>
      <c r="AU170" s="17" t="s">
        <v>87</v>
      </c>
    </row>
    <row r="171" spans="1:65" s="15" customFormat="1" ht="22.5">
      <c r="B171" s="236"/>
      <c r="C171" s="237"/>
      <c r="D171" s="199" t="s">
        <v>184</v>
      </c>
      <c r="E171" s="238" t="s">
        <v>1</v>
      </c>
      <c r="F171" s="239" t="s">
        <v>661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184</v>
      </c>
      <c r="AU171" s="245" t="s">
        <v>87</v>
      </c>
      <c r="AV171" s="15" t="s">
        <v>85</v>
      </c>
      <c r="AW171" s="15" t="s">
        <v>34</v>
      </c>
      <c r="AX171" s="15" t="s">
        <v>77</v>
      </c>
      <c r="AY171" s="245" t="s">
        <v>135</v>
      </c>
    </row>
    <row r="172" spans="1:65" s="15" customFormat="1" ht="11.25">
      <c r="B172" s="236"/>
      <c r="C172" s="237"/>
      <c r="D172" s="199" t="s">
        <v>184</v>
      </c>
      <c r="E172" s="238" t="s">
        <v>1</v>
      </c>
      <c r="F172" s="239" t="s">
        <v>656</v>
      </c>
      <c r="G172" s="237"/>
      <c r="H172" s="238" t="s">
        <v>1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184</v>
      </c>
      <c r="AU172" s="245" t="s">
        <v>87</v>
      </c>
      <c r="AV172" s="15" t="s">
        <v>85</v>
      </c>
      <c r="AW172" s="15" t="s">
        <v>34</v>
      </c>
      <c r="AX172" s="15" t="s">
        <v>77</v>
      </c>
      <c r="AY172" s="245" t="s">
        <v>135</v>
      </c>
    </row>
    <row r="173" spans="1:65" s="13" customFormat="1" ht="11.25">
      <c r="B173" s="214"/>
      <c r="C173" s="215"/>
      <c r="D173" s="199" t="s">
        <v>184</v>
      </c>
      <c r="E173" s="224" t="s">
        <v>1</v>
      </c>
      <c r="F173" s="216" t="s">
        <v>662</v>
      </c>
      <c r="G173" s="215"/>
      <c r="H173" s="217">
        <v>16.86</v>
      </c>
      <c r="I173" s="218"/>
      <c r="J173" s="215"/>
      <c r="K173" s="215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184</v>
      </c>
      <c r="AU173" s="223" t="s">
        <v>87</v>
      </c>
      <c r="AV173" s="13" t="s">
        <v>87</v>
      </c>
      <c r="AW173" s="13" t="s">
        <v>34</v>
      </c>
      <c r="AX173" s="13" t="s">
        <v>85</v>
      </c>
      <c r="AY173" s="223" t="s">
        <v>135</v>
      </c>
    </row>
    <row r="174" spans="1:65" s="2" customFormat="1" ht="24.2" customHeight="1">
      <c r="A174" s="34"/>
      <c r="B174" s="35"/>
      <c r="C174" s="186" t="s">
        <v>192</v>
      </c>
      <c r="D174" s="186" t="s">
        <v>137</v>
      </c>
      <c r="E174" s="187" t="s">
        <v>663</v>
      </c>
      <c r="F174" s="188" t="s">
        <v>664</v>
      </c>
      <c r="G174" s="189" t="s">
        <v>176</v>
      </c>
      <c r="H174" s="190">
        <v>72.66</v>
      </c>
      <c r="I174" s="191"/>
      <c r="J174" s="192">
        <f>ROUND(I174*H174,2)</f>
        <v>0</v>
      </c>
      <c r="K174" s="188" t="s">
        <v>148</v>
      </c>
      <c r="L174" s="39"/>
      <c r="M174" s="193" t="s">
        <v>1</v>
      </c>
      <c r="N174" s="194" t="s">
        <v>42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189</v>
      </c>
      <c r="AT174" s="197" t="s">
        <v>137</v>
      </c>
      <c r="AU174" s="197" t="s">
        <v>87</v>
      </c>
      <c r="AY174" s="17" t="s">
        <v>135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85</v>
      </c>
      <c r="BK174" s="198">
        <f>ROUND(I174*H174,2)</f>
        <v>0</v>
      </c>
      <c r="BL174" s="17" t="s">
        <v>189</v>
      </c>
      <c r="BM174" s="197" t="s">
        <v>665</v>
      </c>
    </row>
    <row r="175" spans="1:65" s="2" customFormat="1" ht="19.5">
      <c r="A175" s="34"/>
      <c r="B175" s="35"/>
      <c r="C175" s="36"/>
      <c r="D175" s="199" t="s">
        <v>144</v>
      </c>
      <c r="E175" s="36"/>
      <c r="F175" s="200" t="s">
        <v>664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144</v>
      </c>
      <c r="AU175" s="17" t="s">
        <v>87</v>
      </c>
    </row>
    <row r="176" spans="1:65" s="13" customFormat="1" ht="33.75">
      <c r="B176" s="214"/>
      <c r="C176" s="215"/>
      <c r="D176" s="199" t="s">
        <v>184</v>
      </c>
      <c r="E176" s="224" t="s">
        <v>1</v>
      </c>
      <c r="F176" s="216" t="s">
        <v>666</v>
      </c>
      <c r="G176" s="215"/>
      <c r="H176" s="217">
        <v>72.66</v>
      </c>
      <c r="I176" s="218"/>
      <c r="J176" s="215"/>
      <c r="K176" s="215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184</v>
      </c>
      <c r="AU176" s="223" t="s">
        <v>87</v>
      </c>
      <c r="AV176" s="13" t="s">
        <v>87</v>
      </c>
      <c r="AW176" s="13" t="s">
        <v>34</v>
      </c>
      <c r="AX176" s="13" t="s">
        <v>85</v>
      </c>
      <c r="AY176" s="223" t="s">
        <v>135</v>
      </c>
    </row>
    <row r="177" spans="1:65" s="2" customFormat="1" ht="33" customHeight="1">
      <c r="A177" s="34"/>
      <c r="B177" s="35"/>
      <c r="C177" s="186" t="s">
        <v>197</v>
      </c>
      <c r="D177" s="186" t="s">
        <v>137</v>
      </c>
      <c r="E177" s="187" t="s">
        <v>667</v>
      </c>
      <c r="F177" s="188" t="s">
        <v>668</v>
      </c>
      <c r="G177" s="189" t="s">
        <v>632</v>
      </c>
      <c r="H177" s="190">
        <v>1</v>
      </c>
      <c r="I177" s="191"/>
      <c r="J177" s="192">
        <f>ROUND(I177*H177,2)</f>
        <v>0</v>
      </c>
      <c r="K177" s="188" t="s">
        <v>148</v>
      </c>
      <c r="L177" s="39"/>
      <c r="M177" s="193" t="s">
        <v>1</v>
      </c>
      <c r="N177" s="194" t="s">
        <v>42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189</v>
      </c>
      <c r="AT177" s="197" t="s">
        <v>137</v>
      </c>
      <c r="AU177" s="197" t="s">
        <v>87</v>
      </c>
      <c r="AY177" s="17" t="s">
        <v>135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85</v>
      </c>
      <c r="BK177" s="198">
        <f>ROUND(I177*H177,2)</f>
        <v>0</v>
      </c>
      <c r="BL177" s="17" t="s">
        <v>189</v>
      </c>
      <c r="BM177" s="197" t="s">
        <v>669</v>
      </c>
    </row>
    <row r="178" spans="1:65" s="2" customFormat="1" ht="19.5">
      <c r="A178" s="34"/>
      <c r="B178" s="35"/>
      <c r="C178" s="36"/>
      <c r="D178" s="199" t="s">
        <v>144</v>
      </c>
      <c r="E178" s="36"/>
      <c r="F178" s="200" t="s">
        <v>668</v>
      </c>
      <c r="G178" s="36"/>
      <c r="H178" s="36"/>
      <c r="I178" s="201"/>
      <c r="J178" s="36"/>
      <c r="K178" s="36"/>
      <c r="L178" s="39"/>
      <c r="M178" s="202"/>
      <c r="N178" s="203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144</v>
      </c>
      <c r="AU178" s="17" t="s">
        <v>87</v>
      </c>
    </row>
    <row r="179" spans="1:65" s="2" customFormat="1" ht="24.2" customHeight="1">
      <c r="A179" s="34"/>
      <c r="B179" s="35"/>
      <c r="C179" s="186" t="s">
        <v>203</v>
      </c>
      <c r="D179" s="186" t="s">
        <v>137</v>
      </c>
      <c r="E179" s="187" t="s">
        <v>670</v>
      </c>
      <c r="F179" s="188" t="s">
        <v>671</v>
      </c>
      <c r="G179" s="189" t="s">
        <v>317</v>
      </c>
      <c r="H179" s="190">
        <v>0.68899999999999995</v>
      </c>
      <c r="I179" s="191"/>
      <c r="J179" s="192">
        <f>ROUND(I179*H179,2)</f>
        <v>0</v>
      </c>
      <c r="K179" s="188" t="s">
        <v>141</v>
      </c>
      <c r="L179" s="39"/>
      <c r="M179" s="193" t="s">
        <v>1</v>
      </c>
      <c r="N179" s="194" t="s">
        <v>42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189</v>
      </c>
      <c r="AT179" s="197" t="s">
        <v>137</v>
      </c>
      <c r="AU179" s="197" t="s">
        <v>87</v>
      </c>
      <c r="AY179" s="17" t="s">
        <v>135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85</v>
      </c>
      <c r="BK179" s="198">
        <f>ROUND(I179*H179,2)</f>
        <v>0</v>
      </c>
      <c r="BL179" s="17" t="s">
        <v>189</v>
      </c>
      <c r="BM179" s="197" t="s">
        <v>672</v>
      </c>
    </row>
    <row r="180" spans="1:65" s="2" customFormat="1" ht="29.25">
      <c r="A180" s="34"/>
      <c r="B180" s="35"/>
      <c r="C180" s="36"/>
      <c r="D180" s="199" t="s">
        <v>144</v>
      </c>
      <c r="E180" s="36"/>
      <c r="F180" s="200" t="s">
        <v>673</v>
      </c>
      <c r="G180" s="36"/>
      <c r="H180" s="36"/>
      <c r="I180" s="201"/>
      <c r="J180" s="36"/>
      <c r="K180" s="36"/>
      <c r="L180" s="39"/>
      <c r="M180" s="202"/>
      <c r="N180" s="203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144</v>
      </c>
      <c r="AU180" s="17" t="s">
        <v>87</v>
      </c>
    </row>
    <row r="181" spans="1:65" s="12" customFormat="1" ht="22.9" customHeight="1">
      <c r="B181" s="170"/>
      <c r="C181" s="171"/>
      <c r="D181" s="172" t="s">
        <v>76</v>
      </c>
      <c r="E181" s="184" t="s">
        <v>674</v>
      </c>
      <c r="F181" s="184" t="s">
        <v>675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SUM(P182:P187)</f>
        <v>0</v>
      </c>
      <c r="Q181" s="178"/>
      <c r="R181" s="179">
        <f>SUM(R182:R187)</f>
        <v>0.11277</v>
      </c>
      <c r="S181" s="178"/>
      <c r="T181" s="180">
        <f>SUM(T182:T187)</f>
        <v>0.38114999999999999</v>
      </c>
      <c r="AR181" s="181" t="s">
        <v>87</v>
      </c>
      <c r="AT181" s="182" t="s">
        <v>76</v>
      </c>
      <c r="AU181" s="182" t="s">
        <v>85</v>
      </c>
      <c r="AY181" s="181" t="s">
        <v>135</v>
      </c>
      <c r="BK181" s="183">
        <f>SUM(BK182:BK187)</f>
        <v>0</v>
      </c>
    </row>
    <row r="182" spans="1:65" s="2" customFormat="1" ht="24.2" customHeight="1">
      <c r="A182" s="34"/>
      <c r="B182" s="35"/>
      <c r="C182" s="186" t="s">
        <v>209</v>
      </c>
      <c r="D182" s="186" t="s">
        <v>137</v>
      </c>
      <c r="E182" s="187" t="s">
        <v>676</v>
      </c>
      <c r="F182" s="188" t="s">
        <v>677</v>
      </c>
      <c r="G182" s="189" t="s">
        <v>176</v>
      </c>
      <c r="H182" s="190">
        <v>3.15</v>
      </c>
      <c r="I182" s="191"/>
      <c r="J182" s="192">
        <f>ROUND(I182*H182,2)</f>
        <v>0</v>
      </c>
      <c r="K182" s="188" t="s">
        <v>141</v>
      </c>
      <c r="L182" s="39"/>
      <c r="M182" s="193" t="s">
        <v>1</v>
      </c>
      <c r="N182" s="194" t="s">
        <v>42</v>
      </c>
      <c r="O182" s="71"/>
      <c r="P182" s="195">
        <f>O182*H182</f>
        <v>0</v>
      </c>
      <c r="Q182" s="195">
        <v>3.5799999999999998E-2</v>
      </c>
      <c r="R182" s="195">
        <f>Q182*H182</f>
        <v>0.11277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189</v>
      </c>
      <c r="AT182" s="197" t="s">
        <v>137</v>
      </c>
      <c r="AU182" s="197" t="s">
        <v>87</v>
      </c>
      <c r="AY182" s="17" t="s">
        <v>135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85</v>
      </c>
      <c r="BK182" s="198">
        <f>ROUND(I182*H182,2)</f>
        <v>0</v>
      </c>
      <c r="BL182" s="17" t="s">
        <v>189</v>
      </c>
      <c r="BM182" s="197" t="s">
        <v>678</v>
      </c>
    </row>
    <row r="183" spans="1:65" s="2" customFormat="1" ht="29.25">
      <c r="A183" s="34"/>
      <c r="B183" s="35"/>
      <c r="C183" s="36"/>
      <c r="D183" s="199" t="s">
        <v>144</v>
      </c>
      <c r="E183" s="36"/>
      <c r="F183" s="200" t="s">
        <v>679</v>
      </c>
      <c r="G183" s="36"/>
      <c r="H183" s="36"/>
      <c r="I183" s="201"/>
      <c r="J183" s="36"/>
      <c r="K183" s="36"/>
      <c r="L183" s="39"/>
      <c r="M183" s="202"/>
      <c r="N183" s="203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144</v>
      </c>
      <c r="AU183" s="17" t="s">
        <v>87</v>
      </c>
    </row>
    <row r="184" spans="1:65" s="13" customFormat="1" ht="11.25">
      <c r="B184" s="214"/>
      <c r="C184" s="215"/>
      <c r="D184" s="199" t="s">
        <v>184</v>
      </c>
      <c r="E184" s="224" t="s">
        <v>1</v>
      </c>
      <c r="F184" s="216" t="s">
        <v>680</v>
      </c>
      <c r="G184" s="215"/>
      <c r="H184" s="217">
        <v>3.15</v>
      </c>
      <c r="I184" s="218"/>
      <c r="J184" s="215"/>
      <c r="K184" s="215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184</v>
      </c>
      <c r="AU184" s="223" t="s">
        <v>87</v>
      </c>
      <c r="AV184" s="13" t="s">
        <v>87</v>
      </c>
      <c r="AW184" s="13" t="s">
        <v>34</v>
      </c>
      <c r="AX184" s="13" t="s">
        <v>85</v>
      </c>
      <c r="AY184" s="223" t="s">
        <v>135</v>
      </c>
    </row>
    <row r="185" spans="1:65" s="2" customFormat="1" ht="24.2" customHeight="1">
      <c r="A185" s="34"/>
      <c r="B185" s="35"/>
      <c r="C185" s="186" t="s">
        <v>8</v>
      </c>
      <c r="D185" s="186" t="s">
        <v>137</v>
      </c>
      <c r="E185" s="187" t="s">
        <v>681</v>
      </c>
      <c r="F185" s="188" t="s">
        <v>682</v>
      </c>
      <c r="G185" s="189" t="s">
        <v>176</v>
      </c>
      <c r="H185" s="190">
        <v>3.15</v>
      </c>
      <c r="I185" s="191"/>
      <c r="J185" s="192">
        <f>ROUND(I185*H185,2)</f>
        <v>0</v>
      </c>
      <c r="K185" s="188" t="s">
        <v>141</v>
      </c>
      <c r="L185" s="39"/>
      <c r="M185" s="193" t="s">
        <v>1</v>
      </c>
      <c r="N185" s="194" t="s">
        <v>42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0.121</v>
      </c>
      <c r="T185" s="196">
        <f>S185*H185</f>
        <v>0.38114999999999999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189</v>
      </c>
      <c r="AT185" s="197" t="s">
        <v>137</v>
      </c>
      <c r="AU185" s="197" t="s">
        <v>87</v>
      </c>
      <c r="AY185" s="17" t="s">
        <v>135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189</v>
      </c>
      <c r="BM185" s="197" t="s">
        <v>683</v>
      </c>
    </row>
    <row r="186" spans="1:65" s="2" customFormat="1" ht="19.5">
      <c r="A186" s="34"/>
      <c r="B186" s="35"/>
      <c r="C186" s="36"/>
      <c r="D186" s="199" t="s">
        <v>144</v>
      </c>
      <c r="E186" s="36"/>
      <c r="F186" s="200" t="s">
        <v>682</v>
      </c>
      <c r="G186" s="36"/>
      <c r="H186" s="36"/>
      <c r="I186" s="201"/>
      <c r="J186" s="36"/>
      <c r="K186" s="36"/>
      <c r="L186" s="39"/>
      <c r="M186" s="202"/>
      <c r="N186" s="203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144</v>
      </c>
      <c r="AU186" s="17" t="s">
        <v>87</v>
      </c>
    </row>
    <row r="187" spans="1:65" s="13" customFormat="1" ht="11.25">
      <c r="B187" s="214"/>
      <c r="C187" s="215"/>
      <c r="D187" s="199" t="s">
        <v>184</v>
      </c>
      <c r="E187" s="224" t="s">
        <v>1</v>
      </c>
      <c r="F187" s="216" t="s">
        <v>680</v>
      </c>
      <c r="G187" s="215"/>
      <c r="H187" s="217">
        <v>3.15</v>
      </c>
      <c r="I187" s="218"/>
      <c r="J187" s="215"/>
      <c r="K187" s="215"/>
      <c r="L187" s="219"/>
      <c r="M187" s="246"/>
      <c r="N187" s="247"/>
      <c r="O187" s="247"/>
      <c r="P187" s="247"/>
      <c r="Q187" s="247"/>
      <c r="R187" s="247"/>
      <c r="S187" s="247"/>
      <c r="T187" s="248"/>
      <c r="AT187" s="223" t="s">
        <v>184</v>
      </c>
      <c r="AU187" s="223" t="s">
        <v>87</v>
      </c>
      <c r="AV187" s="13" t="s">
        <v>87</v>
      </c>
      <c r="AW187" s="13" t="s">
        <v>34</v>
      </c>
      <c r="AX187" s="13" t="s">
        <v>85</v>
      </c>
      <c r="AY187" s="223" t="s">
        <v>135</v>
      </c>
    </row>
    <row r="188" spans="1:65" s="2" customFormat="1" ht="6.95" customHeight="1">
      <c r="A188" s="3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39"/>
      <c r="M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</row>
  </sheetData>
  <sheetProtection algorithmName="SHA-512" hashValue="ijRHZmIh9V7IJ+lzsY7IryY/jYA9hszN1qyoGZLEKy6wBkkbU6pktTE8qyk1D4U0JO4F/61TkMaX2KfLqhtUFw==" saltValue="4xkb6q3+uDMiz4P3J6dFD+c0c23Wcm5fP3x19qF2W/5KBi2zJ1C67oks72YqTm+rP/5Kp5HEahVEtxqmoVZwCw==" spinCount="100000" sheet="1" objects="1" scenarios="1" formatColumns="0" formatRows="0" autoFilter="0"/>
  <autoFilter ref="C121:K187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Brno, Kounicova 26 - Oprava hlavního vstupu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684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ROUND((SUM(BE121:BE234)),  2)</f>
        <v>0</v>
      </c>
      <c r="G33" s="34"/>
      <c r="H33" s="34"/>
      <c r="I33" s="124">
        <v>0.21</v>
      </c>
      <c r="J33" s="123">
        <f>ROUND(((SUM(BE121:BE234))*I33),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ROUND((SUM(BF121:BF234)),  2)</f>
        <v>0</v>
      </c>
      <c r="G34" s="34"/>
      <c r="H34" s="34"/>
      <c r="I34" s="124">
        <v>0.15</v>
      </c>
      <c r="J34" s="123">
        <f>ROUND(((SUM(BF121:BF234))*I34),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ROUND((SUM(BG121:BG234)),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ROUND((SUM(BH121:BH234)),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ROUND((SUM(BI121:BI234)),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Brno, Kounicova 26 - Oprava hlavního vstupu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3" t="str">
        <f>E9</f>
        <v>03 - Elektroinstalace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 26</v>
      </c>
      <c r="G89" s="36"/>
      <c r="H89" s="36"/>
      <c r="I89" s="29" t="s">
        <v>22</v>
      </c>
      <c r="J89" s="66" t="str">
        <f>IF(J12="","",J12)</f>
        <v>22. 9. 2022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104</v>
      </c>
      <c r="D94" s="144"/>
      <c r="E94" s="144"/>
      <c r="F94" s="144"/>
      <c r="G94" s="144"/>
      <c r="H94" s="144"/>
      <c r="I94" s="144"/>
      <c r="J94" s="145" t="s">
        <v>105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106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107</v>
      </c>
    </row>
    <row r="97" spans="1:31" s="9" customFormat="1" ht="24.95" customHeight="1">
      <c r="B97" s="147"/>
      <c r="C97" s="148"/>
      <c r="D97" s="149" t="s">
        <v>114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685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4.85" customHeight="1">
      <c r="B99" s="153"/>
      <c r="C99" s="154"/>
      <c r="D99" s="155" t="s">
        <v>686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687</v>
      </c>
      <c r="E100" s="156"/>
      <c r="F100" s="156"/>
      <c r="G100" s="156"/>
      <c r="H100" s="156"/>
      <c r="I100" s="156"/>
      <c r="J100" s="157">
        <f>J153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688</v>
      </c>
      <c r="E101" s="156"/>
      <c r="F101" s="156"/>
      <c r="G101" s="156"/>
      <c r="H101" s="156"/>
      <c r="I101" s="156"/>
      <c r="J101" s="157">
        <f>J222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1" t="str">
        <f>E7</f>
        <v>Brno, Kounicova 26 - Oprava hlavního vstupu</v>
      </c>
      <c r="F111" s="302"/>
      <c r="G111" s="302"/>
      <c r="H111" s="30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101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3" t="str">
        <f>E9</f>
        <v>03 - Elektroinstalace</v>
      </c>
      <c r="F113" s="303"/>
      <c r="G113" s="303"/>
      <c r="H113" s="30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Brno, Kounicova 26</v>
      </c>
      <c r="G115" s="36"/>
      <c r="H115" s="36"/>
      <c r="I115" s="29" t="s">
        <v>22</v>
      </c>
      <c r="J115" s="66" t="str">
        <f>IF(J12="","",J12)</f>
        <v>22. 9. 2022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29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121</v>
      </c>
      <c r="D120" s="162" t="s">
        <v>62</v>
      </c>
      <c r="E120" s="162" t="s">
        <v>58</v>
      </c>
      <c r="F120" s="162" t="s">
        <v>59</v>
      </c>
      <c r="G120" s="162" t="s">
        <v>122</v>
      </c>
      <c r="H120" s="162" t="s">
        <v>123</v>
      </c>
      <c r="I120" s="162" t="s">
        <v>124</v>
      </c>
      <c r="J120" s="162" t="s">
        <v>105</v>
      </c>
      <c r="K120" s="163" t="s">
        <v>125</v>
      </c>
      <c r="L120" s="164"/>
      <c r="M120" s="75" t="s">
        <v>1</v>
      </c>
      <c r="N120" s="76" t="s">
        <v>41</v>
      </c>
      <c r="O120" s="76" t="s">
        <v>126</v>
      </c>
      <c r="P120" s="76" t="s">
        <v>127</v>
      </c>
      <c r="Q120" s="76" t="s">
        <v>128</v>
      </c>
      <c r="R120" s="76" t="s">
        <v>129</v>
      </c>
      <c r="S120" s="76" t="s">
        <v>130</v>
      </c>
      <c r="T120" s="77" t="s">
        <v>131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132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0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107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76</v>
      </c>
      <c r="E122" s="173" t="s">
        <v>376</v>
      </c>
      <c r="F122" s="173" t="s">
        <v>377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P123+P153+P222</f>
        <v>0</v>
      </c>
      <c r="Q122" s="178"/>
      <c r="R122" s="179">
        <f>R123+R153+R222</f>
        <v>0</v>
      </c>
      <c r="S122" s="178"/>
      <c r="T122" s="180">
        <f>T123+T153+T222</f>
        <v>0</v>
      </c>
      <c r="AR122" s="181" t="s">
        <v>87</v>
      </c>
      <c r="AT122" s="182" t="s">
        <v>76</v>
      </c>
      <c r="AU122" s="182" t="s">
        <v>77</v>
      </c>
      <c r="AY122" s="181" t="s">
        <v>135</v>
      </c>
      <c r="BK122" s="183">
        <f>BK123+BK153+BK222</f>
        <v>0</v>
      </c>
    </row>
    <row r="123" spans="1:65" s="12" customFormat="1" ht="22.9" customHeight="1">
      <c r="B123" s="170"/>
      <c r="C123" s="171"/>
      <c r="D123" s="172" t="s">
        <v>76</v>
      </c>
      <c r="E123" s="184" t="s">
        <v>689</v>
      </c>
      <c r="F123" s="184" t="s">
        <v>690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81" t="s">
        <v>87</v>
      </c>
      <c r="AT123" s="182" t="s">
        <v>76</v>
      </c>
      <c r="AU123" s="182" t="s">
        <v>85</v>
      </c>
      <c r="AY123" s="181" t="s">
        <v>135</v>
      </c>
      <c r="BK123" s="183">
        <f>BK124</f>
        <v>0</v>
      </c>
    </row>
    <row r="124" spans="1:65" s="12" customFormat="1" ht="20.85" customHeight="1">
      <c r="B124" s="170"/>
      <c r="C124" s="171"/>
      <c r="D124" s="172" t="s">
        <v>76</v>
      </c>
      <c r="E124" s="184" t="s">
        <v>691</v>
      </c>
      <c r="F124" s="184" t="s">
        <v>692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SUM(P125:P152)</f>
        <v>0</v>
      </c>
      <c r="Q124" s="178"/>
      <c r="R124" s="179">
        <f>SUM(R125:R152)</f>
        <v>0</v>
      </c>
      <c r="S124" s="178"/>
      <c r="T124" s="180">
        <f>SUM(T125:T152)</f>
        <v>0</v>
      </c>
      <c r="AR124" s="181" t="s">
        <v>87</v>
      </c>
      <c r="AT124" s="182" t="s">
        <v>76</v>
      </c>
      <c r="AU124" s="182" t="s">
        <v>87</v>
      </c>
      <c r="AY124" s="181" t="s">
        <v>135</v>
      </c>
      <c r="BK124" s="183">
        <f>SUM(BK125:BK152)</f>
        <v>0</v>
      </c>
    </row>
    <row r="125" spans="1:65" s="2" customFormat="1" ht="24.2" customHeight="1">
      <c r="A125" s="34"/>
      <c r="B125" s="35"/>
      <c r="C125" s="186" t="s">
        <v>85</v>
      </c>
      <c r="D125" s="186" t="s">
        <v>137</v>
      </c>
      <c r="E125" s="187" t="s">
        <v>693</v>
      </c>
      <c r="F125" s="188" t="s">
        <v>694</v>
      </c>
      <c r="G125" s="189" t="s">
        <v>140</v>
      </c>
      <c r="H125" s="190">
        <v>1</v>
      </c>
      <c r="I125" s="191"/>
      <c r="J125" s="192">
        <f>ROUND(I125*H125,2)</f>
        <v>0</v>
      </c>
      <c r="K125" s="188" t="s">
        <v>141</v>
      </c>
      <c r="L125" s="39"/>
      <c r="M125" s="193" t="s">
        <v>1</v>
      </c>
      <c r="N125" s="194" t="s">
        <v>42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189</v>
      </c>
      <c r="AT125" s="197" t="s">
        <v>137</v>
      </c>
      <c r="AU125" s="197" t="s">
        <v>150</v>
      </c>
      <c r="AY125" s="17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85</v>
      </c>
      <c r="BK125" s="198">
        <f>ROUND(I125*H125,2)</f>
        <v>0</v>
      </c>
      <c r="BL125" s="17" t="s">
        <v>189</v>
      </c>
      <c r="BM125" s="197" t="s">
        <v>695</v>
      </c>
    </row>
    <row r="126" spans="1:65" s="2" customFormat="1" ht="19.5">
      <c r="A126" s="34"/>
      <c r="B126" s="35"/>
      <c r="C126" s="36"/>
      <c r="D126" s="199" t="s">
        <v>144</v>
      </c>
      <c r="E126" s="36"/>
      <c r="F126" s="200" t="s">
        <v>696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144</v>
      </c>
      <c r="AU126" s="17" t="s">
        <v>150</v>
      </c>
    </row>
    <row r="127" spans="1:65" s="2" customFormat="1" ht="16.5" customHeight="1">
      <c r="A127" s="34"/>
      <c r="B127" s="35"/>
      <c r="C127" s="204" t="s">
        <v>87</v>
      </c>
      <c r="D127" s="204" t="s">
        <v>151</v>
      </c>
      <c r="E127" s="205" t="s">
        <v>697</v>
      </c>
      <c r="F127" s="206" t="s">
        <v>698</v>
      </c>
      <c r="G127" s="207" t="s">
        <v>403</v>
      </c>
      <c r="H127" s="208">
        <v>1</v>
      </c>
      <c r="I127" s="209"/>
      <c r="J127" s="210">
        <f>ROUND(I127*H127,2)</f>
        <v>0</v>
      </c>
      <c r="K127" s="206" t="s">
        <v>148</v>
      </c>
      <c r="L127" s="211"/>
      <c r="M127" s="212" t="s">
        <v>1</v>
      </c>
      <c r="N127" s="213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314</v>
      </c>
      <c r="AT127" s="197" t="s">
        <v>151</v>
      </c>
      <c r="AU127" s="197" t="s">
        <v>150</v>
      </c>
      <c r="AY127" s="17" t="s">
        <v>135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189</v>
      </c>
      <c r="BM127" s="197" t="s">
        <v>699</v>
      </c>
    </row>
    <row r="128" spans="1:65" s="2" customFormat="1" ht="11.25">
      <c r="A128" s="34"/>
      <c r="B128" s="35"/>
      <c r="C128" s="36"/>
      <c r="D128" s="199" t="s">
        <v>144</v>
      </c>
      <c r="E128" s="36"/>
      <c r="F128" s="200" t="s">
        <v>698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144</v>
      </c>
      <c r="AU128" s="17" t="s">
        <v>150</v>
      </c>
    </row>
    <row r="129" spans="1:65" s="2" customFormat="1" ht="16.5" customHeight="1">
      <c r="A129" s="34"/>
      <c r="B129" s="35"/>
      <c r="C129" s="186" t="s">
        <v>150</v>
      </c>
      <c r="D129" s="186" t="s">
        <v>137</v>
      </c>
      <c r="E129" s="187" t="s">
        <v>700</v>
      </c>
      <c r="F129" s="188" t="s">
        <v>701</v>
      </c>
      <c r="G129" s="189" t="s">
        <v>403</v>
      </c>
      <c r="H129" s="190">
        <v>1</v>
      </c>
      <c r="I129" s="191"/>
      <c r="J129" s="192">
        <f>ROUND(I129*H129,2)</f>
        <v>0</v>
      </c>
      <c r="K129" s="188" t="s">
        <v>148</v>
      </c>
      <c r="L129" s="39"/>
      <c r="M129" s="193" t="s">
        <v>1</v>
      </c>
      <c r="N129" s="194" t="s">
        <v>42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189</v>
      </c>
      <c r="AT129" s="197" t="s">
        <v>137</v>
      </c>
      <c r="AU129" s="197" t="s">
        <v>150</v>
      </c>
      <c r="AY129" s="17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85</v>
      </c>
      <c r="BK129" s="198">
        <f>ROUND(I129*H129,2)</f>
        <v>0</v>
      </c>
      <c r="BL129" s="17" t="s">
        <v>189</v>
      </c>
      <c r="BM129" s="197" t="s">
        <v>702</v>
      </c>
    </row>
    <row r="130" spans="1:65" s="2" customFormat="1" ht="11.25">
      <c r="A130" s="34"/>
      <c r="B130" s="35"/>
      <c r="C130" s="36"/>
      <c r="D130" s="199" t="s">
        <v>144</v>
      </c>
      <c r="E130" s="36"/>
      <c r="F130" s="200" t="s">
        <v>701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144</v>
      </c>
      <c r="AU130" s="17" t="s">
        <v>150</v>
      </c>
    </row>
    <row r="131" spans="1:65" s="2" customFormat="1" ht="16.5" customHeight="1">
      <c r="A131" s="34"/>
      <c r="B131" s="35"/>
      <c r="C131" s="204" t="s">
        <v>142</v>
      </c>
      <c r="D131" s="204" t="s">
        <v>151</v>
      </c>
      <c r="E131" s="205" t="s">
        <v>703</v>
      </c>
      <c r="F131" s="206" t="s">
        <v>704</v>
      </c>
      <c r="G131" s="207" t="s">
        <v>403</v>
      </c>
      <c r="H131" s="208">
        <v>1</v>
      </c>
      <c r="I131" s="209"/>
      <c r="J131" s="210">
        <f>ROUND(I131*H131,2)</f>
        <v>0</v>
      </c>
      <c r="K131" s="206" t="s">
        <v>148</v>
      </c>
      <c r="L131" s="211"/>
      <c r="M131" s="212" t="s">
        <v>1</v>
      </c>
      <c r="N131" s="213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314</v>
      </c>
      <c r="AT131" s="197" t="s">
        <v>151</v>
      </c>
      <c r="AU131" s="197" t="s">
        <v>150</v>
      </c>
      <c r="AY131" s="17" t="s">
        <v>135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189</v>
      </c>
      <c r="BM131" s="197" t="s">
        <v>705</v>
      </c>
    </row>
    <row r="132" spans="1:65" s="2" customFormat="1" ht="11.25">
      <c r="A132" s="34"/>
      <c r="B132" s="35"/>
      <c r="C132" s="36"/>
      <c r="D132" s="199" t="s">
        <v>144</v>
      </c>
      <c r="E132" s="36"/>
      <c r="F132" s="200" t="s">
        <v>704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144</v>
      </c>
      <c r="AU132" s="17" t="s">
        <v>150</v>
      </c>
    </row>
    <row r="133" spans="1:65" s="2" customFormat="1" ht="21.75" customHeight="1">
      <c r="A133" s="34"/>
      <c r="B133" s="35"/>
      <c r="C133" s="186" t="s">
        <v>159</v>
      </c>
      <c r="D133" s="186" t="s">
        <v>137</v>
      </c>
      <c r="E133" s="187" t="s">
        <v>706</v>
      </c>
      <c r="F133" s="188" t="s">
        <v>707</v>
      </c>
      <c r="G133" s="189" t="s">
        <v>403</v>
      </c>
      <c r="H133" s="190">
        <v>1</v>
      </c>
      <c r="I133" s="191"/>
      <c r="J133" s="192">
        <f>ROUND(I133*H133,2)</f>
        <v>0</v>
      </c>
      <c r="K133" s="188" t="s">
        <v>148</v>
      </c>
      <c r="L133" s="39"/>
      <c r="M133" s="193" t="s">
        <v>1</v>
      </c>
      <c r="N133" s="194" t="s">
        <v>42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189</v>
      </c>
      <c r="AT133" s="197" t="s">
        <v>137</v>
      </c>
      <c r="AU133" s="197" t="s">
        <v>150</v>
      </c>
      <c r="AY133" s="17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189</v>
      </c>
      <c r="BM133" s="197" t="s">
        <v>708</v>
      </c>
    </row>
    <row r="134" spans="1:65" s="2" customFormat="1" ht="11.25">
      <c r="A134" s="34"/>
      <c r="B134" s="35"/>
      <c r="C134" s="36"/>
      <c r="D134" s="199" t="s">
        <v>144</v>
      </c>
      <c r="E134" s="36"/>
      <c r="F134" s="200" t="s">
        <v>707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144</v>
      </c>
      <c r="AU134" s="17" t="s">
        <v>150</v>
      </c>
    </row>
    <row r="135" spans="1:65" s="2" customFormat="1" ht="21.75" customHeight="1">
      <c r="A135" s="34"/>
      <c r="B135" s="35"/>
      <c r="C135" s="204" t="s">
        <v>163</v>
      </c>
      <c r="D135" s="204" t="s">
        <v>151</v>
      </c>
      <c r="E135" s="205" t="s">
        <v>709</v>
      </c>
      <c r="F135" s="206" t="s">
        <v>707</v>
      </c>
      <c r="G135" s="207" t="s">
        <v>403</v>
      </c>
      <c r="H135" s="208">
        <v>1</v>
      </c>
      <c r="I135" s="209"/>
      <c r="J135" s="210">
        <f>ROUND(I135*H135,2)</f>
        <v>0</v>
      </c>
      <c r="K135" s="206" t="s">
        <v>148</v>
      </c>
      <c r="L135" s="211"/>
      <c r="M135" s="212" t="s">
        <v>1</v>
      </c>
      <c r="N135" s="213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314</v>
      </c>
      <c r="AT135" s="197" t="s">
        <v>151</v>
      </c>
      <c r="AU135" s="197" t="s">
        <v>150</v>
      </c>
      <c r="AY135" s="17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189</v>
      </c>
      <c r="BM135" s="197" t="s">
        <v>710</v>
      </c>
    </row>
    <row r="136" spans="1:65" s="2" customFormat="1" ht="11.25">
      <c r="A136" s="34"/>
      <c r="B136" s="35"/>
      <c r="C136" s="36"/>
      <c r="D136" s="199" t="s">
        <v>144</v>
      </c>
      <c r="E136" s="36"/>
      <c r="F136" s="200" t="s">
        <v>711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144</v>
      </c>
      <c r="AU136" s="17" t="s">
        <v>150</v>
      </c>
    </row>
    <row r="137" spans="1:65" s="2" customFormat="1" ht="16.5" customHeight="1">
      <c r="A137" s="34"/>
      <c r="B137" s="35"/>
      <c r="C137" s="186" t="s">
        <v>169</v>
      </c>
      <c r="D137" s="186" t="s">
        <v>137</v>
      </c>
      <c r="E137" s="187" t="s">
        <v>712</v>
      </c>
      <c r="F137" s="188" t="s">
        <v>713</v>
      </c>
      <c r="G137" s="189" t="s">
        <v>403</v>
      </c>
      <c r="H137" s="190">
        <v>1</v>
      </c>
      <c r="I137" s="191"/>
      <c r="J137" s="192">
        <f>ROUND(I137*H137,2)</f>
        <v>0</v>
      </c>
      <c r="K137" s="188" t="s">
        <v>148</v>
      </c>
      <c r="L137" s="39"/>
      <c r="M137" s="193" t="s">
        <v>1</v>
      </c>
      <c r="N137" s="194" t="s">
        <v>42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189</v>
      </c>
      <c r="AT137" s="197" t="s">
        <v>137</v>
      </c>
      <c r="AU137" s="197" t="s">
        <v>150</v>
      </c>
      <c r="AY137" s="17" t="s">
        <v>135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85</v>
      </c>
      <c r="BK137" s="198">
        <f>ROUND(I137*H137,2)</f>
        <v>0</v>
      </c>
      <c r="BL137" s="17" t="s">
        <v>189</v>
      </c>
      <c r="BM137" s="197" t="s">
        <v>714</v>
      </c>
    </row>
    <row r="138" spans="1:65" s="2" customFormat="1" ht="11.25">
      <c r="A138" s="34"/>
      <c r="B138" s="35"/>
      <c r="C138" s="36"/>
      <c r="D138" s="199" t="s">
        <v>144</v>
      </c>
      <c r="E138" s="36"/>
      <c r="F138" s="200" t="s">
        <v>713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144</v>
      </c>
      <c r="AU138" s="17" t="s">
        <v>150</v>
      </c>
    </row>
    <row r="139" spans="1:65" s="2" customFormat="1" ht="16.5" customHeight="1">
      <c r="A139" s="34"/>
      <c r="B139" s="35"/>
      <c r="C139" s="204" t="s">
        <v>154</v>
      </c>
      <c r="D139" s="204" t="s">
        <v>151</v>
      </c>
      <c r="E139" s="205" t="s">
        <v>715</v>
      </c>
      <c r="F139" s="206" t="s">
        <v>713</v>
      </c>
      <c r="G139" s="207" t="s">
        <v>403</v>
      </c>
      <c r="H139" s="208">
        <v>1</v>
      </c>
      <c r="I139" s="209"/>
      <c r="J139" s="210">
        <f>ROUND(I139*H139,2)</f>
        <v>0</v>
      </c>
      <c r="K139" s="206" t="s">
        <v>148</v>
      </c>
      <c r="L139" s="211"/>
      <c r="M139" s="212" t="s">
        <v>1</v>
      </c>
      <c r="N139" s="213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314</v>
      </c>
      <c r="AT139" s="197" t="s">
        <v>151</v>
      </c>
      <c r="AU139" s="197" t="s">
        <v>150</v>
      </c>
      <c r="AY139" s="17" t="s">
        <v>135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189</v>
      </c>
      <c r="BM139" s="197" t="s">
        <v>716</v>
      </c>
    </row>
    <row r="140" spans="1:65" s="2" customFormat="1" ht="11.25">
      <c r="A140" s="34"/>
      <c r="B140" s="35"/>
      <c r="C140" s="36"/>
      <c r="D140" s="199" t="s">
        <v>144</v>
      </c>
      <c r="E140" s="36"/>
      <c r="F140" s="200" t="s">
        <v>713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150</v>
      </c>
    </row>
    <row r="141" spans="1:65" s="2" customFormat="1" ht="24.2" customHeight="1">
      <c r="A141" s="34"/>
      <c r="B141" s="35"/>
      <c r="C141" s="186" t="s">
        <v>179</v>
      </c>
      <c r="D141" s="186" t="s">
        <v>137</v>
      </c>
      <c r="E141" s="187" t="s">
        <v>717</v>
      </c>
      <c r="F141" s="188" t="s">
        <v>718</v>
      </c>
      <c r="G141" s="189" t="s">
        <v>403</v>
      </c>
      <c r="H141" s="190">
        <v>8</v>
      </c>
      <c r="I141" s="191"/>
      <c r="J141" s="192">
        <f>ROUND(I141*H141,2)</f>
        <v>0</v>
      </c>
      <c r="K141" s="188" t="s">
        <v>148</v>
      </c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189</v>
      </c>
      <c r="AT141" s="197" t="s">
        <v>137</v>
      </c>
      <c r="AU141" s="197" t="s">
        <v>150</v>
      </c>
      <c r="AY141" s="17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189</v>
      </c>
      <c r="BM141" s="197" t="s">
        <v>719</v>
      </c>
    </row>
    <row r="142" spans="1:65" s="2" customFormat="1" ht="19.5">
      <c r="A142" s="34"/>
      <c r="B142" s="35"/>
      <c r="C142" s="36"/>
      <c r="D142" s="199" t="s">
        <v>144</v>
      </c>
      <c r="E142" s="36"/>
      <c r="F142" s="200" t="s">
        <v>718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144</v>
      </c>
      <c r="AU142" s="17" t="s">
        <v>150</v>
      </c>
    </row>
    <row r="143" spans="1:65" s="2" customFormat="1" ht="24.2" customHeight="1">
      <c r="A143" s="34"/>
      <c r="B143" s="35"/>
      <c r="C143" s="204" t="s">
        <v>186</v>
      </c>
      <c r="D143" s="204" t="s">
        <v>151</v>
      </c>
      <c r="E143" s="205" t="s">
        <v>720</v>
      </c>
      <c r="F143" s="206" t="s">
        <v>718</v>
      </c>
      <c r="G143" s="207" t="s">
        <v>403</v>
      </c>
      <c r="H143" s="208">
        <v>8</v>
      </c>
      <c r="I143" s="209"/>
      <c r="J143" s="210">
        <f>ROUND(I143*H143,2)</f>
        <v>0</v>
      </c>
      <c r="K143" s="206" t="s">
        <v>148</v>
      </c>
      <c r="L143" s="211"/>
      <c r="M143" s="212" t="s">
        <v>1</v>
      </c>
      <c r="N143" s="213" t="s">
        <v>42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314</v>
      </c>
      <c r="AT143" s="197" t="s">
        <v>151</v>
      </c>
      <c r="AU143" s="197" t="s">
        <v>150</v>
      </c>
      <c r="AY143" s="17" t="s">
        <v>135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189</v>
      </c>
      <c r="BM143" s="197" t="s">
        <v>721</v>
      </c>
    </row>
    <row r="144" spans="1:65" s="2" customFormat="1" ht="19.5">
      <c r="A144" s="34"/>
      <c r="B144" s="35"/>
      <c r="C144" s="36"/>
      <c r="D144" s="199" t="s">
        <v>144</v>
      </c>
      <c r="E144" s="36"/>
      <c r="F144" s="200" t="s">
        <v>718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144</v>
      </c>
      <c r="AU144" s="17" t="s">
        <v>150</v>
      </c>
    </row>
    <row r="145" spans="1:65" s="2" customFormat="1" ht="24.2" customHeight="1">
      <c r="A145" s="34"/>
      <c r="B145" s="35"/>
      <c r="C145" s="186" t="s">
        <v>192</v>
      </c>
      <c r="D145" s="186" t="s">
        <v>137</v>
      </c>
      <c r="E145" s="187" t="s">
        <v>722</v>
      </c>
      <c r="F145" s="188" t="s">
        <v>723</v>
      </c>
      <c r="G145" s="189" t="s">
        <v>403</v>
      </c>
      <c r="H145" s="190">
        <v>1</v>
      </c>
      <c r="I145" s="191"/>
      <c r="J145" s="192">
        <f>ROUND(I145*H145,2)</f>
        <v>0</v>
      </c>
      <c r="K145" s="188" t="s">
        <v>148</v>
      </c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189</v>
      </c>
      <c r="AT145" s="197" t="s">
        <v>137</v>
      </c>
      <c r="AU145" s="197" t="s">
        <v>150</v>
      </c>
      <c r="AY145" s="17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189</v>
      </c>
      <c r="BM145" s="197" t="s">
        <v>724</v>
      </c>
    </row>
    <row r="146" spans="1:65" s="2" customFormat="1" ht="11.25">
      <c r="A146" s="34"/>
      <c r="B146" s="35"/>
      <c r="C146" s="36"/>
      <c r="D146" s="199" t="s">
        <v>144</v>
      </c>
      <c r="E146" s="36"/>
      <c r="F146" s="200" t="s">
        <v>723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144</v>
      </c>
      <c r="AU146" s="17" t="s">
        <v>150</v>
      </c>
    </row>
    <row r="147" spans="1:65" s="2" customFormat="1" ht="24.2" customHeight="1">
      <c r="A147" s="34"/>
      <c r="B147" s="35"/>
      <c r="C147" s="204" t="s">
        <v>197</v>
      </c>
      <c r="D147" s="204" t="s">
        <v>151</v>
      </c>
      <c r="E147" s="205" t="s">
        <v>725</v>
      </c>
      <c r="F147" s="206" t="s">
        <v>723</v>
      </c>
      <c r="G147" s="207" t="s">
        <v>403</v>
      </c>
      <c r="H147" s="208">
        <v>1</v>
      </c>
      <c r="I147" s="209"/>
      <c r="J147" s="210">
        <f>ROUND(I147*H147,2)</f>
        <v>0</v>
      </c>
      <c r="K147" s="206" t="s">
        <v>148</v>
      </c>
      <c r="L147" s="211"/>
      <c r="M147" s="212" t="s">
        <v>1</v>
      </c>
      <c r="N147" s="213" t="s">
        <v>42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314</v>
      </c>
      <c r="AT147" s="197" t="s">
        <v>151</v>
      </c>
      <c r="AU147" s="197" t="s">
        <v>150</v>
      </c>
      <c r="AY147" s="17" t="s">
        <v>135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189</v>
      </c>
      <c r="BM147" s="197" t="s">
        <v>726</v>
      </c>
    </row>
    <row r="148" spans="1:65" s="2" customFormat="1" ht="11.25">
      <c r="A148" s="34"/>
      <c r="B148" s="35"/>
      <c r="C148" s="36"/>
      <c r="D148" s="199" t="s">
        <v>144</v>
      </c>
      <c r="E148" s="36"/>
      <c r="F148" s="200" t="s">
        <v>723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144</v>
      </c>
      <c r="AU148" s="17" t="s">
        <v>150</v>
      </c>
    </row>
    <row r="149" spans="1:65" s="2" customFormat="1" ht="16.5" customHeight="1">
      <c r="A149" s="34"/>
      <c r="B149" s="35"/>
      <c r="C149" s="186" t="s">
        <v>203</v>
      </c>
      <c r="D149" s="186" t="s">
        <v>137</v>
      </c>
      <c r="E149" s="187" t="s">
        <v>727</v>
      </c>
      <c r="F149" s="188" t="s">
        <v>728</v>
      </c>
      <c r="G149" s="189" t="s">
        <v>403</v>
      </c>
      <c r="H149" s="190">
        <v>3</v>
      </c>
      <c r="I149" s="191"/>
      <c r="J149" s="192">
        <f>ROUND(I149*H149,2)</f>
        <v>0</v>
      </c>
      <c r="K149" s="188" t="s">
        <v>148</v>
      </c>
      <c r="L149" s="39"/>
      <c r="M149" s="193" t="s">
        <v>1</v>
      </c>
      <c r="N149" s="194" t="s">
        <v>42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189</v>
      </c>
      <c r="AT149" s="197" t="s">
        <v>137</v>
      </c>
      <c r="AU149" s="197" t="s">
        <v>150</v>
      </c>
      <c r="AY149" s="17" t="s">
        <v>135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85</v>
      </c>
      <c r="BK149" s="198">
        <f>ROUND(I149*H149,2)</f>
        <v>0</v>
      </c>
      <c r="BL149" s="17" t="s">
        <v>189</v>
      </c>
      <c r="BM149" s="197" t="s">
        <v>729</v>
      </c>
    </row>
    <row r="150" spans="1:65" s="2" customFormat="1" ht="11.25">
      <c r="A150" s="34"/>
      <c r="B150" s="35"/>
      <c r="C150" s="36"/>
      <c r="D150" s="199" t="s">
        <v>144</v>
      </c>
      <c r="E150" s="36"/>
      <c r="F150" s="200" t="s">
        <v>728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144</v>
      </c>
      <c r="AU150" s="17" t="s">
        <v>150</v>
      </c>
    </row>
    <row r="151" spans="1:65" s="2" customFormat="1" ht="16.5" customHeight="1">
      <c r="A151" s="34"/>
      <c r="B151" s="35"/>
      <c r="C151" s="204" t="s">
        <v>209</v>
      </c>
      <c r="D151" s="204" t="s">
        <v>151</v>
      </c>
      <c r="E151" s="205" t="s">
        <v>730</v>
      </c>
      <c r="F151" s="206" t="s">
        <v>728</v>
      </c>
      <c r="G151" s="207" t="s">
        <v>403</v>
      </c>
      <c r="H151" s="208">
        <v>3</v>
      </c>
      <c r="I151" s="209"/>
      <c r="J151" s="210">
        <f>ROUND(I151*H151,2)</f>
        <v>0</v>
      </c>
      <c r="K151" s="206" t="s">
        <v>148</v>
      </c>
      <c r="L151" s="211"/>
      <c r="M151" s="212" t="s">
        <v>1</v>
      </c>
      <c r="N151" s="213" t="s">
        <v>42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314</v>
      </c>
      <c r="AT151" s="197" t="s">
        <v>151</v>
      </c>
      <c r="AU151" s="197" t="s">
        <v>150</v>
      </c>
      <c r="AY151" s="17" t="s">
        <v>135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189</v>
      </c>
      <c r="BM151" s="197" t="s">
        <v>731</v>
      </c>
    </row>
    <row r="152" spans="1:65" s="2" customFormat="1" ht="11.25">
      <c r="A152" s="34"/>
      <c r="B152" s="35"/>
      <c r="C152" s="36"/>
      <c r="D152" s="199" t="s">
        <v>144</v>
      </c>
      <c r="E152" s="36"/>
      <c r="F152" s="200" t="s">
        <v>728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144</v>
      </c>
      <c r="AU152" s="17" t="s">
        <v>150</v>
      </c>
    </row>
    <row r="153" spans="1:65" s="12" customFormat="1" ht="22.9" customHeight="1">
      <c r="B153" s="170"/>
      <c r="C153" s="171"/>
      <c r="D153" s="172" t="s">
        <v>76</v>
      </c>
      <c r="E153" s="184" t="s">
        <v>732</v>
      </c>
      <c r="F153" s="184" t="s">
        <v>733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SUM(P154:P221)</f>
        <v>0</v>
      </c>
      <c r="Q153" s="178"/>
      <c r="R153" s="179">
        <f>SUM(R154:R221)</f>
        <v>0</v>
      </c>
      <c r="S153" s="178"/>
      <c r="T153" s="180">
        <f>SUM(T154:T221)</f>
        <v>0</v>
      </c>
      <c r="AR153" s="181" t="s">
        <v>87</v>
      </c>
      <c r="AT153" s="182" t="s">
        <v>76</v>
      </c>
      <c r="AU153" s="182" t="s">
        <v>85</v>
      </c>
      <c r="AY153" s="181" t="s">
        <v>135</v>
      </c>
      <c r="BK153" s="183">
        <f>SUM(BK154:BK221)</f>
        <v>0</v>
      </c>
    </row>
    <row r="154" spans="1:65" s="2" customFormat="1" ht="16.5" customHeight="1">
      <c r="A154" s="34"/>
      <c r="B154" s="35"/>
      <c r="C154" s="186" t="s">
        <v>8</v>
      </c>
      <c r="D154" s="186" t="s">
        <v>137</v>
      </c>
      <c r="E154" s="187" t="s">
        <v>734</v>
      </c>
      <c r="F154" s="188" t="s">
        <v>735</v>
      </c>
      <c r="G154" s="189" t="s">
        <v>403</v>
      </c>
      <c r="H154" s="190">
        <v>5</v>
      </c>
      <c r="I154" s="191"/>
      <c r="J154" s="192">
        <f>ROUND(I154*H154,2)</f>
        <v>0</v>
      </c>
      <c r="K154" s="188" t="s">
        <v>148</v>
      </c>
      <c r="L154" s="39"/>
      <c r="M154" s="193" t="s">
        <v>1</v>
      </c>
      <c r="N154" s="194" t="s">
        <v>42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189</v>
      </c>
      <c r="AT154" s="197" t="s">
        <v>137</v>
      </c>
      <c r="AU154" s="197" t="s">
        <v>87</v>
      </c>
      <c r="AY154" s="17" t="s">
        <v>135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85</v>
      </c>
      <c r="BK154" s="198">
        <f>ROUND(I154*H154,2)</f>
        <v>0</v>
      </c>
      <c r="BL154" s="17" t="s">
        <v>189</v>
      </c>
      <c r="BM154" s="197" t="s">
        <v>736</v>
      </c>
    </row>
    <row r="155" spans="1:65" s="2" customFormat="1" ht="11.25">
      <c r="A155" s="34"/>
      <c r="B155" s="35"/>
      <c r="C155" s="36"/>
      <c r="D155" s="199" t="s">
        <v>144</v>
      </c>
      <c r="E155" s="36"/>
      <c r="F155" s="200" t="s">
        <v>735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144</v>
      </c>
      <c r="AU155" s="17" t="s">
        <v>87</v>
      </c>
    </row>
    <row r="156" spans="1:65" s="2" customFormat="1" ht="16.5" customHeight="1">
      <c r="A156" s="34"/>
      <c r="B156" s="35"/>
      <c r="C156" s="204" t="s">
        <v>189</v>
      </c>
      <c r="D156" s="204" t="s">
        <v>151</v>
      </c>
      <c r="E156" s="205" t="s">
        <v>737</v>
      </c>
      <c r="F156" s="206" t="s">
        <v>738</v>
      </c>
      <c r="G156" s="207" t="s">
        <v>403</v>
      </c>
      <c r="H156" s="208">
        <v>5</v>
      </c>
      <c r="I156" s="209"/>
      <c r="J156" s="210">
        <f>ROUND(I156*H156,2)</f>
        <v>0</v>
      </c>
      <c r="K156" s="206" t="s">
        <v>148</v>
      </c>
      <c r="L156" s="211"/>
      <c r="M156" s="212" t="s">
        <v>1</v>
      </c>
      <c r="N156" s="213" t="s">
        <v>42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314</v>
      </c>
      <c r="AT156" s="197" t="s">
        <v>151</v>
      </c>
      <c r="AU156" s="197" t="s">
        <v>87</v>
      </c>
      <c r="AY156" s="17" t="s">
        <v>135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189</v>
      </c>
      <c r="BM156" s="197" t="s">
        <v>739</v>
      </c>
    </row>
    <row r="157" spans="1:65" s="2" customFormat="1" ht="11.25">
      <c r="A157" s="34"/>
      <c r="B157" s="35"/>
      <c r="C157" s="36"/>
      <c r="D157" s="199" t="s">
        <v>144</v>
      </c>
      <c r="E157" s="36"/>
      <c r="F157" s="200" t="s">
        <v>738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144</v>
      </c>
      <c r="AU157" s="17" t="s">
        <v>87</v>
      </c>
    </row>
    <row r="158" spans="1:65" s="2" customFormat="1" ht="16.5" customHeight="1">
      <c r="A158" s="34"/>
      <c r="B158" s="35"/>
      <c r="C158" s="186" t="s">
        <v>228</v>
      </c>
      <c r="D158" s="186" t="s">
        <v>137</v>
      </c>
      <c r="E158" s="187" t="s">
        <v>740</v>
      </c>
      <c r="F158" s="188" t="s">
        <v>741</v>
      </c>
      <c r="G158" s="189" t="s">
        <v>403</v>
      </c>
      <c r="H158" s="190">
        <v>15</v>
      </c>
      <c r="I158" s="191"/>
      <c r="J158" s="192">
        <f>ROUND(I158*H158,2)</f>
        <v>0</v>
      </c>
      <c r="K158" s="188" t="s">
        <v>148</v>
      </c>
      <c r="L158" s="39"/>
      <c r="M158" s="193" t="s">
        <v>1</v>
      </c>
      <c r="N158" s="194" t="s">
        <v>42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189</v>
      </c>
      <c r="AT158" s="197" t="s">
        <v>137</v>
      </c>
      <c r="AU158" s="197" t="s">
        <v>87</v>
      </c>
      <c r="AY158" s="17" t="s">
        <v>135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85</v>
      </c>
      <c r="BK158" s="198">
        <f>ROUND(I158*H158,2)</f>
        <v>0</v>
      </c>
      <c r="BL158" s="17" t="s">
        <v>189</v>
      </c>
      <c r="BM158" s="197" t="s">
        <v>742</v>
      </c>
    </row>
    <row r="159" spans="1:65" s="2" customFormat="1" ht="11.25">
      <c r="A159" s="34"/>
      <c r="B159" s="35"/>
      <c r="C159" s="36"/>
      <c r="D159" s="199" t="s">
        <v>144</v>
      </c>
      <c r="E159" s="36"/>
      <c r="F159" s="200" t="s">
        <v>741</v>
      </c>
      <c r="G159" s="36"/>
      <c r="H159" s="36"/>
      <c r="I159" s="201"/>
      <c r="J159" s="36"/>
      <c r="K159" s="36"/>
      <c r="L159" s="39"/>
      <c r="M159" s="202"/>
      <c r="N159" s="203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144</v>
      </c>
      <c r="AU159" s="17" t="s">
        <v>87</v>
      </c>
    </row>
    <row r="160" spans="1:65" s="2" customFormat="1" ht="16.5" customHeight="1">
      <c r="A160" s="34"/>
      <c r="B160" s="35"/>
      <c r="C160" s="204" t="s">
        <v>235</v>
      </c>
      <c r="D160" s="204" t="s">
        <v>151</v>
      </c>
      <c r="E160" s="205" t="s">
        <v>743</v>
      </c>
      <c r="F160" s="206" t="s">
        <v>744</v>
      </c>
      <c r="G160" s="207" t="s">
        <v>403</v>
      </c>
      <c r="H160" s="208">
        <v>15</v>
      </c>
      <c r="I160" s="209"/>
      <c r="J160" s="210">
        <f>ROUND(I160*H160,2)</f>
        <v>0</v>
      </c>
      <c r="K160" s="206" t="s">
        <v>148</v>
      </c>
      <c r="L160" s="211"/>
      <c r="M160" s="212" t="s">
        <v>1</v>
      </c>
      <c r="N160" s="213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314</v>
      </c>
      <c r="AT160" s="197" t="s">
        <v>151</v>
      </c>
      <c r="AU160" s="197" t="s">
        <v>87</v>
      </c>
      <c r="AY160" s="17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189</v>
      </c>
      <c r="BM160" s="197" t="s">
        <v>745</v>
      </c>
    </row>
    <row r="161" spans="1:65" s="2" customFormat="1" ht="11.25">
      <c r="A161" s="34"/>
      <c r="B161" s="35"/>
      <c r="C161" s="36"/>
      <c r="D161" s="199" t="s">
        <v>144</v>
      </c>
      <c r="E161" s="36"/>
      <c r="F161" s="200" t="s">
        <v>744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144</v>
      </c>
      <c r="AU161" s="17" t="s">
        <v>87</v>
      </c>
    </row>
    <row r="162" spans="1:65" s="2" customFormat="1" ht="16.5" customHeight="1">
      <c r="A162" s="34"/>
      <c r="B162" s="35"/>
      <c r="C162" s="186" t="s">
        <v>240</v>
      </c>
      <c r="D162" s="186" t="s">
        <v>137</v>
      </c>
      <c r="E162" s="187" t="s">
        <v>746</v>
      </c>
      <c r="F162" s="188" t="s">
        <v>747</v>
      </c>
      <c r="G162" s="189" t="s">
        <v>403</v>
      </c>
      <c r="H162" s="190">
        <v>6</v>
      </c>
      <c r="I162" s="191"/>
      <c r="J162" s="192">
        <f>ROUND(I162*H162,2)</f>
        <v>0</v>
      </c>
      <c r="K162" s="188" t="s">
        <v>148</v>
      </c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189</v>
      </c>
      <c r="AT162" s="197" t="s">
        <v>137</v>
      </c>
      <c r="AU162" s="197" t="s">
        <v>87</v>
      </c>
      <c r="AY162" s="17" t="s">
        <v>135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189</v>
      </c>
      <c r="BM162" s="197" t="s">
        <v>748</v>
      </c>
    </row>
    <row r="163" spans="1:65" s="2" customFormat="1" ht="11.25">
      <c r="A163" s="34"/>
      <c r="B163" s="35"/>
      <c r="C163" s="36"/>
      <c r="D163" s="199" t="s">
        <v>144</v>
      </c>
      <c r="E163" s="36"/>
      <c r="F163" s="200" t="s">
        <v>747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144</v>
      </c>
      <c r="AU163" s="17" t="s">
        <v>87</v>
      </c>
    </row>
    <row r="164" spans="1:65" s="2" customFormat="1" ht="16.5" customHeight="1">
      <c r="A164" s="34"/>
      <c r="B164" s="35"/>
      <c r="C164" s="204" t="s">
        <v>247</v>
      </c>
      <c r="D164" s="204" t="s">
        <v>151</v>
      </c>
      <c r="E164" s="205" t="s">
        <v>749</v>
      </c>
      <c r="F164" s="206" t="s">
        <v>750</v>
      </c>
      <c r="G164" s="207" t="s">
        <v>403</v>
      </c>
      <c r="H164" s="208">
        <v>6</v>
      </c>
      <c r="I164" s="209"/>
      <c r="J164" s="210">
        <f>ROUND(I164*H164,2)</f>
        <v>0</v>
      </c>
      <c r="K164" s="206" t="s">
        <v>148</v>
      </c>
      <c r="L164" s="211"/>
      <c r="M164" s="212" t="s">
        <v>1</v>
      </c>
      <c r="N164" s="213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314</v>
      </c>
      <c r="AT164" s="197" t="s">
        <v>151</v>
      </c>
      <c r="AU164" s="197" t="s">
        <v>87</v>
      </c>
      <c r="AY164" s="17" t="s">
        <v>135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189</v>
      </c>
      <c r="BM164" s="197" t="s">
        <v>751</v>
      </c>
    </row>
    <row r="165" spans="1:65" s="2" customFormat="1" ht="11.25">
      <c r="A165" s="34"/>
      <c r="B165" s="35"/>
      <c r="C165" s="36"/>
      <c r="D165" s="199" t="s">
        <v>144</v>
      </c>
      <c r="E165" s="36"/>
      <c r="F165" s="200" t="s">
        <v>750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144</v>
      </c>
      <c r="AU165" s="17" t="s">
        <v>87</v>
      </c>
    </row>
    <row r="166" spans="1:65" s="2" customFormat="1" ht="16.5" customHeight="1">
      <c r="A166" s="34"/>
      <c r="B166" s="35"/>
      <c r="C166" s="186" t="s">
        <v>7</v>
      </c>
      <c r="D166" s="186" t="s">
        <v>137</v>
      </c>
      <c r="E166" s="187" t="s">
        <v>752</v>
      </c>
      <c r="F166" s="188" t="s">
        <v>753</v>
      </c>
      <c r="G166" s="189" t="s">
        <v>243</v>
      </c>
      <c r="H166" s="190">
        <v>10</v>
      </c>
      <c r="I166" s="191"/>
      <c r="J166" s="192">
        <f>ROUND(I166*H166,2)</f>
        <v>0</v>
      </c>
      <c r="K166" s="188" t="s">
        <v>148</v>
      </c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189</v>
      </c>
      <c r="AT166" s="197" t="s">
        <v>137</v>
      </c>
      <c r="AU166" s="197" t="s">
        <v>87</v>
      </c>
      <c r="AY166" s="17" t="s">
        <v>135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189</v>
      </c>
      <c r="BM166" s="197" t="s">
        <v>754</v>
      </c>
    </row>
    <row r="167" spans="1:65" s="2" customFormat="1" ht="11.25">
      <c r="A167" s="34"/>
      <c r="B167" s="35"/>
      <c r="C167" s="36"/>
      <c r="D167" s="199" t="s">
        <v>144</v>
      </c>
      <c r="E167" s="36"/>
      <c r="F167" s="200" t="s">
        <v>753</v>
      </c>
      <c r="G167" s="36"/>
      <c r="H167" s="36"/>
      <c r="I167" s="201"/>
      <c r="J167" s="36"/>
      <c r="K167" s="36"/>
      <c r="L167" s="39"/>
      <c r="M167" s="202"/>
      <c r="N167" s="203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144</v>
      </c>
      <c r="AU167" s="17" t="s">
        <v>87</v>
      </c>
    </row>
    <row r="168" spans="1:65" s="2" customFormat="1" ht="16.5" customHeight="1">
      <c r="A168" s="34"/>
      <c r="B168" s="35"/>
      <c r="C168" s="204" t="s">
        <v>257</v>
      </c>
      <c r="D168" s="204" t="s">
        <v>151</v>
      </c>
      <c r="E168" s="205" t="s">
        <v>755</v>
      </c>
      <c r="F168" s="206" t="s">
        <v>756</v>
      </c>
      <c r="G168" s="207" t="s">
        <v>243</v>
      </c>
      <c r="H168" s="208">
        <v>10</v>
      </c>
      <c r="I168" s="209"/>
      <c r="J168" s="210">
        <f>ROUND(I168*H168,2)</f>
        <v>0</v>
      </c>
      <c r="K168" s="206" t="s">
        <v>148</v>
      </c>
      <c r="L168" s="211"/>
      <c r="M168" s="212" t="s">
        <v>1</v>
      </c>
      <c r="N168" s="213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314</v>
      </c>
      <c r="AT168" s="197" t="s">
        <v>151</v>
      </c>
      <c r="AU168" s="197" t="s">
        <v>87</v>
      </c>
      <c r="AY168" s="17" t="s">
        <v>135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189</v>
      </c>
      <c r="BM168" s="197" t="s">
        <v>757</v>
      </c>
    </row>
    <row r="169" spans="1:65" s="2" customFormat="1" ht="11.25">
      <c r="A169" s="34"/>
      <c r="B169" s="35"/>
      <c r="C169" s="36"/>
      <c r="D169" s="199" t="s">
        <v>144</v>
      </c>
      <c r="E169" s="36"/>
      <c r="F169" s="200" t="s">
        <v>756</v>
      </c>
      <c r="G169" s="36"/>
      <c r="H169" s="36"/>
      <c r="I169" s="201"/>
      <c r="J169" s="36"/>
      <c r="K169" s="36"/>
      <c r="L169" s="39"/>
      <c r="M169" s="202"/>
      <c r="N169" s="203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144</v>
      </c>
      <c r="AU169" s="17" t="s">
        <v>87</v>
      </c>
    </row>
    <row r="170" spans="1:65" s="2" customFormat="1" ht="16.5" customHeight="1">
      <c r="A170" s="34"/>
      <c r="B170" s="35"/>
      <c r="C170" s="186" t="s">
        <v>264</v>
      </c>
      <c r="D170" s="186" t="s">
        <v>137</v>
      </c>
      <c r="E170" s="187" t="s">
        <v>758</v>
      </c>
      <c r="F170" s="188" t="s">
        <v>759</v>
      </c>
      <c r="G170" s="189" t="s">
        <v>243</v>
      </c>
      <c r="H170" s="190">
        <v>40</v>
      </c>
      <c r="I170" s="191"/>
      <c r="J170" s="192">
        <f>ROUND(I170*H170,2)</f>
        <v>0</v>
      </c>
      <c r="K170" s="188" t="s">
        <v>148</v>
      </c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189</v>
      </c>
      <c r="AT170" s="197" t="s">
        <v>137</v>
      </c>
      <c r="AU170" s="197" t="s">
        <v>87</v>
      </c>
      <c r="AY170" s="17" t="s">
        <v>135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189</v>
      </c>
      <c r="BM170" s="197" t="s">
        <v>760</v>
      </c>
    </row>
    <row r="171" spans="1:65" s="2" customFormat="1" ht="11.25">
      <c r="A171" s="34"/>
      <c r="B171" s="35"/>
      <c r="C171" s="36"/>
      <c r="D171" s="199" t="s">
        <v>144</v>
      </c>
      <c r="E171" s="36"/>
      <c r="F171" s="200" t="s">
        <v>759</v>
      </c>
      <c r="G171" s="36"/>
      <c r="H171" s="36"/>
      <c r="I171" s="201"/>
      <c r="J171" s="36"/>
      <c r="K171" s="36"/>
      <c r="L171" s="39"/>
      <c r="M171" s="202"/>
      <c r="N171" s="203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144</v>
      </c>
      <c r="AU171" s="17" t="s">
        <v>87</v>
      </c>
    </row>
    <row r="172" spans="1:65" s="2" customFormat="1" ht="16.5" customHeight="1">
      <c r="A172" s="34"/>
      <c r="B172" s="35"/>
      <c r="C172" s="204" t="s">
        <v>270</v>
      </c>
      <c r="D172" s="204" t="s">
        <v>151</v>
      </c>
      <c r="E172" s="205" t="s">
        <v>761</v>
      </c>
      <c r="F172" s="206" t="s">
        <v>762</v>
      </c>
      <c r="G172" s="207" t="s">
        <v>243</v>
      </c>
      <c r="H172" s="208">
        <v>40</v>
      </c>
      <c r="I172" s="209"/>
      <c r="J172" s="210">
        <f>ROUND(I172*H172,2)</f>
        <v>0</v>
      </c>
      <c r="K172" s="206" t="s">
        <v>148</v>
      </c>
      <c r="L172" s="211"/>
      <c r="M172" s="212" t="s">
        <v>1</v>
      </c>
      <c r="N172" s="213" t="s">
        <v>42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314</v>
      </c>
      <c r="AT172" s="197" t="s">
        <v>151</v>
      </c>
      <c r="AU172" s="197" t="s">
        <v>87</v>
      </c>
      <c r="AY172" s="17" t="s">
        <v>135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85</v>
      </c>
      <c r="BK172" s="198">
        <f>ROUND(I172*H172,2)</f>
        <v>0</v>
      </c>
      <c r="BL172" s="17" t="s">
        <v>189</v>
      </c>
      <c r="BM172" s="197" t="s">
        <v>763</v>
      </c>
    </row>
    <row r="173" spans="1:65" s="2" customFormat="1" ht="11.25">
      <c r="A173" s="34"/>
      <c r="B173" s="35"/>
      <c r="C173" s="36"/>
      <c r="D173" s="199" t="s">
        <v>144</v>
      </c>
      <c r="E173" s="36"/>
      <c r="F173" s="200" t="s">
        <v>762</v>
      </c>
      <c r="G173" s="36"/>
      <c r="H173" s="36"/>
      <c r="I173" s="201"/>
      <c r="J173" s="36"/>
      <c r="K173" s="36"/>
      <c r="L173" s="39"/>
      <c r="M173" s="202"/>
      <c r="N173" s="203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144</v>
      </c>
      <c r="AU173" s="17" t="s">
        <v>87</v>
      </c>
    </row>
    <row r="174" spans="1:65" s="2" customFormat="1" ht="16.5" customHeight="1">
      <c r="A174" s="34"/>
      <c r="B174" s="35"/>
      <c r="C174" s="186" t="s">
        <v>276</v>
      </c>
      <c r="D174" s="186" t="s">
        <v>137</v>
      </c>
      <c r="E174" s="187" t="s">
        <v>764</v>
      </c>
      <c r="F174" s="188" t="s">
        <v>765</v>
      </c>
      <c r="G174" s="189" t="s">
        <v>243</v>
      </c>
      <c r="H174" s="190">
        <v>40</v>
      </c>
      <c r="I174" s="191"/>
      <c r="J174" s="192">
        <f>ROUND(I174*H174,2)</f>
        <v>0</v>
      </c>
      <c r="K174" s="188" t="s">
        <v>148</v>
      </c>
      <c r="L174" s="39"/>
      <c r="M174" s="193" t="s">
        <v>1</v>
      </c>
      <c r="N174" s="194" t="s">
        <v>42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189</v>
      </c>
      <c r="AT174" s="197" t="s">
        <v>137</v>
      </c>
      <c r="AU174" s="197" t="s">
        <v>87</v>
      </c>
      <c r="AY174" s="17" t="s">
        <v>135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85</v>
      </c>
      <c r="BK174" s="198">
        <f>ROUND(I174*H174,2)</f>
        <v>0</v>
      </c>
      <c r="BL174" s="17" t="s">
        <v>189</v>
      </c>
      <c r="BM174" s="197" t="s">
        <v>766</v>
      </c>
    </row>
    <row r="175" spans="1:65" s="2" customFormat="1" ht="11.25">
      <c r="A175" s="34"/>
      <c r="B175" s="35"/>
      <c r="C175" s="36"/>
      <c r="D175" s="199" t="s">
        <v>144</v>
      </c>
      <c r="E175" s="36"/>
      <c r="F175" s="200" t="s">
        <v>765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144</v>
      </c>
      <c r="AU175" s="17" t="s">
        <v>87</v>
      </c>
    </row>
    <row r="176" spans="1:65" s="2" customFormat="1" ht="16.5" customHeight="1">
      <c r="A176" s="34"/>
      <c r="B176" s="35"/>
      <c r="C176" s="204" t="s">
        <v>282</v>
      </c>
      <c r="D176" s="204" t="s">
        <v>151</v>
      </c>
      <c r="E176" s="205" t="s">
        <v>767</v>
      </c>
      <c r="F176" s="206" t="s">
        <v>768</v>
      </c>
      <c r="G176" s="207" t="s">
        <v>243</v>
      </c>
      <c r="H176" s="208">
        <v>40</v>
      </c>
      <c r="I176" s="209"/>
      <c r="J176" s="210">
        <f>ROUND(I176*H176,2)</f>
        <v>0</v>
      </c>
      <c r="K176" s="206" t="s">
        <v>148</v>
      </c>
      <c r="L176" s="211"/>
      <c r="M176" s="212" t="s">
        <v>1</v>
      </c>
      <c r="N176" s="213" t="s">
        <v>42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314</v>
      </c>
      <c r="AT176" s="197" t="s">
        <v>151</v>
      </c>
      <c r="AU176" s="197" t="s">
        <v>87</v>
      </c>
      <c r="AY176" s="17" t="s">
        <v>135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85</v>
      </c>
      <c r="BK176" s="198">
        <f>ROUND(I176*H176,2)</f>
        <v>0</v>
      </c>
      <c r="BL176" s="17" t="s">
        <v>189</v>
      </c>
      <c r="BM176" s="197" t="s">
        <v>769</v>
      </c>
    </row>
    <row r="177" spans="1:65" s="2" customFormat="1" ht="11.25">
      <c r="A177" s="34"/>
      <c r="B177" s="35"/>
      <c r="C177" s="36"/>
      <c r="D177" s="199" t="s">
        <v>144</v>
      </c>
      <c r="E177" s="36"/>
      <c r="F177" s="200" t="s">
        <v>768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144</v>
      </c>
      <c r="AU177" s="17" t="s">
        <v>87</v>
      </c>
    </row>
    <row r="178" spans="1:65" s="2" customFormat="1" ht="16.5" customHeight="1">
      <c r="A178" s="34"/>
      <c r="B178" s="35"/>
      <c r="C178" s="204" t="s">
        <v>287</v>
      </c>
      <c r="D178" s="204" t="s">
        <v>151</v>
      </c>
      <c r="E178" s="205" t="s">
        <v>770</v>
      </c>
      <c r="F178" s="206" t="s">
        <v>771</v>
      </c>
      <c r="G178" s="207" t="s">
        <v>403</v>
      </c>
      <c r="H178" s="208">
        <v>10</v>
      </c>
      <c r="I178" s="209"/>
      <c r="J178" s="210">
        <f>ROUND(I178*H178,2)</f>
        <v>0</v>
      </c>
      <c r="K178" s="206" t="s">
        <v>148</v>
      </c>
      <c r="L178" s="211"/>
      <c r="M178" s="212" t="s">
        <v>1</v>
      </c>
      <c r="N178" s="213" t="s">
        <v>42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314</v>
      </c>
      <c r="AT178" s="197" t="s">
        <v>151</v>
      </c>
      <c r="AU178" s="197" t="s">
        <v>87</v>
      </c>
      <c r="AY178" s="17" t="s">
        <v>135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85</v>
      </c>
      <c r="BK178" s="198">
        <f>ROUND(I178*H178,2)</f>
        <v>0</v>
      </c>
      <c r="BL178" s="17" t="s">
        <v>189</v>
      </c>
      <c r="BM178" s="197" t="s">
        <v>772</v>
      </c>
    </row>
    <row r="179" spans="1:65" s="2" customFormat="1" ht="11.25">
      <c r="A179" s="34"/>
      <c r="B179" s="35"/>
      <c r="C179" s="36"/>
      <c r="D179" s="199" t="s">
        <v>144</v>
      </c>
      <c r="E179" s="36"/>
      <c r="F179" s="200" t="s">
        <v>771</v>
      </c>
      <c r="G179" s="36"/>
      <c r="H179" s="36"/>
      <c r="I179" s="201"/>
      <c r="J179" s="36"/>
      <c r="K179" s="36"/>
      <c r="L179" s="39"/>
      <c r="M179" s="202"/>
      <c r="N179" s="203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144</v>
      </c>
      <c r="AU179" s="17" t="s">
        <v>87</v>
      </c>
    </row>
    <row r="180" spans="1:65" s="2" customFormat="1" ht="16.5" customHeight="1">
      <c r="A180" s="34"/>
      <c r="B180" s="35"/>
      <c r="C180" s="204" t="s">
        <v>292</v>
      </c>
      <c r="D180" s="204" t="s">
        <v>151</v>
      </c>
      <c r="E180" s="205" t="s">
        <v>773</v>
      </c>
      <c r="F180" s="206" t="s">
        <v>774</v>
      </c>
      <c r="G180" s="207" t="s">
        <v>403</v>
      </c>
      <c r="H180" s="208">
        <v>15</v>
      </c>
      <c r="I180" s="209"/>
      <c r="J180" s="210">
        <f>ROUND(I180*H180,2)</f>
        <v>0</v>
      </c>
      <c r="K180" s="206" t="s">
        <v>148</v>
      </c>
      <c r="L180" s="211"/>
      <c r="M180" s="212" t="s">
        <v>1</v>
      </c>
      <c r="N180" s="213" t="s">
        <v>42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314</v>
      </c>
      <c r="AT180" s="197" t="s">
        <v>151</v>
      </c>
      <c r="AU180" s="197" t="s">
        <v>87</v>
      </c>
      <c r="AY180" s="17" t="s">
        <v>135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85</v>
      </c>
      <c r="BK180" s="198">
        <f>ROUND(I180*H180,2)</f>
        <v>0</v>
      </c>
      <c r="BL180" s="17" t="s">
        <v>189</v>
      </c>
      <c r="BM180" s="197" t="s">
        <v>775</v>
      </c>
    </row>
    <row r="181" spans="1:65" s="2" customFormat="1" ht="11.25">
      <c r="A181" s="34"/>
      <c r="B181" s="35"/>
      <c r="C181" s="36"/>
      <c r="D181" s="199" t="s">
        <v>144</v>
      </c>
      <c r="E181" s="36"/>
      <c r="F181" s="200" t="s">
        <v>774</v>
      </c>
      <c r="G181" s="36"/>
      <c r="H181" s="36"/>
      <c r="I181" s="201"/>
      <c r="J181" s="36"/>
      <c r="K181" s="36"/>
      <c r="L181" s="39"/>
      <c r="M181" s="202"/>
      <c r="N181" s="203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144</v>
      </c>
      <c r="AU181" s="17" t="s">
        <v>87</v>
      </c>
    </row>
    <row r="182" spans="1:65" s="2" customFormat="1" ht="16.5" customHeight="1">
      <c r="A182" s="34"/>
      <c r="B182" s="35"/>
      <c r="C182" s="204" t="s">
        <v>297</v>
      </c>
      <c r="D182" s="204" t="s">
        <v>151</v>
      </c>
      <c r="E182" s="205" t="s">
        <v>776</v>
      </c>
      <c r="F182" s="206" t="s">
        <v>777</v>
      </c>
      <c r="G182" s="207" t="s">
        <v>403</v>
      </c>
      <c r="H182" s="208">
        <v>10</v>
      </c>
      <c r="I182" s="209"/>
      <c r="J182" s="210">
        <f>ROUND(I182*H182,2)</f>
        <v>0</v>
      </c>
      <c r="K182" s="206" t="s">
        <v>148</v>
      </c>
      <c r="L182" s="211"/>
      <c r="M182" s="212" t="s">
        <v>1</v>
      </c>
      <c r="N182" s="213" t="s">
        <v>42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314</v>
      </c>
      <c r="AT182" s="197" t="s">
        <v>151</v>
      </c>
      <c r="AU182" s="197" t="s">
        <v>87</v>
      </c>
      <c r="AY182" s="17" t="s">
        <v>135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85</v>
      </c>
      <c r="BK182" s="198">
        <f>ROUND(I182*H182,2)</f>
        <v>0</v>
      </c>
      <c r="BL182" s="17" t="s">
        <v>189</v>
      </c>
      <c r="BM182" s="197" t="s">
        <v>778</v>
      </c>
    </row>
    <row r="183" spans="1:65" s="2" customFormat="1" ht="11.25">
      <c r="A183" s="34"/>
      <c r="B183" s="35"/>
      <c r="C183" s="36"/>
      <c r="D183" s="199" t="s">
        <v>144</v>
      </c>
      <c r="E183" s="36"/>
      <c r="F183" s="200" t="s">
        <v>777</v>
      </c>
      <c r="G183" s="36"/>
      <c r="H183" s="36"/>
      <c r="I183" s="201"/>
      <c r="J183" s="36"/>
      <c r="K183" s="36"/>
      <c r="L183" s="39"/>
      <c r="M183" s="202"/>
      <c r="N183" s="203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144</v>
      </c>
      <c r="AU183" s="17" t="s">
        <v>87</v>
      </c>
    </row>
    <row r="184" spans="1:65" s="2" customFormat="1" ht="16.5" customHeight="1">
      <c r="A184" s="34"/>
      <c r="B184" s="35"/>
      <c r="C184" s="186" t="s">
        <v>302</v>
      </c>
      <c r="D184" s="186" t="s">
        <v>137</v>
      </c>
      <c r="E184" s="187" t="s">
        <v>779</v>
      </c>
      <c r="F184" s="188" t="s">
        <v>780</v>
      </c>
      <c r="G184" s="189" t="s">
        <v>243</v>
      </c>
      <c r="H184" s="190">
        <v>6</v>
      </c>
      <c r="I184" s="191"/>
      <c r="J184" s="192">
        <f>ROUND(I184*H184,2)</f>
        <v>0</v>
      </c>
      <c r="K184" s="188" t="s">
        <v>148</v>
      </c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189</v>
      </c>
      <c r="AT184" s="197" t="s">
        <v>137</v>
      </c>
      <c r="AU184" s="197" t="s">
        <v>87</v>
      </c>
      <c r="AY184" s="17" t="s">
        <v>135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85</v>
      </c>
      <c r="BK184" s="198">
        <f>ROUND(I184*H184,2)</f>
        <v>0</v>
      </c>
      <c r="BL184" s="17" t="s">
        <v>189</v>
      </c>
      <c r="BM184" s="197" t="s">
        <v>781</v>
      </c>
    </row>
    <row r="185" spans="1:65" s="2" customFormat="1" ht="11.25">
      <c r="A185" s="34"/>
      <c r="B185" s="35"/>
      <c r="C185" s="36"/>
      <c r="D185" s="199" t="s">
        <v>144</v>
      </c>
      <c r="E185" s="36"/>
      <c r="F185" s="200" t="s">
        <v>780</v>
      </c>
      <c r="G185" s="36"/>
      <c r="H185" s="36"/>
      <c r="I185" s="201"/>
      <c r="J185" s="36"/>
      <c r="K185" s="36"/>
      <c r="L185" s="39"/>
      <c r="M185" s="202"/>
      <c r="N185" s="203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144</v>
      </c>
      <c r="AU185" s="17" t="s">
        <v>87</v>
      </c>
    </row>
    <row r="186" spans="1:65" s="2" customFormat="1" ht="16.5" customHeight="1">
      <c r="A186" s="34"/>
      <c r="B186" s="35"/>
      <c r="C186" s="204" t="s">
        <v>307</v>
      </c>
      <c r="D186" s="204" t="s">
        <v>151</v>
      </c>
      <c r="E186" s="205" t="s">
        <v>782</v>
      </c>
      <c r="F186" s="206" t="s">
        <v>783</v>
      </c>
      <c r="G186" s="207" t="s">
        <v>243</v>
      </c>
      <c r="H186" s="208">
        <v>6</v>
      </c>
      <c r="I186" s="209"/>
      <c r="J186" s="210">
        <f>ROUND(I186*H186,2)</f>
        <v>0</v>
      </c>
      <c r="K186" s="206" t="s">
        <v>148</v>
      </c>
      <c r="L186" s="211"/>
      <c r="M186" s="212" t="s">
        <v>1</v>
      </c>
      <c r="N186" s="213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314</v>
      </c>
      <c r="AT186" s="197" t="s">
        <v>151</v>
      </c>
      <c r="AU186" s="197" t="s">
        <v>87</v>
      </c>
      <c r="AY186" s="17" t="s">
        <v>135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189</v>
      </c>
      <c r="BM186" s="197" t="s">
        <v>784</v>
      </c>
    </row>
    <row r="187" spans="1:65" s="2" customFormat="1" ht="11.25">
      <c r="A187" s="34"/>
      <c r="B187" s="35"/>
      <c r="C187" s="36"/>
      <c r="D187" s="199" t="s">
        <v>144</v>
      </c>
      <c r="E187" s="36"/>
      <c r="F187" s="200" t="s">
        <v>783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144</v>
      </c>
      <c r="AU187" s="17" t="s">
        <v>87</v>
      </c>
    </row>
    <row r="188" spans="1:65" s="2" customFormat="1" ht="16.5" customHeight="1">
      <c r="A188" s="34"/>
      <c r="B188" s="35"/>
      <c r="C188" s="186" t="s">
        <v>314</v>
      </c>
      <c r="D188" s="186" t="s">
        <v>137</v>
      </c>
      <c r="E188" s="187" t="s">
        <v>785</v>
      </c>
      <c r="F188" s="188" t="s">
        <v>786</v>
      </c>
      <c r="G188" s="189" t="s">
        <v>243</v>
      </c>
      <c r="H188" s="190">
        <v>190</v>
      </c>
      <c r="I188" s="191"/>
      <c r="J188" s="192">
        <f>ROUND(I188*H188,2)</f>
        <v>0</v>
      </c>
      <c r="K188" s="188" t="s">
        <v>148</v>
      </c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189</v>
      </c>
      <c r="AT188" s="197" t="s">
        <v>137</v>
      </c>
      <c r="AU188" s="197" t="s">
        <v>87</v>
      </c>
      <c r="AY188" s="17" t="s">
        <v>135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189</v>
      </c>
      <c r="BM188" s="197" t="s">
        <v>787</v>
      </c>
    </row>
    <row r="189" spans="1:65" s="2" customFormat="1" ht="11.25">
      <c r="A189" s="34"/>
      <c r="B189" s="35"/>
      <c r="C189" s="36"/>
      <c r="D189" s="199" t="s">
        <v>144</v>
      </c>
      <c r="E189" s="36"/>
      <c r="F189" s="200" t="s">
        <v>786</v>
      </c>
      <c r="G189" s="36"/>
      <c r="H189" s="36"/>
      <c r="I189" s="201"/>
      <c r="J189" s="36"/>
      <c r="K189" s="36"/>
      <c r="L189" s="39"/>
      <c r="M189" s="202"/>
      <c r="N189" s="203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144</v>
      </c>
      <c r="AU189" s="17" t="s">
        <v>87</v>
      </c>
    </row>
    <row r="190" spans="1:65" s="2" customFormat="1" ht="16.5" customHeight="1">
      <c r="A190" s="34"/>
      <c r="B190" s="35"/>
      <c r="C190" s="204" t="s">
        <v>321</v>
      </c>
      <c r="D190" s="204" t="s">
        <v>151</v>
      </c>
      <c r="E190" s="205" t="s">
        <v>788</v>
      </c>
      <c r="F190" s="206" t="s">
        <v>789</v>
      </c>
      <c r="G190" s="207" t="s">
        <v>243</v>
      </c>
      <c r="H190" s="208">
        <v>190</v>
      </c>
      <c r="I190" s="209"/>
      <c r="J190" s="210">
        <f>ROUND(I190*H190,2)</f>
        <v>0</v>
      </c>
      <c r="K190" s="206" t="s">
        <v>148</v>
      </c>
      <c r="L190" s="211"/>
      <c r="M190" s="212" t="s">
        <v>1</v>
      </c>
      <c r="N190" s="213" t="s">
        <v>42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314</v>
      </c>
      <c r="AT190" s="197" t="s">
        <v>151</v>
      </c>
      <c r="AU190" s="197" t="s">
        <v>87</v>
      </c>
      <c r="AY190" s="17" t="s">
        <v>135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85</v>
      </c>
      <c r="BK190" s="198">
        <f>ROUND(I190*H190,2)</f>
        <v>0</v>
      </c>
      <c r="BL190" s="17" t="s">
        <v>189</v>
      </c>
      <c r="BM190" s="197" t="s">
        <v>790</v>
      </c>
    </row>
    <row r="191" spans="1:65" s="2" customFormat="1" ht="11.25">
      <c r="A191" s="34"/>
      <c r="B191" s="35"/>
      <c r="C191" s="36"/>
      <c r="D191" s="199" t="s">
        <v>144</v>
      </c>
      <c r="E191" s="36"/>
      <c r="F191" s="200" t="s">
        <v>789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144</v>
      </c>
      <c r="AU191" s="17" t="s">
        <v>87</v>
      </c>
    </row>
    <row r="192" spans="1:65" s="2" customFormat="1" ht="16.5" customHeight="1">
      <c r="A192" s="34"/>
      <c r="B192" s="35"/>
      <c r="C192" s="186" t="s">
        <v>326</v>
      </c>
      <c r="D192" s="186" t="s">
        <v>137</v>
      </c>
      <c r="E192" s="187" t="s">
        <v>791</v>
      </c>
      <c r="F192" s="188" t="s">
        <v>792</v>
      </c>
      <c r="G192" s="189" t="s">
        <v>243</v>
      </c>
      <c r="H192" s="190">
        <v>30</v>
      </c>
      <c r="I192" s="191"/>
      <c r="J192" s="192">
        <f>ROUND(I192*H192,2)</f>
        <v>0</v>
      </c>
      <c r="K192" s="188" t="s">
        <v>148</v>
      </c>
      <c r="L192" s="39"/>
      <c r="M192" s="193" t="s">
        <v>1</v>
      </c>
      <c r="N192" s="194" t="s">
        <v>42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189</v>
      </c>
      <c r="AT192" s="197" t="s">
        <v>137</v>
      </c>
      <c r="AU192" s="197" t="s">
        <v>87</v>
      </c>
      <c r="AY192" s="17" t="s">
        <v>135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189</v>
      </c>
      <c r="BM192" s="197" t="s">
        <v>793</v>
      </c>
    </row>
    <row r="193" spans="1:65" s="2" customFormat="1" ht="11.25">
      <c r="A193" s="34"/>
      <c r="B193" s="35"/>
      <c r="C193" s="36"/>
      <c r="D193" s="199" t="s">
        <v>144</v>
      </c>
      <c r="E193" s="36"/>
      <c r="F193" s="200" t="s">
        <v>792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144</v>
      </c>
      <c r="AU193" s="17" t="s">
        <v>87</v>
      </c>
    </row>
    <row r="194" spans="1:65" s="2" customFormat="1" ht="16.5" customHeight="1">
      <c r="A194" s="34"/>
      <c r="B194" s="35"/>
      <c r="C194" s="204" t="s">
        <v>331</v>
      </c>
      <c r="D194" s="204" t="s">
        <v>151</v>
      </c>
      <c r="E194" s="205" t="s">
        <v>794</v>
      </c>
      <c r="F194" s="206" t="s">
        <v>795</v>
      </c>
      <c r="G194" s="207" t="s">
        <v>243</v>
      </c>
      <c r="H194" s="208">
        <v>30</v>
      </c>
      <c r="I194" s="209"/>
      <c r="J194" s="210">
        <f>ROUND(I194*H194,2)</f>
        <v>0</v>
      </c>
      <c r="K194" s="206" t="s">
        <v>148</v>
      </c>
      <c r="L194" s="211"/>
      <c r="M194" s="212" t="s">
        <v>1</v>
      </c>
      <c r="N194" s="213" t="s">
        <v>42</v>
      </c>
      <c r="O194" s="71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314</v>
      </c>
      <c r="AT194" s="197" t="s">
        <v>151</v>
      </c>
      <c r="AU194" s="197" t="s">
        <v>87</v>
      </c>
      <c r="AY194" s="17" t="s">
        <v>135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189</v>
      </c>
      <c r="BM194" s="197" t="s">
        <v>796</v>
      </c>
    </row>
    <row r="195" spans="1:65" s="2" customFormat="1" ht="11.25">
      <c r="A195" s="34"/>
      <c r="B195" s="35"/>
      <c r="C195" s="36"/>
      <c r="D195" s="199" t="s">
        <v>144</v>
      </c>
      <c r="E195" s="36"/>
      <c r="F195" s="200" t="s">
        <v>795</v>
      </c>
      <c r="G195" s="36"/>
      <c r="H195" s="36"/>
      <c r="I195" s="201"/>
      <c r="J195" s="36"/>
      <c r="K195" s="36"/>
      <c r="L195" s="39"/>
      <c r="M195" s="202"/>
      <c r="N195" s="203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144</v>
      </c>
      <c r="AU195" s="17" t="s">
        <v>87</v>
      </c>
    </row>
    <row r="196" spans="1:65" s="2" customFormat="1" ht="16.5" customHeight="1">
      <c r="A196" s="34"/>
      <c r="B196" s="35"/>
      <c r="C196" s="186" t="s">
        <v>337</v>
      </c>
      <c r="D196" s="186" t="s">
        <v>137</v>
      </c>
      <c r="E196" s="187" t="s">
        <v>797</v>
      </c>
      <c r="F196" s="188" t="s">
        <v>798</v>
      </c>
      <c r="G196" s="189" t="s">
        <v>243</v>
      </c>
      <c r="H196" s="190">
        <v>55</v>
      </c>
      <c r="I196" s="191"/>
      <c r="J196" s="192">
        <f>ROUND(I196*H196,2)</f>
        <v>0</v>
      </c>
      <c r="K196" s="188" t="s">
        <v>148</v>
      </c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189</v>
      </c>
      <c r="AT196" s="197" t="s">
        <v>137</v>
      </c>
      <c r="AU196" s="197" t="s">
        <v>87</v>
      </c>
      <c r="AY196" s="17" t="s">
        <v>135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189</v>
      </c>
      <c r="BM196" s="197" t="s">
        <v>799</v>
      </c>
    </row>
    <row r="197" spans="1:65" s="2" customFormat="1" ht="11.25">
      <c r="A197" s="34"/>
      <c r="B197" s="35"/>
      <c r="C197" s="36"/>
      <c r="D197" s="199" t="s">
        <v>144</v>
      </c>
      <c r="E197" s="36"/>
      <c r="F197" s="200" t="s">
        <v>798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144</v>
      </c>
      <c r="AU197" s="17" t="s">
        <v>87</v>
      </c>
    </row>
    <row r="198" spans="1:65" s="2" customFormat="1" ht="16.5" customHeight="1">
      <c r="A198" s="34"/>
      <c r="B198" s="35"/>
      <c r="C198" s="204" t="s">
        <v>343</v>
      </c>
      <c r="D198" s="204" t="s">
        <v>151</v>
      </c>
      <c r="E198" s="205" t="s">
        <v>800</v>
      </c>
      <c r="F198" s="206" t="s">
        <v>801</v>
      </c>
      <c r="G198" s="207" t="s">
        <v>243</v>
      </c>
      <c r="H198" s="208">
        <v>55</v>
      </c>
      <c r="I198" s="209"/>
      <c r="J198" s="210">
        <f>ROUND(I198*H198,2)</f>
        <v>0</v>
      </c>
      <c r="K198" s="206" t="s">
        <v>148</v>
      </c>
      <c r="L198" s="211"/>
      <c r="M198" s="212" t="s">
        <v>1</v>
      </c>
      <c r="N198" s="213" t="s">
        <v>42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314</v>
      </c>
      <c r="AT198" s="197" t="s">
        <v>151</v>
      </c>
      <c r="AU198" s="197" t="s">
        <v>87</v>
      </c>
      <c r="AY198" s="17" t="s">
        <v>135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189</v>
      </c>
      <c r="BM198" s="197" t="s">
        <v>802</v>
      </c>
    </row>
    <row r="199" spans="1:65" s="2" customFormat="1" ht="11.25">
      <c r="A199" s="34"/>
      <c r="B199" s="35"/>
      <c r="C199" s="36"/>
      <c r="D199" s="199" t="s">
        <v>144</v>
      </c>
      <c r="E199" s="36"/>
      <c r="F199" s="200" t="s">
        <v>801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144</v>
      </c>
      <c r="AU199" s="17" t="s">
        <v>87</v>
      </c>
    </row>
    <row r="200" spans="1:65" s="2" customFormat="1" ht="16.5" customHeight="1">
      <c r="A200" s="34"/>
      <c r="B200" s="35"/>
      <c r="C200" s="204" t="s">
        <v>349</v>
      </c>
      <c r="D200" s="204" t="s">
        <v>151</v>
      </c>
      <c r="E200" s="205" t="s">
        <v>803</v>
      </c>
      <c r="F200" s="206" t="s">
        <v>804</v>
      </c>
      <c r="G200" s="207" t="s">
        <v>403</v>
      </c>
      <c r="H200" s="208">
        <v>8</v>
      </c>
      <c r="I200" s="209"/>
      <c r="J200" s="210">
        <f>ROUND(I200*H200,2)</f>
        <v>0</v>
      </c>
      <c r="K200" s="206" t="s">
        <v>148</v>
      </c>
      <c r="L200" s="211"/>
      <c r="M200" s="212" t="s">
        <v>1</v>
      </c>
      <c r="N200" s="213" t="s">
        <v>42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314</v>
      </c>
      <c r="AT200" s="197" t="s">
        <v>151</v>
      </c>
      <c r="AU200" s="197" t="s">
        <v>87</v>
      </c>
      <c r="AY200" s="17" t="s">
        <v>135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189</v>
      </c>
      <c r="BM200" s="197" t="s">
        <v>805</v>
      </c>
    </row>
    <row r="201" spans="1:65" s="2" customFormat="1" ht="11.25">
      <c r="A201" s="34"/>
      <c r="B201" s="35"/>
      <c r="C201" s="36"/>
      <c r="D201" s="199" t="s">
        <v>144</v>
      </c>
      <c r="E201" s="36"/>
      <c r="F201" s="200" t="s">
        <v>804</v>
      </c>
      <c r="G201" s="36"/>
      <c r="H201" s="36"/>
      <c r="I201" s="201"/>
      <c r="J201" s="36"/>
      <c r="K201" s="36"/>
      <c r="L201" s="39"/>
      <c r="M201" s="202"/>
      <c r="N201" s="203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144</v>
      </c>
      <c r="AU201" s="17" t="s">
        <v>87</v>
      </c>
    </row>
    <row r="202" spans="1:65" s="2" customFormat="1" ht="16.5" customHeight="1">
      <c r="A202" s="34"/>
      <c r="B202" s="35"/>
      <c r="C202" s="204" t="s">
        <v>354</v>
      </c>
      <c r="D202" s="204" t="s">
        <v>151</v>
      </c>
      <c r="E202" s="205" t="s">
        <v>806</v>
      </c>
      <c r="F202" s="206" t="s">
        <v>807</v>
      </c>
      <c r="G202" s="207" t="s">
        <v>403</v>
      </c>
      <c r="H202" s="208">
        <v>2</v>
      </c>
      <c r="I202" s="209"/>
      <c r="J202" s="210">
        <f>ROUND(I202*H202,2)</f>
        <v>0</v>
      </c>
      <c r="K202" s="206" t="s">
        <v>148</v>
      </c>
      <c r="L202" s="211"/>
      <c r="M202" s="212" t="s">
        <v>1</v>
      </c>
      <c r="N202" s="213" t="s">
        <v>42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314</v>
      </c>
      <c r="AT202" s="197" t="s">
        <v>151</v>
      </c>
      <c r="AU202" s="197" t="s">
        <v>87</v>
      </c>
      <c r="AY202" s="17" t="s">
        <v>135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189</v>
      </c>
      <c r="BM202" s="197" t="s">
        <v>808</v>
      </c>
    </row>
    <row r="203" spans="1:65" s="2" customFormat="1" ht="11.25">
      <c r="A203" s="34"/>
      <c r="B203" s="35"/>
      <c r="C203" s="36"/>
      <c r="D203" s="199" t="s">
        <v>144</v>
      </c>
      <c r="E203" s="36"/>
      <c r="F203" s="200" t="s">
        <v>807</v>
      </c>
      <c r="G203" s="36"/>
      <c r="H203" s="36"/>
      <c r="I203" s="201"/>
      <c r="J203" s="36"/>
      <c r="K203" s="36"/>
      <c r="L203" s="39"/>
      <c r="M203" s="202"/>
      <c r="N203" s="203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144</v>
      </c>
      <c r="AU203" s="17" t="s">
        <v>87</v>
      </c>
    </row>
    <row r="204" spans="1:65" s="2" customFormat="1" ht="37.9" customHeight="1">
      <c r="A204" s="34"/>
      <c r="B204" s="35"/>
      <c r="C204" s="186" t="s">
        <v>359</v>
      </c>
      <c r="D204" s="186" t="s">
        <v>137</v>
      </c>
      <c r="E204" s="187" t="s">
        <v>809</v>
      </c>
      <c r="F204" s="188" t="s">
        <v>810</v>
      </c>
      <c r="G204" s="189" t="s">
        <v>403</v>
      </c>
      <c r="H204" s="190">
        <v>3</v>
      </c>
      <c r="I204" s="191"/>
      <c r="J204" s="192">
        <f>ROUND(I204*H204,2)</f>
        <v>0</v>
      </c>
      <c r="K204" s="188" t="s">
        <v>148</v>
      </c>
      <c r="L204" s="39"/>
      <c r="M204" s="193" t="s">
        <v>1</v>
      </c>
      <c r="N204" s="194" t="s">
        <v>42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189</v>
      </c>
      <c r="AT204" s="197" t="s">
        <v>137</v>
      </c>
      <c r="AU204" s="197" t="s">
        <v>87</v>
      </c>
      <c r="AY204" s="17" t="s">
        <v>135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85</v>
      </c>
      <c r="BK204" s="198">
        <f>ROUND(I204*H204,2)</f>
        <v>0</v>
      </c>
      <c r="BL204" s="17" t="s">
        <v>189</v>
      </c>
      <c r="BM204" s="197" t="s">
        <v>811</v>
      </c>
    </row>
    <row r="205" spans="1:65" s="2" customFormat="1" ht="19.5">
      <c r="A205" s="34"/>
      <c r="B205" s="35"/>
      <c r="C205" s="36"/>
      <c r="D205" s="199" t="s">
        <v>144</v>
      </c>
      <c r="E205" s="36"/>
      <c r="F205" s="200" t="s">
        <v>810</v>
      </c>
      <c r="G205" s="36"/>
      <c r="H205" s="36"/>
      <c r="I205" s="201"/>
      <c r="J205" s="36"/>
      <c r="K205" s="36"/>
      <c r="L205" s="39"/>
      <c r="M205" s="202"/>
      <c r="N205" s="203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144</v>
      </c>
      <c r="AU205" s="17" t="s">
        <v>87</v>
      </c>
    </row>
    <row r="206" spans="1:65" s="2" customFormat="1" ht="33" customHeight="1">
      <c r="A206" s="34"/>
      <c r="B206" s="35"/>
      <c r="C206" s="204" t="s">
        <v>364</v>
      </c>
      <c r="D206" s="204" t="s">
        <v>151</v>
      </c>
      <c r="E206" s="205" t="s">
        <v>812</v>
      </c>
      <c r="F206" s="206" t="s">
        <v>813</v>
      </c>
      <c r="G206" s="207" t="s">
        <v>403</v>
      </c>
      <c r="H206" s="208">
        <v>3</v>
      </c>
      <c r="I206" s="209"/>
      <c r="J206" s="210">
        <f>ROUND(I206*H206,2)</f>
        <v>0</v>
      </c>
      <c r="K206" s="206" t="s">
        <v>148</v>
      </c>
      <c r="L206" s="211"/>
      <c r="M206" s="212" t="s">
        <v>1</v>
      </c>
      <c r="N206" s="213" t="s">
        <v>42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314</v>
      </c>
      <c r="AT206" s="197" t="s">
        <v>151</v>
      </c>
      <c r="AU206" s="197" t="s">
        <v>87</v>
      </c>
      <c r="AY206" s="17" t="s">
        <v>135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189</v>
      </c>
      <c r="BM206" s="197" t="s">
        <v>814</v>
      </c>
    </row>
    <row r="207" spans="1:65" s="2" customFormat="1" ht="19.5">
      <c r="A207" s="34"/>
      <c r="B207" s="35"/>
      <c r="C207" s="36"/>
      <c r="D207" s="199" t="s">
        <v>144</v>
      </c>
      <c r="E207" s="36"/>
      <c r="F207" s="200" t="s">
        <v>813</v>
      </c>
      <c r="G207" s="36"/>
      <c r="H207" s="36"/>
      <c r="I207" s="201"/>
      <c r="J207" s="36"/>
      <c r="K207" s="36"/>
      <c r="L207" s="39"/>
      <c r="M207" s="202"/>
      <c r="N207" s="203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144</v>
      </c>
      <c r="AU207" s="17" t="s">
        <v>87</v>
      </c>
    </row>
    <row r="208" spans="1:65" s="2" customFormat="1" ht="16.5" customHeight="1">
      <c r="A208" s="34"/>
      <c r="B208" s="35"/>
      <c r="C208" s="204" t="s">
        <v>371</v>
      </c>
      <c r="D208" s="204" t="s">
        <v>151</v>
      </c>
      <c r="E208" s="205" t="s">
        <v>815</v>
      </c>
      <c r="F208" s="206" t="s">
        <v>816</v>
      </c>
      <c r="G208" s="207" t="s">
        <v>403</v>
      </c>
      <c r="H208" s="208">
        <v>3</v>
      </c>
      <c r="I208" s="209"/>
      <c r="J208" s="210">
        <f>ROUND(I208*H208,2)</f>
        <v>0</v>
      </c>
      <c r="K208" s="206" t="s">
        <v>148</v>
      </c>
      <c r="L208" s="211"/>
      <c r="M208" s="212" t="s">
        <v>1</v>
      </c>
      <c r="N208" s="213" t="s">
        <v>42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314</v>
      </c>
      <c r="AT208" s="197" t="s">
        <v>151</v>
      </c>
      <c r="AU208" s="197" t="s">
        <v>87</v>
      </c>
      <c r="AY208" s="17" t="s">
        <v>135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189</v>
      </c>
      <c r="BM208" s="197" t="s">
        <v>817</v>
      </c>
    </row>
    <row r="209" spans="1:65" s="2" customFormat="1" ht="11.25">
      <c r="A209" s="34"/>
      <c r="B209" s="35"/>
      <c r="C209" s="36"/>
      <c r="D209" s="199" t="s">
        <v>144</v>
      </c>
      <c r="E209" s="36"/>
      <c r="F209" s="200" t="s">
        <v>816</v>
      </c>
      <c r="G209" s="36"/>
      <c r="H209" s="36"/>
      <c r="I209" s="201"/>
      <c r="J209" s="36"/>
      <c r="K209" s="36"/>
      <c r="L209" s="39"/>
      <c r="M209" s="202"/>
      <c r="N209" s="203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144</v>
      </c>
      <c r="AU209" s="17" t="s">
        <v>87</v>
      </c>
    </row>
    <row r="210" spans="1:65" s="2" customFormat="1" ht="24.2" customHeight="1">
      <c r="A210" s="34"/>
      <c r="B210" s="35"/>
      <c r="C210" s="204" t="s">
        <v>380</v>
      </c>
      <c r="D210" s="204" t="s">
        <v>151</v>
      </c>
      <c r="E210" s="205" t="s">
        <v>818</v>
      </c>
      <c r="F210" s="206" t="s">
        <v>819</v>
      </c>
      <c r="G210" s="207" t="s">
        <v>403</v>
      </c>
      <c r="H210" s="208">
        <v>1</v>
      </c>
      <c r="I210" s="209"/>
      <c r="J210" s="210">
        <f>ROUND(I210*H210,2)</f>
        <v>0</v>
      </c>
      <c r="K210" s="206" t="s">
        <v>148</v>
      </c>
      <c r="L210" s="211"/>
      <c r="M210" s="212" t="s">
        <v>1</v>
      </c>
      <c r="N210" s="213" t="s">
        <v>42</v>
      </c>
      <c r="O210" s="71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314</v>
      </c>
      <c r="AT210" s="197" t="s">
        <v>151</v>
      </c>
      <c r="AU210" s="197" t="s">
        <v>87</v>
      </c>
      <c r="AY210" s="17" t="s">
        <v>135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85</v>
      </c>
      <c r="BK210" s="198">
        <f>ROUND(I210*H210,2)</f>
        <v>0</v>
      </c>
      <c r="BL210" s="17" t="s">
        <v>189</v>
      </c>
      <c r="BM210" s="197" t="s">
        <v>820</v>
      </c>
    </row>
    <row r="211" spans="1:65" s="2" customFormat="1" ht="19.5">
      <c r="A211" s="34"/>
      <c r="B211" s="35"/>
      <c r="C211" s="36"/>
      <c r="D211" s="199" t="s">
        <v>144</v>
      </c>
      <c r="E211" s="36"/>
      <c r="F211" s="200" t="s">
        <v>819</v>
      </c>
      <c r="G211" s="36"/>
      <c r="H211" s="36"/>
      <c r="I211" s="201"/>
      <c r="J211" s="36"/>
      <c r="K211" s="36"/>
      <c r="L211" s="39"/>
      <c r="M211" s="202"/>
      <c r="N211" s="203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144</v>
      </c>
      <c r="AU211" s="17" t="s">
        <v>87</v>
      </c>
    </row>
    <row r="212" spans="1:65" s="2" customFormat="1" ht="33" customHeight="1">
      <c r="A212" s="34"/>
      <c r="B212" s="35"/>
      <c r="C212" s="204" t="s">
        <v>385</v>
      </c>
      <c r="D212" s="204" t="s">
        <v>151</v>
      </c>
      <c r="E212" s="205" t="s">
        <v>821</v>
      </c>
      <c r="F212" s="206" t="s">
        <v>822</v>
      </c>
      <c r="G212" s="207" t="s">
        <v>403</v>
      </c>
      <c r="H212" s="208">
        <v>2</v>
      </c>
      <c r="I212" s="209"/>
      <c r="J212" s="210">
        <f>ROUND(I212*H212,2)</f>
        <v>0</v>
      </c>
      <c r="K212" s="206" t="s">
        <v>148</v>
      </c>
      <c r="L212" s="211"/>
      <c r="M212" s="212" t="s">
        <v>1</v>
      </c>
      <c r="N212" s="213" t="s">
        <v>42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314</v>
      </c>
      <c r="AT212" s="197" t="s">
        <v>151</v>
      </c>
      <c r="AU212" s="197" t="s">
        <v>87</v>
      </c>
      <c r="AY212" s="17" t="s">
        <v>135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189</v>
      </c>
      <c r="BM212" s="197" t="s">
        <v>823</v>
      </c>
    </row>
    <row r="213" spans="1:65" s="2" customFormat="1" ht="19.5">
      <c r="A213" s="34"/>
      <c r="B213" s="35"/>
      <c r="C213" s="36"/>
      <c r="D213" s="199" t="s">
        <v>144</v>
      </c>
      <c r="E213" s="36"/>
      <c r="F213" s="200" t="s">
        <v>822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144</v>
      </c>
      <c r="AU213" s="17" t="s">
        <v>87</v>
      </c>
    </row>
    <row r="214" spans="1:65" s="2" customFormat="1" ht="24.2" customHeight="1">
      <c r="A214" s="34"/>
      <c r="B214" s="35"/>
      <c r="C214" s="204" t="s">
        <v>390</v>
      </c>
      <c r="D214" s="204" t="s">
        <v>151</v>
      </c>
      <c r="E214" s="205" t="s">
        <v>824</v>
      </c>
      <c r="F214" s="206" t="s">
        <v>825</v>
      </c>
      <c r="G214" s="207" t="s">
        <v>403</v>
      </c>
      <c r="H214" s="208">
        <v>2</v>
      </c>
      <c r="I214" s="209"/>
      <c r="J214" s="210">
        <f>ROUND(I214*H214,2)</f>
        <v>0</v>
      </c>
      <c r="K214" s="206" t="s">
        <v>148</v>
      </c>
      <c r="L214" s="211"/>
      <c r="M214" s="212" t="s">
        <v>1</v>
      </c>
      <c r="N214" s="213" t="s">
        <v>42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314</v>
      </c>
      <c r="AT214" s="197" t="s">
        <v>151</v>
      </c>
      <c r="AU214" s="197" t="s">
        <v>87</v>
      </c>
      <c r="AY214" s="17" t="s">
        <v>135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189</v>
      </c>
      <c r="BM214" s="197" t="s">
        <v>826</v>
      </c>
    </row>
    <row r="215" spans="1:65" s="2" customFormat="1" ht="11.25">
      <c r="A215" s="34"/>
      <c r="B215" s="35"/>
      <c r="C215" s="36"/>
      <c r="D215" s="199" t="s">
        <v>144</v>
      </c>
      <c r="E215" s="36"/>
      <c r="F215" s="200" t="s">
        <v>825</v>
      </c>
      <c r="G215" s="36"/>
      <c r="H215" s="36"/>
      <c r="I215" s="201"/>
      <c r="J215" s="36"/>
      <c r="K215" s="36"/>
      <c r="L215" s="39"/>
      <c r="M215" s="202"/>
      <c r="N215" s="203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144</v>
      </c>
      <c r="AU215" s="17" t="s">
        <v>87</v>
      </c>
    </row>
    <row r="216" spans="1:65" s="2" customFormat="1" ht="16.5" customHeight="1">
      <c r="A216" s="34"/>
      <c r="B216" s="35"/>
      <c r="C216" s="186" t="s">
        <v>395</v>
      </c>
      <c r="D216" s="186" t="s">
        <v>137</v>
      </c>
      <c r="E216" s="187" t="s">
        <v>827</v>
      </c>
      <c r="F216" s="188" t="s">
        <v>828</v>
      </c>
      <c r="G216" s="189" t="s">
        <v>403</v>
      </c>
      <c r="H216" s="190">
        <v>1</v>
      </c>
      <c r="I216" s="191"/>
      <c r="J216" s="192">
        <f>ROUND(I216*H216,2)</f>
        <v>0</v>
      </c>
      <c r="K216" s="188" t="s">
        <v>148</v>
      </c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189</v>
      </c>
      <c r="AT216" s="197" t="s">
        <v>137</v>
      </c>
      <c r="AU216" s="197" t="s">
        <v>87</v>
      </c>
      <c r="AY216" s="17" t="s">
        <v>135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189</v>
      </c>
      <c r="BM216" s="197" t="s">
        <v>829</v>
      </c>
    </row>
    <row r="217" spans="1:65" s="2" customFormat="1" ht="11.25">
      <c r="A217" s="34"/>
      <c r="B217" s="35"/>
      <c r="C217" s="36"/>
      <c r="D217" s="199" t="s">
        <v>144</v>
      </c>
      <c r="E217" s="36"/>
      <c r="F217" s="200" t="s">
        <v>828</v>
      </c>
      <c r="G217" s="36"/>
      <c r="H217" s="36"/>
      <c r="I217" s="201"/>
      <c r="J217" s="36"/>
      <c r="K217" s="36"/>
      <c r="L217" s="39"/>
      <c r="M217" s="202"/>
      <c r="N217" s="203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144</v>
      </c>
      <c r="AU217" s="17" t="s">
        <v>87</v>
      </c>
    </row>
    <row r="218" spans="1:65" s="2" customFormat="1" ht="16.5" customHeight="1">
      <c r="A218" s="34"/>
      <c r="B218" s="35"/>
      <c r="C218" s="204" t="s">
        <v>400</v>
      </c>
      <c r="D218" s="204" t="s">
        <v>151</v>
      </c>
      <c r="E218" s="205" t="s">
        <v>830</v>
      </c>
      <c r="F218" s="206" t="s">
        <v>831</v>
      </c>
      <c r="G218" s="207" t="s">
        <v>403</v>
      </c>
      <c r="H218" s="208">
        <v>1</v>
      </c>
      <c r="I218" s="209"/>
      <c r="J218" s="210">
        <f>ROUND(I218*H218,2)</f>
        <v>0</v>
      </c>
      <c r="K218" s="206" t="s">
        <v>148</v>
      </c>
      <c r="L218" s="211"/>
      <c r="M218" s="212" t="s">
        <v>1</v>
      </c>
      <c r="N218" s="213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314</v>
      </c>
      <c r="AT218" s="197" t="s">
        <v>151</v>
      </c>
      <c r="AU218" s="197" t="s">
        <v>87</v>
      </c>
      <c r="AY218" s="17" t="s">
        <v>135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189</v>
      </c>
      <c r="BM218" s="197" t="s">
        <v>832</v>
      </c>
    </row>
    <row r="219" spans="1:65" s="2" customFormat="1" ht="11.25">
      <c r="A219" s="34"/>
      <c r="B219" s="35"/>
      <c r="C219" s="36"/>
      <c r="D219" s="199" t="s">
        <v>144</v>
      </c>
      <c r="E219" s="36"/>
      <c r="F219" s="200" t="s">
        <v>831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144</v>
      </c>
      <c r="AU219" s="17" t="s">
        <v>87</v>
      </c>
    </row>
    <row r="220" spans="1:65" s="2" customFormat="1" ht="21.75" customHeight="1">
      <c r="A220" s="34"/>
      <c r="B220" s="35"/>
      <c r="C220" s="204" t="s">
        <v>410</v>
      </c>
      <c r="D220" s="204" t="s">
        <v>151</v>
      </c>
      <c r="E220" s="205" t="s">
        <v>833</v>
      </c>
      <c r="F220" s="206" t="s">
        <v>834</v>
      </c>
      <c r="G220" s="207" t="s">
        <v>403</v>
      </c>
      <c r="H220" s="208">
        <v>2</v>
      </c>
      <c r="I220" s="209"/>
      <c r="J220" s="210">
        <f>ROUND(I220*H220,2)</f>
        <v>0</v>
      </c>
      <c r="K220" s="206" t="s">
        <v>148</v>
      </c>
      <c r="L220" s="211"/>
      <c r="M220" s="212" t="s">
        <v>1</v>
      </c>
      <c r="N220" s="213" t="s">
        <v>42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314</v>
      </c>
      <c r="AT220" s="197" t="s">
        <v>151</v>
      </c>
      <c r="AU220" s="197" t="s">
        <v>87</v>
      </c>
      <c r="AY220" s="17" t="s">
        <v>135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189</v>
      </c>
      <c r="BM220" s="197" t="s">
        <v>835</v>
      </c>
    </row>
    <row r="221" spans="1:65" s="2" customFormat="1" ht="11.25">
      <c r="A221" s="34"/>
      <c r="B221" s="35"/>
      <c r="C221" s="36"/>
      <c r="D221" s="199" t="s">
        <v>144</v>
      </c>
      <c r="E221" s="36"/>
      <c r="F221" s="200" t="s">
        <v>834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144</v>
      </c>
      <c r="AU221" s="17" t="s">
        <v>87</v>
      </c>
    </row>
    <row r="222" spans="1:65" s="12" customFormat="1" ht="22.9" customHeight="1">
      <c r="B222" s="170"/>
      <c r="C222" s="171"/>
      <c r="D222" s="172" t="s">
        <v>76</v>
      </c>
      <c r="E222" s="184" t="s">
        <v>836</v>
      </c>
      <c r="F222" s="184" t="s">
        <v>837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SUM(P223:P234)</f>
        <v>0</v>
      </c>
      <c r="Q222" s="178"/>
      <c r="R222" s="179">
        <f>SUM(R223:R234)</f>
        <v>0</v>
      </c>
      <c r="S222" s="178"/>
      <c r="T222" s="180">
        <f>SUM(T223:T234)</f>
        <v>0</v>
      </c>
      <c r="AR222" s="181" t="s">
        <v>87</v>
      </c>
      <c r="AT222" s="182" t="s">
        <v>76</v>
      </c>
      <c r="AU222" s="182" t="s">
        <v>85</v>
      </c>
      <c r="AY222" s="181" t="s">
        <v>135</v>
      </c>
      <c r="BK222" s="183">
        <f>SUM(BK223:BK234)</f>
        <v>0</v>
      </c>
    </row>
    <row r="223" spans="1:65" s="2" customFormat="1" ht="37.9" customHeight="1">
      <c r="A223" s="34"/>
      <c r="B223" s="35"/>
      <c r="C223" s="186" t="s">
        <v>415</v>
      </c>
      <c r="D223" s="186" t="s">
        <v>137</v>
      </c>
      <c r="E223" s="187" t="s">
        <v>838</v>
      </c>
      <c r="F223" s="188" t="s">
        <v>839</v>
      </c>
      <c r="G223" s="189" t="s">
        <v>840</v>
      </c>
      <c r="H223" s="190">
        <v>1</v>
      </c>
      <c r="I223" s="191"/>
      <c r="J223" s="192">
        <f>ROUND(I223*H223,2)</f>
        <v>0</v>
      </c>
      <c r="K223" s="188" t="s">
        <v>148</v>
      </c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189</v>
      </c>
      <c r="AT223" s="197" t="s">
        <v>137</v>
      </c>
      <c r="AU223" s="197" t="s">
        <v>87</v>
      </c>
      <c r="AY223" s="17" t="s">
        <v>135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189</v>
      </c>
      <c r="BM223" s="197" t="s">
        <v>841</v>
      </c>
    </row>
    <row r="224" spans="1:65" s="2" customFormat="1" ht="29.25">
      <c r="A224" s="34"/>
      <c r="B224" s="35"/>
      <c r="C224" s="36"/>
      <c r="D224" s="199" t="s">
        <v>144</v>
      </c>
      <c r="E224" s="36"/>
      <c r="F224" s="200" t="s">
        <v>839</v>
      </c>
      <c r="G224" s="36"/>
      <c r="H224" s="36"/>
      <c r="I224" s="201"/>
      <c r="J224" s="36"/>
      <c r="K224" s="36"/>
      <c r="L224" s="39"/>
      <c r="M224" s="202"/>
      <c r="N224" s="203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144</v>
      </c>
      <c r="AU224" s="17" t="s">
        <v>87</v>
      </c>
    </row>
    <row r="225" spans="1:65" s="2" customFormat="1" ht="37.9" customHeight="1">
      <c r="A225" s="34"/>
      <c r="B225" s="35"/>
      <c r="C225" s="204" t="s">
        <v>422</v>
      </c>
      <c r="D225" s="204" t="s">
        <v>151</v>
      </c>
      <c r="E225" s="205" t="s">
        <v>842</v>
      </c>
      <c r="F225" s="206" t="s">
        <v>839</v>
      </c>
      <c r="G225" s="207" t="s">
        <v>840</v>
      </c>
      <c r="H225" s="208">
        <v>1</v>
      </c>
      <c r="I225" s="209"/>
      <c r="J225" s="210">
        <f>ROUND(I225*H225,2)</f>
        <v>0</v>
      </c>
      <c r="K225" s="206" t="s">
        <v>148</v>
      </c>
      <c r="L225" s="211"/>
      <c r="M225" s="212" t="s">
        <v>1</v>
      </c>
      <c r="N225" s="213" t="s">
        <v>42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314</v>
      </c>
      <c r="AT225" s="197" t="s">
        <v>151</v>
      </c>
      <c r="AU225" s="197" t="s">
        <v>87</v>
      </c>
      <c r="AY225" s="17" t="s">
        <v>135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85</v>
      </c>
      <c r="BK225" s="198">
        <f>ROUND(I225*H225,2)</f>
        <v>0</v>
      </c>
      <c r="BL225" s="17" t="s">
        <v>189</v>
      </c>
      <c r="BM225" s="197" t="s">
        <v>843</v>
      </c>
    </row>
    <row r="226" spans="1:65" s="2" customFormat="1" ht="29.25">
      <c r="A226" s="34"/>
      <c r="B226" s="35"/>
      <c r="C226" s="36"/>
      <c r="D226" s="199" t="s">
        <v>144</v>
      </c>
      <c r="E226" s="36"/>
      <c r="F226" s="200" t="s">
        <v>839</v>
      </c>
      <c r="G226" s="36"/>
      <c r="H226" s="36"/>
      <c r="I226" s="201"/>
      <c r="J226" s="36"/>
      <c r="K226" s="36"/>
      <c r="L226" s="39"/>
      <c r="M226" s="202"/>
      <c r="N226" s="203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144</v>
      </c>
      <c r="AU226" s="17" t="s">
        <v>87</v>
      </c>
    </row>
    <row r="227" spans="1:65" s="2" customFormat="1" ht="37.9" customHeight="1">
      <c r="A227" s="34"/>
      <c r="B227" s="35"/>
      <c r="C227" s="186" t="s">
        <v>430</v>
      </c>
      <c r="D227" s="186" t="s">
        <v>137</v>
      </c>
      <c r="E227" s="187" t="s">
        <v>844</v>
      </c>
      <c r="F227" s="188" t="s">
        <v>845</v>
      </c>
      <c r="G227" s="189" t="s">
        <v>403</v>
      </c>
      <c r="H227" s="190">
        <v>4</v>
      </c>
      <c r="I227" s="191"/>
      <c r="J227" s="192">
        <f>ROUND(I227*H227,2)</f>
        <v>0</v>
      </c>
      <c r="K227" s="188" t="s">
        <v>148</v>
      </c>
      <c r="L227" s="39"/>
      <c r="M227" s="193" t="s">
        <v>1</v>
      </c>
      <c r="N227" s="194" t="s">
        <v>42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189</v>
      </c>
      <c r="AT227" s="197" t="s">
        <v>137</v>
      </c>
      <c r="AU227" s="197" t="s">
        <v>87</v>
      </c>
      <c r="AY227" s="17" t="s">
        <v>135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189</v>
      </c>
      <c r="BM227" s="197" t="s">
        <v>846</v>
      </c>
    </row>
    <row r="228" spans="1:65" s="2" customFormat="1" ht="19.5">
      <c r="A228" s="34"/>
      <c r="B228" s="35"/>
      <c r="C228" s="36"/>
      <c r="D228" s="199" t="s">
        <v>144</v>
      </c>
      <c r="E228" s="36"/>
      <c r="F228" s="200" t="s">
        <v>845</v>
      </c>
      <c r="G228" s="36"/>
      <c r="H228" s="36"/>
      <c r="I228" s="201"/>
      <c r="J228" s="36"/>
      <c r="K228" s="36"/>
      <c r="L228" s="39"/>
      <c r="M228" s="202"/>
      <c r="N228" s="203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144</v>
      </c>
      <c r="AU228" s="17" t="s">
        <v>87</v>
      </c>
    </row>
    <row r="229" spans="1:65" s="2" customFormat="1" ht="37.9" customHeight="1">
      <c r="A229" s="34"/>
      <c r="B229" s="35"/>
      <c r="C229" s="204" t="s">
        <v>438</v>
      </c>
      <c r="D229" s="204" t="s">
        <v>151</v>
      </c>
      <c r="E229" s="205" t="s">
        <v>847</v>
      </c>
      <c r="F229" s="206" t="s">
        <v>848</v>
      </c>
      <c r="G229" s="207" t="s">
        <v>403</v>
      </c>
      <c r="H229" s="208">
        <v>4</v>
      </c>
      <c r="I229" s="209"/>
      <c r="J229" s="210">
        <f>ROUND(I229*H229,2)</f>
        <v>0</v>
      </c>
      <c r="K229" s="206" t="s">
        <v>148</v>
      </c>
      <c r="L229" s="211"/>
      <c r="M229" s="212" t="s">
        <v>1</v>
      </c>
      <c r="N229" s="213" t="s">
        <v>42</v>
      </c>
      <c r="O229" s="71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314</v>
      </c>
      <c r="AT229" s="197" t="s">
        <v>151</v>
      </c>
      <c r="AU229" s="197" t="s">
        <v>87</v>
      </c>
      <c r="AY229" s="17" t="s">
        <v>135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85</v>
      </c>
      <c r="BK229" s="198">
        <f>ROUND(I229*H229,2)</f>
        <v>0</v>
      </c>
      <c r="BL229" s="17" t="s">
        <v>189</v>
      </c>
      <c r="BM229" s="197" t="s">
        <v>849</v>
      </c>
    </row>
    <row r="230" spans="1:65" s="2" customFormat="1" ht="19.5">
      <c r="A230" s="34"/>
      <c r="B230" s="35"/>
      <c r="C230" s="36"/>
      <c r="D230" s="199" t="s">
        <v>144</v>
      </c>
      <c r="E230" s="36"/>
      <c r="F230" s="200" t="s">
        <v>848</v>
      </c>
      <c r="G230" s="36"/>
      <c r="H230" s="36"/>
      <c r="I230" s="201"/>
      <c r="J230" s="36"/>
      <c r="K230" s="36"/>
      <c r="L230" s="39"/>
      <c r="M230" s="202"/>
      <c r="N230" s="203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144</v>
      </c>
      <c r="AU230" s="17" t="s">
        <v>87</v>
      </c>
    </row>
    <row r="231" spans="1:65" s="2" customFormat="1" ht="37.9" customHeight="1">
      <c r="A231" s="34"/>
      <c r="B231" s="35"/>
      <c r="C231" s="186" t="s">
        <v>445</v>
      </c>
      <c r="D231" s="186" t="s">
        <v>137</v>
      </c>
      <c r="E231" s="187" t="s">
        <v>850</v>
      </c>
      <c r="F231" s="188" t="s">
        <v>851</v>
      </c>
      <c r="G231" s="189" t="s">
        <v>840</v>
      </c>
      <c r="H231" s="190">
        <v>1</v>
      </c>
      <c r="I231" s="191"/>
      <c r="J231" s="192">
        <f>ROUND(I231*H231,2)</f>
        <v>0</v>
      </c>
      <c r="K231" s="188" t="s">
        <v>148</v>
      </c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189</v>
      </c>
      <c r="AT231" s="197" t="s">
        <v>137</v>
      </c>
      <c r="AU231" s="197" t="s">
        <v>87</v>
      </c>
      <c r="AY231" s="17" t="s">
        <v>135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189</v>
      </c>
      <c r="BM231" s="197" t="s">
        <v>852</v>
      </c>
    </row>
    <row r="232" spans="1:65" s="2" customFormat="1" ht="29.25">
      <c r="A232" s="34"/>
      <c r="B232" s="35"/>
      <c r="C232" s="36"/>
      <c r="D232" s="199" t="s">
        <v>144</v>
      </c>
      <c r="E232" s="36"/>
      <c r="F232" s="200" t="s">
        <v>851</v>
      </c>
      <c r="G232" s="36"/>
      <c r="H232" s="36"/>
      <c r="I232" s="201"/>
      <c r="J232" s="36"/>
      <c r="K232" s="36"/>
      <c r="L232" s="39"/>
      <c r="M232" s="202"/>
      <c r="N232" s="203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144</v>
      </c>
      <c r="AU232" s="17" t="s">
        <v>87</v>
      </c>
    </row>
    <row r="233" spans="1:65" s="2" customFormat="1" ht="37.9" customHeight="1">
      <c r="A233" s="34"/>
      <c r="B233" s="35"/>
      <c r="C233" s="204" t="s">
        <v>451</v>
      </c>
      <c r="D233" s="204" t="s">
        <v>151</v>
      </c>
      <c r="E233" s="205" t="s">
        <v>853</v>
      </c>
      <c r="F233" s="206" t="s">
        <v>854</v>
      </c>
      <c r="G233" s="207" t="s">
        <v>840</v>
      </c>
      <c r="H233" s="208">
        <v>1</v>
      </c>
      <c r="I233" s="209"/>
      <c r="J233" s="210">
        <f>ROUND(I233*H233,2)</f>
        <v>0</v>
      </c>
      <c r="K233" s="206" t="s">
        <v>148</v>
      </c>
      <c r="L233" s="211"/>
      <c r="M233" s="212" t="s">
        <v>1</v>
      </c>
      <c r="N233" s="213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314</v>
      </c>
      <c r="AT233" s="197" t="s">
        <v>151</v>
      </c>
      <c r="AU233" s="197" t="s">
        <v>87</v>
      </c>
      <c r="AY233" s="17" t="s">
        <v>135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189</v>
      </c>
      <c r="BM233" s="197" t="s">
        <v>855</v>
      </c>
    </row>
    <row r="234" spans="1:65" s="2" customFormat="1" ht="29.25">
      <c r="A234" s="34"/>
      <c r="B234" s="35"/>
      <c r="C234" s="36"/>
      <c r="D234" s="199" t="s">
        <v>144</v>
      </c>
      <c r="E234" s="36"/>
      <c r="F234" s="200" t="s">
        <v>854</v>
      </c>
      <c r="G234" s="36"/>
      <c r="H234" s="36"/>
      <c r="I234" s="201"/>
      <c r="J234" s="36"/>
      <c r="K234" s="36"/>
      <c r="L234" s="39"/>
      <c r="M234" s="249"/>
      <c r="N234" s="250"/>
      <c r="O234" s="251"/>
      <c r="P234" s="251"/>
      <c r="Q234" s="251"/>
      <c r="R234" s="251"/>
      <c r="S234" s="251"/>
      <c r="T234" s="25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144</v>
      </c>
      <c r="AU234" s="17" t="s">
        <v>87</v>
      </c>
    </row>
    <row r="235" spans="1:65" s="2" customFormat="1" ht="6.95" customHeight="1">
      <c r="A235" s="3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39"/>
      <c r="M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sheetProtection algorithmName="SHA-512" hashValue="kDY8y6Nr88TO+zHiupLvZX9UnVsPDo6tfBwkVKNo4UTt1EXLRFkJNkLaa08IcKaXVxJxMTWuSb5soNCQMQLiEA==" saltValue="iJ4gHryrezwVCI4SRKCOYAF6DXHhiDHRF6auRLs+9T7K+nuE+IFIxDazSls0Rz161Fgasz/FqQU5stow777zRw==" spinCount="100000" sheet="1" objects="1" scenarios="1" formatColumns="0" formatRows="0" autoFilter="0"/>
  <autoFilter ref="C120:K234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Brno, Kounicova 26 - Oprava hlavního vstupu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856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ROUND((SUM(BE117:BE144)),  2)</f>
        <v>0</v>
      </c>
      <c r="G33" s="34"/>
      <c r="H33" s="34"/>
      <c r="I33" s="124">
        <v>0.21</v>
      </c>
      <c r="J33" s="123">
        <f>ROUND(((SUM(BE117:BE144))*I33),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ROUND((SUM(BF117:BF144)),  2)</f>
        <v>0</v>
      </c>
      <c r="G34" s="34"/>
      <c r="H34" s="34"/>
      <c r="I34" s="124">
        <v>0.15</v>
      </c>
      <c r="J34" s="123">
        <f>ROUND(((SUM(BF117:BF144))*I34),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ROUND((SUM(BG117:BG144)),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ROUND((SUM(BH117:BH144)),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ROUND((SUM(BI117:BI144)),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Brno, Kounicova 26 - Oprava hlavního vstupu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3" t="str">
        <f>E9</f>
        <v>04 - Ostatní náklady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 26</v>
      </c>
      <c r="G89" s="36"/>
      <c r="H89" s="36"/>
      <c r="I89" s="29" t="s">
        <v>22</v>
      </c>
      <c r="J89" s="66" t="str">
        <f>IF(J12="","",J12)</f>
        <v>22. 9. 2022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104</v>
      </c>
      <c r="D94" s="144"/>
      <c r="E94" s="144"/>
      <c r="F94" s="144"/>
      <c r="G94" s="144"/>
      <c r="H94" s="144"/>
      <c r="I94" s="144"/>
      <c r="J94" s="145" t="s">
        <v>105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106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107</v>
      </c>
    </row>
    <row r="97" spans="1:31" s="9" customFormat="1" ht="24.95" customHeight="1">
      <c r="B97" s="147"/>
      <c r="C97" s="148"/>
      <c r="D97" s="149" t="s">
        <v>857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120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1" t="str">
        <f>E7</f>
        <v>Brno, Kounicova 26 - Oprava hlavního vstupu</v>
      </c>
      <c r="F107" s="302"/>
      <c r="G107" s="302"/>
      <c r="H107" s="302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101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53" t="str">
        <f>E9</f>
        <v>04 - Ostatní náklady</v>
      </c>
      <c r="F109" s="303"/>
      <c r="G109" s="303"/>
      <c r="H109" s="30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Brno, Kounicova 26</v>
      </c>
      <c r="G111" s="36"/>
      <c r="H111" s="36"/>
      <c r="I111" s="29" t="s">
        <v>22</v>
      </c>
      <c r="J111" s="66" t="str">
        <f>IF(J12="","",J12)</f>
        <v>22. 9. 2022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32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121</v>
      </c>
      <c r="D116" s="162" t="s">
        <v>62</v>
      </c>
      <c r="E116" s="162" t="s">
        <v>58</v>
      </c>
      <c r="F116" s="162" t="s">
        <v>59</v>
      </c>
      <c r="G116" s="162" t="s">
        <v>122</v>
      </c>
      <c r="H116" s="162" t="s">
        <v>123</v>
      </c>
      <c r="I116" s="162" t="s">
        <v>124</v>
      </c>
      <c r="J116" s="162" t="s">
        <v>105</v>
      </c>
      <c r="K116" s="163" t="s">
        <v>125</v>
      </c>
      <c r="L116" s="164"/>
      <c r="M116" s="75" t="s">
        <v>1</v>
      </c>
      <c r="N116" s="76" t="s">
        <v>41</v>
      </c>
      <c r="O116" s="76" t="s">
        <v>126</v>
      </c>
      <c r="P116" s="76" t="s">
        <v>127</v>
      </c>
      <c r="Q116" s="76" t="s">
        <v>128</v>
      </c>
      <c r="R116" s="76" t="s">
        <v>129</v>
      </c>
      <c r="S116" s="76" t="s">
        <v>130</v>
      </c>
      <c r="T116" s="77" t="s">
        <v>131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132</v>
      </c>
      <c r="D117" s="36"/>
      <c r="E117" s="36"/>
      <c r="F117" s="36"/>
      <c r="G117" s="36"/>
      <c r="H117" s="36"/>
      <c r="I117" s="36"/>
      <c r="J117" s="165">
        <f>BK117</f>
        <v>0</v>
      </c>
      <c r="K117" s="36"/>
      <c r="L117" s="39"/>
      <c r="M117" s="78"/>
      <c r="N117" s="166"/>
      <c r="O117" s="79"/>
      <c r="P117" s="167">
        <f>P118</f>
        <v>0</v>
      </c>
      <c r="Q117" s="79"/>
      <c r="R117" s="167">
        <f>R118</f>
        <v>0</v>
      </c>
      <c r="S117" s="79"/>
      <c r="T117" s="168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107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76</v>
      </c>
      <c r="E118" s="173" t="s">
        <v>858</v>
      </c>
      <c r="F118" s="173" t="s">
        <v>859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SUM(P119:P144)</f>
        <v>0</v>
      </c>
      <c r="Q118" s="178"/>
      <c r="R118" s="179">
        <f>SUM(R119:R144)</f>
        <v>0</v>
      </c>
      <c r="S118" s="178"/>
      <c r="T118" s="180">
        <f>SUM(T119:T144)</f>
        <v>0</v>
      </c>
      <c r="AR118" s="181" t="s">
        <v>142</v>
      </c>
      <c r="AT118" s="182" t="s">
        <v>76</v>
      </c>
      <c r="AU118" s="182" t="s">
        <v>77</v>
      </c>
      <c r="AY118" s="181" t="s">
        <v>135</v>
      </c>
      <c r="BK118" s="183">
        <f>SUM(BK119:BK144)</f>
        <v>0</v>
      </c>
    </row>
    <row r="119" spans="1:65" s="2" customFormat="1" ht="16.5" customHeight="1">
      <c r="A119" s="34"/>
      <c r="B119" s="35"/>
      <c r="C119" s="186" t="s">
        <v>85</v>
      </c>
      <c r="D119" s="186" t="s">
        <v>137</v>
      </c>
      <c r="E119" s="187" t="s">
        <v>860</v>
      </c>
      <c r="F119" s="188" t="s">
        <v>861</v>
      </c>
      <c r="G119" s="189" t="s">
        <v>862</v>
      </c>
      <c r="H119" s="190">
        <v>20</v>
      </c>
      <c r="I119" s="191"/>
      <c r="J119" s="192">
        <f>ROUND(I119*H119,2)</f>
        <v>0</v>
      </c>
      <c r="K119" s="188" t="s">
        <v>1</v>
      </c>
      <c r="L119" s="39"/>
      <c r="M119" s="193" t="s">
        <v>1</v>
      </c>
      <c r="N119" s="194" t="s">
        <v>42</v>
      </c>
      <c r="O119" s="71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7" t="s">
        <v>863</v>
      </c>
      <c r="AT119" s="197" t="s">
        <v>137</v>
      </c>
      <c r="AU119" s="197" t="s">
        <v>85</v>
      </c>
      <c r="AY119" s="17" t="s">
        <v>135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85</v>
      </c>
      <c r="BK119" s="198">
        <f>ROUND(I119*H119,2)</f>
        <v>0</v>
      </c>
      <c r="BL119" s="17" t="s">
        <v>863</v>
      </c>
      <c r="BM119" s="197" t="s">
        <v>864</v>
      </c>
    </row>
    <row r="120" spans="1:65" s="2" customFormat="1" ht="11.25">
      <c r="A120" s="34"/>
      <c r="B120" s="35"/>
      <c r="C120" s="36"/>
      <c r="D120" s="199" t="s">
        <v>144</v>
      </c>
      <c r="E120" s="36"/>
      <c r="F120" s="200" t="s">
        <v>861</v>
      </c>
      <c r="G120" s="36"/>
      <c r="H120" s="36"/>
      <c r="I120" s="201"/>
      <c r="J120" s="36"/>
      <c r="K120" s="36"/>
      <c r="L120" s="39"/>
      <c r="M120" s="202"/>
      <c r="N120" s="203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144</v>
      </c>
      <c r="AU120" s="17" t="s">
        <v>85</v>
      </c>
    </row>
    <row r="121" spans="1:65" s="2" customFormat="1" ht="16.5" customHeight="1">
      <c r="A121" s="34"/>
      <c r="B121" s="35"/>
      <c r="C121" s="186" t="s">
        <v>87</v>
      </c>
      <c r="D121" s="186" t="s">
        <v>137</v>
      </c>
      <c r="E121" s="187" t="s">
        <v>865</v>
      </c>
      <c r="F121" s="188" t="s">
        <v>866</v>
      </c>
      <c r="G121" s="189" t="s">
        <v>862</v>
      </c>
      <c r="H121" s="190">
        <v>10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42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863</v>
      </c>
      <c r="AT121" s="197" t="s">
        <v>137</v>
      </c>
      <c r="AU121" s="197" t="s">
        <v>85</v>
      </c>
      <c r="AY121" s="17" t="s">
        <v>135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85</v>
      </c>
      <c r="BK121" s="198">
        <f>ROUND(I121*H121,2)</f>
        <v>0</v>
      </c>
      <c r="BL121" s="17" t="s">
        <v>863</v>
      </c>
      <c r="BM121" s="197" t="s">
        <v>867</v>
      </c>
    </row>
    <row r="122" spans="1:65" s="2" customFormat="1" ht="11.25">
      <c r="A122" s="34"/>
      <c r="B122" s="35"/>
      <c r="C122" s="36"/>
      <c r="D122" s="199" t="s">
        <v>144</v>
      </c>
      <c r="E122" s="36"/>
      <c r="F122" s="200" t="s">
        <v>866</v>
      </c>
      <c r="G122" s="36"/>
      <c r="H122" s="36"/>
      <c r="I122" s="201"/>
      <c r="J122" s="36"/>
      <c r="K122" s="36"/>
      <c r="L122" s="39"/>
      <c r="M122" s="202"/>
      <c r="N122" s="203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144</v>
      </c>
      <c r="AU122" s="17" t="s">
        <v>85</v>
      </c>
    </row>
    <row r="123" spans="1:65" s="2" customFormat="1" ht="16.5" customHeight="1">
      <c r="A123" s="34"/>
      <c r="B123" s="35"/>
      <c r="C123" s="186" t="s">
        <v>150</v>
      </c>
      <c r="D123" s="186" t="s">
        <v>137</v>
      </c>
      <c r="E123" s="187" t="s">
        <v>868</v>
      </c>
      <c r="F123" s="188" t="s">
        <v>869</v>
      </c>
      <c r="G123" s="189" t="s">
        <v>862</v>
      </c>
      <c r="H123" s="190">
        <v>4</v>
      </c>
      <c r="I123" s="191"/>
      <c r="J123" s="192">
        <f>ROUND(I123*H123,2)</f>
        <v>0</v>
      </c>
      <c r="K123" s="188" t="s">
        <v>1</v>
      </c>
      <c r="L123" s="39"/>
      <c r="M123" s="193" t="s">
        <v>1</v>
      </c>
      <c r="N123" s="194" t="s">
        <v>42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863</v>
      </c>
      <c r="AT123" s="197" t="s">
        <v>137</v>
      </c>
      <c r="AU123" s="197" t="s">
        <v>85</v>
      </c>
      <c r="AY123" s="17" t="s">
        <v>135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85</v>
      </c>
      <c r="BK123" s="198">
        <f>ROUND(I123*H123,2)</f>
        <v>0</v>
      </c>
      <c r="BL123" s="17" t="s">
        <v>863</v>
      </c>
      <c r="BM123" s="197" t="s">
        <v>870</v>
      </c>
    </row>
    <row r="124" spans="1:65" s="2" customFormat="1" ht="11.25">
      <c r="A124" s="34"/>
      <c r="B124" s="35"/>
      <c r="C124" s="36"/>
      <c r="D124" s="199" t="s">
        <v>144</v>
      </c>
      <c r="E124" s="36"/>
      <c r="F124" s="200" t="s">
        <v>869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144</v>
      </c>
      <c r="AU124" s="17" t="s">
        <v>85</v>
      </c>
    </row>
    <row r="125" spans="1:65" s="2" customFormat="1" ht="16.5" customHeight="1">
      <c r="A125" s="34"/>
      <c r="B125" s="35"/>
      <c r="C125" s="186" t="s">
        <v>142</v>
      </c>
      <c r="D125" s="186" t="s">
        <v>137</v>
      </c>
      <c r="E125" s="187" t="s">
        <v>871</v>
      </c>
      <c r="F125" s="188" t="s">
        <v>872</v>
      </c>
      <c r="G125" s="189" t="s">
        <v>862</v>
      </c>
      <c r="H125" s="190">
        <v>6</v>
      </c>
      <c r="I125" s="191"/>
      <c r="J125" s="192">
        <f>ROUND(I125*H125,2)</f>
        <v>0</v>
      </c>
      <c r="K125" s="188" t="s">
        <v>1</v>
      </c>
      <c r="L125" s="39"/>
      <c r="M125" s="193" t="s">
        <v>1</v>
      </c>
      <c r="N125" s="194" t="s">
        <v>42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863</v>
      </c>
      <c r="AT125" s="197" t="s">
        <v>137</v>
      </c>
      <c r="AU125" s="197" t="s">
        <v>85</v>
      </c>
      <c r="AY125" s="17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85</v>
      </c>
      <c r="BK125" s="198">
        <f>ROUND(I125*H125,2)</f>
        <v>0</v>
      </c>
      <c r="BL125" s="17" t="s">
        <v>863</v>
      </c>
      <c r="BM125" s="197" t="s">
        <v>873</v>
      </c>
    </row>
    <row r="126" spans="1:65" s="2" customFormat="1" ht="11.25">
      <c r="A126" s="34"/>
      <c r="B126" s="35"/>
      <c r="C126" s="36"/>
      <c r="D126" s="199" t="s">
        <v>144</v>
      </c>
      <c r="E126" s="36"/>
      <c r="F126" s="200" t="s">
        <v>872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144</v>
      </c>
      <c r="AU126" s="17" t="s">
        <v>85</v>
      </c>
    </row>
    <row r="127" spans="1:65" s="2" customFormat="1" ht="16.5" customHeight="1">
      <c r="A127" s="34"/>
      <c r="B127" s="35"/>
      <c r="C127" s="186" t="s">
        <v>159</v>
      </c>
      <c r="D127" s="186" t="s">
        <v>137</v>
      </c>
      <c r="E127" s="187" t="s">
        <v>874</v>
      </c>
      <c r="F127" s="188" t="s">
        <v>875</v>
      </c>
      <c r="G127" s="189" t="s">
        <v>632</v>
      </c>
      <c r="H127" s="190">
        <v>1</v>
      </c>
      <c r="I127" s="191"/>
      <c r="J127" s="192">
        <f>ROUND(I127*H127,2)</f>
        <v>0</v>
      </c>
      <c r="K127" s="188" t="s">
        <v>1</v>
      </c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863</v>
      </c>
      <c r="AT127" s="197" t="s">
        <v>137</v>
      </c>
      <c r="AU127" s="197" t="s">
        <v>85</v>
      </c>
      <c r="AY127" s="17" t="s">
        <v>135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863</v>
      </c>
      <c r="BM127" s="197" t="s">
        <v>876</v>
      </c>
    </row>
    <row r="128" spans="1:65" s="2" customFormat="1" ht="11.25">
      <c r="A128" s="34"/>
      <c r="B128" s="35"/>
      <c r="C128" s="36"/>
      <c r="D128" s="199" t="s">
        <v>144</v>
      </c>
      <c r="E128" s="36"/>
      <c r="F128" s="200" t="s">
        <v>875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144</v>
      </c>
      <c r="AU128" s="17" t="s">
        <v>85</v>
      </c>
    </row>
    <row r="129" spans="1:65" s="2" customFormat="1" ht="16.5" customHeight="1">
      <c r="A129" s="34"/>
      <c r="B129" s="35"/>
      <c r="C129" s="186" t="s">
        <v>163</v>
      </c>
      <c r="D129" s="186" t="s">
        <v>137</v>
      </c>
      <c r="E129" s="187" t="s">
        <v>877</v>
      </c>
      <c r="F129" s="188" t="s">
        <v>878</v>
      </c>
      <c r="G129" s="189" t="s">
        <v>862</v>
      </c>
      <c r="H129" s="190">
        <v>15</v>
      </c>
      <c r="I129" s="191"/>
      <c r="J129" s="192">
        <f>ROUND(I129*H129,2)</f>
        <v>0</v>
      </c>
      <c r="K129" s="188" t="s">
        <v>1</v>
      </c>
      <c r="L129" s="39"/>
      <c r="M129" s="193" t="s">
        <v>1</v>
      </c>
      <c r="N129" s="194" t="s">
        <v>42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863</v>
      </c>
      <c r="AT129" s="197" t="s">
        <v>137</v>
      </c>
      <c r="AU129" s="197" t="s">
        <v>85</v>
      </c>
      <c r="AY129" s="17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85</v>
      </c>
      <c r="BK129" s="198">
        <f>ROUND(I129*H129,2)</f>
        <v>0</v>
      </c>
      <c r="BL129" s="17" t="s">
        <v>863</v>
      </c>
      <c r="BM129" s="197" t="s">
        <v>879</v>
      </c>
    </row>
    <row r="130" spans="1:65" s="2" customFormat="1" ht="11.25">
      <c r="A130" s="34"/>
      <c r="B130" s="35"/>
      <c r="C130" s="36"/>
      <c r="D130" s="199" t="s">
        <v>144</v>
      </c>
      <c r="E130" s="36"/>
      <c r="F130" s="200" t="s">
        <v>878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144</v>
      </c>
      <c r="AU130" s="17" t="s">
        <v>85</v>
      </c>
    </row>
    <row r="131" spans="1:65" s="2" customFormat="1" ht="16.5" customHeight="1">
      <c r="A131" s="34"/>
      <c r="B131" s="35"/>
      <c r="C131" s="186" t="s">
        <v>169</v>
      </c>
      <c r="D131" s="186" t="s">
        <v>137</v>
      </c>
      <c r="E131" s="187" t="s">
        <v>880</v>
      </c>
      <c r="F131" s="188" t="s">
        <v>881</v>
      </c>
      <c r="G131" s="189" t="s">
        <v>862</v>
      </c>
      <c r="H131" s="190">
        <v>15</v>
      </c>
      <c r="I131" s="191"/>
      <c r="J131" s="192">
        <f>ROUND(I131*H131,2)</f>
        <v>0</v>
      </c>
      <c r="K131" s="188" t="s">
        <v>1</v>
      </c>
      <c r="L131" s="39"/>
      <c r="M131" s="193" t="s">
        <v>1</v>
      </c>
      <c r="N131" s="194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863</v>
      </c>
      <c r="AT131" s="197" t="s">
        <v>137</v>
      </c>
      <c r="AU131" s="197" t="s">
        <v>85</v>
      </c>
      <c r="AY131" s="17" t="s">
        <v>135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863</v>
      </c>
      <c r="BM131" s="197" t="s">
        <v>882</v>
      </c>
    </row>
    <row r="132" spans="1:65" s="2" customFormat="1" ht="11.25">
      <c r="A132" s="34"/>
      <c r="B132" s="35"/>
      <c r="C132" s="36"/>
      <c r="D132" s="199" t="s">
        <v>144</v>
      </c>
      <c r="E132" s="36"/>
      <c r="F132" s="200" t="s">
        <v>881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144</v>
      </c>
      <c r="AU132" s="17" t="s">
        <v>85</v>
      </c>
    </row>
    <row r="133" spans="1:65" s="2" customFormat="1" ht="16.5" customHeight="1">
      <c r="A133" s="34"/>
      <c r="B133" s="35"/>
      <c r="C133" s="186" t="s">
        <v>154</v>
      </c>
      <c r="D133" s="186" t="s">
        <v>137</v>
      </c>
      <c r="E133" s="187" t="s">
        <v>883</v>
      </c>
      <c r="F133" s="188" t="s">
        <v>884</v>
      </c>
      <c r="G133" s="189" t="s">
        <v>862</v>
      </c>
      <c r="H133" s="190">
        <v>15</v>
      </c>
      <c r="I133" s="191"/>
      <c r="J133" s="192">
        <f>ROUND(I133*H133,2)</f>
        <v>0</v>
      </c>
      <c r="K133" s="188" t="s">
        <v>1</v>
      </c>
      <c r="L133" s="39"/>
      <c r="M133" s="193" t="s">
        <v>1</v>
      </c>
      <c r="N133" s="194" t="s">
        <v>42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863</v>
      </c>
      <c r="AT133" s="197" t="s">
        <v>137</v>
      </c>
      <c r="AU133" s="197" t="s">
        <v>85</v>
      </c>
      <c r="AY133" s="17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863</v>
      </c>
      <c r="BM133" s="197" t="s">
        <v>885</v>
      </c>
    </row>
    <row r="134" spans="1:65" s="2" customFormat="1" ht="11.25">
      <c r="A134" s="34"/>
      <c r="B134" s="35"/>
      <c r="C134" s="36"/>
      <c r="D134" s="199" t="s">
        <v>144</v>
      </c>
      <c r="E134" s="36"/>
      <c r="F134" s="200" t="s">
        <v>884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144</v>
      </c>
      <c r="AU134" s="17" t="s">
        <v>85</v>
      </c>
    </row>
    <row r="135" spans="1:65" s="2" customFormat="1" ht="16.5" customHeight="1">
      <c r="A135" s="34"/>
      <c r="B135" s="35"/>
      <c r="C135" s="186" t="s">
        <v>179</v>
      </c>
      <c r="D135" s="186" t="s">
        <v>137</v>
      </c>
      <c r="E135" s="187" t="s">
        <v>886</v>
      </c>
      <c r="F135" s="188" t="s">
        <v>887</v>
      </c>
      <c r="G135" s="189" t="s">
        <v>862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863</v>
      </c>
      <c r="AT135" s="197" t="s">
        <v>137</v>
      </c>
      <c r="AU135" s="197" t="s">
        <v>85</v>
      </c>
      <c r="AY135" s="17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863</v>
      </c>
      <c r="BM135" s="197" t="s">
        <v>888</v>
      </c>
    </row>
    <row r="136" spans="1:65" s="2" customFormat="1" ht="11.25">
      <c r="A136" s="34"/>
      <c r="B136" s="35"/>
      <c r="C136" s="36"/>
      <c r="D136" s="199" t="s">
        <v>144</v>
      </c>
      <c r="E136" s="36"/>
      <c r="F136" s="200" t="s">
        <v>887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144</v>
      </c>
      <c r="AU136" s="17" t="s">
        <v>85</v>
      </c>
    </row>
    <row r="137" spans="1:65" s="2" customFormat="1" ht="16.5" customHeight="1">
      <c r="A137" s="34"/>
      <c r="B137" s="35"/>
      <c r="C137" s="186" t="s">
        <v>186</v>
      </c>
      <c r="D137" s="186" t="s">
        <v>137</v>
      </c>
      <c r="E137" s="187" t="s">
        <v>889</v>
      </c>
      <c r="F137" s="188" t="s">
        <v>890</v>
      </c>
      <c r="G137" s="189" t="s">
        <v>632</v>
      </c>
      <c r="H137" s="190">
        <v>1</v>
      </c>
      <c r="I137" s="191"/>
      <c r="J137" s="192">
        <f>ROUND(I137*H137,2)</f>
        <v>0</v>
      </c>
      <c r="K137" s="188" t="s">
        <v>1</v>
      </c>
      <c r="L137" s="39"/>
      <c r="M137" s="193" t="s">
        <v>1</v>
      </c>
      <c r="N137" s="194" t="s">
        <v>42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863</v>
      </c>
      <c r="AT137" s="197" t="s">
        <v>137</v>
      </c>
      <c r="AU137" s="197" t="s">
        <v>85</v>
      </c>
      <c r="AY137" s="17" t="s">
        <v>135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85</v>
      </c>
      <c r="BK137" s="198">
        <f>ROUND(I137*H137,2)</f>
        <v>0</v>
      </c>
      <c r="BL137" s="17" t="s">
        <v>863</v>
      </c>
      <c r="BM137" s="197" t="s">
        <v>891</v>
      </c>
    </row>
    <row r="138" spans="1:65" s="2" customFormat="1" ht="11.25">
      <c r="A138" s="34"/>
      <c r="B138" s="35"/>
      <c r="C138" s="36"/>
      <c r="D138" s="199" t="s">
        <v>144</v>
      </c>
      <c r="E138" s="36"/>
      <c r="F138" s="200" t="s">
        <v>890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144</v>
      </c>
      <c r="AU138" s="17" t="s">
        <v>85</v>
      </c>
    </row>
    <row r="139" spans="1:65" s="2" customFormat="1" ht="24.2" customHeight="1">
      <c r="A139" s="34"/>
      <c r="B139" s="35"/>
      <c r="C139" s="186" t="s">
        <v>192</v>
      </c>
      <c r="D139" s="186" t="s">
        <v>137</v>
      </c>
      <c r="E139" s="187" t="s">
        <v>892</v>
      </c>
      <c r="F139" s="188" t="s">
        <v>893</v>
      </c>
      <c r="G139" s="189" t="s">
        <v>632</v>
      </c>
      <c r="H139" s="190">
        <v>1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863</v>
      </c>
      <c r="AT139" s="197" t="s">
        <v>137</v>
      </c>
      <c r="AU139" s="197" t="s">
        <v>85</v>
      </c>
      <c r="AY139" s="17" t="s">
        <v>135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863</v>
      </c>
      <c r="BM139" s="197" t="s">
        <v>894</v>
      </c>
    </row>
    <row r="140" spans="1:65" s="2" customFormat="1" ht="19.5">
      <c r="A140" s="34"/>
      <c r="B140" s="35"/>
      <c r="C140" s="36"/>
      <c r="D140" s="199" t="s">
        <v>144</v>
      </c>
      <c r="E140" s="36"/>
      <c r="F140" s="200" t="s">
        <v>893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85</v>
      </c>
    </row>
    <row r="141" spans="1:65" s="2" customFormat="1" ht="16.5" customHeight="1">
      <c r="A141" s="34"/>
      <c r="B141" s="35"/>
      <c r="C141" s="186" t="s">
        <v>197</v>
      </c>
      <c r="D141" s="186" t="s">
        <v>137</v>
      </c>
      <c r="E141" s="187" t="s">
        <v>895</v>
      </c>
      <c r="F141" s="188" t="s">
        <v>896</v>
      </c>
      <c r="G141" s="189" t="s">
        <v>632</v>
      </c>
      <c r="H141" s="190">
        <v>1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863</v>
      </c>
      <c r="AT141" s="197" t="s">
        <v>137</v>
      </c>
      <c r="AU141" s="197" t="s">
        <v>85</v>
      </c>
      <c r="AY141" s="17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863</v>
      </c>
      <c r="BM141" s="197" t="s">
        <v>897</v>
      </c>
    </row>
    <row r="142" spans="1:65" s="2" customFormat="1" ht="11.25">
      <c r="A142" s="34"/>
      <c r="B142" s="35"/>
      <c r="C142" s="36"/>
      <c r="D142" s="199" t="s">
        <v>144</v>
      </c>
      <c r="E142" s="36"/>
      <c r="F142" s="200" t="s">
        <v>896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144</v>
      </c>
      <c r="AU142" s="17" t="s">
        <v>85</v>
      </c>
    </row>
    <row r="143" spans="1:65" s="2" customFormat="1" ht="33" customHeight="1">
      <c r="A143" s="34"/>
      <c r="B143" s="35"/>
      <c r="C143" s="186" t="s">
        <v>203</v>
      </c>
      <c r="D143" s="186" t="s">
        <v>137</v>
      </c>
      <c r="E143" s="187" t="s">
        <v>898</v>
      </c>
      <c r="F143" s="188" t="s">
        <v>899</v>
      </c>
      <c r="G143" s="189" t="s">
        <v>632</v>
      </c>
      <c r="H143" s="190">
        <v>1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42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863</v>
      </c>
      <c r="AT143" s="197" t="s">
        <v>137</v>
      </c>
      <c r="AU143" s="197" t="s">
        <v>85</v>
      </c>
      <c r="AY143" s="17" t="s">
        <v>135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863</v>
      </c>
      <c r="BM143" s="197" t="s">
        <v>900</v>
      </c>
    </row>
    <row r="144" spans="1:65" s="2" customFormat="1" ht="19.5">
      <c r="A144" s="34"/>
      <c r="B144" s="35"/>
      <c r="C144" s="36"/>
      <c r="D144" s="199" t="s">
        <v>144</v>
      </c>
      <c r="E144" s="36"/>
      <c r="F144" s="200" t="s">
        <v>899</v>
      </c>
      <c r="G144" s="36"/>
      <c r="H144" s="36"/>
      <c r="I144" s="201"/>
      <c r="J144" s="36"/>
      <c r="K144" s="36"/>
      <c r="L144" s="39"/>
      <c r="M144" s="249"/>
      <c r="N144" s="250"/>
      <c r="O144" s="251"/>
      <c r="P144" s="251"/>
      <c r="Q144" s="251"/>
      <c r="R144" s="251"/>
      <c r="S144" s="251"/>
      <c r="T144" s="25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144</v>
      </c>
      <c r="AU144" s="17" t="s">
        <v>85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lpSqg+EFa6RcbROUrxgUX1sSS/gwyt/R+u2UDwNgK35TJaT0u1M9m/pShSxHvaI5dRhuRVnZy17FUHkJQeuYdQ==" saltValue="LCLnoeZEDNDPzhoTs0E/rv/yiuh/3LmprO8+oVhLRuSIl9wyExQyHsopeGCilU+KK27xEssQLRU1aaNnUSC44Q==" spinCount="100000" sheet="1" objects="1" scenarios="1" formatColumns="0" formatRows="0" autoFilter="0"/>
  <autoFilter ref="C116:K144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Brno, Kounicova 26 - Oprava hlavního vstupu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901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ROUND((SUM(BE120:BE139)),  2)</f>
        <v>0</v>
      </c>
      <c r="G33" s="34"/>
      <c r="H33" s="34"/>
      <c r="I33" s="124">
        <v>0.21</v>
      </c>
      <c r="J33" s="123">
        <f>ROUND(((SUM(BE120:BE139))*I33),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ROUND((SUM(BF120:BF139)),  2)</f>
        <v>0</v>
      </c>
      <c r="G34" s="34"/>
      <c r="H34" s="34"/>
      <c r="I34" s="124">
        <v>0.15</v>
      </c>
      <c r="J34" s="123">
        <f>ROUND(((SUM(BF120:BF139))*I34),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ROUND((SUM(BG120:BG139)),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ROUND((SUM(BH120:BH139)),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ROUND((SUM(BI120:BI139)),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Brno, Kounicova 26 - Oprava hlavního vstupu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3" t="str">
        <f>E9</f>
        <v>05 - VRN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 26</v>
      </c>
      <c r="G89" s="36"/>
      <c r="H89" s="36"/>
      <c r="I89" s="29" t="s">
        <v>22</v>
      </c>
      <c r="J89" s="66" t="str">
        <f>IF(J12="","",J12)</f>
        <v>22. 9. 2022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104</v>
      </c>
      <c r="D94" s="144"/>
      <c r="E94" s="144"/>
      <c r="F94" s="144"/>
      <c r="G94" s="144"/>
      <c r="H94" s="144"/>
      <c r="I94" s="144"/>
      <c r="J94" s="145" t="s">
        <v>105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106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107</v>
      </c>
    </row>
    <row r="97" spans="1:31" s="9" customFormat="1" ht="24.95" customHeight="1">
      <c r="B97" s="147"/>
      <c r="C97" s="148"/>
      <c r="D97" s="149" t="s">
        <v>902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903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904</v>
      </c>
      <c r="E99" s="156"/>
      <c r="F99" s="156"/>
      <c r="G99" s="156"/>
      <c r="H99" s="156"/>
      <c r="I99" s="156"/>
      <c r="J99" s="157">
        <f>J131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905</v>
      </c>
      <c r="E100" s="156"/>
      <c r="F100" s="156"/>
      <c r="G100" s="156"/>
      <c r="H100" s="156"/>
      <c r="I100" s="156"/>
      <c r="J100" s="157">
        <f>J134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120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1" t="str">
        <f>E7</f>
        <v>Brno, Kounicova 26 - Oprava hlavního vstupu</v>
      </c>
      <c r="F110" s="302"/>
      <c r="G110" s="302"/>
      <c r="H110" s="30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53" t="str">
        <f>E9</f>
        <v>05 - VRN</v>
      </c>
      <c r="F112" s="303"/>
      <c r="G112" s="303"/>
      <c r="H112" s="30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Brno, Kounicova 26</v>
      </c>
      <c r="G114" s="36"/>
      <c r="H114" s="36"/>
      <c r="I114" s="29" t="s">
        <v>22</v>
      </c>
      <c r="J114" s="66" t="str">
        <f>IF(J12="","",J12)</f>
        <v>22. 9. 2022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35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121</v>
      </c>
      <c r="D119" s="162" t="s">
        <v>62</v>
      </c>
      <c r="E119" s="162" t="s">
        <v>58</v>
      </c>
      <c r="F119" s="162" t="s">
        <v>59</v>
      </c>
      <c r="G119" s="162" t="s">
        <v>122</v>
      </c>
      <c r="H119" s="162" t="s">
        <v>123</v>
      </c>
      <c r="I119" s="162" t="s">
        <v>124</v>
      </c>
      <c r="J119" s="162" t="s">
        <v>105</v>
      </c>
      <c r="K119" s="163" t="s">
        <v>125</v>
      </c>
      <c r="L119" s="164"/>
      <c r="M119" s="75" t="s">
        <v>1</v>
      </c>
      <c r="N119" s="76" t="s">
        <v>41</v>
      </c>
      <c r="O119" s="76" t="s">
        <v>126</v>
      </c>
      <c r="P119" s="76" t="s">
        <v>127</v>
      </c>
      <c r="Q119" s="76" t="s">
        <v>128</v>
      </c>
      <c r="R119" s="76" t="s">
        <v>129</v>
      </c>
      <c r="S119" s="76" t="s">
        <v>130</v>
      </c>
      <c r="T119" s="77" t="s">
        <v>131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132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76</v>
      </c>
      <c r="AU120" s="17" t="s">
        <v>107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76</v>
      </c>
      <c r="E121" s="173" t="s">
        <v>98</v>
      </c>
      <c r="F121" s="173" t="s">
        <v>906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P122+P131+P134</f>
        <v>0</v>
      </c>
      <c r="Q121" s="178"/>
      <c r="R121" s="179">
        <f>R122+R131+R134</f>
        <v>0</v>
      </c>
      <c r="S121" s="178"/>
      <c r="T121" s="180">
        <f>T122+T131+T134</f>
        <v>0</v>
      </c>
      <c r="AR121" s="181" t="s">
        <v>159</v>
      </c>
      <c r="AT121" s="182" t="s">
        <v>76</v>
      </c>
      <c r="AU121" s="182" t="s">
        <v>77</v>
      </c>
      <c r="AY121" s="181" t="s">
        <v>135</v>
      </c>
      <c r="BK121" s="183">
        <f>BK122+BK131+BK134</f>
        <v>0</v>
      </c>
    </row>
    <row r="122" spans="1:65" s="12" customFormat="1" ht="22.9" customHeight="1">
      <c r="B122" s="170"/>
      <c r="C122" s="171"/>
      <c r="D122" s="172" t="s">
        <v>76</v>
      </c>
      <c r="E122" s="184" t="s">
        <v>907</v>
      </c>
      <c r="F122" s="184" t="s">
        <v>908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SUM(P123:P130)</f>
        <v>0</v>
      </c>
      <c r="Q122" s="178"/>
      <c r="R122" s="179">
        <f>SUM(R123:R130)</f>
        <v>0</v>
      </c>
      <c r="S122" s="178"/>
      <c r="T122" s="180">
        <f>SUM(T123:T130)</f>
        <v>0</v>
      </c>
      <c r="AR122" s="181" t="s">
        <v>159</v>
      </c>
      <c r="AT122" s="182" t="s">
        <v>76</v>
      </c>
      <c r="AU122" s="182" t="s">
        <v>85</v>
      </c>
      <c r="AY122" s="181" t="s">
        <v>135</v>
      </c>
      <c r="BK122" s="183">
        <f>SUM(BK123:BK130)</f>
        <v>0</v>
      </c>
    </row>
    <row r="123" spans="1:65" s="2" customFormat="1" ht="16.5" customHeight="1">
      <c r="A123" s="34"/>
      <c r="B123" s="35"/>
      <c r="C123" s="186" t="s">
        <v>85</v>
      </c>
      <c r="D123" s="186" t="s">
        <v>137</v>
      </c>
      <c r="E123" s="187" t="s">
        <v>909</v>
      </c>
      <c r="F123" s="188" t="s">
        <v>908</v>
      </c>
      <c r="G123" s="189" t="s">
        <v>632</v>
      </c>
      <c r="H123" s="190">
        <v>1</v>
      </c>
      <c r="I123" s="191"/>
      <c r="J123" s="192">
        <f>ROUND(I123*H123,2)</f>
        <v>0</v>
      </c>
      <c r="K123" s="188" t="s">
        <v>141</v>
      </c>
      <c r="L123" s="39"/>
      <c r="M123" s="193" t="s">
        <v>1</v>
      </c>
      <c r="N123" s="194" t="s">
        <v>42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910</v>
      </c>
      <c r="AT123" s="197" t="s">
        <v>137</v>
      </c>
      <c r="AU123" s="197" t="s">
        <v>87</v>
      </c>
      <c r="AY123" s="17" t="s">
        <v>135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85</v>
      </c>
      <c r="BK123" s="198">
        <f>ROUND(I123*H123,2)</f>
        <v>0</v>
      </c>
      <c r="BL123" s="17" t="s">
        <v>910</v>
      </c>
      <c r="BM123" s="197" t="s">
        <v>911</v>
      </c>
    </row>
    <row r="124" spans="1:65" s="2" customFormat="1" ht="11.25">
      <c r="A124" s="34"/>
      <c r="B124" s="35"/>
      <c r="C124" s="36"/>
      <c r="D124" s="199" t="s">
        <v>144</v>
      </c>
      <c r="E124" s="36"/>
      <c r="F124" s="200" t="s">
        <v>908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144</v>
      </c>
      <c r="AU124" s="17" t="s">
        <v>87</v>
      </c>
    </row>
    <row r="125" spans="1:65" s="15" customFormat="1" ht="33.75">
      <c r="B125" s="236"/>
      <c r="C125" s="237"/>
      <c r="D125" s="199" t="s">
        <v>184</v>
      </c>
      <c r="E125" s="238" t="s">
        <v>1</v>
      </c>
      <c r="F125" s="239" t="s">
        <v>912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184</v>
      </c>
      <c r="AU125" s="245" t="s">
        <v>87</v>
      </c>
      <c r="AV125" s="15" t="s">
        <v>85</v>
      </c>
      <c r="AW125" s="15" t="s">
        <v>34</v>
      </c>
      <c r="AX125" s="15" t="s">
        <v>77</v>
      </c>
      <c r="AY125" s="245" t="s">
        <v>135</v>
      </c>
    </row>
    <row r="126" spans="1:65" s="15" customFormat="1" ht="33.75">
      <c r="B126" s="236"/>
      <c r="C126" s="237"/>
      <c r="D126" s="199" t="s">
        <v>184</v>
      </c>
      <c r="E126" s="238" t="s">
        <v>1</v>
      </c>
      <c r="F126" s="239" t="s">
        <v>913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184</v>
      </c>
      <c r="AU126" s="245" t="s">
        <v>87</v>
      </c>
      <c r="AV126" s="15" t="s">
        <v>85</v>
      </c>
      <c r="AW126" s="15" t="s">
        <v>34</v>
      </c>
      <c r="AX126" s="15" t="s">
        <v>77</v>
      </c>
      <c r="AY126" s="245" t="s">
        <v>135</v>
      </c>
    </row>
    <row r="127" spans="1:65" s="13" customFormat="1" ht="11.25">
      <c r="B127" s="214"/>
      <c r="C127" s="215"/>
      <c r="D127" s="199" t="s">
        <v>184</v>
      </c>
      <c r="E127" s="224" t="s">
        <v>1</v>
      </c>
      <c r="F127" s="216" t="s">
        <v>85</v>
      </c>
      <c r="G127" s="215"/>
      <c r="H127" s="217">
        <v>1</v>
      </c>
      <c r="I127" s="218"/>
      <c r="J127" s="215"/>
      <c r="K127" s="215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184</v>
      </c>
      <c r="AU127" s="223" t="s">
        <v>87</v>
      </c>
      <c r="AV127" s="13" t="s">
        <v>87</v>
      </c>
      <c r="AW127" s="13" t="s">
        <v>34</v>
      </c>
      <c r="AX127" s="13" t="s">
        <v>85</v>
      </c>
      <c r="AY127" s="223" t="s">
        <v>135</v>
      </c>
    </row>
    <row r="128" spans="1:65" s="2" customFormat="1" ht="16.5" customHeight="1">
      <c r="A128" s="34"/>
      <c r="B128" s="35"/>
      <c r="C128" s="186" t="s">
        <v>87</v>
      </c>
      <c r="D128" s="186" t="s">
        <v>137</v>
      </c>
      <c r="E128" s="187" t="s">
        <v>914</v>
      </c>
      <c r="F128" s="188" t="s">
        <v>915</v>
      </c>
      <c r="G128" s="189" t="s">
        <v>632</v>
      </c>
      <c r="H128" s="190">
        <v>1</v>
      </c>
      <c r="I128" s="191"/>
      <c r="J128" s="192">
        <f>ROUND(I128*H128,2)</f>
        <v>0</v>
      </c>
      <c r="K128" s="188" t="s">
        <v>141</v>
      </c>
      <c r="L128" s="39"/>
      <c r="M128" s="193" t="s">
        <v>1</v>
      </c>
      <c r="N128" s="194" t="s">
        <v>42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910</v>
      </c>
      <c r="AT128" s="197" t="s">
        <v>137</v>
      </c>
      <c r="AU128" s="197" t="s">
        <v>87</v>
      </c>
      <c r="AY128" s="17" t="s">
        <v>135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85</v>
      </c>
      <c r="BK128" s="198">
        <f>ROUND(I128*H128,2)</f>
        <v>0</v>
      </c>
      <c r="BL128" s="17" t="s">
        <v>910</v>
      </c>
      <c r="BM128" s="197" t="s">
        <v>916</v>
      </c>
    </row>
    <row r="129" spans="1:65" s="2" customFormat="1" ht="11.25">
      <c r="A129" s="34"/>
      <c r="B129" s="35"/>
      <c r="C129" s="36"/>
      <c r="D129" s="199" t="s">
        <v>144</v>
      </c>
      <c r="E129" s="36"/>
      <c r="F129" s="200" t="s">
        <v>915</v>
      </c>
      <c r="G129" s="36"/>
      <c r="H129" s="36"/>
      <c r="I129" s="201"/>
      <c r="J129" s="36"/>
      <c r="K129" s="36"/>
      <c r="L129" s="39"/>
      <c r="M129" s="202"/>
      <c r="N129" s="203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144</v>
      </c>
      <c r="AU129" s="17" t="s">
        <v>87</v>
      </c>
    </row>
    <row r="130" spans="1:65" s="13" customFormat="1" ht="22.5">
      <c r="B130" s="214"/>
      <c r="C130" s="215"/>
      <c r="D130" s="199" t="s">
        <v>184</v>
      </c>
      <c r="E130" s="224" t="s">
        <v>1</v>
      </c>
      <c r="F130" s="216" t="s">
        <v>917</v>
      </c>
      <c r="G130" s="215"/>
      <c r="H130" s="217">
        <v>1</v>
      </c>
      <c r="I130" s="218"/>
      <c r="J130" s="215"/>
      <c r="K130" s="215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184</v>
      </c>
      <c r="AU130" s="223" t="s">
        <v>87</v>
      </c>
      <c r="AV130" s="13" t="s">
        <v>87</v>
      </c>
      <c r="AW130" s="13" t="s">
        <v>34</v>
      </c>
      <c r="AX130" s="13" t="s">
        <v>85</v>
      </c>
      <c r="AY130" s="223" t="s">
        <v>135</v>
      </c>
    </row>
    <row r="131" spans="1:65" s="12" customFormat="1" ht="22.9" customHeight="1">
      <c r="B131" s="170"/>
      <c r="C131" s="171"/>
      <c r="D131" s="172" t="s">
        <v>76</v>
      </c>
      <c r="E131" s="184" t="s">
        <v>918</v>
      </c>
      <c r="F131" s="184" t="s">
        <v>919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SUM(P132:P133)</f>
        <v>0</v>
      </c>
      <c r="Q131" s="178"/>
      <c r="R131" s="179">
        <f>SUM(R132:R133)</f>
        <v>0</v>
      </c>
      <c r="S131" s="178"/>
      <c r="T131" s="180">
        <f>SUM(T132:T133)</f>
        <v>0</v>
      </c>
      <c r="AR131" s="181" t="s">
        <v>159</v>
      </c>
      <c r="AT131" s="182" t="s">
        <v>76</v>
      </c>
      <c r="AU131" s="182" t="s">
        <v>85</v>
      </c>
      <c r="AY131" s="181" t="s">
        <v>135</v>
      </c>
      <c r="BK131" s="183">
        <f>SUM(BK132:BK133)</f>
        <v>0</v>
      </c>
    </row>
    <row r="132" spans="1:65" s="2" customFormat="1" ht="16.5" customHeight="1">
      <c r="A132" s="34"/>
      <c r="B132" s="35"/>
      <c r="C132" s="186" t="s">
        <v>150</v>
      </c>
      <c r="D132" s="186" t="s">
        <v>137</v>
      </c>
      <c r="E132" s="187" t="s">
        <v>920</v>
      </c>
      <c r="F132" s="188" t="s">
        <v>921</v>
      </c>
      <c r="G132" s="189" t="s">
        <v>632</v>
      </c>
      <c r="H132" s="190">
        <v>1</v>
      </c>
      <c r="I132" s="191"/>
      <c r="J132" s="192">
        <f>ROUND(I132*H132,2)</f>
        <v>0</v>
      </c>
      <c r="K132" s="188" t="s">
        <v>141</v>
      </c>
      <c r="L132" s="39"/>
      <c r="M132" s="193" t="s">
        <v>1</v>
      </c>
      <c r="N132" s="194" t="s">
        <v>42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910</v>
      </c>
      <c r="AT132" s="197" t="s">
        <v>137</v>
      </c>
      <c r="AU132" s="197" t="s">
        <v>87</v>
      </c>
      <c r="AY132" s="17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85</v>
      </c>
      <c r="BK132" s="198">
        <f>ROUND(I132*H132,2)</f>
        <v>0</v>
      </c>
      <c r="BL132" s="17" t="s">
        <v>910</v>
      </c>
      <c r="BM132" s="197" t="s">
        <v>922</v>
      </c>
    </row>
    <row r="133" spans="1:65" s="2" customFormat="1" ht="11.25">
      <c r="A133" s="34"/>
      <c r="B133" s="35"/>
      <c r="C133" s="36"/>
      <c r="D133" s="199" t="s">
        <v>144</v>
      </c>
      <c r="E133" s="36"/>
      <c r="F133" s="200" t="s">
        <v>921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144</v>
      </c>
      <c r="AU133" s="17" t="s">
        <v>87</v>
      </c>
    </row>
    <row r="134" spans="1:65" s="12" customFormat="1" ht="22.9" customHeight="1">
      <c r="B134" s="170"/>
      <c r="C134" s="171"/>
      <c r="D134" s="172" t="s">
        <v>76</v>
      </c>
      <c r="E134" s="184" t="s">
        <v>923</v>
      </c>
      <c r="F134" s="184" t="s">
        <v>924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SUM(P135:P139)</f>
        <v>0</v>
      </c>
      <c r="Q134" s="178"/>
      <c r="R134" s="179">
        <f>SUM(R135:R139)</f>
        <v>0</v>
      </c>
      <c r="S134" s="178"/>
      <c r="T134" s="180">
        <f>SUM(T135:T139)</f>
        <v>0</v>
      </c>
      <c r="AR134" s="181" t="s">
        <v>159</v>
      </c>
      <c r="AT134" s="182" t="s">
        <v>76</v>
      </c>
      <c r="AU134" s="182" t="s">
        <v>85</v>
      </c>
      <c r="AY134" s="181" t="s">
        <v>135</v>
      </c>
      <c r="BK134" s="183">
        <f>SUM(BK135:BK139)</f>
        <v>0</v>
      </c>
    </row>
    <row r="135" spans="1:65" s="2" customFormat="1" ht="16.5" customHeight="1">
      <c r="A135" s="34"/>
      <c r="B135" s="35"/>
      <c r="C135" s="186" t="s">
        <v>142</v>
      </c>
      <c r="D135" s="186" t="s">
        <v>137</v>
      </c>
      <c r="E135" s="187" t="s">
        <v>925</v>
      </c>
      <c r="F135" s="188" t="s">
        <v>926</v>
      </c>
      <c r="G135" s="189" t="s">
        <v>632</v>
      </c>
      <c r="H135" s="190">
        <v>1</v>
      </c>
      <c r="I135" s="191"/>
      <c r="J135" s="192">
        <f>ROUND(I135*H135,2)</f>
        <v>0</v>
      </c>
      <c r="K135" s="188" t="s">
        <v>141</v>
      </c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910</v>
      </c>
      <c r="AT135" s="197" t="s">
        <v>137</v>
      </c>
      <c r="AU135" s="197" t="s">
        <v>87</v>
      </c>
      <c r="AY135" s="17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910</v>
      </c>
      <c r="BM135" s="197" t="s">
        <v>927</v>
      </c>
    </row>
    <row r="136" spans="1:65" s="2" customFormat="1" ht="11.25">
      <c r="A136" s="34"/>
      <c r="B136" s="35"/>
      <c r="C136" s="36"/>
      <c r="D136" s="199" t="s">
        <v>144</v>
      </c>
      <c r="E136" s="36"/>
      <c r="F136" s="200" t="s">
        <v>928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144</v>
      </c>
      <c r="AU136" s="17" t="s">
        <v>87</v>
      </c>
    </row>
    <row r="137" spans="1:65" s="13" customFormat="1" ht="22.5">
      <c r="B137" s="214"/>
      <c r="C137" s="215"/>
      <c r="D137" s="199" t="s">
        <v>184</v>
      </c>
      <c r="E137" s="224" t="s">
        <v>1</v>
      </c>
      <c r="F137" s="216" t="s">
        <v>929</v>
      </c>
      <c r="G137" s="215"/>
      <c r="H137" s="217">
        <v>1</v>
      </c>
      <c r="I137" s="218"/>
      <c r="J137" s="215"/>
      <c r="K137" s="215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184</v>
      </c>
      <c r="AU137" s="223" t="s">
        <v>87</v>
      </c>
      <c r="AV137" s="13" t="s">
        <v>87</v>
      </c>
      <c r="AW137" s="13" t="s">
        <v>34</v>
      </c>
      <c r="AX137" s="13" t="s">
        <v>85</v>
      </c>
      <c r="AY137" s="223" t="s">
        <v>135</v>
      </c>
    </row>
    <row r="138" spans="1:65" s="2" customFormat="1" ht="24.2" customHeight="1">
      <c r="A138" s="34"/>
      <c r="B138" s="35"/>
      <c r="C138" s="186" t="s">
        <v>159</v>
      </c>
      <c r="D138" s="186" t="s">
        <v>137</v>
      </c>
      <c r="E138" s="187" t="s">
        <v>930</v>
      </c>
      <c r="F138" s="188" t="s">
        <v>931</v>
      </c>
      <c r="G138" s="189" t="s">
        <v>632</v>
      </c>
      <c r="H138" s="190">
        <v>1</v>
      </c>
      <c r="I138" s="191"/>
      <c r="J138" s="192">
        <f>ROUND(I138*H138,2)</f>
        <v>0</v>
      </c>
      <c r="K138" s="188" t="s">
        <v>148</v>
      </c>
      <c r="L138" s="39"/>
      <c r="M138" s="193" t="s">
        <v>1</v>
      </c>
      <c r="N138" s="194" t="s">
        <v>42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910</v>
      </c>
      <c r="AT138" s="197" t="s">
        <v>137</v>
      </c>
      <c r="AU138" s="197" t="s">
        <v>87</v>
      </c>
      <c r="AY138" s="17" t="s">
        <v>135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85</v>
      </c>
      <c r="BK138" s="198">
        <f>ROUND(I138*H138,2)</f>
        <v>0</v>
      </c>
      <c r="BL138" s="17" t="s">
        <v>910</v>
      </c>
      <c r="BM138" s="197" t="s">
        <v>932</v>
      </c>
    </row>
    <row r="139" spans="1:65" s="2" customFormat="1" ht="19.5">
      <c r="A139" s="34"/>
      <c r="B139" s="35"/>
      <c r="C139" s="36"/>
      <c r="D139" s="199" t="s">
        <v>144</v>
      </c>
      <c r="E139" s="36"/>
      <c r="F139" s="200" t="s">
        <v>933</v>
      </c>
      <c r="G139" s="36"/>
      <c r="H139" s="36"/>
      <c r="I139" s="201"/>
      <c r="J139" s="36"/>
      <c r="K139" s="36"/>
      <c r="L139" s="39"/>
      <c r="M139" s="249"/>
      <c r="N139" s="250"/>
      <c r="O139" s="251"/>
      <c r="P139" s="251"/>
      <c r="Q139" s="251"/>
      <c r="R139" s="251"/>
      <c r="S139" s="251"/>
      <c r="T139" s="25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144</v>
      </c>
      <c r="AU139" s="17" t="s">
        <v>87</v>
      </c>
    </row>
    <row r="140" spans="1:65" s="2" customFormat="1" ht="6.95" customHeight="1">
      <c r="A140" s="3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39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algorithmName="SHA-512" hashValue="AO1oc0kRy/s5t+kkZDflwXfrVTOTAnHFRemcc/XH4hX3xsbczlGSoce2JzHF/q/FAt3dLkYrQSa1Y4oByh13WQ==" saltValue="l8+FBRwCAdFgY7FqPEL17Ldj6aOKzDat19hUYFjBrDN1SihCsf1/8PfKbQ2yro56WjLmoDrky8FgqvOGiFZsVw==" spinCount="100000" sheet="1" objects="1" scenarios="1" formatColumns="0" formatRows="0" autoFilter="0"/>
  <autoFilter ref="C119:K139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ASŘ</vt:lpstr>
      <vt:lpstr>02 - Kamenické práce</vt:lpstr>
      <vt:lpstr>03 - Elektroinstalace</vt:lpstr>
      <vt:lpstr>04 - Ostatní náklady</vt:lpstr>
      <vt:lpstr>05 - VRN</vt:lpstr>
      <vt:lpstr>'01 - ASŘ'!Názvy_tisku</vt:lpstr>
      <vt:lpstr>'02 - Kamenické práce'!Názvy_tisku</vt:lpstr>
      <vt:lpstr>'03 - Elektroinstalace'!Názvy_tisku</vt:lpstr>
      <vt:lpstr>'04 - Ostatní náklady'!Názvy_tisku</vt:lpstr>
      <vt:lpstr>'05 - VRN'!Názvy_tisku</vt:lpstr>
      <vt:lpstr>'Rekapitulace stavby'!Názvy_tisku</vt:lpstr>
      <vt:lpstr>'01 - ASŘ'!Oblast_tisku</vt:lpstr>
      <vt:lpstr>'02 - Kamenické práce'!Oblast_tisku</vt:lpstr>
      <vt:lpstr>'03 - Elektroinstalace'!Oblast_tisku</vt:lpstr>
      <vt:lpstr>'04 - Ostatní náklady'!Oblast_tisku</vt:lpstr>
      <vt:lpstr>'05 -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2022-09-26T09:46:38Z</dcterms:created>
  <dcterms:modified xsi:type="dcterms:W3CDTF">2022-09-26T09:47:04Z</dcterms:modified>
</cp:coreProperties>
</file>