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PS 01-11-01.01.1 - ÚRS" sheetId="2" r:id="rId2"/>
    <sheet name="PS 01-11-01.01.2 - ÚOŽI" sheetId="3" r:id="rId3"/>
    <sheet name="PS 01-11-01.02.1 - ÚRS" sheetId="4" r:id="rId4"/>
    <sheet name="PS 01-11-01.02.2 - ÚOŽI" sheetId="5" r:id="rId5"/>
    <sheet name="PS 01-11-01.02.3 - Dodávk..." sheetId="6" r:id="rId6"/>
    <sheet name="PS 01-11-01.03.1 - ÚOŽI" sheetId="7" r:id="rId7"/>
    <sheet name="PS01-11-01.04.1 - ÚRS" sheetId="8" r:id="rId8"/>
    <sheet name="PS01-11-01.04.2 - ÚOŽI" sheetId="9" r:id="rId9"/>
    <sheet name="PS 01-11-01.05.1 - Centrá..." sheetId="10" r:id="rId10"/>
    <sheet name="PS 01-11-01.05.2 - SZZ - ..." sheetId="11" r:id="rId11"/>
    <sheet name="PS01-11-01.07.5 - Oprava ..." sheetId="12" r:id="rId12"/>
    <sheet name="PS 01-11-01.07.1 - ÚOŽI" sheetId="13" r:id="rId13"/>
    <sheet name="PS 01-11-01.08.1 - ÚOŽI" sheetId="14" r:id="rId14"/>
    <sheet name="PS 01-11-01.09.1 - ÚOŽI" sheetId="15" r:id="rId15"/>
    <sheet name="PS 01-11-01.10.1 - ÚOŽI" sheetId="16" r:id="rId16"/>
    <sheet name="PS 01-11-01.11.1 - ÚRS" sheetId="17" r:id="rId17"/>
    <sheet name="PS 01-11-01.11.2 - ÚOŽI" sheetId="18" r:id="rId18"/>
    <sheet name="PS 01-11-01.12.1 - Inform..." sheetId="19" r:id="rId19"/>
    <sheet name="PS 01-11-01.13.1 - ÚRS" sheetId="20" r:id="rId20"/>
    <sheet name="PS 01-11-01.13.2 - ÚOŽI" sheetId="21" r:id="rId21"/>
    <sheet name="PS 01-11-01.14.1 - ÚRS" sheetId="22" r:id="rId22"/>
    <sheet name="PS 01-35-01.01 - ÚOŽI" sheetId="23" r:id="rId23"/>
    <sheet name="PS 01-35-01.02 - ÚRS" sheetId="24" r:id="rId24"/>
    <sheet name="PS 01-35-01.03 - VRN" sheetId="25" r:id="rId25"/>
    <sheet name="SO 02.1 - Staniční koleje..." sheetId="26" r:id="rId26"/>
    <sheet name="SO 04 - Nástupiště - ÚOŽI" sheetId="27" r:id="rId27"/>
    <sheet name="SO 06 - VRN" sheetId="28" r:id="rId28"/>
    <sheet name="SO 03-40-01 - Rekonstrukc..." sheetId="29" r:id="rId29"/>
    <sheet name="SO 03-40-02 - Vzduchotech..." sheetId="30" r:id="rId30"/>
    <sheet name="SO 03-40-03 - Zdravotně t..." sheetId="31" r:id="rId31"/>
    <sheet name="SO 03-40-04 - Ústřední vy..." sheetId="32" r:id="rId32"/>
    <sheet name="SO 03-40-05 - Vnitřní ply..." sheetId="33" r:id="rId33"/>
    <sheet name="SO 01-34-01.01 - Rozvody ..." sheetId="34" r:id="rId34"/>
    <sheet name="SO 01-34-01.02 - Zemní pr..." sheetId="35" r:id="rId35"/>
    <sheet name="SO 01-34-01.03 - VRN" sheetId="36" r:id="rId36"/>
    <sheet name="SO 01-35-01.01 - ÚOŽI" sheetId="37" r:id="rId37"/>
    <sheet name="SO 01-35-01.02 - ÚRS" sheetId="38" r:id="rId38"/>
    <sheet name="SO 01-35-01.03 - VRN" sheetId="39" r:id="rId39"/>
    <sheet name="SO 01-36-01.1 - Rozvody a..." sheetId="40" r:id="rId40"/>
    <sheet name="SO 01-31-01.2 - ZZEE - ÚOŽI" sheetId="41" r:id="rId41"/>
    <sheet name="SO 01-31-01.3 - Přeložky ..." sheetId="42" r:id="rId42"/>
    <sheet name="SO 01-31-01.4 - Zemní prá..." sheetId="43" r:id="rId43"/>
    <sheet name="SO 01-31-01.5 - VRN - ÚRS" sheetId="44" r:id="rId44"/>
  </sheets>
  <definedNames>
    <definedName name="_xlnm.Print_Area" localSheetId="0">'Rekapitulace stavby'!$D$4:$AO$33,'Rekapitulace stavby'!$C$39:$AQ$119</definedName>
    <definedName name="_xlnm.Print_Titles" localSheetId="0">'Rekapitulace stavby'!$49:$49</definedName>
    <definedName name="_xlnm._FilterDatabase" localSheetId="1" hidden="1">'PS 01-11-01.01.1 - ÚRS'!$C$93:$K$132</definedName>
    <definedName name="_xlnm.Print_Area" localSheetId="1">'PS 01-11-01.01.1 - ÚRS'!$C$4:$J$40,'PS 01-11-01.01.1 - ÚRS'!$C$46:$J$71,'PS 01-11-01.01.1 - ÚRS'!$C$77:$K$132</definedName>
    <definedName name="_xlnm.Print_Titles" localSheetId="1">'PS 01-11-01.01.1 - ÚRS'!$93:$93</definedName>
    <definedName name="_xlnm._FilterDatabase" localSheetId="2" hidden="1">'PS 01-11-01.01.2 - ÚOŽI'!$C$88:$K$144</definedName>
    <definedName name="_xlnm.Print_Area" localSheetId="2">'PS 01-11-01.01.2 - ÚOŽI'!$C$4:$J$40,'PS 01-11-01.01.2 - ÚOŽI'!$C$46:$J$66,'PS 01-11-01.01.2 - ÚOŽI'!$C$72:$K$144</definedName>
    <definedName name="_xlnm.Print_Titles" localSheetId="2">'PS 01-11-01.01.2 - ÚOŽI'!$88:$88</definedName>
    <definedName name="_xlnm._FilterDatabase" localSheetId="3" hidden="1">'PS 01-11-01.02.1 - ÚRS'!$C$89:$K$99</definedName>
    <definedName name="_xlnm.Print_Area" localSheetId="3">'PS 01-11-01.02.1 - ÚRS'!$C$4:$J$40,'PS 01-11-01.02.1 - ÚRS'!$C$46:$J$67,'PS 01-11-01.02.1 - ÚRS'!$C$73:$K$99</definedName>
    <definedName name="_xlnm.Print_Titles" localSheetId="3">'PS 01-11-01.02.1 - ÚRS'!$89:$89</definedName>
    <definedName name="_xlnm._FilterDatabase" localSheetId="4" hidden="1">'PS 01-11-01.02.2 - ÚOŽI'!$C$88:$K$120</definedName>
    <definedName name="_xlnm.Print_Area" localSheetId="4">'PS 01-11-01.02.2 - ÚOŽI'!$C$4:$J$40,'PS 01-11-01.02.2 - ÚOŽI'!$C$46:$J$66,'PS 01-11-01.02.2 - ÚOŽI'!$C$72:$K$120</definedName>
    <definedName name="_xlnm.Print_Titles" localSheetId="4">'PS 01-11-01.02.2 - ÚOŽI'!$88:$88</definedName>
    <definedName name="_xlnm._FilterDatabase" localSheetId="5" hidden="1">'PS 01-11-01.02.3 - Dodávk...'!$C$87:$K$178</definedName>
    <definedName name="_xlnm.Print_Area" localSheetId="5">'PS 01-11-01.02.3 - Dodávk...'!$C$4:$J$40,'PS 01-11-01.02.3 - Dodávk...'!$C$46:$J$65,'PS 01-11-01.02.3 - Dodávk...'!$C$71:$K$178</definedName>
    <definedName name="_xlnm.Print_Titles" localSheetId="5">'PS 01-11-01.02.3 - Dodávk...'!$87:$87</definedName>
    <definedName name="_xlnm._FilterDatabase" localSheetId="6" hidden="1">'PS 01-11-01.03.1 - ÚOŽI'!$C$88:$K$196</definedName>
    <definedName name="_xlnm.Print_Area" localSheetId="6">'PS 01-11-01.03.1 - ÚOŽI'!$C$4:$J$40,'PS 01-11-01.03.1 - ÚOŽI'!$C$46:$J$66,'PS 01-11-01.03.1 - ÚOŽI'!$C$72:$K$196</definedName>
    <definedName name="_xlnm.Print_Titles" localSheetId="6">'PS 01-11-01.03.1 - ÚOŽI'!$88:$88</definedName>
    <definedName name="_xlnm._FilterDatabase" localSheetId="7" hidden="1">'PS01-11-01.04.1 - ÚRS'!$C$89:$K$93</definedName>
    <definedName name="_xlnm.Print_Area" localSheetId="7">'PS01-11-01.04.1 - ÚRS'!$C$4:$J$40,'PS01-11-01.04.1 - ÚRS'!$C$46:$J$67,'PS01-11-01.04.1 - ÚRS'!$C$73:$K$93</definedName>
    <definedName name="_xlnm.Print_Titles" localSheetId="7">'PS01-11-01.04.1 - ÚRS'!$89:$89</definedName>
    <definedName name="_xlnm._FilterDatabase" localSheetId="8" hidden="1">'PS01-11-01.04.2 - ÚOŽI'!$C$90:$K$100</definedName>
    <definedName name="_xlnm.Print_Area" localSheetId="8">'PS01-11-01.04.2 - ÚOŽI'!$C$4:$J$40,'PS01-11-01.04.2 - ÚOŽI'!$C$46:$J$68,'PS01-11-01.04.2 - ÚOŽI'!$C$74:$K$100</definedName>
    <definedName name="_xlnm.Print_Titles" localSheetId="8">'PS01-11-01.04.2 - ÚOŽI'!$90:$90</definedName>
    <definedName name="_xlnm._FilterDatabase" localSheetId="9" hidden="1">'PS 01-11-01.05.1 - Centrá...'!$C$88:$K$106</definedName>
    <definedName name="_xlnm.Print_Area" localSheetId="9">'PS 01-11-01.05.1 - Centrá...'!$C$4:$J$40,'PS 01-11-01.05.1 - Centrá...'!$C$46:$J$66,'PS 01-11-01.05.1 - Centrá...'!$C$72:$K$106</definedName>
    <definedName name="_xlnm.Print_Titles" localSheetId="9">'PS 01-11-01.05.1 - Centrá...'!$88:$88</definedName>
    <definedName name="_xlnm._FilterDatabase" localSheetId="10" hidden="1">'PS 01-11-01.05.2 - SZZ - ...'!$C$88:$K$108</definedName>
    <definedName name="_xlnm.Print_Area" localSheetId="10">'PS 01-11-01.05.2 - SZZ - ...'!$C$4:$J$40,'PS 01-11-01.05.2 - SZZ - ...'!$C$46:$J$66,'PS 01-11-01.05.2 - SZZ - ...'!$C$72:$K$108</definedName>
    <definedName name="_xlnm.Print_Titles" localSheetId="10">'PS 01-11-01.05.2 - SZZ - ...'!$88:$88</definedName>
    <definedName name="_xlnm._FilterDatabase" localSheetId="11" hidden="1">'PS01-11-01.07.5 - Oprava ...'!$C$88:$K$91</definedName>
    <definedName name="_xlnm.Print_Area" localSheetId="11">'PS01-11-01.07.5 - Oprava ...'!$C$4:$J$40,'PS01-11-01.07.5 - Oprava ...'!$C$46:$J$66,'PS01-11-01.07.5 - Oprava ...'!$C$72:$K$91</definedName>
    <definedName name="_xlnm.Print_Titles" localSheetId="11">'PS01-11-01.07.5 - Oprava ...'!$88:$88</definedName>
    <definedName name="_xlnm._FilterDatabase" localSheetId="12" hidden="1">'PS 01-11-01.07.1 - ÚOŽI'!$C$88:$K$123</definedName>
    <definedName name="_xlnm.Print_Area" localSheetId="12">'PS 01-11-01.07.1 - ÚOŽI'!$C$4:$J$40,'PS 01-11-01.07.1 - ÚOŽI'!$C$46:$J$66,'PS 01-11-01.07.1 - ÚOŽI'!$C$72:$K$123</definedName>
    <definedName name="_xlnm.Print_Titles" localSheetId="12">'PS 01-11-01.07.1 - ÚOŽI'!$88:$88</definedName>
    <definedName name="_xlnm._FilterDatabase" localSheetId="13" hidden="1">'PS 01-11-01.08.1 - ÚOŽI'!$C$88:$K$114</definedName>
    <definedName name="_xlnm.Print_Area" localSheetId="13">'PS 01-11-01.08.1 - ÚOŽI'!$C$4:$J$40,'PS 01-11-01.08.1 - ÚOŽI'!$C$46:$J$66,'PS 01-11-01.08.1 - ÚOŽI'!$C$72:$K$114</definedName>
    <definedName name="_xlnm.Print_Titles" localSheetId="13">'PS 01-11-01.08.1 - ÚOŽI'!$88:$88</definedName>
    <definedName name="_xlnm._FilterDatabase" localSheetId="14" hidden="1">'PS 01-11-01.09.1 - ÚOŽI'!$C$88:$K$101</definedName>
    <definedName name="_xlnm.Print_Area" localSheetId="14">'PS 01-11-01.09.1 - ÚOŽI'!$C$4:$J$40,'PS 01-11-01.09.1 - ÚOŽI'!$C$46:$J$66,'PS 01-11-01.09.1 - ÚOŽI'!$C$72:$K$101</definedName>
    <definedName name="_xlnm.Print_Titles" localSheetId="14">'PS 01-11-01.09.1 - ÚOŽI'!$88:$88</definedName>
    <definedName name="_xlnm._FilterDatabase" localSheetId="15" hidden="1">'PS 01-11-01.10.1 - ÚOŽI'!$C$88:$K$123</definedName>
    <definedName name="_xlnm.Print_Area" localSheetId="15">'PS 01-11-01.10.1 - ÚOŽI'!$C$4:$J$40,'PS 01-11-01.10.1 - ÚOŽI'!$C$46:$J$66,'PS 01-11-01.10.1 - ÚOŽI'!$C$72:$K$123</definedName>
    <definedName name="_xlnm.Print_Titles" localSheetId="15">'PS 01-11-01.10.1 - ÚOŽI'!$88:$88</definedName>
    <definedName name="_xlnm._FilterDatabase" localSheetId="16" hidden="1">'PS 01-11-01.11.1 - ÚRS'!$C$90:$K$97</definedName>
    <definedName name="_xlnm.Print_Area" localSheetId="16">'PS 01-11-01.11.1 - ÚRS'!$C$4:$J$40,'PS 01-11-01.11.1 - ÚRS'!$C$46:$J$68,'PS 01-11-01.11.1 - ÚRS'!$C$74:$K$97</definedName>
    <definedName name="_xlnm.Print_Titles" localSheetId="16">'PS 01-11-01.11.1 - ÚRS'!$90:$90</definedName>
    <definedName name="_xlnm._FilterDatabase" localSheetId="17" hidden="1">'PS 01-11-01.11.2 - ÚOŽI'!$C$88:$K$111</definedName>
    <definedName name="_xlnm.Print_Area" localSheetId="17">'PS 01-11-01.11.2 - ÚOŽI'!$C$4:$J$40,'PS 01-11-01.11.2 - ÚOŽI'!$C$46:$J$66,'PS 01-11-01.11.2 - ÚOŽI'!$C$72:$K$111</definedName>
    <definedName name="_xlnm.Print_Titles" localSheetId="17">'PS 01-11-01.11.2 - ÚOŽI'!$88:$88</definedName>
    <definedName name="_xlnm._FilterDatabase" localSheetId="18" hidden="1">'PS 01-11-01.12.1 - Inform...'!$C$90:$K$117</definedName>
    <definedName name="_xlnm.Print_Area" localSheetId="18">'PS 01-11-01.12.1 - Inform...'!$C$4:$J$40,'PS 01-11-01.12.1 - Inform...'!$C$46:$J$68,'PS 01-11-01.12.1 - Inform...'!$C$74:$K$117</definedName>
    <definedName name="_xlnm.Print_Titles" localSheetId="18">'PS 01-11-01.12.1 - Inform...'!$90:$90</definedName>
    <definedName name="_xlnm._FilterDatabase" localSheetId="19" hidden="1">'PS 01-11-01.13.1 - ÚRS'!$C$89:$K$98</definedName>
    <definedName name="_xlnm.Print_Area" localSheetId="19">'PS 01-11-01.13.1 - ÚRS'!$C$4:$J$40,'PS 01-11-01.13.1 - ÚRS'!$C$46:$J$67,'PS 01-11-01.13.1 - ÚRS'!$C$73:$K$98</definedName>
    <definedName name="_xlnm.Print_Titles" localSheetId="19">'PS 01-11-01.13.1 - ÚRS'!$89:$89</definedName>
    <definedName name="_xlnm._FilterDatabase" localSheetId="20" hidden="1">'PS 01-11-01.13.2 - ÚOŽI'!$C$88:$K$112</definedName>
    <definedName name="_xlnm.Print_Area" localSheetId="20">'PS 01-11-01.13.2 - ÚOŽI'!$C$4:$J$40,'PS 01-11-01.13.2 - ÚOŽI'!$C$46:$J$66,'PS 01-11-01.13.2 - ÚOŽI'!$C$72:$K$112</definedName>
    <definedName name="_xlnm.Print_Titles" localSheetId="20">'PS 01-11-01.13.2 - ÚOŽI'!$88:$88</definedName>
    <definedName name="_xlnm._FilterDatabase" localSheetId="21" hidden="1">'PS 01-11-01.14.1 - ÚRS'!$C$93:$K$106</definedName>
    <definedName name="_xlnm.Print_Area" localSheetId="21">'PS 01-11-01.14.1 - ÚRS'!$C$4:$J$40,'PS 01-11-01.14.1 - ÚRS'!$C$46:$J$71,'PS 01-11-01.14.1 - ÚRS'!$C$77:$K$106</definedName>
    <definedName name="_xlnm.Print_Titles" localSheetId="21">'PS 01-11-01.14.1 - ÚRS'!$93:$93</definedName>
    <definedName name="_xlnm._FilterDatabase" localSheetId="22" hidden="1">'PS 01-35-01.01 - ÚOŽI'!$C$89:$K$247</definedName>
    <definedName name="_xlnm.Print_Area" localSheetId="22">'PS 01-35-01.01 - ÚOŽI'!$C$4:$J$40,'PS 01-35-01.01 - ÚOŽI'!$C$46:$J$67,'PS 01-35-01.01 - ÚOŽI'!$C$73:$K$247</definedName>
    <definedName name="_xlnm.Print_Titles" localSheetId="22">'PS 01-35-01.01 - ÚOŽI'!$89:$89</definedName>
    <definedName name="_xlnm._FilterDatabase" localSheetId="23" hidden="1">'PS 01-35-01.02 - ÚRS'!$C$98:$K$177</definedName>
    <definedName name="_xlnm.Print_Area" localSheetId="23">'PS 01-35-01.02 - ÚRS'!$C$4:$J$40,'PS 01-35-01.02 - ÚRS'!$C$46:$J$76,'PS 01-35-01.02 - ÚRS'!$C$82:$K$177</definedName>
    <definedName name="_xlnm.Print_Titles" localSheetId="23">'PS 01-35-01.02 - ÚRS'!$98:$98</definedName>
    <definedName name="_xlnm._FilterDatabase" localSheetId="24" hidden="1">'PS 01-35-01.03 - VRN'!$C$89:$K$96</definedName>
    <definedName name="_xlnm.Print_Area" localSheetId="24">'PS 01-35-01.03 - VRN'!$C$4:$J$40,'PS 01-35-01.03 - VRN'!$C$46:$J$67,'PS 01-35-01.03 - VRN'!$C$73:$K$96</definedName>
    <definedName name="_xlnm.Print_Titles" localSheetId="24">'PS 01-35-01.03 - VRN'!$89:$89</definedName>
    <definedName name="_xlnm._FilterDatabase" localSheetId="25" hidden="1">'SO 02.1 - Staniční koleje...'!$C$84:$K$293</definedName>
    <definedName name="_xlnm.Print_Area" localSheetId="25">'SO 02.1 - Staniční koleje...'!$C$4:$J$38,'SO 02.1 - Staniční koleje...'!$C$44:$J$64,'SO 02.1 - Staniční koleje...'!$C$70:$K$293</definedName>
    <definedName name="_xlnm.Print_Titles" localSheetId="25">'SO 02.1 - Staniční koleje...'!$84:$84</definedName>
    <definedName name="_xlnm._FilterDatabase" localSheetId="26" hidden="1">'SO 04 - Nástupiště - ÚOŽI'!$C$85:$K$309</definedName>
    <definedName name="_xlnm.Print_Area" localSheetId="26">'SO 04 - Nástupiště - ÚOŽI'!$C$4:$J$38,'SO 04 - Nástupiště - ÚOŽI'!$C$44:$J$65,'SO 04 - Nástupiště - ÚOŽI'!$C$71:$K$309</definedName>
    <definedName name="_xlnm.Print_Titles" localSheetId="26">'SO 04 - Nástupiště - ÚOŽI'!$85:$85</definedName>
    <definedName name="_xlnm._FilterDatabase" localSheetId="27" hidden="1">'SO 06 - VRN'!$C$88:$K$116</definedName>
    <definedName name="_xlnm.Print_Area" localSheetId="27">'SO 06 - VRN'!$C$4:$J$38,'SO 06 - VRN'!$C$44:$J$68,'SO 06 - VRN'!$C$74:$K$116</definedName>
    <definedName name="_xlnm.Print_Titles" localSheetId="27">'SO 06 - VRN'!$88:$88</definedName>
    <definedName name="_xlnm._FilterDatabase" localSheetId="28" hidden="1">'SO 03-40-01 - Rekonstrukc...'!$C$113:$K$326</definedName>
    <definedName name="_xlnm.Print_Area" localSheetId="28">'SO 03-40-01 - Rekonstrukc...'!$C$4:$J$38,'SO 03-40-01 - Rekonstrukc...'!$C$44:$J$93,'SO 03-40-01 - Rekonstrukc...'!$C$99:$K$326</definedName>
    <definedName name="_xlnm.Print_Titles" localSheetId="28">'SO 03-40-01 - Rekonstrukc...'!$113:$113</definedName>
    <definedName name="_xlnm._FilterDatabase" localSheetId="29" hidden="1">'SO 03-40-02 - Vzduchotech...'!$C$89:$K$130</definedName>
    <definedName name="_xlnm.Print_Area" localSheetId="29">'SO 03-40-02 - Vzduchotech...'!$C$4:$J$38,'SO 03-40-02 - Vzduchotech...'!$C$44:$J$69,'SO 03-40-02 - Vzduchotech...'!$C$75:$K$130</definedName>
    <definedName name="_xlnm.Print_Titles" localSheetId="29">'SO 03-40-02 - Vzduchotech...'!$89:$89</definedName>
    <definedName name="_xlnm._FilterDatabase" localSheetId="30" hidden="1">'SO 03-40-03 - Zdravotně t...'!$C$95:$K$168</definedName>
    <definedName name="_xlnm.Print_Area" localSheetId="30">'SO 03-40-03 - Zdravotně t...'!$C$4:$J$38,'SO 03-40-03 - Zdravotně t...'!$C$44:$J$75,'SO 03-40-03 - Zdravotně t...'!$C$81:$K$168</definedName>
    <definedName name="_xlnm.Print_Titles" localSheetId="30">'SO 03-40-03 - Zdravotně t...'!$95:$95</definedName>
    <definedName name="_xlnm._FilterDatabase" localSheetId="31" hidden="1">'SO 03-40-04 - Ústřední vy...'!$C$93:$K$131</definedName>
    <definedName name="_xlnm.Print_Area" localSheetId="31">'SO 03-40-04 - Ústřední vy...'!$C$4:$J$38,'SO 03-40-04 - Ústřední vy...'!$C$44:$J$73,'SO 03-40-04 - Ústřední vy...'!$C$79:$K$131</definedName>
    <definedName name="_xlnm.Print_Titles" localSheetId="31">'SO 03-40-04 - Ústřední vy...'!$93:$93</definedName>
    <definedName name="_xlnm._FilterDatabase" localSheetId="32" hidden="1">'SO 03-40-05 - Vnitřní ply...'!$C$89:$K$112</definedName>
    <definedName name="_xlnm.Print_Area" localSheetId="32">'SO 03-40-05 - Vnitřní ply...'!$C$4:$J$38,'SO 03-40-05 - Vnitřní ply...'!$C$44:$J$69,'SO 03-40-05 - Vnitřní ply...'!$C$75:$K$112</definedName>
    <definedName name="_xlnm.Print_Titles" localSheetId="32">'SO 03-40-05 - Vnitřní ply...'!$89:$89</definedName>
    <definedName name="_xlnm._FilterDatabase" localSheetId="33" hidden="1">'SO 01-34-01.01 - Rozvody ...'!$C$88:$K$137</definedName>
    <definedName name="_xlnm.Print_Area" localSheetId="33">'SO 01-34-01.01 - Rozvody ...'!$C$4:$J$40,'SO 01-34-01.01 - Rozvody ...'!$C$46:$J$66,'SO 01-34-01.01 - Rozvody ...'!$C$72:$K$137</definedName>
    <definedName name="_xlnm.Print_Titles" localSheetId="33">'SO 01-34-01.01 - Rozvody ...'!$88:$88</definedName>
    <definedName name="_xlnm._FilterDatabase" localSheetId="34" hidden="1">'SO 01-34-01.02 - Zemní pr...'!$C$91:$K$107</definedName>
    <definedName name="_xlnm.Print_Area" localSheetId="34">'SO 01-34-01.02 - Zemní pr...'!$C$4:$J$40,'SO 01-34-01.02 - Zemní pr...'!$C$46:$J$69,'SO 01-34-01.02 - Zemní pr...'!$C$75:$K$107</definedName>
    <definedName name="_xlnm.Print_Titles" localSheetId="34">'SO 01-34-01.02 - Zemní pr...'!$91:$91</definedName>
    <definedName name="_xlnm._FilterDatabase" localSheetId="35" hidden="1">'SO 01-34-01.03 - VRN'!$C$88:$K$94</definedName>
    <definedName name="_xlnm.Print_Area" localSheetId="35">'SO 01-34-01.03 - VRN'!$C$4:$J$40,'SO 01-34-01.03 - VRN'!$C$46:$J$66,'SO 01-34-01.03 - VRN'!$C$72:$K$94</definedName>
    <definedName name="_xlnm.Print_Titles" localSheetId="35">'SO 01-34-01.03 - VRN'!$88:$88</definedName>
    <definedName name="_xlnm._FilterDatabase" localSheetId="36" hidden="1">'SO 01-35-01.01 - ÚOŽI'!$C$87:$K$241</definedName>
    <definedName name="_xlnm.Print_Area" localSheetId="36">'SO 01-35-01.01 - ÚOŽI'!$C$4:$J$40,'SO 01-35-01.01 - ÚOŽI'!$C$46:$J$65,'SO 01-35-01.01 - ÚOŽI'!$C$71:$K$241</definedName>
    <definedName name="_xlnm.Print_Titles" localSheetId="36">'SO 01-35-01.01 - ÚOŽI'!$87:$87</definedName>
    <definedName name="_xlnm._FilterDatabase" localSheetId="37" hidden="1">'SO 01-35-01.02 - ÚRS'!$C$87:$K$89</definedName>
    <definedName name="_xlnm.Print_Area" localSheetId="37">'SO 01-35-01.02 - ÚRS'!$C$4:$J$40,'SO 01-35-01.02 - ÚRS'!$C$46:$J$65,'SO 01-35-01.02 - ÚRS'!$C$71:$K$89</definedName>
    <definedName name="_xlnm.Print_Titles" localSheetId="37">'SO 01-35-01.02 - ÚRS'!$87:$87</definedName>
    <definedName name="_xlnm._FilterDatabase" localSheetId="38" hidden="1">'SO 01-35-01.03 - VRN'!$C$87:$K$89</definedName>
    <definedName name="_xlnm.Print_Area" localSheetId="38">'SO 01-35-01.03 - VRN'!$C$4:$J$40,'SO 01-35-01.03 - VRN'!$C$46:$J$65,'SO 01-35-01.03 - VRN'!$C$71:$K$89</definedName>
    <definedName name="_xlnm.Print_Titles" localSheetId="38">'SO 01-35-01.03 - VRN'!$87:$87</definedName>
    <definedName name="_xlnm._FilterDatabase" localSheetId="39" hidden="1">'SO 01-36-01.1 - Rozvody a...'!$C$88:$K$239</definedName>
    <definedName name="_xlnm.Print_Area" localSheetId="39">'SO 01-36-01.1 - Rozvody a...'!$C$4:$J$40,'SO 01-36-01.1 - Rozvody a...'!$C$46:$J$66,'SO 01-36-01.1 - Rozvody a...'!$C$72:$K$239</definedName>
    <definedName name="_xlnm.Print_Titles" localSheetId="39">'SO 01-36-01.1 - Rozvody a...'!$88:$88</definedName>
    <definedName name="_xlnm._FilterDatabase" localSheetId="40" hidden="1">'SO 01-31-01.2 - ZZEE - ÚOŽI'!$C$88:$K$97</definedName>
    <definedName name="_xlnm.Print_Area" localSheetId="40">'SO 01-31-01.2 - ZZEE - ÚOŽI'!$C$4:$J$40,'SO 01-31-01.2 - ZZEE - ÚOŽI'!$C$46:$J$66,'SO 01-31-01.2 - ZZEE - ÚOŽI'!$C$72:$K$97</definedName>
    <definedName name="_xlnm.Print_Titles" localSheetId="40">'SO 01-31-01.2 - ZZEE - ÚOŽI'!$88:$88</definedName>
    <definedName name="_xlnm._FilterDatabase" localSheetId="41" hidden="1">'SO 01-31-01.3 - Přeložky ...'!$C$88:$K$104</definedName>
    <definedName name="_xlnm.Print_Area" localSheetId="41">'SO 01-31-01.3 - Přeložky ...'!$C$4:$J$40,'SO 01-31-01.3 - Přeložky ...'!$C$46:$J$66,'SO 01-31-01.3 - Přeložky ...'!$C$72:$K$104</definedName>
    <definedName name="_xlnm.Print_Titles" localSheetId="41">'SO 01-31-01.3 - Přeložky ...'!$88:$88</definedName>
    <definedName name="_xlnm._FilterDatabase" localSheetId="42" hidden="1">'SO 01-31-01.4 - Zemní prá...'!$C$94:$K$145</definedName>
    <definedName name="_xlnm.Print_Area" localSheetId="42">'SO 01-31-01.4 - Zemní prá...'!$C$4:$J$40,'SO 01-31-01.4 - Zemní prá...'!$C$46:$J$72,'SO 01-31-01.4 - Zemní prá...'!$C$78:$K$145</definedName>
    <definedName name="_xlnm.Print_Titles" localSheetId="42">'SO 01-31-01.4 - Zemní prá...'!$94:$94</definedName>
    <definedName name="_xlnm._FilterDatabase" localSheetId="43" hidden="1">'SO 01-31-01.5 - VRN - ÚRS'!$C$88:$K$94</definedName>
    <definedName name="_xlnm.Print_Area" localSheetId="43">'SO 01-31-01.5 - VRN - ÚRS'!$C$4:$J$40,'SO 01-31-01.5 - VRN - ÚRS'!$C$46:$J$66,'SO 01-31-01.5 - VRN - ÚRS'!$C$72:$K$94</definedName>
    <definedName name="_xlnm.Print_Titles" localSheetId="43">'SO 01-31-01.5 - VRN - ÚRS'!$88:$88</definedName>
  </definedNames>
  <calcPr/>
</workbook>
</file>

<file path=xl/calcChain.xml><?xml version="1.0" encoding="utf-8"?>
<calcChain xmlns="http://schemas.openxmlformats.org/spreadsheetml/2006/main">
  <c i="1" r="AY118"/>
  <c r="AX118"/>
  <c i="44" r="BI94"/>
  <c r="BH94"/>
  <c r="BG94"/>
  <c r="BF94"/>
  <c r="T94"/>
  <c r="R94"/>
  <c r="P94"/>
  <c r="BK94"/>
  <c r="J94"/>
  <c r="BE94"/>
  <c r="BI93"/>
  <c r="BH93"/>
  <c r="BG93"/>
  <c r="BF93"/>
  <c r="T93"/>
  <c r="R93"/>
  <c r="P93"/>
  <c r="BK93"/>
  <c r="J93"/>
  <c r="BE93"/>
  <c r="BI92"/>
  <c r="BH92"/>
  <c r="BG92"/>
  <c r="BF92"/>
  <c r="T92"/>
  <c r="R92"/>
  <c r="P92"/>
  <c r="BK92"/>
  <c r="J92"/>
  <c r="BE92"/>
  <c r="BI91"/>
  <c r="F38"/>
  <c i="1" r="BD118"/>
  <c i="44" r="BH91"/>
  <c r="F37"/>
  <c i="1" r="BC118"/>
  <c i="44" r="BG91"/>
  <c r="F36"/>
  <c i="1" r="BB118"/>
  <c i="44" r="BF91"/>
  <c r="J35"/>
  <c i="1" r="AW118"/>
  <c i="44" r="F35"/>
  <c i="1" r="BA118"/>
  <c i="44" r="T91"/>
  <c r="T90"/>
  <c r="T89"/>
  <c r="R91"/>
  <c r="R90"/>
  <c r="R89"/>
  <c r="P91"/>
  <c r="P90"/>
  <c r="P89"/>
  <c i="1" r="AU118"/>
  <c i="44" r="BK91"/>
  <c r="BK90"/>
  <c r="J90"/>
  <c r="BK89"/>
  <c r="J89"/>
  <c r="J64"/>
  <c r="J31"/>
  <c i="1" r="AG118"/>
  <c i="44" r="J91"/>
  <c r="BE91"/>
  <c r="J34"/>
  <c i="1" r="AV118"/>
  <c i="44" r="F34"/>
  <c i="1" r="AZ118"/>
  <c i="44" r="J65"/>
  <c r="F83"/>
  <c r="E81"/>
  <c r="F57"/>
  <c r="E55"/>
  <c r="J40"/>
  <c r="J25"/>
  <c r="E25"/>
  <c r="J85"/>
  <c r="J59"/>
  <c r="J24"/>
  <c r="J22"/>
  <c r="E22"/>
  <c r="F86"/>
  <c r="F60"/>
  <c r="J21"/>
  <c r="J19"/>
  <c r="E19"/>
  <c r="F85"/>
  <c r="F59"/>
  <c r="J18"/>
  <c r="J16"/>
  <c r="J83"/>
  <c r="J57"/>
  <c r="E7"/>
  <c r="E75"/>
  <c r="E49"/>
  <c i="1" r="AY117"/>
  <c r="AX117"/>
  <c i="43"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T140"/>
  <c r="T139"/>
  <c r="R141"/>
  <c r="R140"/>
  <c r="R139"/>
  <c r="P141"/>
  <c r="P140"/>
  <c r="P139"/>
  <c r="BK141"/>
  <c r="BK140"/>
  <c r="J140"/>
  <c r="BK139"/>
  <c r="J139"/>
  <c r="J141"/>
  <c r="BE141"/>
  <c r="J71"/>
  <c r="J70"/>
  <c r="BI137"/>
  <c r="BH137"/>
  <c r="BG137"/>
  <c r="BF137"/>
  <c r="T137"/>
  <c r="R137"/>
  <c r="P137"/>
  <c r="BK137"/>
  <c r="J137"/>
  <c r="BE137"/>
  <c r="BI136"/>
  <c r="BH136"/>
  <c r="BG136"/>
  <c r="BF136"/>
  <c r="T136"/>
  <c r="T135"/>
  <c r="T134"/>
  <c r="R136"/>
  <c r="R135"/>
  <c r="R134"/>
  <c r="P136"/>
  <c r="P135"/>
  <c r="P134"/>
  <c r="BK136"/>
  <c r="BK135"/>
  <c r="J135"/>
  <c r="BK134"/>
  <c r="J134"/>
  <c r="J136"/>
  <c r="BE136"/>
  <c r="J69"/>
  <c r="J68"/>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T118"/>
  <c r="R119"/>
  <c r="R118"/>
  <c r="P119"/>
  <c r="P118"/>
  <c r="BK119"/>
  <c r="BK118"/>
  <c r="J118"/>
  <c r="J119"/>
  <c r="BE119"/>
  <c r="J67"/>
  <c r="BI115"/>
  <c r="BH115"/>
  <c r="BG115"/>
  <c r="BF115"/>
  <c r="T115"/>
  <c r="R115"/>
  <c r="P115"/>
  <c r="BK115"/>
  <c r="J115"/>
  <c r="BE115"/>
  <c r="BI110"/>
  <c r="BH110"/>
  <c r="BG110"/>
  <c r="BF110"/>
  <c r="T110"/>
  <c r="R110"/>
  <c r="P110"/>
  <c r="BK110"/>
  <c r="J110"/>
  <c r="BE110"/>
  <c r="BI105"/>
  <c r="BH105"/>
  <c r="BG105"/>
  <c r="BF105"/>
  <c r="T105"/>
  <c r="R105"/>
  <c r="P105"/>
  <c r="BK105"/>
  <c r="J105"/>
  <c r="BE105"/>
  <c r="BI98"/>
  <c r="F38"/>
  <c i="1" r="BD117"/>
  <c i="43" r="BH98"/>
  <c r="F37"/>
  <c i="1" r="BC117"/>
  <c i="43" r="BG98"/>
  <c r="F36"/>
  <c i="1" r="BB117"/>
  <c i="43" r="BF98"/>
  <c r="J35"/>
  <c i="1" r="AW117"/>
  <c i="43" r="F35"/>
  <c i="1" r="BA117"/>
  <c i="43" r="T98"/>
  <c r="T97"/>
  <c r="T96"/>
  <c r="T95"/>
  <c r="R98"/>
  <c r="R97"/>
  <c r="R96"/>
  <c r="R95"/>
  <c r="P98"/>
  <c r="P97"/>
  <c r="P96"/>
  <c r="P95"/>
  <c i="1" r="AU117"/>
  <c i="43" r="BK98"/>
  <c r="BK97"/>
  <c r="J97"/>
  <c r="BK96"/>
  <c r="J96"/>
  <c r="BK95"/>
  <c r="J95"/>
  <c r="J64"/>
  <c r="J31"/>
  <c i="1" r="AG117"/>
  <c i="43" r="J98"/>
  <c r="BE98"/>
  <c r="J34"/>
  <c i="1" r="AV117"/>
  <c i="43" r="F34"/>
  <c i="1" r="AZ117"/>
  <c i="43" r="J66"/>
  <c r="J65"/>
  <c r="F89"/>
  <c r="E87"/>
  <c r="F57"/>
  <c r="E55"/>
  <c r="J40"/>
  <c r="J25"/>
  <c r="E25"/>
  <c r="J91"/>
  <c r="J59"/>
  <c r="J24"/>
  <c r="J22"/>
  <c r="E22"/>
  <c r="F92"/>
  <c r="F60"/>
  <c r="J21"/>
  <c r="J19"/>
  <c r="E19"/>
  <c r="F91"/>
  <c r="F59"/>
  <c r="J18"/>
  <c r="J16"/>
  <c r="J89"/>
  <c r="J57"/>
  <c r="E7"/>
  <c r="E81"/>
  <c r="E49"/>
  <c i="1" r="AY116"/>
  <c r="AX116"/>
  <c i="42"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116"/>
  <c i="42" r="BH91"/>
  <c r="F37"/>
  <c i="1" r="BC116"/>
  <c i="42" r="BG91"/>
  <c r="F36"/>
  <c i="1" r="BB116"/>
  <c i="42" r="BF91"/>
  <c r="J35"/>
  <c i="1" r="AW116"/>
  <c i="42" r="F35"/>
  <c i="1" r="BA116"/>
  <c i="42" r="T91"/>
  <c r="T90"/>
  <c r="T89"/>
  <c r="R91"/>
  <c r="R90"/>
  <c r="R89"/>
  <c r="P91"/>
  <c r="P90"/>
  <c r="P89"/>
  <c i="1" r="AU116"/>
  <c i="42" r="BK91"/>
  <c r="BK90"/>
  <c r="J90"/>
  <c r="BK89"/>
  <c r="J89"/>
  <c r="J64"/>
  <c r="J31"/>
  <c i="1" r="AG116"/>
  <c i="42" r="J91"/>
  <c r="BE91"/>
  <c r="J34"/>
  <c i="1" r="AV116"/>
  <c i="42" r="F34"/>
  <c i="1" r="AZ116"/>
  <c i="42" r="J65"/>
  <c r="F83"/>
  <c r="E81"/>
  <c r="F57"/>
  <c r="E55"/>
  <c r="J40"/>
  <c r="J25"/>
  <c r="E25"/>
  <c r="J85"/>
  <c r="J59"/>
  <c r="J24"/>
  <c r="J22"/>
  <c r="E22"/>
  <c r="F86"/>
  <c r="F60"/>
  <c r="J21"/>
  <c r="J19"/>
  <c r="E19"/>
  <c r="F85"/>
  <c r="F59"/>
  <c r="J18"/>
  <c r="J16"/>
  <c r="J83"/>
  <c r="J57"/>
  <c r="E7"/>
  <c r="E75"/>
  <c r="E49"/>
  <c i="1" r="AY115"/>
  <c r="AX115"/>
  <c i="41"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115"/>
  <c i="41" r="BH91"/>
  <c r="F37"/>
  <c i="1" r="BC115"/>
  <c i="41" r="BG91"/>
  <c r="F36"/>
  <c i="1" r="BB115"/>
  <c i="41" r="BF91"/>
  <c r="J35"/>
  <c i="1" r="AW115"/>
  <c i="41" r="F35"/>
  <c i="1" r="BA115"/>
  <c i="41" r="T91"/>
  <c r="T90"/>
  <c r="T89"/>
  <c r="R91"/>
  <c r="R90"/>
  <c r="R89"/>
  <c r="P91"/>
  <c r="P90"/>
  <c r="P89"/>
  <c i="1" r="AU115"/>
  <c i="41" r="BK91"/>
  <c r="BK90"/>
  <c r="J90"/>
  <c r="BK89"/>
  <c r="J89"/>
  <c r="J64"/>
  <c r="J31"/>
  <c i="1" r="AG115"/>
  <c i="41" r="J91"/>
  <c r="BE91"/>
  <c r="J34"/>
  <c i="1" r="AV115"/>
  <c i="41" r="F34"/>
  <c i="1" r="AZ115"/>
  <c i="41" r="J65"/>
  <c r="F83"/>
  <c r="E81"/>
  <c r="F57"/>
  <c r="E55"/>
  <c r="J40"/>
  <c r="J25"/>
  <c r="E25"/>
  <c r="J85"/>
  <c r="J59"/>
  <c r="J24"/>
  <c r="J22"/>
  <c r="E22"/>
  <c r="F86"/>
  <c r="F60"/>
  <c r="J21"/>
  <c r="J19"/>
  <c r="E19"/>
  <c r="F85"/>
  <c r="F59"/>
  <c r="J18"/>
  <c r="J16"/>
  <c r="J83"/>
  <c r="J57"/>
  <c r="E7"/>
  <c r="E75"/>
  <c r="E49"/>
  <c i="1" r="AY114"/>
  <c r="AX114"/>
  <c i="40" r="BI238"/>
  <c r="BH238"/>
  <c r="BG238"/>
  <c r="BF238"/>
  <c r="T238"/>
  <c r="R238"/>
  <c r="P238"/>
  <c r="BK238"/>
  <c r="J238"/>
  <c r="BE238"/>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114"/>
  <c i="40" r="BH91"/>
  <c r="F37"/>
  <c i="1" r="BC114"/>
  <c i="40" r="BG91"/>
  <c r="F36"/>
  <c i="1" r="BB114"/>
  <c i="40" r="BF91"/>
  <c r="J35"/>
  <c i="1" r="AW114"/>
  <c i="40" r="F35"/>
  <c i="1" r="BA114"/>
  <c i="40" r="T91"/>
  <c r="T90"/>
  <c r="T89"/>
  <c r="R91"/>
  <c r="R90"/>
  <c r="R89"/>
  <c r="P91"/>
  <c r="P90"/>
  <c r="P89"/>
  <c i="1" r="AU114"/>
  <c i="40" r="BK91"/>
  <c r="BK90"/>
  <c r="J90"/>
  <c r="BK89"/>
  <c r="J89"/>
  <c r="J64"/>
  <c r="J31"/>
  <c i="1" r="AG114"/>
  <c i="40" r="J91"/>
  <c r="BE91"/>
  <c r="J34"/>
  <c i="1" r="AV114"/>
  <c i="40" r="F34"/>
  <c i="1" r="AZ114"/>
  <c i="40" r="J65"/>
  <c r="F83"/>
  <c r="E81"/>
  <c r="F57"/>
  <c r="E55"/>
  <c r="J40"/>
  <c r="J25"/>
  <c r="E25"/>
  <c r="J85"/>
  <c r="J59"/>
  <c r="J24"/>
  <c r="J22"/>
  <c r="E22"/>
  <c r="F86"/>
  <c r="F60"/>
  <c r="J21"/>
  <c r="J19"/>
  <c r="E19"/>
  <c r="F85"/>
  <c r="F59"/>
  <c r="J18"/>
  <c r="J16"/>
  <c r="J83"/>
  <c r="J57"/>
  <c r="E7"/>
  <c r="E75"/>
  <c r="E49"/>
  <c i="1" r="AY112"/>
  <c r="AX112"/>
  <c i="39" r="BI89"/>
  <c r="F38"/>
  <c i="1" r="BD112"/>
  <c i="39" r="BH89"/>
  <c r="F37"/>
  <c i="1" r="BC112"/>
  <c i="39" r="BG89"/>
  <c r="F36"/>
  <c i="1" r="BB112"/>
  <c i="39" r="BF89"/>
  <c r="J35"/>
  <c i="1" r="AW112"/>
  <c i="39" r="F35"/>
  <c i="1" r="BA112"/>
  <c i="39" r="T89"/>
  <c r="T88"/>
  <c r="R89"/>
  <c r="R88"/>
  <c r="P89"/>
  <c r="P88"/>
  <c i="1" r="AU112"/>
  <c i="39" r="BK89"/>
  <c r="BK88"/>
  <c r="J88"/>
  <c r="J64"/>
  <c r="J31"/>
  <c i="1" r="AG112"/>
  <c i="39" r="J89"/>
  <c r="BE89"/>
  <c r="J34"/>
  <c i="1" r="AV112"/>
  <c i="39" r="F34"/>
  <c i="1" r="AZ112"/>
  <c i="39" r="F82"/>
  <c r="E80"/>
  <c r="F57"/>
  <c r="E55"/>
  <c r="J40"/>
  <c r="J25"/>
  <c r="E25"/>
  <c r="J84"/>
  <c r="J59"/>
  <c r="J24"/>
  <c r="J22"/>
  <c r="E22"/>
  <c r="F85"/>
  <c r="F60"/>
  <c r="J21"/>
  <c r="J19"/>
  <c r="E19"/>
  <c r="F84"/>
  <c r="F59"/>
  <c r="J18"/>
  <c r="J16"/>
  <c r="J82"/>
  <c r="J57"/>
  <c r="E7"/>
  <c r="E74"/>
  <c r="E49"/>
  <c i="1" r="AY111"/>
  <c r="AX111"/>
  <c i="38" r="BI89"/>
  <c r="F38"/>
  <c i="1" r="BD111"/>
  <c i="38" r="BH89"/>
  <c r="F37"/>
  <c i="1" r="BC111"/>
  <c i="38" r="BG89"/>
  <c r="F36"/>
  <c i="1" r="BB111"/>
  <c i="38" r="BF89"/>
  <c r="J35"/>
  <c i="1" r="AW111"/>
  <c i="38" r="F35"/>
  <c i="1" r="BA111"/>
  <c i="38" r="T89"/>
  <c r="T88"/>
  <c r="R89"/>
  <c r="R88"/>
  <c r="P89"/>
  <c r="P88"/>
  <c i="1" r="AU111"/>
  <c i="38" r="BK89"/>
  <c r="BK88"/>
  <c r="J88"/>
  <c r="J64"/>
  <c r="J31"/>
  <c i="1" r="AG111"/>
  <c i="38" r="J89"/>
  <c r="BE89"/>
  <c r="J34"/>
  <c i="1" r="AV111"/>
  <c i="38" r="F34"/>
  <c i="1" r="AZ111"/>
  <c i="38" r="F82"/>
  <c r="E80"/>
  <c r="F57"/>
  <c r="E55"/>
  <c r="J40"/>
  <c r="J25"/>
  <c r="E25"/>
  <c r="J84"/>
  <c r="J59"/>
  <c r="J24"/>
  <c r="J22"/>
  <c r="E22"/>
  <c r="F85"/>
  <c r="F60"/>
  <c r="J21"/>
  <c r="J19"/>
  <c r="E19"/>
  <c r="F84"/>
  <c r="F59"/>
  <c r="J18"/>
  <c r="J16"/>
  <c r="J82"/>
  <c r="J57"/>
  <c r="E7"/>
  <c r="E74"/>
  <c r="E49"/>
  <c i="1" r="AY110"/>
  <c r="AX110"/>
  <c i="37"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F38"/>
  <c i="1" r="BD110"/>
  <c i="37" r="BH89"/>
  <c r="F37"/>
  <c i="1" r="BC110"/>
  <c i="37" r="BG89"/>
  <c r="F36"/>
  <c i="1" r="BB110"/>
  <c i="37" r="BF89"/>
  <c r="J35"/>
  <c i="1" r="AW110"/>
  <c i="37" r="F35"/>
  <c i="1" r="BA110"/>
  <c i="37" r="T89"/>
  <c r="T88"/>
  <c r="R89"/>
  <c r="R88"/>
  <c r="P89"/>
  <c r="P88"/>
  <c i="1" r="AU110"/>
  <c i="37" r="BK89"/>
  <c r="BK88"/>
  <c r="J88"/>
  <c r="J64"/>
  <c r="J31"/>
  <c i="1" r="AG110"/>
  <c i="37" r="J89"/>
  <c r="BE89"/>
  <c r="J34"/>
  <c i="1" r="AV110"/>
  <c i="37" r="F34"/>
  <c i="1" r="AZ110"/>
  <c i="37" r="F82"/>
  <c r="E80"/>
  <c r="F57"/>
  <c r="E55"/>
  <c r="J40"/>
  <c r="J25"/>
  <c r="E25"/>
  <c r="J84"/>
  <c r="J59"/>
  <c r="J24"/>
  <c r="J22"/>
  <c r="E22"/>
  <c r="F85"/>
  <c r="F60"/>
  <c r="J21"/>
  <c r="J19"/>
  <c r="E19"/>
  <c r="F84"/>
  <c r="F59"/>
  <c r="J18"/>
  <c r="J16"/>
  <c r="J82"/>
  <c r="J57"/>
  <c r="E7"/>
  <c r="E74"/>
  <c r="E49"/>
  <c i="1" r="AY108"/>
  <c r="AX108"/>
  <c i="36" r="BI94"/>
  <c r="BH94"/>
  <c r="BG94"/>
  <c r="BF94"/>
  <c r="T94"/>
  <c r="R94"/>
  <c r="P94"/>
  <c r="BK94"/>
  <c r="J94"/>
  <c r="BE94"/>
  <c r="BI93"/>
  <c r="BH93"/>
  <c r="BG93"/>
  <c r="BF93"/>
  <c r="T93"/>
  <c r="R93"/>
  <c r="P93"/>
  <c r="BK93"/>
  <c r="J93"/>
  <c r="BE93"/>
  <c r="BI92"/>
  <c r="BH92"/>
  <c r="BG92"/>
  <c r="BF92"/>
  <c r="T92"/>
  <c r="R92"/>
  <c r="P92"/>
  <c r="BK92"/>
  <c r="J92"/>
  <c r="BE92"/>
  <c r="BI91"/>
  <c r="F38"/>
  <c i="1" r="BD108"/>
  <c i="36" r="BH91"/>
  <c r="F37"/>
  <c i="1" r="BC108"/>
  <c i="36" r="BG91"/>
  <c r="F36"/>
  <c i="1" r="BB108"/>
  <c i="36" r="BF91"/>
  <c r="J35"/>
  <c i="1" r="AW108"/>
  <c i="36" r="F35"/>
  <c i="1" r="BA108"/>
  <c i="36" r="T91"/>
  <c r="T90"/>
  <c r="T89"/>
  <c r="R91"/>
  <c r="R90"/>
  <c r="R89"/>
  <c r="P91"/>
  <c r="P90"/>
  <c r="P89"/>
  <c i="1" r="AU108"/>
  <c i="36" r="BK91"/>
  <c r="BK90"/>
  <c r="J90"/>
  <c r="BK89"/>
  <c r="J89"/>
  <c r="J64"/>
  <c r="J31"/>
  <c i="1" r="AG108"/>
  <c i="36" r="J91"/>
  <c r="BE91"/>
  <c r="J34"/>
  <c i="1" r="AV108"/>
  <c i="36" r="F34"/>
  <c i="1" r="AZ108"/>
  <c i="36" r="J65"/>
  <c r="F83"/>
  <c r="E81"/>
  <c r="F57"/>
  <c r="E55"/>
  <c r="J40"/>
  <c r="J25"/>
  <c r="E25"/>
  <c r="J85"/>
  <c r="J59"/>
  <c r="J24"/>
  <c r="J22"/>
  <c r="E22"/>
  <c r="F86"/>
  <c r="F60"/>
  <c r="J21"/>
  <c r="J19"/>
  <c r="E19"/>
  <c r="F85"/>
  <c r="F59"/>
  <c r="J18"/>
  <c r="J16"/>
  <c r="J83"/>
  <c r="J57"/>
  <c r="E7"/>
  <c r="E75"/>
  <c r="E49"/>
  <c i="1" r="AY107"/>
  <c r="AX107"/>
  <c i="35" r="BI107"/>
  <c r="BH107"/>
  <c r="BG107"/>
  <c r="BF107"/>
  <c r="T107"/>
  <c r="R107"/>
  <c r="P107"/>
  <c r="BK107"/>
  <c r="J107"/>
  <c r="BE107"/>
  <c r="BI106"/>
  <c r="BH106"/>
  <c r="BG106"/>
  <c r="BF106"/>
  <c r="T106"/>
  <c r="T105"/>
  <c r="T104"/>
  <c r="R106"/>
  <c r="R105"/>
  <c r="R104"/>
  <c r="P106"/>
  <c r="P105"/>
  <c r="P104"/>
  <c r="BK106"/>
  <c r="BK105"/>
  <c r="J105"/>
  <c r="BK104"/>
  <c r="J104"/>
  <c r="J106"/>
  <c r="BE106"/>
  <c r="J68"/>
  <c r="J67"/>
  <c r="BI101"/>
  <c r="BH101"/>
  <c r="BG101"/>
  <c r="BF101"/>
  <c r="T101"/>
  <c r="R101"/>
  <c r="P101"/>
  <c r="BK101"/>
  <c r="J101"/>
  <c r="BE101"/>
  <c r="BI98"/>
  <c r="BH98"/>
  <c r="BG98"/>
  <c r="BF98"/>
  <c r="T98"/>
  <c r="R98"/>
  <c r="P98"/>
  <c r="BK98"/>
  <c r="J98"/>
  <c r="BE98"/>
  <c r="BI95"/>
  <c r="F38"/>
  <c i="1" r="BD107"/>
  <c i="35" r="BH95"/>
  <c r="F37"/>
  <c i="1" r="BC107"/>
  <c i="35" r="BG95"/>
  <c r="F36"/>
  <c i="1" r="BB107"/>
  <c i="35" r="BF95"/>
  <c r="J35"/>
  <c i="1" r="AW107"/>
  <c i="35" r="F35"/>
  <c i="1" r="BA107"/>
  <c i="35" r="T95"/>
  <c r="T94"/>
  <c r="T93"/>
  <c r="T92"/>
  <c r="R95"/>
  <c r="R94"/>
  <c r="R93"/>
  <c r="R92"/>
  <c r="P95"/>
  <c r="P94"/>
  <c r="P93"/>
  <c r="P92"/>
  <c i="1" r="AU107"/>
  <c i="35" r="BK95"/>
  <c r="BK94"/>
  <c r="J94"/>
  <c r="BK93"/>
  <c r="J93"/>
  <c r="BK92"/>
  <c r="J92"/>
  <c r="J64"/>
  <c r="J31"/>
  <c i="1" r="AG107"/>
  <c i="35" r="J95"/>
  <c r="BE95"/>
  <c r="J34"/>
  <c i="1" r="AV107"/>
  <c i="35" r="F34"/>
  <c i="1" r="AZ107"/>
  <c i="35" r="J66"/>
  <c r="J65"/>
  <c r="F86"/>
  <c r="E84"/>
  <c r="F57"/>
  <c r="E55"/>
  <c r="J40"/>
  <c r="J25"/>
  <c r="E25"/>
  <c r="J88"/>
  <c r="J59"/>
  <c r="J24"/>
  <c r="J22"/>
  <c r="E22"/>
  <c r="F89"/>
  <c r="F60"/>
  <c r="J21"/>
  <c r="J19"/>
  <c r="E19"/>
  <c r="F88"/>
  <c r="F59"/>
  <c r="J18"/>
  <c r="J16"/>
  <c r="J86"/>
  <c r="J57"/>
  <c r="E7"/>
  <c r="E78"/>
  <c r="E49"/>
  <c i="1" r="AY106"/>
  <c r="AX106"/>
  <c i="34"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1"/>
  <c r="BH101"/>
  <c r="BG101"/>
  <c r="BF101"/>
  <c r="T101"/>
  <c r="R101"/>
  <c r="P101"/>
  <c r="BK101"/>
  <c r="J101"/>
  <c r="BE101"/>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106"/>
  <c i="34" r="BH91"/>
  <c r="F37"/>
  <c i="1" r="BC106"/>
  <c i="34" r="BG91"/>
  <c r="F36"/>
  <c i="1" r="BB106"/>
  <c i="34" r="BF91"/>
  <c r="J35"/>
  <c i="1" r="AW106"/>
  <c i="34" r="F35"/>
  <c i="1" r="BA106"/>
  <c i="34" r="T91"/>
  <c r="T90"/>
  <c r="T89"/>
  <c r="R91"/>
  <c r="R90"/>
  <c r="R89"/>
  <c r="P91"/>
  <c r="P90"/>
  <c r="P89"/>
  <c i="1" r="AU106"/>
  <c i="34" r="BK91"/>
  <c r="BK90"/>
  <c r="J90"/>
  <c r="BK89"/>
  <c r="J89"/>
  <c r="J64"/>
  <c r="J31"/>
  <c i="1" r="AG106"/>
  <c i="34" r="J91"/>
  <c r="BE91"/>
  <c r="J34"/>
  <c i="1" r="AV106"/>
  <c i="34" r="F34"/>
  <c i="1" r="AZ106"/>
  <c i="34" r="J65"/>
  <c r="F83"/>
  <c r="E81"/>
  <c r="F57"/>
  <c r="E55"/>
  <c r="J40"/>
  <c r="J25"/>
  <c r="E25"/>
  <c r="J85"/>
  <c r="J59"/>
  <c r="J24"/>
  <c r="J22"/>
  <c r="E22"/>
  <c r="F86"/>
  <c r="F60"/>
  <c r="J21"/>
  <c r="J19"/>
  <c r="E19"/>
  <c r="F85"/>
  <c r="F59"/>
  <c r="J18"/>
  <c r="J16"/>
  <c r="J83"/>
  <c r="J57"/>
  <c r="E7"/>
  <c r="E75"/>
  <c r="E49"/>
  <c i="1" r="AY103"/>
  <c r="AX103"/>
  <c i="33" r="BI112"/>
  <c r="BH112"/>
  <c r="BG112"/>
  <c r="BF112"/>
  <c r="T112"/>
  <c r="T111"/>
  <c r="R112"/>
  <c r="R111"/>
  <c r="P112"/>
  <c r="P111"/>
  <c r="BK112"/>
  <c r="BK111"/>
  <c r="J111"/>
  <c r="J112"/>
  <c r="BE112"/>
  <c r="J68"/>
  <c r="BI110"/>
  <c r="BH110"/>
  <c r="BG110"/>
  <c r="BF110"/>
  <c r="T110"/>
  <c r="T109"/>
  <c r="R110"/>
  <c r="R109"/>
  <c r="P110"/>
  <c r="P109"/>
  <c r="BK110"/>
  <c r="BK109"/>
  <c r="J109"/>
  <c r="J110"/>
  <c r="BE110"/>
  <c r="J67"/>
  <c r="BI108"/>
  <c r="BH108"/>
  <c r="BG108"/>
  <c r="BF108"/>
  <c r="T108"/>
  <c r="T107"/>
  <c r="R108"/>
  <c r="R107"/>
  <c r="P108"/>
  <c r="P107"/>
  <c r="BK108"/>
  <c r="BK107"/>
  <c r="J107"/>
  <c r="J108"/>
  <c r="BE108"/>
  <c r="J66"/>
  <c r="BI106"/>
  <c r="BH106"/>
  <c r="BG106"/>
  <c r="BF106"/>
  <c r="T106"/>
  <c r="T105"/>
  <c r="T104"/>
  <c r="R106"/>
  <c r="R105"/>
  <c r="R104"/>
  <c r="P106"/>
  <c r="P105"/>
  <c r="P104"/>
  <c r="BK106"/>
  <c r="BK105"/>
  <c r="J105"/>
  <c r="BK104"/>
  <c r="J104"/>
  <c r="J106"/>
  <c r="BE106"/>
  <c r="J65"/>
  <c r="J64"/>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3"/>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F36"/>
  <c i="1" r="BD103"/>
  <c i="33" r="BH93"/>
  <c r="F35"/>
  <c i="1" r="BC103"/>
  <c i="33" r="BG93"/>
  <c r="F34"/>
  <c i="1" r="BB103"/>
  <c i="33" r="BF93"/>
  <c r="J33"/>
  <c i="1" r="AW103"/>
  <c i="33" r="F33"/>
  <c i="1" r="BA103"/>
  <c i="33" r="T93"/>
  <c r="T92"/>
  <c r="T91"/>
  <c r="T90"/>
  <c r="R93"/>
  <c r="R92"/>
  <c r="R91"/>
  <c r="R90"/>
  <c r="P93"/>
  <c r="P92"/>
  <c r="P91"/>
  <c r="P90"/>
  <c i="1" r="AU103"/>
  <c i="33" r="BK93"/>
  <c r="BK92"/>
  <c r="J92"/>
  <c r="BK91"/>
  <c r="J91"/>
  <c r="BK90"/>
  <c r="J90"/>
  <c r="J60"/>
  <c r="J29"/>
  <c i="1" r="AG103"/>
  <c i="33" r="J93"/>
  <c r="BE93"/>
  <c r="J32"/>
  <c i="1" r="AV103"/>
  <c i="33" r="F32"/>
  <c i="1" r="AZ103"/>
  <c i="33" r="J62"/>
  <c r="J61"/>
  <c r="F84"/>
  <c r="E82"/>
  <c r="F53"/>
  <c r="E51"/>
  <c r="J38"/>
  <c r="J23"/>
  <c r="E23"/>
  <c r="J86"/>
  <c r="J55"/>
  <c r="J22"/>
  <c r="J20"/>
  <c r="E20"/>
  <c r="F87"/>
  <c r="F56"/>
  <c r="J19"/>
  <c r="J17"/>
  <c r="E17"/>
  <c r="F86"/>
  <c r="F55"/>
  <c r="J16"/>
  <c r="J14"/>
  <c r="J84"/>
  <c r="J53"/>
  <c r="E7"/>
  <c r="E78"/>
  <c r="E47"/>
  <c i="1" r="AY102"/>
  <c r="AX102"/>
  <c i="32" r="BI131"/>
  <c r="BH131"/>
  <c r="BG131"/>
  <c r="BF131"/>
  <c r="T131"/>
  <c r="T130"/>
  <c r="R131"/>
  <c r="R130"/>
  <c r="P131"/>
  <c r="P130"/>
  <c r="BK131"/>
  <c r="BK130"/>
  <c r="J130"/>
  <c r="J131"/>
  <c r="BE131"/>
  <c r="J72"/>
  <c r="BI129"/>
  <c r="BH129"/>
  <c r="BG129"/>
  <c r="BF129"/>
  <c r="T129"/>
  <c r="T128"/>
  <c r="R129"/>
  <c r="R128"/>
  <c r="P129"/>
  <c r="P128"/>
  <c r="BK129"/>
  <c r="BK128"/>
  <c r="J128"/>
  <c r="J129"/>
  <c r="BE129"/>
  <c r="J71"/>
  <c r="BI127"/>
  <c r="BH127"/>
  <c r="BG127"/>
  <c r="BF127"/>
  <c r="T127"/>
  <c r="T126"/>
  <c r="R127"/>
  <c r="R126"/>
  <c r="P127"/>
  <c r="P126"/>
  <c r="BK127"/>
  <c r="BK126"/>
  <c r="J126"/>
  <c r="J127"/>
  <c r="BE127"/>
  <c r="J70"/>
  <c r="BI125"/>
  <c r="BH125"/>
  <c r="BG125"/>
  <c r="BF125"/>
  <c r="T125"/>
  <c r="T124"/>
  <c r="T123"/>
  <c r="R125"/>
  <c r="R124"/>
  <c r="R123"/>
  <c r="P125"/>
  <c r="P124"/>
  <c r="P123"/>
  <c r="BK125"/>
  <c r="BK124"/>
  <c r="J124"/>
  <c r="BK123"/>
  <c r="J123"/>
  <c r="J125"/>
  <c r="BE125"/>
  <c r="J69"/>
  <c r="J68"/>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7"/>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T107"/>
  <c r="R108"/>
  <c r="R107"/>
  <c r="P108"/>
  <c r="P107"/>
  <c r="BK108"/>
  <c r="BK107"/>
  <c r="J107"/>
  <c r="J108"/>
  <c r="BE108"/>
  <c r="J66"/>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R103"/>
  <c r="R102"/>
  <c r="P103"/>
  <c r="P102"/>
  <c r="BK103"/>
  <c r="BK102"/>
  <c r="J102"/>
  <c r="J103"/>
  <c r="BE103"/>
  <c r="J65"/>
  <c r="BI101"/>
  <c r="BH101"/>
  <c r="BG101"/>
  <c r="BF101"/>
  <c r="T101"/>
  <c r="R101"/>
  <c r="P101"/>
  <c r="BK101"/>
  <c r="J101"/>
  <c r="BE101"/>
  <c r="BI100"/>
  <c r="BH100"/>
  <c r="BG100"/>
  <c r="BF100"/>
  <c r="T100"/>
  <c r="T99"/>
  <c r="T98"/>
  <c r="R100"/>
  <c r="R99"/>
  <c r="R98"/>
  <c r="P100"/>
  <c r="P99"/>
  <c r="P98"/>
  <c r="BK100"/>
  <c r="BK99"/>
  <c r="J99"/>
  <c r="BK98"/>
  <c r="J98"/>
  <c r="J100"/>
  <c r="BE100"/>
  <c r="J64"/>
  <c r="J63"/>
  <c r="BI97"/>
  <c r="F36"/>
  <c i="1" r="BD102"/>
  <c i="32" r="BH97"/>
  <c r="F35"/>
  <c i="1" r="BC102"/>
  <c i="32" r="BG97"/>
  <c r="F34"/>
  <c i="1" r="BB102"/>
  <c i="32" r="BF97"/>
  <c r="J33"/>
  <c i="1" r="AW102"/>
  <c i="32" r="F33"/>
  <c i="1" r="BA102"/>
  <c i="32" r="T97"/>
  <c r="T96"/>
  <c r="T95"/>
  <c r="T94"/>
  <c r="R97"/>
  <c r="R96"/>
  <c r="R95"/>
  <c r="R94"/>
  <c r="P97"/>
  <c r="P96"/>
  <c r="P95"/>
  <c r="P94"/>
  <c i="1" r="AU102"/>
  <c i="32" r="BK97"/>
  <c r="BK96"/>
  <c r="J96"/>
  <c r="BK95"/>
  <c r="J95"/>
  <c r="BK94"/>
  <c r="J94"/>
  <c r="J60"/>
  <c r="J29"/>
  <c i="1" r="AG102"/>
  <c i="32" r="J97"/>
  <c r="BE97"/>
  <c r="J32"/>
  <c i="1" r="AV102"/>
  <c i="32" r="F32"/>
  <c i="1" r="AZ102"/>
  <c i="32" r="J62"/>
  <c r="J61"/>
  <c r="F88"/>
  <c r="E86"/>
  <c r="F53"/>
  <c r="E51"/>
  <c r="J38"/>
  <c r="J23"/>
  <c r="E23"/>
  <c r="J90"/>
  <c r="J55"/>
  <c r="J22"/>
  <c r="J20"/>
  <c r="E20"/>
  <c r="F91"/>
  <c r="F56"/>
  <c r="J19"/>
  <c r="J17"/>
  <c r="E17"/>
  <c r="F90"/>
  <c r="F55"/>
  <c r="J16"/>
  <c r="J14"/>
  <c r="J88"/>
  <c r="J53"/>
  <c r="E7"/>
  <c r="E82"/>
  <c r="E47"/>
  <c i="1" r="AY101"/>
  <c r="AX101"/>
  <c i="31" r="BI168"/>
  <c r="BH168"/>
  <c r="BG168"/>
  <c r="BF168"/>
  <c r="T168"/>
  <c r="T167"/>
  <c r="R168"/>
  <c r="R167"/>
  <c r="P168"/>
  <c r="P167"/>
  <c r="BK168"/>
  <c r="BK167"/>
  <c r="J167"/>
  <c r="J168"/>
  <c r="BE168"/>
  <c r="J74"/>
  <c r="BI166"/>
  <c r="BH166"/>
  <c r="BG166"/>
  <c r="BF166"/>
  <c r="T166"/>
  <c r="T165"/>
  <c r="R166"/>
  <c r="R165"/>
  <c r="P166"/>
  <c r="P165"/>
  <c r="BK166"/>
  <c r="BK165"/>
  <c r="J165"/>
  <c r="J166"/>
  <c r="BE166"/>
  <c r="J73"/>
  <c r="BI164"/>
  <c r="BH164"/>
  <c r="BG164"/>
  <c r="BF164"/>
  <c r="T164"/>
  <c r="T163"/>
  <c r="T162"/>
  <c r="R164"/>
  <c r="R163"/>
  <c r="R162"/>
  <c r="P164"/>
  <c r="P163"/>
  <c r="P162"/>
  <c r="BK164"/>
  <c r="BK163"/>
  <c r="J163"/>
  <c r="BK162"/>
  <c r="J162"/>
  <c r="J164"/>
  <c r="BE164"/>
  <c r="J72"/>
  <c r="J71"/>
  <c r="BI161"/>
  <c r="BH161"/>
  <c r="BG161"/>
  <c r="BF161"/>
  <c r="T161"/>
  <c r="T160"/>
  <c r="R161"/>
  <c r="R160"/>
  <c r="P161"/>
  <c r="P160"/>
  <c r="BK161"/>
  <c r="BK160"/>
  <c r="J160"/>
  <c r="J161"/>
  <c r="BE161"/>
  <c r="J7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T143"/>
  <c r="R144"/>
  <c r="R143"/>
  <c r="P144"/>
  <c r="P143"/>
  <c r="BK144"/>
  <c r="BK143"/>
  <c r="J143"/>
  <c r="J144"/>
  <c r="BE144"/>
  <c r="J69"/>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T131"/>
  <c r="R132"/>
  <c r="R131"/>
  <c r="P132"/>
  <c r="P131"/>
  <c r="BK132"/>
  <c r="BK131"/>
  <c r="J131"/>
  <c r="J132"/>
  <c r="BE132"/>
  <c r="J68"/>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T117"/>
  <c r="R119"/>
  <c r="R118"/>
  <c r="R117"/>
  <c r="P119"/>
  <c r="P118"/>
  <c r="P117"/>
  <c r="BK119"/>
  <c r="BK118"/>
  <c r="J118"/>
  <c r="BK117"/>
  <c r="J117"/>
  <c r="J119"/>
  <c r="BE119"/>
  <c r="J67"/>
  <c r="J66"/>
  <c r="BI116"/>
  <c r="BH116"/>
  <c r="BG116"/>
  <c r="BF116"/>
  <c r="T116"/>
  <c r="T115"/>
  <c r="R116"/>
  <c r="R115"/>
  <c r="P116"/>
  <c r="P115"/>
  <c r="BK116"/>
  <c r="BK115"/>
  <c r="J115"/>
  <c r="J116"/>
  <c r="BE116"/>
  <c r="J6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64"/>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3"/>
  <c r="BI99"/>
  <c r="F36"/>
  <c i="1" r="BD101"/>
  <c i="31" r="BH99"/>
  <c r="F35"/>
  <c i="1" r="BC101"/>
  <c i="31" r="BG99"/>
  <c r="F34"/>
  <c i="1" r="BB101"/>
  <c i="31" r="BF99"/>
  <c r="J33"/>
  <c i="1" r="AW101"/>
  <c i="31" r="F33"/>
  <c i="1" r="BA101"/>
  <c i="31" r="T99"/>
  <c r="T98"/>
  <c r="T97"/>
  <c r="T96"/>
  <c r="R99"/>
  <c r="R98"/>
  <c r="R97"/>
  <c r="R96"/>
  <c r="P99"/>
  <c r="P98"/>
  <c r="P97"/>
  <c r="P96"/>
  <c i="1" r="AU101"/>
  <c i="31" r="BK99"/>
  <c r="BK98"/>
  <c r="J98"/>
  <c r="BK97"/>
  <c r="J97"/>
  <c r="BK96"/>
  <c r="J96"/>
  <c r="J60"/>
  <c r="J29"/>
  <c i="1" r="AG101"/>
  <c i="31" r="J99"/>
  <c r="BE99"/>
  <c r="J32"/>
  <c i="1" r="AV101"/>
  <c i="31" r="F32"/>
  <c i="1" r="AZ101"/>
  <c i="31" r="J62"/>
  <c r="J61"/>
  <c r="F90"/>
  <c r="E88"/>
  <c r="F53"/>
  <c r="E51"/>
  <c r="J38"/>
  <c r="J23"/>
  <c r="E23"/>
  <c r="J92"/>
  <c r="J55"/>
  <c r="J22"/>
  <c r="J20"/>
  <c r="E20"/>
  <c r="F93"/>
  <c r="F56"/>
  <c r="J19"/>
  <c r="J17"/>
  <c r="E17"/>
  <c r="F92"/>
  <c r="F55"/>
  <c r="J16"/>
  <c r="J14"/>
  <c r="J90"/>
  <c r="J53"/>
  <c r="E7"/>
  <c r="E84"/>
  <c r="E47"/>
  <c i="1" r="AY100"/>
  <c r="AX100"/>
  <c i="30" r="BI130"/>
  <c r="BH130"/>
  <c r="BG130"/>
  <c r="BF130"/>
  <c r="T130"/>
  <c r="T129"/>
  <c r="R130"/>
  <c r="R129"/>
  <c r="P130"/>
  <c r="P129"/>
  <c r="BK130"/>
  <c r="BK129"/>
  <c r="J129"/>
  <c r="J130"/>
  <c r="BE130"/>
  <c r="J68"/>
  <c r="BI128"/>
  <c r="BH128"/>
  <c r="BG128"/>
  <c r="BF128"/>
  <c r="T128"/>
  <c r="T127"/>
  <c r="R128"/>
  <c r="R127"/>
  <c r="P128"/>
  <c r="P127"/>
  <c r="BK128"/>
  <c r="BK127"/>
  <c r="J127"/>
  <c r="J128"/>
  <c r="BE128"/>
  <c r="J67"/>
  <c r="BI126"/>
  <c r="BH126"/>
  <c r="BG126"/>
  <c r="BF126"/>
  <c r="T126"/>
  <c r="T125"/>
  <c r="T124"/>
  <c r="R126"/>
  <c r="R125"/>
  <c r="R124"/>
  <c r="P126"/>
  <c r="P125"/>
  <c r="P124"/>
  <c r="BK126"/>
  <c r="BK125"/>
  <c r="J125"/>
  <c r="BK124"/>
  <c r="J124"/>
  <c r="J126"/>
  <c r="BE126"/>
  <c r="J66"/>
  <c r="J65"/>
  <c r="BI123"/>
  <c r="BH123"/>
  <c r="BG123"/>
  <c r="BF123"/>
  <c r="T123"/>
  <c r="R123"/>
  <c r="P123"/>
  <c r="BK123"/>
  <c r="J123"/>
  <c r="BE123"/>
  <c r="BI122"/>
  <c r="BH122"/>
  <c r="BG122"/>
  <c r="BF122"/>
  <c r="T122"/>
  <c r="R122"/>
  <c r="P122"/>
  <c r="BK122"/>
  <c r="J122"/>
  <c r="BE122"/>
  <c r="BI120"/>
  <c r="BH120"/>
  <c r="BG120"/>
  <c r="BF120"/>
  <c r="T120"/>
  <c r="R120"/>
  <c r="P120"/>
  <c r="BK120"/>
  <c r="J120"/>
  <c r="BE120"/>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T95"/>
  <c r="T94"/>
  <c r="R96"/>
  <c r="R95"/>
  <c r="R94"/>
  <c r="P96"/>
  <c r="P95"/>
  <c r="P94"/>
  <c r="BK96"/>
  <c r="BK95"/>
  <c r="J95"/>
  <c r="BK94"/>
  <c r="J94"/>
  <c r="J96"/>
  <c r="BE96"/>
  <c r="J64"/>
  <c r="J63"/>
  <c r="BI93"/>
  <c r="F36"/>
  <c i="1" r="BD100"/>
  <c i="30" r="BH93"/>
  <c r="F35"/>
  <c i="1" r="BC100"/>
  <c i="30" r="BG93"/>
  <c r="F34"/>
  <c i="1" r="BB100"/>
  <c i="30" r="BF93"/>
  <c r="J33"/>
  <c i="1" r="AW100"/>
  <c i="30" r="F33"/>
  <c i="1" r="BA100"/>
  <c i="30" r="T93"/>
  <c r="T92"/>
  <c r="T91"/>
  <c r="T90"/>
  <c r="R93"/>
  <c r="R92"/>
  <c r="R91"/>
  <c r="R90"/>
  <c r="P93"/>
  <c r="P92"/>
  <c r="P91"/>
  <c r="P90"/>
  <c i="1" r="AU100"/>
  <c i="30" r="BK93"/>
  <c r="BK92"/>
  <c r="J92"/>
  <c r="BK91"/>
  <c r="J91"/>
  <c r="BK90"/>
  <c r="J90"/>
  <c r="J60"/>
  <c r="J29"/>
  <c i="1" r="AG100"/>
  <c i="30" r="J93"/>
  <c r="BE93"/>
  <c r="J32"/>
  <c i="1" r="AV100"/>
  <c i="30" r="F32"/>
  <c i="1" r="AZ100"/>
  <c i="30" r="J62"/>
  <c r="J61"/>
  <c r="F84"/>
  <c r="E82"/>
  <c r="F53"/>
  <c r="E51"/>
  <c r="J38"/>
  <c r="J23"/>
  <c r="E23"/>
  <c r="J86"/>
  <c r="J55"/>
  <c r="J22"/>
  <c r="J20"/>
  <c r="E20"/>
  <c r="F87"/>
  <c r="F56"/>
  <c r="J19"/>
  <c r="J17"/>
  <c r="E17"/>
  <c r="F86"/>
  <c r="F55"/>
  <c r="J16"/>
  <c r="J14"/>
  <c r="J84"/>
  <c r="J53"/>
  <c r="E7"/>
  <c r="E78"/>
  <c r="E47"/>
  <c i="1" r="AY99"/>
  <c r="AX99"/>
  <c i="29" r="BI326"/>
  <c r="BH326"/>
  <c r="BG326"/>
  <c r="BF326"/>
  <c r="T326"/>
  <c r="R326"/>
  <c r="P326"/>
  <c r="BK326"/>
  <c r="J326"/>
  <c r="BE326"/>
  <c r="BI325"/>
  <c r="BH325"/>
  <c r="BG325"/>
  <c r="BF325"/>
  <c r="T325"/>
  <c r="T324"/>
  <c r="R325"/>
  <c r="R324"/>
  <c r="P325"/>
  <c r="P324"/>
  <c r="BK325"/>
  <c r="BK324"/>
  <c r="J324"/>
  <c r="J325"/>
  <c r="BE325"/>
  <c r="J92"/>
  <c r="BI323"/>
  <c r="BH323"/>
  <c r="BG323"/>
  <c r="BF323"/>
  <c r="T323"/>
  <c r="R323"/>
  <c r="P323"/>
  <c r="BK323"/>
  <c r="J323"/>
  <c r="BE323"/>
  <c r="BI322"/>
  <c r="BH322"/>
  <c r="BG322"/>
  <c r="BF322"/>
  <c r="T322"/>
  <c r="T321"/>
  <c r="R322"/>
  <c r="R321"/>
  <c r="P322"/>
  <c r="P321"/>
  <c r="BK322"/>
  <c r="BK321"/>
  <c r="J321"/>
  <c r="J322"/>
  <c r="BE322"/>
  <c r="J91"/>
  <c r="BI320"/>
  <c r="BH320"/>
  <c r="BG320"/>
  <c r="BF320"/>
  <c r="T320"/>
  <c r="R320"/>
  <c r="P320"/>
  <c r="BK320"/>
  <c r="J320"/>
  <c r="BE320"/>
  <c r="BI319"/>
  <c r="BH319"/>
  <c r="BG319"/>
  <c r="BF319"/>
  <c r="T319"/>
  <c r="T318"/>
  <c r="R319"/>
  <c r="R318"/>
  <c r="P319"/>
  <c r="P318"/>
  <c r="BK319"/>
  <c r="BK318"/>
  <c r="J318"/>
  <c r="J319"/>
  <c r="BE319"/>
  <c r="J90"/>
  <c r="BI317"/>
  <c r="BH317"/>
  <c r="BG317"/>
  <c r="BF317"/>
  <c r="T317"/>
  <c r="R317"/>
  <c r="P317"/>
  <c r="BK317"/>
  <c r="J317"/>
  <c r="BE317"/>
  <c r="BI316"/>
  <c r="BH316"/>
  <c r="BG316"/>
  <c r="BF316"/>
  <c r="T316"/>
  <c r="T315"/>
  <c r="T314"/>
  <c r="R316"/>
  <c r="R315"/>
  <c r="R314"/>
  <c r="P316"/>
  <c r="P315"/>
  <c r="P314"/>
  <c r="BK316"/>
  <c r="BK315"/>
  <c r="J315"/>
  <c r="BK314"/>
  <c r="J314"/>
  <c r="J316"/>
  <c r="BE316"/>
  <c r="J89"/>
  <c r="J88"/>
  <c r="BI313"/>
  <c r="BH313"/>
  <c r="BG313"/>
  <c r="BF313"/>
  <c r="T313"/>
  <c r="T312"/>
  <c r="R313"/>
  <c r="R312"/>
  <c r="P313"/>
  <c r="P312"/>
  <c r="BK313"/>
  <c r="BK312"/>
  <c r="J312"/>
  <c r="J313"/>
  <c r="BE313"/>
  <c r="J87"/>
  <c r="BI311"/>
  <c r="BH311"/>
  <c r="BG311"/>
  <c r="BF311"/>
  <c r="T311"/>
  <c r="R311"/>
  <c r="P311"/>
  <c r="BK311"/>
  <c r="J311"/>
  <c r="BE311"/>
  <c r="BI310"/>
  <c r="BH310"/>
  <c r="BG310"/>
  <c r="BF310"/>
  <c r="T310"/>
  <c r="T309"/>
  <c r="T308"/>
  <c r="R310"/>
  <c r="R309"/>
  <c r="R308"/>
  <c r="P310"/>
  <c r="P309"/>
  <c r="P308"/>
  <c r="BK310"/>
  <c r="BK309"/>
  <c r="J309"/>
  <c r="BK308"/>
  <c r="J308"/>
  <c r="J310"/>
  <c r="BE310"/>
  <c r="J86"/>
  <c r="J85"/>
  <c r="BI307"/>
  <c r="BH307"/>
  <c r="BG307"/>
  <c r="BF307"/>
  <c r="T307"/>
  <c r="R307"/>
  <c r="P307"/>
  <c r="BK307"/>
  <c r="J307"/>
  <c r="BE307"/>
  <c r="BI306"/>
  <c r="BH306"/>
  <c r="BG306"/>
  <c r="BF306"/>
  <c r="T306"/>
  <c r="T305"/>
  <c r="R306"/>
  <c r="R305"/>
  <c r="P306"/>
  <c r="P305"/>
  <c r="BK306"/>
  <c r="BK305"/>
  <c r="J305"/>
  <c r="J306"/>
  <c r="BE306"/>
  <c r="J84"/>
  <c r="BI304"/>
  <c r="BH304"/>
  <c r="BG304"/>
  <c r="BF304"/>
  <c r="T304"/>
  <c r="R304"/>
  <c r="P304"/>
  <c r="BK304"/>
  <c r="J304"/>
  <c r="BE304"/>
  <c r="BI303"/>
  <c r="BH303"/>
  <c r="BG303"/>
  <c r="BF303"/>
  <c r="T303"/>
  <c r="T302"/>
  <c r="R303"/>
  <c r="R302"/>
  <c r="P303"/>
  <c r="P302"/>
  <c r="BK303"/>
  <c r="BK302"/>
  <c r="J302"/>
  <c r="J303"/>
  <c r="BE303"/>
  <c r="J83"/>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T297"/>
  <c r="R298"/>
  <c r="R297"/>
  <c r="P298"/>
  <c r="P297"/>
  <c r="BK298"/>
  <c r="BK297"/>
  <c r="J297"/>
  <c r="J298"/>
  <c r="BE298"/>
  <c r="J82"/>
  <c r="BI296"/>
  <c r="BH296"/>
  <c r="BG296"/>
  <c r="BF296"/>
  <c r="T296"/>
  <c r="T295"/>
  <c r="R296"/>
  <c r="R295"/>
  <c r="P296"/>
  <c r="P295"/>
  <c r="BK296"/>
  <c r="BK295"/>
  <c r="J295"/>
  <c r="J296"/>
  <c r="BE296"/>
  <c r="J81"/>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T286"/>
  <c r="R287"/>
  <c r="R286"/>
  <c r="P287"/>
  <c r="P286"/>
  <c r="BK287"/>
  <c r="BK286"/>
  <c r="J286"/>
  <c r="J287"/>
  <c r="BE287"/>
  <c r="J80"/>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T279"/>
  <c r="R280"/>
  <c r="R279"/>
  <c r="P280"/>
  <c r="P279"/>
  <c r="BK280"/>
  <c r="BK279"/>
  <c r="J279"/>
  <c r="J280"/>
  <c r="BE280"/>
  <c r="J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T267"/>
  <c r="R268"/>
  <c r="R267"/>
  <c r="P268"/>
  <c r="P267"/>
  <c r="BK268"/>
  <c r="BK267"/>
  <c r="J267"/>
  <c r="J268"/>
  <c r="BE268"/>
  <c r="J78"/>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6"/>
  <c r="BH256"/>
  <c r="BG256"/>
  <c r="BF256"/>
  <c r="T256"/>
  <c r="R256"/>
  <c r="P256"/>
  <c r="BK256"/>
  <c r="J256"/>
  <c r="BE256"/>
  <c r="BI255"/>
  <c r="BH255"/>
  <c r="BG255"/>
  <c r="BF255"/>
  <c r="T255"/>
  <c r="T254"/>
  <c r="R255"/>
  <c r="R254"/>
  <c r="P255"/>
  <c r="P254"/>
  <c r="BK255"/>
  <c r="BK254"/>
  <c r="J254"/>
  <c r="J255"/>
  <c r="BE255"/>
  <c r="J77"/>
  <c r="BI253"/>
  <c r="BH253"/>
  <c r="BG253"/>
  <c r="BF253"/>
  <c r="T253"/>
  <c r="R253"/>
  <c r="P253"/>
  <c r="BK253"/>
  <c r="J253"/>
  <c r="BE253"/>
  <c r="BI251"/>
  <c r="BH251"/>
  <c r="BG251"/>
  <c r="BF251"/>
  <c r="T251"/>
  <c r="R251"/>
  <c r="P251"/>
  <c r="BK251"/>
  <c r="J251"/>
  <c r="BE251"/>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T245"/>
  <c r="R246"/>
  <c r="R245"/>
  <c r="P246"/>
  <c r="P245"/>
  <c r="BK246"/>
  <c r="BK245"/>
  <c r="J245"/>
  <c r="J246"/>
  <c r="BE246"/>
  <c r="J76"/>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T234"/>
  <c r="R235"/>
  <c r="R234"/>
  <c r="P235"/>
  <c r="P234"/>
  <c r="BK235"/>
  <c r="BK234"/>
  <c r="J234"/>
  <c r="J235"/>
  <c r="BE235"/>
  <c r="J75"/>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T223"/>
  <c r="R224"/>
  <c r="R223"/>
  <c r="P224"/>
  <c r="P223"/>
  <c r="BK224"/>
  <c r="BK223"/>
  <c r="J223"/>
  <c r="J224"/>
  <c r="BE224"/>
  <c r="J74"/>
  <c r="BI222"/>
  <c r="BH222"/>
  <c r="BG222"/>
  <c r="BF222"/>
  <c r="T222"/>
  <c r="T221"/>
  <c r="R222"/>
  <c r="R221"/>
  <c r="P222"/>
  <c r="P221"/>
  <c r="BK222"/>
  <c r="BK221"/>
  <c r="J221"/>
  <c r="J222"/>
  <c r="BE222"/>
  <c r="J73"/>
  <c r="BI220"/>
  <c r="BH220"/>
  <c r="BG220"/>
  <c r="BF220"/>
  <c r="T220"/>
  <c r="T219"/>
  <c r="R220"/>
  <c r="R219"/>
  <c r="P220"/>
  <c r="P219"/>
  <c r="BK220"/>
  <c r="BK219"/>
  <c r="J219"/>
  <c r="J220"/>
  <c r="BE220"/>
  <c r="J72"/>
  <c r="BI218"/>
  <c r="BH218"/>
  <c r="BG218"/>
  <c r="BF218"/>
  <c r="T218"/>
  <c r="T217"/>
  <c r="R218"/>
  <c r="R217"/>
  <c r="P218"/>
  <c r="P217"/>
  <c r="BK218"/>
  <c r="BK217"/>
  <c r="J217"/>
  <c r="J218"/>
  <c r="BE218"/>
  <c r="J71"/>
  <c r="BI216"/>
  <c r="BH216"/>
  <c r="BG216"/>
  <c r="BF216"/>
  <c r="T216"/>
  <c r="R216"/>
  <c r="P216"/>
  <c r="BK216"/>
  <c r="J216"/>
  <c r="BE216"/>
  <c r="BI215"/>
  <c r="BH215"/>
  <c r="BG215"/>
  <c r="BF215"/>
  <c r="T215"/>
  <c r="R215"/>
  <c r="P215"/>
  <c r="BK215"/>
  <c r="J215"/>
  <c r="BE215"/>
  <c r="BI214"/>
  <c r="BH214"/>
  <c r="BG214"/>
  <c r="BF214"/>
  <c r="T214"/>
  <c r="R214"/>
  <c r="P214"/>
  <c r="BK214"/>
  <c r="J214"/>
  <c r="BE214"/>
  <c r="BI212"/>
  <c r="BH212"/>
  <c r="BG212"/>
  <c r="BF212"/>
  <c r="T212"/>
  <c r="R212"/>
  <c r="P212"/>
  <c r="BK212"/>
  <c r="J212"/>
  <c r="BE212"/>
  <c r="BI211"/>
  <c r="BH211"/>
  <c r="BG211"/>
  <c r="BF211"/>
  <c r="T211"/>
  <c r="R211"/>
  <c r="P211"/>
  <c r="BK211"/>
  <c r="J211"/>
  <c r="BE211"/>
  <c r="BI209"/>
  <c r="BH209"/>
  <c r="BG209"/>
  <c r="BF209"/>
  <c r="T209"/>
  <c r="R209"/>
  <c r="P209"/>
  <c r="BK209"/>
  <c r="J209"/>
  <c r="BE209"/>
  <c r="BI208"/>
  <c r="BH208"/>
  <c r="BG208"/>
  <c r="BF208"/>
  <c r="T208"/>
  <c r="T207"/>
  <c r="T206"/>
  <c r="R208"/>
  <c r="R207"/>
  <c r="R206"/>
  <c r="P208"/>
  <c r="P207"/>
  <c r="P206"/>
  <c r="BK208"/>
  <c r="BK207"/>
  <c r="J207"/>
  <c r="BK206"/>
  <c r="J206"/>
  <c r="J208"/>
  <c r="BE208"/>
  <c r="J70"/>
  <c r="J69"/>
  <c r="BI205"/>
  <c r="BH205"/>
  <c r="BG205"/>
  <c r="BF205"/>
  <c r="T205"/>
  <c r="R205"/>
  <c r="P205"/>
  <c r="BK205"/>
  <c r="J205"/>
  <c r="BE205"/>
  <c r="BI204"/>
  <c r="BH204"/>
  <c r="BG204"/>
  <c r="BF204"/>
  <c r="T204"/>
  <c r="T203"/>
  <c r="R204"/>
  <c r="R203"/>
  <c r="P204"/>
  <c r="P203"/>
  <c r="BK204"/>
  <c r="BK203"/>
  <c r="J203"/>
  <c r="J204"/>
  <c r="BE204"/>
  <c r="J68"/>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T194"/>
  <c r="R195"/>
  <c r="R194"/>
  <c r="P195"/>
  <c r="P194"/>
  <c r="BK195"/>
  <c r="BK194"/>
  <c r="J194"/>
  <c r="J195"/>
  <c r="BE195"/>
  <c r="J67"/>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T172"/>
  <c r="R173"/>
  <c r="R172"/>
  <c r="P173"/>
  <c r="P172"/>
  <c r="BK173"/>
  <c r="BK172"/>
  <c r="J172"/>
  <c r="J173"/>
  <c r="BE173"/>
  <c r="J66"/>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65"/>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6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T119"/>
  <c r="R120"/>
  <c r="R119"/>
  <c r="P120"/>
  <c r="P119"/>
  <c r="BK120"/>
  <c r="BK119"/>
  <c r="J119"/>
  <c r="J120"/>
  <c r="BE120"/>
  <c r="J63"/>
  <c r="BI118"/>
  <c r="BH118"/>
  <c r="BG118"/>
  <c r="BF118"/>
  <c r="T118"/>
  <c r="R118"/>
  <c r="P118"/>
  <c r="BK118"/>
  <c r="J118"/>
  <c r="BE118"/>
  <c r="BI117"/>
  <c r="F36"/>
  <c i="1" r="BD99"/>
  <c i="29" r="BH117"/>
  <c r="F35"/>
  <c i="1" r="BC99"/>
  <c i="29" r="BG117"/>
  <c r="F34"/>
  <c i="1" r="BB99"/>
  <c i="29" r="BF117"/>
  <c r="J33"/>
  <c i="1" r="AW99"/>
  <c i="29" r="F33"/>
  <c i="1" r="BA99"/>
  <c i="29" r="T117"/>
  <c r="T116"/>
  <c r="T115"/>
  <c r="T114"/>
  <c r="R117"/>
  <c r="R116"/>
  <c r="R115"/>
  <c r="R114"/>
  <c r="P117"/>
  <c r="P116"/>
  <c r="P115"/>
  <c r="P114"/>
  <c i="1" r="AU99"/>
  <c i="29" r="BK117"/>
  <c r="BK116"/>
  <c r="J116"/>
  <c r="BK115"/>
  <c r="J115"/>
  <c r="BK114"/>
  <c r="J114"/>
  <c r="J60"/>
  <c r="J29"/>
  <c i="1" r="AG99"/>
  <c i="29" r="J117"/>
  <c r="BE117"/>
  <c r="J32"/>
  <c i="1" r="AV99"/>
  <c i="29" r="F32"/>
  <c i="1" r="AZ99"/>
  <c i="29" r="J62"/>
  <c r="J61"/>
  <c r="F108"/>
  <c r="E106"/>
  <c r="F53"/>
  <c r="E51"/>
  <c r="J38"/>
  <c r="J23"/>
  <c r="E23"/>
  <c r="J110"/>
  <c r="J55"/>
  <c r="J22"/>
  <c r="J20"/>
  <c r="E20"/>
  <c r="F111"/>
  <c r="F56"/>
  <c r="J19"/>
  <c r="J17"/>
  <c r="E17"/>
  <c r="F110"/>
  <c r="F55"/>
  <c r="J16"/>
  <c r="J14"/>
  <c r="J108"/>
  <c r="J53"/>
  <c r="E7"/>
  <c r="E102"/>
  <c r="E47"/>
  <c i="1" r="AY97"/>
  <c r="AX97"/>
  <c i="28" r="BI115"/>
  <c r="BH115"/>
  <c r="BG115"/>
  <c r="BF115"/>
  <c r="T115"/>
  <c r="R115"/>
  <c r="P115"/>
  <c r="BK115"/>
  <c r="J115"/>
  <c r="BE115"/>
  <c r="BI113"/>
  <c r="BH113"/>
  <c r="BG113"/>
  <c r="BF113"/>
  <c r="T113"/>
  <c r="T112"/>
  <c r="R113"/>
  <c r="R112"/>
  <c r="P113"/>
  <c r="P112"/>
  <c r="BK113"/>
  <c r="BK112"/>
  <c r="J112"/>
  <c r="J113"/>
  <c r="BE113"/>
  <c r="J67"/>
  <c r="BI110"/>
  <c r="BH110"/>
  <c r="BG110"/>
  <c r="BF110"/>
  <c r="T110"/>
  <c r="T109"/>
  <c r="R110"/>
  <c r="R109"/>
  <c r="P110"/>
  <c r="P109"/>
  <c r="BK110"/>
  <c r="BK109"/>
  <c r="J109"/>
  <c r="J110"/>
  <c r="BE110"/>
  <c r="J66"/>
  <c r="BI108"/>
  <c r="BH108"/>
  <c r="BG108"/>
  <c r="BF108"/>
  <c r="T108"/>
  <c r="R108"/>
  <c r="P108"/>
  <c r="BK108"/>
  <c r="J108"/>
  <c r="BE108"/>
  <c r="BI106"/>
  <c r="BH106"/>
  <c r="BG106"/>
  <c r="BF106"/>
  <c r="T106"/>
  <c r="T105"/>
  <c r="R106"/>
  <c r="R105"/>
  <c r="P106"/>
  <c r="P105"/>
  <c r="BK106"/>
  <c r="BK105"/>
  <c r="J105"/>
  <c r="J106"/>
  <c r="BE106"/>
  <c r="J65"/>
  <c r="BI104"/>
  <c r="BH104"/>
  <c r="BG104"/>
  <c r="BF104"/>
  <c r="T104"/>
  <c r="T103"/>
  <c r="R104"/>
  <c r="R103"/>
  <c r="P104"/>
  <c r="P103"/>
  <c r="BK104"/>
  <c r="BK103"/>
  <c r="J103"/>
  <c r="J104"/>
  <c r="BE104"/>
  <c r="J64"/>
  <c r="BI102"/>
  <c r="BH102"/>
  <c r="BG102"/>
  <c r="BF102"/>
  <c r="T102"/>
  <c r="T101"/>
  <c r="R102"/>
  <c r="R101"/>
  <c r="P102"/>
  <c r="P101"/>
  <c r="BK102"/>
  <c r="BK101"/>
  <c r="J101"/>
  <c r="J102"/>
  <c r="BE102"/>
  <c r="J63"/>
  <c r="BI99"/>
  <c r="BH99"/>
  <c r="BG99"/>
  <c r="BF99"/>
  <c r="T99"/>
  <c r="R99"/>
  <c r="P99"/>
  <c r="BK99"/>
  <c r="J99"/>
  <c r="BE99"/>
  <c r="BI97"/>
  <c r="BH97"/>
  <c r="BG97"/>
  <c r="BF97"/>
  <c r="T97"/>
  <c r="R97"/>
  <c r="P97"/>
  <c r="BK97"/>
  <c r="J97"/>
  <c r="BE97"/>
  <c r="BI95"/>
  <c r="BH95"/>
  <c r="BG95"/>
  <c r="BF95"/>
  <c r="T95"/>
  <c r="T94"/>
  <c r="R95"/>
  <c r="R94"/>
  <c r="P95"/>
  <c r="P94"/>
  <c r="BK95"/>
  <c r="BK94"/>
  <c r="J94"/>
  <c r="J95"/>
  <c r="BE95"/>
  <c r="J62"/>
  <c r="BI91"/>
  <c r="F36"/>
  <c i="1" r="BD97"/>
  <c i="28" r="BH91"/>
  <c r="F35"/>
  <c i="1" r="BC97"/>
  <c i="28" r="BG91"/>
  <c r="F34"/>
  <c i="1" r="BB97"/>
  <c i="28" r="BF91"/>
  <c r="J33"/>
  <c i="1" r="AW97"/>
  <c i="28" r="F33"/>
  <c i="1" r="BA97"/>
  <c i="28" r="T91"/>
  <c r="T90"/>
  <c r="T89"/>
  <c r="R91"/>
  <c r="R90"/>
  <c r="R89"/>
  <c r="P91"/>
  <c r="P90"/>
  <c r="P89"/>
  <c i="1" r="AU97"/>
  <c i="28" r="BK91"/>
  <c r="BK90"/>
  <c r="J90"/>
  <c r="BK89"/>
  <c r="J89"/>
  <c r="J60"/>
  <c r="J29"/>
  <c i="1" r="AG97"/>
  <c i="28" r="J91"/>
  <c r="BE91"/>
  <c r="J32"/>
  <c i="1" r="AV97"/>
  <c i="28" r="F32"/>
  <c i="1" r="AZ97"/>
  <c i="28" r="J61"/>
  <c r="F83"/>
  <c r="E81"/>
  <c r="F53"/>
  <c r="E51"/>
  <c r="J38"/>
  <c r="J23"/>
  <c r="E23"/>
  <c r="J85"/>
  <c r="J55"/>
  <c r="J22"/>
  <c r="J20"/>
  <c r="E20"/>
  <c r="F86"/>
  <c r="F56"/>
  <c r="J19"/>
  <c r="J17"/>
  <c r="E17"/>
  <c r="F85"/>
  <c r="F55"/>
  <c r="J16"/>
  <c r="J14"/>
  <c r="J83"/>
  <c r="J53"/>
  <c r="E7"/>
  <c r="E77"/>
  <c r="E47"/>
  <c i="27" r="J252"/>
  <c i="1" r="AY96"/>
  <c r="AX96"/>
  <c i="27" r="BI305"/>
  <c r="BH305"/>
  <c r="BG305"/>
  <c r="BF305"/>
  <c r="T305"/>
  <c r="R305"/>
  <c r="P305"/>
  <c r="BK305"/>
  <c r="J305"/>
  <c r="BE305"/>
  <c r="BI300"/>
  <c r="BH300"/>
  <c r="BG300"/>
  <c r="BF300"/>
  <c r="T300"/>
  <c r="R300"/>
  <c r="P300"/>
  <c r="BK300"/>
  <c r="J300"/>
  <c r="BE300"/>
  <c r="BI295"/>
  <c r="BH295"/>
  <c r="BG295"/>
  <c r="BF295"/>
  <c r="T295"/>
  <c r="R295"/>
  <c r="P295"/>
  <c r="BK295"/>
  <c r="J295"/>
  <c r="BE295"/>
  <c r="BI290"/>
  <c r="BH290"/>
  <c r="BG290"/>
  <c r="BF290"/>
  <c r="T290"/>
  <c r="R290"/>
  <c r="P290"/>
  <c r="BK290"/>
  <c r="J290"/>
  <c r="BE290"/>
  <c r="BI285"/>
  <c r="BH285"/>
  <c r="BG285"/>
  <c r="BF285"/>
  <c r="T285"/>
  <c r="R285"/>
  <c r="P285"/>
  <c r="BK285"/>
  <c r="J285"/>
  <c r="BE285"/>
  <c r="BI266"/>
  <c r="BH266"/>
  <c r="BG266"/>
  <c r="BF266"/>
  <c r="T266"/>
  <c r="R266"/>
  <c r="P266"/>
  <c r="BK266"/>
  <c r="J266"/>
  <c r="BE266"/>
  <c r="BI256"/>
  <c r="BH256"/>
  <c r="BG256"/>
  <c r="BF256"/>
  <c r="T256"/>
  <c r="R256"/>
  <c r="P256"/>
  <c r="BK256"/>
  <c r="J256"/>
  <c r="BE256"/>
  <c r="BI254"/>
  <c r="BH254"/>
  <c r="BG254"/>
  <c r="BF254"/>
  <c r="T254"/>
  <c r="T253"/>
  <c r="R254"/>
  <c r="R253"/>
  <c r="P254"/>
  <c r="P253"/>
  <c r="BK254"/>
  <c r="BK253"/>
  <c r="J253"/>
  <c r="J254"/>
  <c r="BE254"/>
  <c r="J64"/>
  <c r="J63"/>
  <c r="BI251"/>
  <c r="BH251"/>
  <c r="BG251"/>
  <c r="BF251"/>
  <c r="T251"/>
  <c r="R251"/>
  <c r="P251"/>
  <c r="BK251"/>
  <c r="J251"/>
  <c r="BE251"/>
  <c r="BI250"/>
  <c r="BH250"/>
  <c r="BG250"/>
  <c r="BF250"/>
  <c r="T250"/>
  <c r="R250"/>
  <c r="P250"/>
  <c r="BK250"/>
  <c r="J250"/>
  <c r="BE250"/>
  <c r="BI249"/>
  <c r="BH249"/>
  <c r="BG249"/>
  <c r="BF249"/>
  <c r="T249"/>
  <c r="R249"/>
  <c r="P249"/>
  <c r="BK249"/>
  <c r="J249"/>
  <c r="BE249"/>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39"/>
  <c r="BH239"/>
  <c r="BG239"/>
  <c r="BF239"/>
  <c r="T239"/>
  <c r="R239"/>
  <c r="P239"/>
  <c r="BK239"/>
  <c r="J239"/>
  <c r="BE239"/>
  <c r="BI236"/>
  <c r="BH236"/>
  <c r="BG236"/>
  <c r="BF236"/>
  <c r="T236"/>
  <c r="R236"/>
  <c r="P236"/>
  <c r="BK236"/>
  <c r="J236"/>
  <c r="BE236"/>
  <c r="BI230"/>
  <c r="BH230"/>
  <c r="BG230"/>
  <c r="BF230"/>
  <c r="T230"/>
  <c r="T229"/>
  <c r="R230"/>
  <c r="R229"/>
  <c r="P230"/>
  <c r="P229"/>
  <c r="BK230"/>
  <c r="BK229"/>
  <c r="J229"/>
  <c r="J230"/>
  <c r="BE230"/>
  <c r="J62"/>
  <c r="BI222"/>
  <c r="BH222"/>
  <c r="BG222"/>
  <c r="BF222"/>
  <c r="T222"/>
  <c r="R222"/>
  <c r="P222"/>
  <c r="BK222"/>
  <c r="J222"/>
  <c r="BE222"/>
  <c r="BI217"/>
  <c r="BH217"/>
  <c r="BG217"/>
  <c r="BF217"/>
  <c r="T217"/>
  <c r="R217"/>
  <c r="P217"/>
  <c r="BK217"/>
  <c r="J217"/>
  <c r="BE217"/>
  <c r="BI211"/>
  <c r="BH211"/>
  <c r="BG211"/>
  <c r="BF211"/>
  <c r="T211"/>
  <c r="R211"/>
  <c r="P211"/>
  <c r="BK211"/>
  <c r="J211"/>
  <c r="BE211"/>
  <c r="BI204"/>
  <c r="BH204"/>
  <c r="BG204"/>
  <c r="BF204"/>
  <c r="T204"/>
  <c r="R204"/>
  <c r="P204"/>
  <c r="BK204"/>
  <c r="J204"/>
  <c r="BE204"/>
  <c r="BI200"/>
  <c r="BH200"/>
  <c r="BG200"/>
  <c r="BF200"/>
  <c r="T200"/>
  <c r="R200"/>
  <c r="P200"/>
  <c r="BK200"/>
  <c r="J200"/>
  <c r="BE200"/>
  <c r="BI194"/>
  <c r="BH194"/>
  <c r="BG194"/>
  <c r="BF194"/>
  <c r="T194"/>
  <c r="R194"/>
  <c r="P194"/>
  <c r="BK194"/>
  <c r="J194"/>
  <c r="BE194"/>
  <c r="BI190"/>
  <c r="BH190"/>
  <c r="BG190"/>
  <c r="BF190"/>
  <c r="T190"/>
  <c r="R190"/>
  <c r="P190"/>
  <c r="BK190"/>
  <c r="J190"/>
  <c r="BE190"/>
  <c r="BI182"/>
  <c r="BH182"/>
  <c r="BG182"/>
  <c r="BF182"/>
  <c r="T182"/>
  <c r="R182"/>
  <c r="P182"/>
  <c r="BK182"/>
  <c r="J182"/>
  <c r="BE182"/>
  <c r="BI177"/>
  <c r="BH177"/>
  <c r="BG177"/>
  <c r="BF177"/>
  <c r="T177"/>
  <c r="R177"/>
  <c r="P177"/>
  <c r="BK177"/>
  <c r="J177"/>
  <c r="BE177"/>
  <c r="BI176"/>
  <c r="BH176"/>
  <c r="BG176"/>
  <c r="BF176"/>
  <c r="T176"/>
  <c r="R176"/>
  <c r="P176"/>
  <c r="BK176"/>
  <c r="J176"/>
  <c r="BE176"/>
  <c r="BI172"/>
  <c r="BH172"/>
  <c r="BG172"/>
  <c r="BF172"/>
  <c r="T172"/>
  <c r="R172"/>
  <c r="P172"/>
  <c r="BK172"/>
  <c r="J172"/>
  <c r="BE172"/>
  <c r="BI171"/>
  <c r="BH171"/>
  <c r="BG171"/>
  <c r="BF171"/>
  <c r="T171"/>
  <c r="R171"/>
  <c r="P171"/>
  <c r="BK171"/>
  <c r="J171"/>
  <c r="BE171"/>
  <c r="BI165"/>
  <c r="BH165"/>
  <c r="BG165"/>
  <c r="BF165"/>
  <c r="T165"/>
  <c r="R165"/>
  <c r="P165"/>
  <c r="BK165"/>
  <c r="J165"/>
  <c r="BE165"/>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46"/>
  <c r="BH146"/>
  <c r="BG146"/>
  <c r="BF146"/>
  <c r="T146"/>
  <c r="R146"/>
  <c r="P146"/>
  <c r="BK146"/>
  <c r="J146"/>
  <c r="BE146"/>
  <c r="BI142"/>
  <c r="BH142"/>
  <c r="BG142"/>
  <c r="BF142"/>
  <c r="T142"/>
  <c r="R142"/>
  <c r="P142"/>
  <c r="BK142"/>
  <c r="J142"/>
  <c r="BE142"/>
  <c r="BI136"/>
  <c r="BH136"/>
  <c r="BG136"/>
  <c r="BF136"/>
  <c r="T136"/>
  <c r="R136"/>
  <c r="P136"/>
  <c r="BK136"/>
  <c r="J136"/>
  <c r="BE136"/>
  <c r="BI130"/>
  <c r="BH130"/>
  <c r="BG130"/>
  <c r="BF130"/>
  <c r="T130"/>
  <c r="R130"/>
  <c r="P130"/>
  <c r="BK130"/>
  <c r="J130"/>
  <c r="BE130"/>
  <c r="BI129"/>
  <c r="BH129"/>
  <c r="BG129"/>
  <c r="BF129"/>
  <c r="T129"/>
  <c r="R129"/>
  <c r="P129"/>
  <c r="BK129"/>
  <c r="J129"/>
  <c r="BE129"/>
  <c r="BI121"/>
  <c r="BH121"/>
  <c r="BG121"/>
  <c r="BF121"/>
  <c r="T121"/>
  <c r="R121"/>
  <c r="P121"/>
  <c r="BK121"/>
  <c r="J121"/>
  <c r="BE121"/>
  <c r="BI113"/>
  <c r="BH113"/>
  <c r="BG113"/>
  <c r="BF113"/>
  <c r="T113"/>
  <c r="R113"/>
  <c r="P113"/>
  <c r="BK113"/>
  <c r="J113"/>
  <c r="BE113"/>
  <c r="BI107"/>
  <c r="BH107"/>
  <c r="BG107"/>
  <c r="BF107"/>
  <c r="T107"/>
  <c r="R107"/>
  <c r="P107"/>
  <c r="BK107"/>
  <c r="J107"/>
  <c r="BE107"/>
  <c r="BI104"/>
  <c r="BH104"/>
  <c r="BG104"/>
  <c r="BF104"/>
  <c r="T104"/>
  <c r="R104"/>
  <c r="P104"/>
  <c r="BK104"/>
  <c r="J104"/>
  <c r="BE104"/>
  <c r="BI103"/>
  <c r="BH103"/>
  <c r="BG103"/>
  <c r="BF103"/>
  <c r="T103"/>
  <c r="R103"/>
  <c r="P103"/>
  <c r="BK103"/>
  <c r="J103"/>
  <c r="BE103"/>
  <c r="BI96"/>
  <c r="BH96"/>
  <c r="BG96"/>
  <c r="BF96"/>
  <c r="T96"/>
  <c r="R96"/>
  <c r="P96"/>
  <c r="BK96"/>
  <c r="J96"/>
  <c r="BE96"/>
  <c r="BI88"/>
  <c r="F36"/>
  <c i="1" r="BD96"/>
  <c i="27" r="BH88"/>
  <c r="F35"/>
  <c i="1" r="BC96"/>
  <c i="27" r="BG88"/>
  <c r="F34"/>
  <c i="1" r="BB96"/>
  <c i="27" r="BF88"/>
  <c r="J33"/>
  <c i="1" r="AW96"/>
  <c i="27" r="F33"/>
  <c i="1" r="BA96"/>
  <c i="27" r="T88"/>
  <c r="T87"/>
  <c r="T86"/>
  <c r="R88"/>
  <c r="R87"/>
  <c r="R86"/>
  <c r="P88"/>
  <c r="P87"/>
  <c r="P86"/>
  <c i="1" r="AU96"/>
  <c i="27" r="BK88"/>
  <c r="BK87"/>
  <c r="J87"/>
  <c r="BK86"/>
  <c r="J86"/>
  <c r="J60"/>
  <c r="J29"/>
  <c i="1" r="AG96"/>
  <c i="27" r="J88"/>
  <c r="BE88"/>
  <c r="J32"/>
  <c i="1" r="AV96"/>
  <c i="27" r="F32"/>
  <c i="1" r="AZ96"/>
  <c i="27" r="J61"/>
  <c r="F80"/>
  <c r="E78"/>
  <c r="F53"/>
  <c r="E51"/>
  <c r="J38"/>
  <c r="J23"/>
  <c r="E23"/>
  <c r="J82"/>
  <c r="J55"/>
  <c r="J22"/>
  <c r="J20"/>
  <c r="E20"/>
  <c r="F83"/>
  <c r="F56"/>
  <c r="J19"/>
  <c r="J17"/>
  <c r="E17"/>
  <c r="F82"/>
  <c r="F55"/>
  <c r="J16"/>
  <c r="J14"/>
  <c r="J80"/>
  <c r="J53"/>
  <c r="E7"/>
  <c r="E74"/>
  <c r="E47"/>
  <c i="1" r="AY95"/>
  <c r="AX95"/>
  <c i="26" r="BI289"/>
  <c r="BH289"/>
  <c r="BG289"/>
  <c r="BF289"/>
  <c r="T289"/>
  <c r="R289"/>
  <c r="P289"/>
  <c r="BK289"/>
  <c r="J289"/>
  <c r="BE289"/>
  <c r="BI285"/>
  <c r="BH285"/>
  <c r="BG285"/>
  <c r="BF285"/>
  <c r="T285"/>
  <c r="R285"/>
  <c r="P285"/>
  <c r="BK285"/>
  <c r="J285"/>
  <c r="BE285"/>
  <c r="BI280"/>
  <c r="BH280"/>
  <c r="BG280"/>
  <c r="BF280"/>
  <c r="T280"/>
  <c r="R280"/>
  <c r="P280"/>
  <c r="BK280"/>
  <c r="J280"/>
  <c r="BE280"/>
  <c r="BI272"/>
  <c r="BH272"/>
  <c r="BG272"/>
  <c r="BF272"/>
  <c r="T272"/>
  <c r="T271"/>
  <c r="R272"/>
  <c r="R271"/>
  <c r="P272"/>
  <c r="P271"/>
  <c r="BK272"/>
  <c r="BK271"/>
  <c r="J271"/>
  <c r="J272"/>
  <c r="BE272"/>
  <c r="J63"/>
  <c r="BI268"/>
  <c r="BH268"/>
  <c r="BG268"/>
  <c r="BF268"/>
  <c r="T268"/>
  <c r="R268"/>
  <c r="P268"/>
  <c r="BK268"/>
  <c r="J268"/>
  <c r="BE268"/>
  <c r="BI260"/>
  <c r="BH260"/>
  <c r="BG260"/>
  <c r="BF260"/>
  <c r="T260"/>
  <c r="R260"/>
  <c r="P260"/>
  <c r="BK260"/>
  <c r="J260"/>
  <c r="BE260"/>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6"/>
  <c r="BH246"/>
  <c r="BG246"/>
  <c r="BF246"/>
  <c r="T246"/>
  <c r="R246"/>
  <c r="P246"/>
  <c r="BK246"/>
  <c r="J246"/>
  <c r="BE246"/>
  <c r="BI243"/>
  <c r="BH243"/>
  <c r="BG243"/>
  <c r="BF243"/>
  <c r="T243"/>
  <c r="R243"/>
  <c r="P243"/>
  <c r="BK243"/>
  <c r="J243"/>
  <c r="BE243"/>
  <c r="BI236"/>
  <c r="BH236"/>
  <c r="BG236"/>
  <c r="BF236"/>
  <c r="T236"/>
  <c r="R236"/>
  <c r="P236"/>
  <c r="BK236"/>
  <c r="J236"/>
  <c r="BE236"/>
  <c r="BI233"/>
  <c r="BH233"/>
  <c r="BG233"/>
  <c r="BF233"/>
  <c r="T233"/>
  <c r="R233"/>
  <c r="P233"/>
  <c r="BK233"/>
  <c r="J233"/>
  <c r="BE233"/>
  <c r="BI231"/>
  <c r="BH231"/>
  <c r="BG231"/>
  <c r="BF231"/>
  <c r="T231"/>
  <c r="R231"/>
  <c r="P231"/>
  <c r="BK231"/>
  <c r="J231"/>
  <c r="BE231"/>
  <c r="BI228"/>
  <c r="BH228"/>
  <c r="BG228"/>
  <c r="BF228"/>
  <c r="T228"/>
  <c r="R228"/>
  <c r="P228"/>
  <c r="BK228"/>
  <c r="J228"/>
  <c r="BE228"/>
  <c r="BI226"/>
  <c r="BH226"/>
  <c r="BG226"/>
  <c r="BF226"/>
  <c r="T226"/>
  <c r="R226"/>
  <c r="P226"/>
  <c r="BK226"/>
  <c r="J226"/>
  <c r="BE226"/>
  <c r="BI219"/>
  <c r="BH219"/>
  <c r="BG219"/>
  <c r="BF219"/>
  <c r="T219"/>
  <c r="T218"/>
  <c r="R219"/>
  <c r="R218"/>
  <c r="P219"/>
  <c r="P218"/>
  <c r="BK219"/>
  <c r="BK218"/>
  <c r="J218"/>
  <c r="J219"/>
  <c r="BE219"/>
  <c r="J62"/>
  <c r="BI216"/>
  <c r="BH216"/>
  <c r="BG216"/>
  <c r="BF216"/>
  <c r="T216"/>
  <c r="R216"/>
  <c r="P216"/>
  <c r="BK216"/>
  <c r="J216"/>
  <c r="BE216"/>
  <c r="BI212"/>
  <c r="BH212"/>
  <c r="BG212"/>
  <c r="BF212"/>
  <c r="T212"/>
  <c r="R212"/>
  <c r="P212"/>
  <c r="BK212"/>
  <c r="J212"/>
  <c r="BE212"/>
  <c r="BI208"/>
  <c r="BH208"/>
  <c r="BG208"/>
  <c r="BF208"/>
  <c r="T208"/>
  <c r="R208"/>
  <c r="P208"/>
  <c r="BK208"/>
  <c r="J208"/>
  <c r="BE208"/>
  <c r="BI204"/>
  <c r="BH204"/>
  <c r="BG204"/>
  <c r="BF204"/>
  <c r="T204"/>
  <c r="R204"/>
  <c r="P204"/>
  <c r="BK204"/>
  <c r="J204"/>
  <c r="BE204"/>
  <c r="BI197"/>
  <c r="BH197"/>
  <c r="BG197"/>
  <c r="BF197"/>
  <c r="T197"/>
  <c r="R197"/>
  <c r="P197"/>
  <c r="BK197"/>
  <c r="J197"/>
  <c r="BE197"/>
  <c r="BI190"/>
  <c r="BH190"/>
  <c r="BG190"/>
  <c r="BF190"/>
  <c r="T190"/>
  <c r="R190"/>
  <c r="P190"/>
  <c r="BK190"/>
  <c r="J190"/>
  <c r="BE190"/>
  <c r="BI183"/>
  <c r="BH183"/>
  <c r="BG183"/>
  <c r="BF183"/>
  <c r="T183"/>
  <c r="R183"/>
  <c r="P183"/>
  <c r="BK183"/>
  <c r="J183"/>
  <c r="BE183"/>
  <c r="BI180"/>
  <c r="BH180"/>
  <c r="BG180"/>
  <c r="BF180"/>
  <c r="T180"/>
  <c r="R180"/>
  <c r="P180"/>
  <c r="BK180"/>
  <c r="J180"/>
  <c r="BE180"/>
  <c r="BI178"/>
  <c r="BH178"/>
  <c r="BG178"/>
  <c r="BF178"/>
  <c r="T178"/>
  <c r="R178"/>
  <c r="P178"/>
  <c r="BK178"/>
  <c r="J178"/>
  <c r="BE178"/>
  <c r="BI171"/>
  <c r="BH171"/>
  <c r="BG171"/>
  <c r="BF171"/>
  <c r="T171"/>
  <c r="R171"/>
  <c r="P171"/>
  <c r="BK171"/>
  <c r="J171"/>
  <c r="BE171"/>
  <c r="BI165"/>
  <c r="BH165"/>
  <c r="BG165"/>
  <c r="BF165"/>
  <c r="T165"/>
  <c r="R165"/>
  <c r="P165"/>
  <c r="BK165"/>
  <c r="J165"/>
  <c r="BE165"/>
  <c r="BI163"/>
  <c r="BH163"/>
  <c r="BG163"/>
  <c r="BF163"/>
  <c r="T163"/>
  <c r="R163"/>
  <c r="P163"/>
  <c r="BK163"/>
  <c r="J163"/>
  <c r="BE163"/>
  <c r="BI156"/>
  <c r="BH156"/>
  <c r="BG156"/>
  <c r="BF156"/>
  <c r="T156"/>
  <c r="R156"/>
  <c r="P156"/>
  <c r="BK156"/>
  <c r="J156"/>
  <c r="BE156"/>
  <c r="BI145"/>
  <c r="BH145"/>
  <c r="BG145"/>
  <c r="BF145"/>
  <c r="T145"/>
  <c r="R145"/>
  <c r="P145"/>
  <c r="BK145"/>
  <c r="J145"/>
  <c r="BE145"/>
  <c r="BI142"/>
  <c r="BH142"/>
  <c r="BG142"/>
  <c r="BF142"/>
  <c r="T142"/>
  <c r="R142"/>
  <c r="P142"/>
  <c r="BK142"/>
  <c r="J142"/>
  <c r="BE142"/>
  <c r="BI140"/>
  <c r="BH140"/>
  <c r="BG140"/>
  <c r="BF140"/>
  <c r="T140"/>
  <c r="R140"/>
  <c r="P140"/>
  <c r="BK140"/>
  <c r="J140"/>
  <c r="BE140"/>
  <c r="BI139"/>
  <c r="BH139"/>
  <c r="BG139"/>
  <c r="BF139"/>
  <c r="T139"/>
  <c r="R139"/>
  <c r="P139"/>
  <c r="BK139"/>
  <c r="J139"/>
  <c r="BE139"/>
  <c r="BI137"/>
  <c r="BH137"/>
  <c r="BG137"/>
  <c r="BF137"/>
  <c r="T137"/>
  <c r="R137"/>
  <c r="P137"/>
  <c r="BK137"/>
  <c r="J137"/>
  <c r="BE137"/>
  <c r="BI133"/>
  <c r="BH133"/>
  <c r="BG133"/>
  <c r="BF133"/>
  <c r="T133"/>
  <c r="R133"/>
  <c r="P133"/>
  <c r="BK133"/>
  <c r="J133"/>
  <c r="BE133"/>
  <c r="BI129"/>
  <c r="BH129"/>
  <c r="BG129"/>
  <c r="BF129"/>
  <c r="T129"/>
  <c r="R129"/>
  <c r="P129"/>
  <c r="BK129"/>
  <c r="J129"/>
  <c r="BE129"/>
  <c r="BI122"/>
  <c r="BH122"/>
  <c r="BG122"/>
  <c r="BF122"/>
  <c r="T122"/>
  <c r="R122"/>
  <c r="P122"/>
  <c r="BK122"/>
  <c r="J122"/>
  <c r="BE122"/>
  <c r="BI118"/>
  <c r="BH118"/>
  <c r="BG118"/>
  <c r="BF118"/>
  <c r="T118"/>
  <c r="R118"/>
  <c r="P118"/>
  <c r="BK118"/>
  <c r="J118"/>
  <c r="BE118"/>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3"/>
  <c r="BH93"/>
  <c r="BG93"/>
  <c r="BF93"/>
  <c r="T93"/>
  <c r="R93"/>
  <c r="P93"/>
  <c r="BK93"/>
  <c r="J93"/>
  <c r="BE93"/>
  <c r="BI90"/>
  <c r="BH90"/>
  <c r="BG90"/>
  <c r="BF90"/>
  <c r="T90"/>
  <c r="R90"/>
  <c r="P90"/>
  <c r="BK90"/>
  <c r="J90"/>
  <c r="BE90"/>
  <c r="BI87"/>
  <c r="F36"/>
  <c i="1" r="BD95"/>
  <c i="26" r="BH87"/>
  <c r="F35"/>
  <c i="1" r="BC95"/>
  <c i="26" r="BG87"/>
  <c r="F34"/>
  <c i="1" r="BB95"/>
  <c i="26" r="BF87"/>
  <c r="J33"/>
  <c i="1" r="AW95"/>
  <c i="26" r="F33"/>
  <c i="1" r="BA95"/>
  <c i="26" r="T87"/>
  <c r="T86"/>
  <c r="T85"/>
  <c r="R87"/>
  <c r="R86"/>
  <c r="R85"/>
  <c r="P87"/>
  <c r="P86"/>
  <c r="P85"/>
  <c i="1" r="AU95"/>
  <c i="26" r="BK87"/>
  <c r="BK86"/>
  <c r="J86"/>
  <c r="BK85"/>
  <c r="J85"/>
  <c r="J60"/>
  <c r="J29"/>
  <c i="1" r="AG95"/>
  <c i="26" r="J87"/>
  <c r="BE87"/>
  <c r="J32"/>
  <c i="1" r="AV95"/>
  <c i="26" r="F32"/>
  <c i="1" r="AZ95"/>
  <c i="26" r="J61"/>
  <c r="F79"/>
  <c r="E77"/>
  <c r="F53"/>
  <c r="E51"/>
  <c r="J38"/>
  <c r="J23"/>
  <c r="E23"/>
  <c r="J81"/>
  <c r="J55"/>
  <c r="J22"/>
  <c r="J20"/>
  <c r="E20"/>
  <c r="F82"/>
  <c r="F56"/>
  <c r="J19"/>
  <c r="J17"/>
  <c r="E17"/>
  <c r="F81"/>
  <c r="F55"/>
  <c r="J16"/>
  <c r="J14"/>
  <c r="J79"/>
  <c r="J53"/>
  <c r="E7"/>
  <c r="E73"/>
  <c r="E47"/>
  <c i="1" r="AY93"/>
  <c r="AX93"/>
  <c i="25" r="BI96"/>
  <c r="BH96"/>
  <c r="BG96"/>
  <c r="BF96"/>
  <c r="T96"/>
  <c r="R96"/>
  <c r="P96"/>
  <c r="BK96"/>
  <c r="J96"/>
  <c r="BE96"/>
  <c r="BI95"/>
  <c r="BH95"/>
  <c r="BG95"/>
  <c r="BF95"/>
  <c r="T95"/>
  <c r="R95"/>
  <c r="P95"/>
  <c r="BK95"/>
  <c r="J95"/>
  <c r="BE95"/>
  <c r="BI94"/>
  <c r="BH94"/>
  <c r="BG94"/>
  <c r="BF94"/>
  <c r="T94"/>
  <c r="R94"/>
  <c r="P94"/>
  <c r="BK94"/>
  <c r="J94"/>
  <c r="BE94"/>
  <c r="BI93"/>
  <c r="F38"/>
  <c i="1" r="BD93"/>
  <c i="25" r="BH93"/>
  <c r="F37"/>
  <c i="1" r="BC93"/>
  <c i="25" r="BG93"/>
  <c r="F36"/>
  <c i="1" r="BB93"/>
  <c i="25" r="BF93"/>
  <c r="J35"/>
  <c i="1" r="AW93"/>
  <c i="25" r="F35"/>
  <c i="1" r="BA93"/>
  <c i="25" r="T93"/>
  <c r="T92"/>
  <c r="T91"/>
  <c r="T90"/>
  <c r="R93"/>
  <c r="R92"/>
  <c r="R91"/>
  <c r="R90"/>
  <c r="P93"/>
  <c r="P92"/>
  <c r="P91"/>
  <c r="P90"/>
  <c i="1" r="AU93"/>
  <c i="25" r="BK93"/>
  <c r="BK92"/>
  <c r="J92"/>
  <c r="BK91"/>
  <c r="J91"/>
  <c r="BK90"/>
  <c r="J90"/>
  <c r="J64"/>
  <c r="J31"/>
  <c i="1" r="AG93"/>
  <c i="25" r="J93"/>
  <c r="BE93"/>
  <c r="J34"/>
  <c i="1" r="AV93"/>
  <c i="25" r="F34"/>
  <c i="1" r="AZ93"/>
  <c i="25" r="J66"/>
  <c r="J65"/>
  <c r="F86"/>
  <c r="F84"/>
  <c r="E82"/>
  <c r="F59"/>
  <c r="F57"/>
  <c r="E55"/>
  <c r="J40"/>
  <c r="J25"/>
  <c r="E25"/>
  <c r="J86"/>
  <c r="J59"/>
  <c r="J24"/>
  <c r="J22"/>
  <c r="E22"/>
  <c r="F87"/>
  <c r="F60"/>
  <c r="J21"/>
  <c r="J16"/>
  <c r="J84"/>
  <c r="J57"/>
  <c r="E7"/>
  <c r="E76"/>
  <c r="E49"/>
  <c i="1" r="AY92"/>
  <c r="AX92"/>
  <c i="24" r="BI176"/>
  <c r="BH176"/>
  <c r="BG176"/>
  <c r="BF176"/>
  <c r="T176"/>
  <c r="T175"/>
  <c r="R176"/>
  <c r="R175"/>
  <c r="P176"/>
  <c r="P175"/>
  <c r="BK176"/>
  <c r="BK175"/>
  <c r="J175"/>
  <c r="J176"/>
  <c r="BE176"/>
  <c r="J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69"/>
  <c r="BE169"/>
  <c r="J74"/>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8"/>
  <c r="BH158"/>
  <c r="BG158"/>
  <c r="BF158"/>
  <c r="T158"/>
  <c r="R158"/>
  <c r="P158"/>
  <c r="BK158"/>
  <c r="J158"/>
  <c r="BE158"/>
  <c r="BI157"/>
  <c r="BH157"/>
  <c r="BG157"/>
  <c r="BF157"/>
  <c r="T157"/>
  <c r="R157"/>
  <c r="P157"/>
  <c r="BK157"/>
  <c r="J157"/>
  <c r="BE157"/>
  <c r="BI156"/>
  <c r="BH156"/>
  <c r="BG156"/>
  <c r="BF156"/>
  <c r="T156"/>
  <c r="T155"/>
  <c r="R156"/>
  <c r="R155"/>
  <c r="P156"/>
  <c r="P155"/>
  <c r="BK156"/>
  <c r="BK155"/>
  <c r="J155"/>
  <c r="J156"/>
  <c r="BE156"/>
  <c r="J73"/>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T130"/>
  <c r="T129"/>
  <c r="R131"/>
  <c r="R130"/>
  <c r="R129"/>
  <c r="P131"/>
  <c r="P130"/>
  <c r="P129"/>
  <c r="BK131"/>
  <c r="BK130"/>
  <c r="J130"/>
  <c r="BK129"/>
  <c r="J129"/>
  <c r="J131"/>
  <c r="BE131"/>
  <c r="J72"/>
  <c r="J71"/>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T120"/>
  <c r="T119"/>
  <c r="R121"/>
  <c r="R120"/>
  <c r="R119"/>
  <c r="P121"/>
  <c r="P120"/>
  <c r="P119"/>
  <c r="BK121"/>
  <c r="BK120"/>
  <c r="J120"/>
  <c r="BK119"/>
  <c r="J119"/>
  <c r="J121"/>
  <c r="BE121"/>
  <c r="J70"/>
  <c r="J69"/>
  <c r="BI117"/>
  <c r="BH117"/>
  <c r="BG117"/>
  <c r="BF117"/>
  <c r="T117"/>
  <c r="R117"/>
  <c r="P117"/>
  <c r="BK117"/>
  <c r="J117"/>
  <c r="BE117"/>
  <c r="BI115"/>
  <c r="BH115"/>
  <c r="BG115"/>
  <c r="BF115"/>
  <c r="T115"/>
  <c r="T114"/>
  <c r="R115"/>
  <c r="R114"/>
  <c r="P115"/>
  <c r="P114"/>
  <c r="BK115"/>
  <c r="BK114"/>
  <c r="J114"/>
  <c r="J115"/>
  <c r="BE115"/>
  <c r="J68"/>
  <c r="BI112"/>
  <c r="BH112"/>
  <c r="BG112"/>
  <c r="BF112"/>
  <c r="T112"/>
  <c r="R112"/>
  <c r="P112"/>
  <c r="BK112"/>
  <c r="J112"/>
  <c r="BE112"/>
  <c r="BI110"/>
  <c r="BH110"/>
  <c r="BG110"/>
  <c r="BF110"/>
  <c r="T110"/>
  <c r="R110"/>
  <c r="P110"/>
  <c r="BK110"/>
  <c r="J110"/>
  <c r="BE110"/>
  <c r="BI109"/>
  <c r="BH109"/>
  <c r="BG109"/>
  <c r="BF109"/>
  <c r="T109"/>
  <c r="T108"/>
  <c r="R109"/>
  <c r="R108"/>
  <c r="P109"/>
  <c r="P108"/>
  <c r="BK109"/>
  <c r="BK108"/>
  <c r="J108"/>
  <c r="J109"/>
  <c r="BE109"/>
  <c r="J67"/>
  <c r="BI106"/>
  <c r="BH106"/>
  <c r="BG106"/>
  <c r="BF106"/>
  <c r="T106"/>
  <c r="R106"/>
  <c r="P106"/>
  <c r="BK106"/>
  <c r="J106"/>
  <c r="BE106"/>
  <c r="BI104"/>
  <c r="BH104"/>
  <c r="BG104"/>
  <c r="BF104"/>
  <c r="T104"/>
  <c r="R104"/>
  <c r="P104"/>
  <c r="BK104"/>
  <c r="J104"/>
  <c r="BE104"/>
  <c r="BI102"/>
  <c r="F38"/>
  <c i="1" r="BD92"/>
  <c i="24" r="BH102"/>
  <c r="F37"/>
  <c i="1" r="BC92"/>
  <c i="24" r="BG102"/>
  <c r="F36"/>
  <c i="1" r="BB92"/>
  <c i="24" r="BF102"/>
  <c r="J35"/>
  <c i="1" r="AW92"/>
  <c i="24" r="F35"/>
  <c i="1" r="BA92"/>
  <c i="24" r="T102"/>
  <c r="T101"/>
  <c r="T100"/>
  <c r="T99"/>
  <c r="R102"/>
  <c r="R101"/>
  <c r="R100"/>
  <c r="R99"/>
  <c r="P102"/>
  <c r="P101"/>
  <c r="P100"/>
  <c r="P99"/>
  <c i="1" r="AU92"/>
  <c i="24" r="BK102"/>
  <c r="BK101"/>
  <c r="J101"/>
  <c r="BK100"/>
  <c r="J100"/>
  <c r="BK99"/>
  <c r="J99"/>
  <c r="J64"/>
  <c r="J31"/>
  <c i="1" r="AG92"/>
  <c i="24" r="J102"/>
  <c r="BE102"/>
  <c r="J34"/>
  <c i="1" r="AV92"/>
  <c i="24" r="F34"/>
  <c i="1" r="AZ92"/>
  <c i="24" r="J66"/>
  <c r="J65"/>
  <c r="F95"/>
  <c r="F93"/>
  <c r="E91"/>
  <c r="F59"/>
  <c r="F57"/>
  <c r="E55"/>
  <c r="J40"/>
  <c r="J25"/>
  <c r="E25"/>
  <c r="J95"/>
  <c r="J59"/>
  <c r="J24"/>
  <c r="J22"/>
  <c r="E22"/>
  <c r="F96"/>
  <c r="F60"/>
  <c r="J21"/>
  <c r="J16"/>
  <c r="J93"/>
  <c r="J57"/>
  <c r="E7"/>
  <c r="E85"/>
  <c r="E49"/>
  <c i="1" r="AY91"/>
  <c r="AX91"/>
  <c i="23"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4"/>
  <c r="BH224"/>
  <c r="BG224"/>
  <c r="BF224"/>
  <c r="T224"/>
  <c r="R224"/>
  <c r="P224"/>
  <c r="BK224"/>
  <c r="J224"/>
  <c r="BE224"/>
  <c r="BI223"/>
  <c r="BH223"/>
  <c r="BG223"/>
  <c r="BF223"/>
  <c r="T223"/>
  <c r="R223"/>
  <c r="P223"/>
  <c r="BK223"/>
  <c r="J223"/>
  <c r="BE223"/>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1"/>
  <c r="BH201"/>
  <c r="BG201"/>
  <c r="BF201"/>
  <c r="T201"/>
  <c r="R201"/>
  <c r="P201"/>
  <c r="BK201"/>
  <c r="J201"/>
  <c r="BE201"/>
  <c r="BI200"/>
  <c r="BH200"/>
  <c r="BG200"/>
  <c r="BF200"/>
  <c r="T200"/>
  <c r="R200"/>
  <c r="P200"/>
  <c r="BK200"/>
  <c r="J200"/>
  <c r="BE200"/>
  <c r="BI198"/>
  <c r="BH198"/>
  <c r="BG198"/>
  <c r="BF198"/>
  <c r="T198"/>
  <c r="R198"/>
  <c r="P198"/>
  <c r="BK198"/>
  <c r="J198"/>
  <c r="BE198"/>
  <c r="BI197"/>
  <c r="BH197"/>
  <c r="BG197"/>
  <c r="BF197"/>
  <c r="T197"/>
  <c r="R197"/>
  <c r="P197"/>
  <c r="BK197"/>
  <c r="J197"/>
  <c r="BE197"/>
  <c r="BI196"/>
  <c r="BH196"/>
  <c r="BG196"/>
  <c r="BF196"/>
  <c r="T196"/>
  <c r="R196"/>
  <c r="P196"/>
  <c r="BK196"/>
  <c r="J196"/>
  <c r="BE196"/>
  <c r="BI194"/>
  <c r="BH194"/>
  <c r="BG194"/>
  <c r="BF194"/>
  <c r="T194"/>
  <c r="R194"/>
  <c r="P194"/>
  <c r="BK194"/>
  <c r="J194"/>
  <c r="BE194"/>
  <c r="BI193"/>
  <c r="BH193"/>
  <c r="BG193"/>
  <c r="BF193"/>
  <c r="T193"/>
  <c r="R193"/>
  <c r="P193"/>
  <c r="BK193"/>
  <c r="J193"/>
  <c r="BE193"/>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3"/>
  <c r="BH183"/>
  <c r="BG183"/>
  <c r="BF183"/>
  <c r="T183"/>
  <c r="R183"/>
  <c r="P183"/>
  <c r="BK183"/>
  <c r="J183"/>
  <c r="BE183"/>
  <c r="BI182"/>
  <c r="BH182"/>
  <c r="BG182"/>
  <c r="BF182"/>
  <c r="T182"/>
  <c r="R182"/>
  <c r="P182"/>
  <c r="BK182"/>
  <c r="J182"/>
  <c r="BE182"/>
  <c r="BI180"/>
  <c r="BH180"/>
  <c r="BG180"/>
  <c r="BF180"/>
  <c r="T180"/>
  <c r="R180"/>
  <c r="P180"/>
  <c r="BK180"/>
  <c r="J180"/>
  <c r="BE180"/>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1"/>
  <c r="BH161"/>
  <c r="BG161"/>
  <c r="BF161"/>
  <c r="T161"/>
  <c r="R161"/>
  <c r="P161"/>
  <c r="BK161"/>
  <c r="J161"/>
  <c r="BE161"/>
  <c r="BI159"/>
  <c r="BH159"/>
  <c r="BG159"/>
  <c r="BF159"/>
  <c r="T159"/>
  <c r="R159"/>
  <c r="P159"/>
  <c r="BK159"/>
  <c r="J159"/>
  <c r="BE159"/>
  <c r="BI158"/>
  <c r="BH158"/>
  <c r="BG158"/>
  <c r="BF158"/>
  <c r="T158"/>
  <c r="R158"/>
  <c r="P158"/>
  <c r="BK158"/>
  <c r="J158"/>
  <c r="BE158"/>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2"/>
  <c r="BH122"/>
  <c r="BG122"/>
  <c r="BF122"/>
  <c r="T122"/>
  <c r="R122"/>
  <c r="P122"/>
  <c r="BK122"/>
  <c r="J122"/>
  <c r="BE122"/>
  <c r="BI121"/>
  <c r="BH121"/>
  <c r="BG121"/>
  <c r="BF121"/>
  <c r="T121"/>
  <c r="R121"/>
  <c r="P121"/>
  <c r="BK121"/>
  <c r="J121"/>
  <c r="BE121"/>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5"/>
  <c r="BH95"/>
  <c r="BG95"/>
  <c r="BF95"/>
  <c r="T95"/>
  <c r="R95"/>
  <c r="P95"/>
  <c r="BK95"/>
  <c r="J95"/>
  <c r="BE95"/>
  <c r="BI94"/>
  <c r="BH94"/>
  <c r="BG94"/>
  <c r="BF94"/>
  <c r="T94"/>
  <c r="R94"/>
  <c r="P94"/>
  <c r="BK94"/>
  <c r="J94"/>
  <c r="BE94"/>
  <c r="BI93"/>
  <c r="F38"/>
  <c i="1" r="BD91"/>
  <c i="23" r="BH93"/>
  <c r="F37"/>
  <c i="1" r="BC91"/>
  <c i="23" r="BG93"/>
  <c r="F36"/>
  <c i="1" r="BB91"/>
  <c i="23" r="BF93"/>
  <c r="J35"/>
  <c i="1" r="AW91"/>
  <c i="23" r="F35"/>
  <c i="1" r="BA91"/>
  <c i="23" r="T93"/>
  <c r="T92"/>
  <c r="T91"/>
  <c r="T90"/>
  <c r="R93"/>
  <c r="R92"/>
  <c r="R91"/>
  <c r="R90"/>
  <c r="P93"/>
  <c r="P92"/>
  <c r="P91"/>
  <c r="P90"/>
  <c i="1" r="AU91"/>
  <c i="23" r="BK93"/>
  <c r="BK92"/>
  <c r="J92"/>
  <c r="BK91"/>
  <c r="J91"/>
  <c r="BK90"/>
  <c r="J90"/>
  <c r="J64"/>
  <c r="J31"/>
  <c i="1" r="AG91"/>
  <c i="23" r="J93"/>
  <c r="BE93"/>
  <c r="J34"/>
  <c i="1" r="AV91"/>
  <c i="23" r="F34"/>
  <c i="1" r="AZ91"/>
  <c i="23" r="J66"/>
  <c r="J65"/>
  <c r="F86"/>
  <c r="F84"/>
  <c r="E82"/>
  <c r="F59"/>
  <c r="F57"/>
  <c r="E55"/>
  <c r="J40"/>
  <c r="J25"/>
  <c r="E25"/>
  <c r="J86"/>
  <c r="J59"/>
  <c r="J24"/>
  <c r="J22"/>
  <c r="E22"/>
  <c r="F87"/>
  <c r="F60"/>
  <c r="J21"/>
  <c r="J16"/>
  <c r="J84"/>
  <c r="J57"/>
  <c r="E7"/>
  <c r="E76"/>
  <c r="E49"/>
  <c i="1" r="AY88"/>
  <c r="AX88"/>
  <c i="22" r="BI106"/>
  <c r="BH106"/>
  <c r="BG106"/>
  <c r="BF106"/>
  <c r="T106"/>
  <c r="T105"/>
  <c r="R106"/>
  <c r="R105"/>
  <c r="P106"/>
  <c r="P105"/>
  <c r="BK106"/>
  <c r="BK105"/>
  <c r="J105"/>
  <c r="J106"/>
  <c r="BE106"/>
  <c r="J70"/>
  <c r="BI104"/>
  <c r="BH104"/>
  <c r="BG104"/>
  <c r="BF104"/>
  <c r="T104"/>
  <c r="T103"/>
  <c r="R104"/>
  <c r="R103"/>
  <c r="P104"/>
  <c r="P103"/>
  <c r="BK104"/>
  <c r="BK103"/>
  <c r="J103"/>
  <c r="J104"/>
  <c r="BE104"/>
  <c r="J69"/>
  <c r="BI102"/>
  <c r="BH102"/>
  <c r="BG102"/>
  <c r="BF102"/>
  <c r="T102"/>
  <c r="T101"/>
  <c r="R102"/>
  <c r="R101"/>
  <c r="P102"/>
  <c r="P101"/>
  <c r="BK102"/>
  <c r="BK101"/>
  <c r="J101"/>
  <c r="J102"/>
  <c r="BE102"/>
  <c r="J68"/>
  <c r="BI100"/>
  <c r="BH100"/>
  <c r="BG100"/>
  <c r="BF100"/>
  <c r="T100"/>
  <c r="T99"/>
  <c r="R100"/>
  <c r="R99"/>
  <c r="P100"/>
  <c r="P99"/>
  <c r="BK100"/>
  <c r="BK99"/>
  <c r="J99"/>
  <c r="J100"/>
  <c r="BE100"/>
  <c r="J67"/>
  <c r="BI98"/>
  <c r="BH98"/>
  <c r="BG98"/>
  <c r="BF98"/>
  <c r="T98"/>
  <c r="R98"/>
  <c r="P98"/>
  <c r="BK98"/>
  <c r="J98"/>
  <c r="BE98"/>
  <c r="BI97"/>
  <c r="F38"/>
  <c i="1" r="BD88"/>
  <c i="22" r="BH97"/>
  <c r="F37"/>
  <c i="1" r="BC88"/>
  <c i="22" r="BG97"/>
  <c r="F36"/>
  <c i="1" r="BB88"/>
  <c i="22" r="BF97"/>
  <c r="J35"/>
  <c i="1" r="AW88"/>
  <c i="22" r="F35"/>
  <c i="1" r="BA88"/>
  <c i="22" r="T97"/>
  <c r="T96"/>
  <c r="T95"/>
  <c r="T94"/>
  <c r="R97"/>
  <c r="R96"/>
  <c r="R95"/>
  <c r="R94"/>
  <c r="P97"/>
  <c r="P96"/>
  <c r="P95"/>
  <c r="P94"/>
  <c i="1" r="AU88"/>
  <c i="22" r="BK97"/>
  <c r="BK96"/>
  <c r="J96"/>
  <c r="BK95"/>
  <c r="J95"/>
  <c r="BK94"/>
  <c r="J94"/>
  <c r="J64"/>
  <c r="J31"/>
  <c i="1" r="AG88"/>
  <c i="22" r="J97"/>
  <c r="BE97"/>
  <c r="J34"/>
  <c i="1" r="AV88"/>
  <c i="22" r="F34"/>
  <c i="1" r="AZ88"/>
  <c i="22" r="J66"/>
  <c r="J65"/>
  <c r="F88"/>
  <c r="E86"/>
  <c r="F57"/>
  <c r="E55"/>
  <c r="J40"/>
  <c r="J25"/>
  <c r="E25"/>
  <c r="J90"/>
  <c r="J59"/>
  <c r="J24"/>
  <c r="J22"/>
  <c r="E22"/>
  <c r="F91"/>
  <c r="F60"/>
  <c r="J21"/>
  <c r="J19"/>
  <c r="E19"/>
  <c r="F90"/>
  <c r="F59"/>
  <c r="J18"/>
  <c r="J16"/>
  <c r="J88"/>
  <c r="J57"/>
  <c r="E7"/>
  <c r="E80"/>
  <c r="E49"/>
  <c i="1" r="AY86"/>
  <c r="AX86"/>
  <c i="21"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86"/>
  <c i="21" r="BH91"/>
  <c r="F37"/>
  <c i="1" r="BC86"/>
  <c i="21" r="BG91"/>
  <c r="F36"/>
  <c i="1" r="BB86"/>
  <c i="21" r="BF91"/>
  <c r="J35"/>
  <c i="1" r="AW86"/>
  <c i="21" r="F35"/>
  <c i="1" r="BA86"/>
  <c i="21" r="T91"/>
  <c r="T90"/>
  <c r="T89"/>
  <c r="R91"/>
  <c r="R90"/>
  <c r="R89"/>
  <c r="P91"/>
  <c r="P90"/>
  <c r="P89"/>
  <c i="1" r="AU86"/>
  <c i="21" r="BK91"/>
  <c r="BK90"/>
  <c r="J90"/>
  <c r="BK89"/>
  <c r="J89"/>
  <c r="J64"/>
  <c r="J31"/>
  <c i="1" r="AG86"/>
  <c i="21" r="J91"/>
  <c r="BE91"/>
  <c r="J34"/>
  <c i="1" r="AV86"/>
  <c i="21" r="F34"/>
  <c i="1" r="AZ86"/>
  <c i="21" r="J65"/>
  <c r="F83"/>
  <c r="E81"/>
  <c r="F57"/>
  <c r="E55"/>
  <c r="J40"/>
  <c r="J25"/>
  <c r="E25"/>
  <c r="J85"/>
  <c r="J59"/>
  <c r="J24"/>
  <c r="J22"/>
  <c r="E22"/>
  <c r="F86"/>
  <c r="F60"/>
  <c r="J21"/>
  <c r="J19"/>
  <c r="E19"/>
  <c r="F85"/>
  <c r="F59"/>
  <c r="J18"/>
  <c r="J16"/>
  <c r="J83"/>
  <c r="J57"/>
  <c r="E7"/>
  <c r="E75"/>
  <c r="E49"/>
  <c i="1" r="AY85"/>
  <c r="AX85"/>
  <c i="20" r="BI93"/>
  <c r="F38"/>
  <c i="1" r="BD85"/>
  <c i="20" r="BH93"/>
  <c r="F37"/>
  <c i="1" r="BC85"/>
  <c i="20" r="BG93"/>
  <c r="F36"/>
  <c i="1" r="BB85"/>
  <c i="20" r="BF93"/>
  <c r="J35"/>
  <c i="1" r="AW85"/>
  <c i="20" r="F35"/>
  <c i="1" r="BA85"/>
  <c i="20" r="T93"/>
  <c r="T92"/>
  <c r="T91"/>
  <c r="T90"/>
  <c r="R93"/>
  <c r="R92"/>
  <c r="R91"/>
  <c r="R90"/>
  <c r="P93"/>
  <c r="P92"/>
  <c r="P91"/>
  <c r="P90"/>
  <c i="1" r="AU85"/>
  <c i="20" r="BK93"/>
  <c r="BK92"/>
  <c r="J92"/>
  <c r="BK91"/>
  <c r="J91"/>
  <c r="BK90"/>
  <c r="J90"/>
  <c r="J64"/>
  <c r="J31"/>
  <c i="1" r="AG85"/>
  <c i="20" r="J93"/>
  <c r="BE93"/>
  <c r="J34"/>
  <c i="1" r="AV85"/>
  <c i="20" r="F34"/>
  <c i="1" r="AZ85"/>
  <c i="20" r="J66"/>
  <c r="J65"/>
  <c r="F84"/>
  <c r="E82"/>
  <c r="F57"/>
  <c r="E55"/>
  <c r="J40"/>
  <c r="J25"/>
  <c r="E25"/>
  <c r="J86"/>
  <c r="J59"/>
  <c r="J24"/>
  <c r="J22"/>
  <c r="E22"/>
  <c r="F87"/>
  <c r="F60"/>
  <c r="J21"/>
  <c r="J19"/>
  <c r="E19"/>
  <c r="F86"/>
  <c r="F59"/>
  <c r="J18"/>
  <c r="J16"/>
  <c r="J84"/>
  <c r="J57"/>
  <c r="E7"/>
  <c r="E76"/>
  <c r="E49"/>
  <c i="1" r="AY83"/>
  <c r="AX83"/>
  <c i="19" r="BI117"/>
  <c r="BH117"/>
  <c r="BG117"/>
  <c r="BF117"/>
  <c r="T117"/>
  <c r="T116"/>
  <c r="T115"/>
  <c r="R117"/>
  <c r="R116"/>
  <c r="R115"/>
  <c r="P117"/>
  <c r="P116"/>
  <c r="P115"/>
  <c r="BK117"/>
  <c r="BK116"/>
  <c r="J116"/>
  <c r="BK115"/>
  <c r="J115"/>
  <c r="J117"/>
  <c r="BE117"/>
  <c r="J67"/>
  <c r="J66"/>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5"/>
  <c r="BI92"/>
  <c r="F38"/>
  <c i="1" r="BD83"/>
  <c i="19" r="BH92"/>
  <c r="F37"/>
  <c i="1" r="BC83"/>
  <c i="19" r="BG92"/>
  <c r="F36"/>
  <c i="1" r="BB83"/>
  <c i="19" r="BF92"/>
  <c r="J35"/>
  <c i="1" r="AW83"/>
  <c i="19" r="F35"/>
  <c i="1" r="BA83"/>
  <c i="19" r="T92"/>
  <c r="T91"/>
  <c r="R92"/>
  <c r="R91"/>
  <c r="P92"/>
  <c r="P91"/>
  <c i="1" r="AU83"/>
  <c i="19" r="BK92"/>
  <c r="BK91"/>
  <c r="J91"/>
  <c r="J64"/>
  <c r="J31"/>
  <c i="1" r="AG83"/>
  <c i="19" r="J92"/>
  <c r="BE92"/>
  <c r="J34"/>
  <c i="1" r="AV83"/>
  <c i="19" r="F34"/>
  <c i="1" r="AZ83"/>
  <c i="19" r="F85"/>
  <c r="E83"/>
  <c r="F57"/>
  <c r="E55"/>
  <c r="J40"/>
  <c r="J25"/>
  <c r="E25"/>
  <c r="J87"/>
  <c r="J59"/>
  <c r="J24"/>
  <c r="J22"/>
  <c r="E22"/>
  <c r="F88"/>
  <c r="F60"/>
  <c r="J21"/>
  <c r="J19"/>
  <c r="E19"/>
  <c r="F87"/>
  <c r="F59"/>
  <c r="J18"/>
  <c r="J16"/>
  <c r="J85"/>
  <c r="J57"/>
  <c r="E7"/>
  <c r="E77"/>
  <c r="E49"/>
  <c i="1" r="AY81"/>
  <c r="AX81"/>
  <c i="18" r="BI111"/>
  <c r="BH111"/>
  <c r="BG111"/>
  <c r="BF111"/>
  <c r="T111"/>
  <c r="R111"/>
  <c r="P111"/>
  <c r="BK111"/>
  <c r="J111"/>
  <c r="BE111"/>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81"/>
  <c i="18" r="BH91"/>
  <c r="F37"/>
  <c i="1" r="BC81"/>
  <c i="18" r="BG91"/>
  <c r="F36"/>
  <c i="1" r="BB81"/>
  <c i="18" r="BF91"/>
  <c r="J35"/>
  <c i="1" r="AW81"/>
  <c i="18" r="F35"/>
  <c i="1" r="BA81"/>
  <c i="18" r="T91"/>
  <c r="T90"/>
  <c r="T89"/>
  <c r="R91"/>
  <c r="R90"/>
  <c r="R89"/>
  <c r="P91"/>
  <c r="P90"/>
  <c r="P89"/>
  <c i="1" r="AU81"/>
  <c i="18" r="BK91"/>
  <c r="BK90"/>
  <c r="J90"/>
  <c r="BK89"/>
  <c r="J89"/>
  <c r="J64"/>
  <c r="J31"/>
  <c i="1" r="AG81"/>
  <c i="18" r="J91"/>
  <c r="BE91"/>
  <c r="J34"/>
  <c i="1" r="AV81"/>
  <c i="18" r="F34"/>
  <c i="1" r="AZ81"/>
  <c i="18" r="J65"/>
  <c r="F83"/>
  <c r="E81"/>
  <c r="F57"/>
  <c r="E55"/>
  <c r="J40"/>
  <c r="J25"/>
  <c r="E25"/>
  <c r="J85"/>
  <c r="J59"/>
  <c r="J24"/>
  <c r="J22"/>
  <c r="E22"/>
  <c r="F86"/>
  <c r="F60"/>
  <c r="J21"/>
  <c r="J19"/>
  <c r="E19"/>
  <c r="F85"/>
  <c r="F59"/>
  <c r="J18"/>
  <c r="J16"/>
  <c r="J83"/>
  <c r="J57"/>
  <c r="E7"/>
  <c r="E75"/>
  <c r="E49"/>
  <c i="1" r="AY80"/>
  <c r="AX80"/>
  <c i="17" r="BI97"/>
  <c r="BH97"/>
  <c r="BG97"/>
  <c r="BF97"/>
  <c r="T97"/>
  <c r="R97"/>
  <c r="P97"/>
  <c r="BK97"/>
  <c r="J97"/>
  <c r="BE97"/>
  <c r="BI96"/>
  <c r="BH96"/>
  <c r="BG96"/>
  <c r="BF96"/>
  <c r="T96"/>
  <c r="T95"/>
  <c r="R96"/>
  <c r="R95"/>
  <c r="P96"/>
  <c r="P95"/>
  <c r="BK96"/>
  <c r="BK95"/>
  <c r="J95"/>
  <c r="J96"/>
  <c r="BE96"/>
  <c r="J67"/>
  <c r="BI94"/>
  <c r="F38"/>
  <c i="1" r="BD80"/>
  <c i="17" r="BH94"/>
  <c r="F37"/>
  <c i="1" r="BC80"/>
  <c i="17" r="BG94"/>
  <c r="F36"/>
  <c i="1" r="BB80"/>
  <c i="17" r="BF94"/>
  <c r="J35"/>
  <c i="1" r="AW80"/>
  <c i="17" r="F35"/>
  <c i="1" r="BA80"/>
  <c i="17" r="T94"/>
  <c r="T93"/>
  <c r="T92"/>
  <c r="T91"/>
  <c r="R94"/>
  <c r="R93"/>
  <c r="R92"/>
  <c r="R91"/>
  <c r="P94"/>
  <c r="P93"/>
  <c r="P92"/>
  <c r="P91"/>
  <c i="1" r="AU80"/>
  <c i="17" r="BK94"/>
  <c r="BK93"/>
  <c r="J93"/>
  <c r="BK92"/>
  <c r="J92"/>
  <c r="BK91"/>
  <c r="J91"/>
  <c r="J64"/>
  <c r="J31"/>
  <c i="1" r="AG80"/>
  <c i="17" r="J94"/>
  <c r="BE94"/>
  <c r="J34"/>
  <c i="1" r="AV80"/>
  <c i="17" r="F34"/>
  <c i="1" r="AZ80"/>
  <c i="17" r="J66"/>
  <c r="J65"/>
  <c r="F85"/>
  <c r="E83"/>
  <c r="F57"/>
  <c r="E55"/>
  <c r="J40"/>
  <c r="J25"/>
  <c r="E25"/>
  <c r="J87"/>
  <c r="J59"/>
  <c r="J24"/>
  <c r="J22"/>
  <c r="E22"/>
  <c r="F88"/>
  <c r="F60"/>
  <c r="J21"/>
  <c r="J19"/>
  <c r="E19"/>
  <c r="F87"/>
  <c r="F59"/>
  <c r="J18"/>
  <c r="J16"/>
  <c r="J85"/>
  <c r="J57"/>
  <c r="E7"/>
  <c r="E77"/>
  <c r="E49"/>
  <c i="1" r="AY78"/>
  <c r="AX78"/>
  <c i="16"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78"/>
  <c i="16" r="BH91"/>
  <c r="F37"/>
  <c i="1" r="BC78"/>
  <c i="16" r="BG91"/>
  <c r="F36"/>
  <c i="1" r="BB78"/>
  <c i="16" r="BF91"/>
  <c r="J35"/>
  <c i="1" r="AW78"/>
  <c i="16" r="F35"/>
  <c i="1" r="BA78"/>
  <c i="16" r="T91"/>
  <c r="T90"/>
  <c r="T89"/>
  <c r="R91"/>
  <c r="R90"/>
  <c r="R89"/>
  <c r="P91"/>
  <c r="P90"/>
  <c r="P89"/>
  <c i="1" r="AU78"/>
  <c i="16" r="BK91"/>
  <c r="BK90"/>
  <c r="J90"/>
  <c r="BK89"/>
  <c r="J89"/>
  <c r="J64"/>
  <c r="J31"/>
  <c i="1" r="AG78"/>
  <c i="16" r="J91"/>
  <c r="BE91"/>
  <c r="J34"/>
  <c i="1" r="AV78"/>
  <c i="16" r="F34"/>
  <c i="1" r="AZ78"/>
  <c i="16" r="J65"/>
  <c r="F83"/>
  <c r="E81"/>
  <c r="F57"/>
  <c r="E55"/>
  <c r="J40"/>
  <c r="J25"/>
  <c r="E25"/>
  <c r="J85"/>
  <c r="J59"/>
  <c r="J24"/>
  <c r="J22"/>
  <c r="E22"/>
  <c r="F86"/>
  <c r="F60"/>
  <c r="J21"/>
  <c r="J19"/>
  <c r="E19"/>
  <c r="F85"/>
  <c r="F59"/>
  <c r="J18"/>
  <c r="J16"/>
  <c r="J83"/>
  <c r="J57"/>
  <c r="E7"/>
  <c r="E75"/>
  <c r="E49"/>
  <c i="1" r="AY76"/>
  <c r="AX76"/>
  <c i="15"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76"/>
  <c i="15" r="BH91"/>
  <c r="F37"/>
  <c i="1" r="BC76"/>
  <c i="15" r="BG91"/>
  <c r="F36"/>
  <c i="1" r="BB76"/>
  <c i="15" r="BF91"/>
  <c r="J35"/>
  <c i="1" r="AW76"/>
  <c i="15" r="F35"/>
  <c i="1" r="BA76"/>
  <c i="15" r="T91"/>
  <c r="T90"/>
  <c r="T89"/>
  <c r="R91"/>
  <c r="R90"/>
  <c r="R89"/>
  <c r="P91"/>
  <c r="P90"/>
  <c r="P89"/>
  <c i="1" r="AU76"/>
  <c i="15" r="BK91"/>
  <c r="BK90"/>
  <c r="J90"/>
  <c r="BK89"/>
  <c r="J89"/>
  <c r="J64"/>
  <c r="J31"/>
  <c i="1" r="AG76"/>
  <c i="15" r="J91"/>
  <c r="BE91"/>
  <c r="J34"/>
  <c i="1" r="AV76"/>
  <c i="15" r="F34"/>
  <c i="1" r="AZ76"/>
  <c i="15" r="J65"/>
  <c r="F83"/>
  <c r="E81"/>
  <c r="F57"/>
  <c r="E55"/>
  <c r="J40"/>
  <c r="J25"/>
  <c r="E25"/>
  <c r="J85"/>
  <c r="J59"/>
  <c r="J24"/>
  <c r="J22"/>
  <c r="E22"/>
  <c r="F86"/>
  <c r="F60"/>
  <c r="J21"/>
  <c r="J19"/>
  <c r="E19"/>
  <c r="F85"/>
  <c r="F59"/>
  <c r="J18"/>
  <c r="J16"/>
  <c r="J83"/>
  <c r="J57"/>
  <c r="E7"/>
  <c r="E75"/>
  <c r="E49"/>
  <c i="1" r="AY74"/>
  <c r="AX74"/>
  <c i="14"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74"/>
  <c i="14" r="BH91"/>
  <c r="F37"/>
  <c i="1" r="BC74"/>
  <c i="14" r="BG91"/>
  <c r="F36"/>
  <c i="1" r="BB74"/>
  <c i="14" r="BF91"/>
  <c r="J35"/>
  <c i="1" r="AW74"/>
  <c i="14" r="F35"/>
  <c i="1" r="BA74"/>
  <c i="14" r="T91"/>
  <c r="T90"/>
  <c r="T89"/>
  <c r="R91"/>
  <c r="R90"/>
  <c r="R89"/>
  <c r="P91"/>
  <c r="P90"/>
  <c r="P89"/>
  <c i="1" r="AU74"/>
  <c i="14" r="BK91"/>
  <c r="BK90"/>
  <c r="J90"/>
  <c r="BK89"/>
  <c r="J89"/>
  <c r="J64"/>
  <c r="J31"/>
  <c i="1" r="AG74"/>
  <c i="14" r="J91"/>
  <c r="BE91"/>
  <c r="J34"/>
  <c i="1" r="AV74"/>
  <c i="14" r="F34"/>
  <c i="1" r="AZ74"/>
  <c i="14" r="J65"/>
  <c r="F83"/>
  <c r="E81"/>
  <c r="F57"/>
  <c r="E55"/>
  <c r="J40"/>
  <c r="J25"/>
  <c r="E25"/>
  <c r="J85"/>
  <c r="J59"/>
  <c r="J24"/>
  <c r="J22"/>
  <c r="E22"/>
  <c r="F86"/>
  <c r="F60"/>
  <c r="J21"/>
  <c r="J19"/>
  <c r="E19"/>
  <c r="F85"/>
  <c r="F59"/>
  <c r="J18"/>
  <c r="J16"/>
  <c r="J83"/>
  <c r="J57"/>
  <c r="E7"/>
  <c r="E75"/>
  <c r="E49"/>
  <c i="1" r="AY72"/>
  <c r="AX72"/>
  <c i="13"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72"/>
  <c i="13" r="BH91"/>
  <c r="F37"/>
  <c i="1" r="BC72"/>
  <c i="13" r="BG91"/>
  <c r="F36"/>
  <c i="1" r="BB72"/>
  <c i="13" r="BF91"/>
  <c r="J35"/>
  <c i="1" r="AW72"/>
  <c i="13" r="F35"/>
  <c i="1" r="BA72"/>
  <c i="13" r="T91"/>
  <c r="T90"/>
  <c r="T89"/>
  <c r="R91"/>
  <c r="R90"/>
  <c r="R89"/>
  <c r="P91"/>
  <c r="P90"/>
  <c r="P89"/>
  <c i="1" r="AU72"/>
  <c i="13" r="BK91"/>
  <c r="BK90"/>
  <c r="J90"/>
  <c r="BK89"/>
  <c r="J89"/>
  <c r="J64"/>
  <c r="J31"/>
  <c i="1" r="AG72"/>
  <c i="13" r="J91"/>
  <c r="BE91"/>
  <c r="J34"/>
  <c i="1" r="AV72"/>
  <c i="13" r="F34"/>
  <c i="1" r="AZ72"/>
  <c i="13" r="J65"/>
  <c r="F83"/>
  <c r="E81"/>
  <c r="F57"/>
  <c r="E55"/>
  <c r="J40"/>
  <c r="J25"/>
  <c r="E25"/>
  <c r="J85"/>
  <c r="J59"/>
  <c r="J24"/>
  <c r="J22"/>
  <c r="E22"/>
  <c r="F86"/>
  <c r="F60"/>
  <c r="J21"/>
  <c r="J19"/>
  <c r="E19"/>
  <c r="F85"/>
  <c r="F59"/>
  <c r="J18"/>
  <c r="J16"/>
  <c r="J83"/>
  <c r="J57"/>
  <c r="E7"/>
  <c r="E75"/>
  <c r="E49"/>
  <c i="1" r="AY70"/>
  <c r="AX70"/>
  <c i="12" r="BI91"/>
  <c r="F38"/>
  <c i="1" r="BD70"/>
  <c i="12" r="BH91"/>
  <c r="F37"/>
  <c i="1" r="BC70"/>
  <c i="12" r="BG91"/>
  <c r="F36"/>
  <c i="1" r="BB70"/>
  <c i="12" r="BF91"/>
  <c r="J35"/>
  <c i="1" r="AW70"/>
  <c i="12" r="F35"/>
  <c i="1" r="BA70"/>
  <c i="12" r="T91"/>
  <c r="T90"/>
  <c r="T89"/>
  <c r="R91"/>
  <c r="R90"/>
  <c r="R89"/>
  <c r="P91"/>
  <c r="P90"/>
  <c r="P89"/>
  <c i="1" r="AU70"/>
  <c i="12" r="BK91"/>
  <c r="BK90"/>
  <c r="J90"/>
  <c r="BK89"/>
  <c r="J89"/>
  <c r="J64"/>
  <c r="J31"/>
  <c i="1" r="AG70"/>
  <c i="12" r="J91"/>
  <c r="BE91"/>
  <c r="J34"/>
  <c i="1" r="AV70"/>
  <c i="12" r="F34"/>
  <c i="1" r="AZ70"/>
  <c i="12" r="J65"/>
  <c r="F83"/>
  <c r="E81"/>
  <c r="F57"/>
  <c r="E55"/>
  <c r="J40"/>
  <c r="J25"/>
  <c r="E25"/>
  <c r="J85"/>
  <c r="J59"/>
  <c r="J24"/>
  <c r="J22"/>
  <c r="E22"/>
  <c r="F86"/>
  <c r="F60"/>
  <c r="J21"/>
  <c r="J19"/>
  <c r="E19"/>
  <c r="F85"/>
  <c r="F59"/>
  <c r="J18"/>
  <c r="J16"/>
  <c r="J83"/>
  <c r="J57"/>
  <c r="E7"/>
  <c r="E75"/>
  <c r="E49"/>
  <c i="1" r="AY68"/>
  <c r="AX68"/>
  <c i="11"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68"/>
  <c i="11" r="BH91"/>
  <c r="F37"/>
  <c i="1" r="BC68"/>
  <c i="11" r="BG91"/>
  <c r="F36"/>
  <c i="1" r="BB68"/>
  <c i="11" r="BF91"/>
  <c r="J35"/>
  <c i="1" r="AW68"/>
  <c i="11" r="F35"/>
  <c i="1" r="BA68"/>
  <c i="11" r="T91"/>
  <c r="T90"/>
  <c r="T89"/>
  <c r="R91"/>
  <c r="R90"/>
  <c r="R89"/>
  <c r="P91"/>
  <c r="P90"/>
  <c r="P89"/>
  <c i="1" r="AU68"/>
  <c i="11" r="BK91"/>
  <c r="BK90"/>
  <c r="J90"/>
  <c r="BK89"/>
  <c r="J89"/>
  <c r="J64"/>
  <c r="J31"/>
  <c i="1" r="AG68"/>
  <c i="11" r="J91"/>
  <c r="BE91"/>
  <c r="J34"/>
  <c i="1" r="AV68"/>
  <c i="11" r="F34"/>
  <c i="1" r="AZ68"/>
  <c i="11" r="J65"/>
  <c r="F83"/>
  <c r="E81"/>
  <c r="F57"/>
  <c r="E55"/>
  <c r="J40"/>
  <c r="J25"/>
  <c r="E25"/>
  <c r="J85"/>
  <c r="J59"/>
  <c r="J24"/>
  <c r="J22"/>
  <c r="E22"/>
  <c r="F86"/>
  <c r="F60"/>
  <c r="J21"/>
  <c r="J19"/>
  <c r="E19"/>
  <c r="F85"/>
  <c r="F59"/>
  <c r="J18"/>
  <c r="J16"/>
  <c r="J83"/>
  <c r="J57"/>
  <c r="E7"/>
  <c r="E75"/>
  <c r="E49"/>
  <c i="1" r="AY67"/>
  <c r="AX67"/>
  <c i="10"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67"/>
  <c i="10" r="BH91"/>
  <c r="F37"/>
  <c i="1" r="BC67"/>
  <c i="10" r="BG91"/>
  <c r="F36"/>
  <c i="1" r="BB67"/>
  <c i="10" r="BF91"/>
  <c r="J35"/>
  <c i="1" r="AW67"/>
  <c i="10" r="F35"/>
  <c i="1" r="BA67"/>
  <c i="10" r="T91"/>
  <c r="T90"/>
  <c r="T89"/>
  <c r="R91"/>
  <c r="R90"/>
  <c r="R89"/>
  <c r="P91"/>
  <c r="P90"/>
  <c r="P89"/>
  <c i="1" r="AU67"/>
  <c i="10" r="BK91"/>
  <c r="BK90"/>
  <c r="J90"/>
  <c r="BK89"/>
  <c r="J89"/>
  <c r="J64"/>
  <c r="J31"/>
  <c i="1" r="AG67"/>
  <c i="10" r="J91"/>
  <c r="BE91"/>
  <c r="J34"/>
  <c i="1" r="AV67"/>
  <c i="10" r="F34"/>
  <c i="1" r="AZ67"/>
  <c i="10" r="J65"/>
  <c r="F83"/>
  <c r="E81"/>
  <c r="F57"/>
  <c r="E55"/>
  <c r="J40"/>
  <c r="J25"/>
  <c r="E25"/>
  <c r="J85"/>
  <c r="J59"/>
  <c r="J24"/>
  <c r="J22"/>
  <c r="E22"/>
  <c r="F86"/>
  <c r="F60"/>
  <c r="J21"/>
  <c r="J19"/>
  <c r="E19"/>
  <c r="F85"/>
  <c r="F59"/>
  <c r="J18"/>
  <c r="J16"/>
  <c r="J83"/>
  <c r="J57"/>
  <c r="E7"/>
  <c r="E75"/>
  <c r="E49"/>
  <c i="1" r="AY65"/>
  <c r="AX65"/>
  <c i="9" r="BI100"/>
  <c r="BH100"/>
  <c r="BG100"/>
  <c r="BF100"/>
  <c r="T100"/>
  <c r="R100"/>
  <c r="P100"/>
  <c r="BK100"/>
  <c r="J100"/>
  <c r="BE100"/>
  <c r="BI99"/>
  <c r="BH99"/>
  <c r="BG99"/>
  <c r="BF99"/>
  <c r="T99"/>
  <c r="R99"/>
  <c r="P99"/>
  <c r="BK99"/>
  <c r="J99"/>
  <c r="BE99"/>
  <c r="BI98"/>
  <c r="BH98"/>
  <c r="BG98"/>
  <c r="BF98"/>
  <c r="T98"/>
  <c r="R98"/>
  <c r="P98"/>
  <c r="BK98"/>
  <c r="J98"/>
  <c r="BE98"/>
  <c r="BI97"/>
  <c r="BH97"/>
  <c r="BG97"/>
  <c r="BF97"/>
  <c r="T97"/>
  <c r="T96"/>
  <c r="R97"/>
  <c r="R96"/>
  <c r="P97"/>
  <c r="P96"/>
  <c r="BK97"/>
  <c r="BK96"/>
  <c r="J96"/>
  <c r="J97"/>
  <c r="BE97"/>
  <c r="J67"/>
  <c r="BI95"/>
  <c r="BH95"/>
  <c r="BG95"/>
  <c r="BF95"/>
  <c r="T95"/>
  <c r="R95"/>
  <c r="P95"/>
  <c r="BK95"/>
  <c r="J95"/>
  <c r="BE95"/>
  <c r="BI94"/>
  <c r="F38"/>
  <c i="1" r="BD65"/>
  <c i="9" r="BH94"/>
  <c r="F37"/>
  <c i="1" r="BC65"/>
  <c i="9" r="BG94"/>
  <c r="F36"/>
  <c i="1" r="BB65"/>
  <c i="9" r="BF94"/>
  <c r="J35"/>
  <c i="1" r="AW65"/>
  <c i="9" r="F35"/>
  <c i="1" r="BA65"/>
  <c i="9" r="T94"/>
  <c r="T93"/>
  <c r="T92"/>
  <c r="T91"/>
  <c r="R94"/>
  <c r="R93"/>
  <c r="R92"/>
  <c r="R91"/>
  <c r="P94"/>
  <c r="P93"/>
  <c r="P92"/>
  <c r="P91"/>
  <c i="1" r="AU65"/>
  <c i="9" r="BK94"/>
  <c r="BK93"/>
  <c r="J93"/>
  <c r="BK92"/>
  <c r="J92"/>
  <c r="BK91"/>
  <c r="J91"/>
  <c r="J64"/>
  <c r="J31"/>
  <c i="1" r="AG65"/>
  <c i="9" r="J94"/>
  <c r="BE94"/>
  <c r="J34"/>
  <c i="1" r="AV65"/>
  <c i="9" r="F34"/>
  <c i="1" r="AZ65"/>
  <c i="9" r="J66"/>
  <c r="J65"/>
  <c r="F85"/>
  <c r="E83"/>
  <c r="F57"/>
  <c r="E55"/>
  <c r="J40"/>
  <c r="J25"/>
  <c r="E25"/>
  <c r="J87"/>
  <c r="J59"/>
  <c r="J24"/>
  <c r="J22"/>
  <c r="E22"/>
  <c r="F88"/>
  <c r="F60"/>
  <c r="J21"/>
  <c r="J19"/>
  <c r="E19"/>
  <c r="F87"/>
  <c r="F59"/>
  <c r="J18"/>
  <c r="J16"/>
  <c r="J85"/>
  <c r="J57"/>
  <c r="E7"/>
  <c r="E77"/>
  <c r="E49"/>
  <c i="1" r="AY64"/>
  <c r="AX64"/>
  <c i="8" r="BI93"/>
  <c r="F38"/>
  <c i="1" r="BD64"/>
  <c i="8" r="BH93"/>
  <c r="F37"/>
  <c i="1" r="BC64"/>
  <c i="8" r="BG93"/>
  <c r="F36"/>
  <c i="1" r="BB64"/>
  <c i="8" r="BF93"/>
  <c r="J35"/>
  <c i="1" r="AW64"/>
  <c i="8" r="F35"/>
  <c i="1" r="BA64"/>
  <c i="8" r="T93"/>
  <c r="T92"/>
  <c r="T91"/>
  <c r="T90"/>
  <c r="R93"/>
  <c r="R92"/>
  <c r="R91"/>
  <c r="R90"/>
  <c r="P93"/>
  <c r="P92"/>
  <c r="P91"/>
  <c r="P90"/>
  <c i="1" r="AU64"/>
  <c i="8" r="BK93"/>
  <c r="BK92"/>
  <c r="J92"/>
  <c r="BK91"/>
  <c r="J91"/>
  <c r="BK90"/>
  <c r="J90"/>
  <c r="J64"/>
  <c r="J31"/>
  <c i="1" r="AG64"/>
  <c i="8" r="J93"/>
  <c r="BE93"/>
  <c r="J34"/>
  <c i="1" r="AV64"/>
  <c i="8" r="F34"/>
  <c i="1" r="AZ64"/>
  <c i="8" r="J66"/>
  <c r="J65"/>
  <c r="F84"/>
  <c r="E82"/>
  <c r="F57"/>
  <c r="E55"/>
  <c r="J40"/>
  <c r="J25"/>
  <c r="E25"/>
  <c r="J86"/>
  <c r="J59"/>
  <c r="J24"/>
  <c r="J22"/>
  <c r="E22"/>
  <c r="F87"/>
  <c r="F60"/>
  <c r="J21"/>
  <c r="J19"/>
  <c r="E19"/>
  <c r="F86"/>
  <c r="F59"/>
  <c r="J18"/>
  <c r="J16"/>
  <c r="J84"/>
  <c r="J57"/>
  <c r="E7"/>
  <c r="E76"/>
  <c r="E49"/>
  <c i="1" r="AY62"/>
  <c r="AX62"/>
  <c i="7"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62"/>
  <c i="7" r="BH91"/>
  <c r="F37"/>
  <c i="1" r="BC62"/>
  <c i="7" r="BG91"/>
  <c r="F36"/>
  <c i="1" r="BB62"/>
  <c i="7" r="BF91"/>
  <c r="J35"/>
  <c i="1" r="AW62"/>
  <c i="7" r="F35"/>
  <c i="1" r="BA62"/>
  <c i="7" r="T91"/>
  <c r="T90"/>
  <c r="T89"/>
  <c r="R91"/>
  <c r="R90"/>
  <c r="R89"/>
  <c r="P91"/>
  <c r="P90"/>
  <c r="P89"/>
  <c i="1" r="AU62"/>
  <c i="7" r="BK91"/>
  <c r="BK90"/>
  <c r="J90"/>
  <c r="BK89"/>
  <c r="J89"/>
  <c r="J64"/>
  <c r="J31"/>
  <c i="1" r="AG62"/>
  <c i="7" r="J91"/>
  <c r="BE91"/>
  <c r="J34"/>
  <c i="1" r="AV62"/>
  <c i="7" r="F34"/>
  <c i="1" r="AZ62"/>
  <c i="7" r="J65"/>
  <c r="F83"/>
  <c r="E81"/>
  <c r="F57"/>
  <c r="E55"/>
  <c r="J40"/>
  <c r="J25"/>
  <c r="E25"/>
  <c r="J85"/>
  <c r="J59"/>
  <c r="J24"/>
  <c r="J22"/>
  <c r="E22"/>
  <c r="F86"/>
  <c r="F60"/>
  <c r="J21"/>
  <c r="J19"/>
  <c r="E19"/>
  <c r="F85"/>
  <c r="F59"/>
  <c r="J18"/>
  <c r="J16"/>
  <c r="J83"/>
  <c r="J57"/>
  <c r="E7"/>
  <c r="E75"/>
  <c r="E49"/>
  <c i="1" r="AY60"/>
  <c r="AX60"/>
  <c i="6"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F38"/>
  <c i="1" r="BD60"/>
  <c i="6" r="BH89"/>
  <c r="F37"/>
  <c i="1" r="BC60"/>
  <c i="6" r="BG89"/>
  <c r="F36"/>
  <c i="1" r="BB60"/>
  <c i="6" r="BF89"/>
  <c r="J35"/>
  <c i="1" r="AW60"/>
  <c i="6" r="F35"/>
  <c i="1" r="BA60"/>
  <c i="6" r="T89"/>
  <c r="T88"/>
  <c r="R89"/>
  <c r="R88"/>
  <c r="P89"/>
  <c r="P88"/>
  <c i="1" r="AU60"/>
  <c i="6" r="BK89"/>
  <c r="BK88"/>
  <c r="J88"/>
  <c r="J64"/>
  <c r="J31"/>
  <c i="1" r="AG60"/>
  <c i="6" r="J89"/>
  <c r="BE89"/>
  <c r="J34"/>
  <c i="1" r="AV60"/>
  <c i="6" r="F34"/>
  <c i="1" r="AZ60"/>
  <c i="6" r="F82"/>
  <c r="E80"/>
  <c r="F57"/>
  <c r="E55"/>
  <c r="J40"/>
  <c r="J25"/>
  <c r="E25"/>
  <c r="J84"/>
  <c r="J59"/>
  <c r="J24"/>
  <c r="J22"/>
  <c r="E22"/>
  <c r="F85"/>
  <c r="F60"/>
  <c r="J21"/>
  <c r="J19"/>
  <c r="E19"/>
  <c r="F84"/>
  <c r="F59"/>
  <c r="J18"/>
  <c r="J16"/>
  <c r="J82"/>
  <c r="J57"/>
  <c r="E7"/>
  <c r="E74"/>
  <c r="E49"/>
  <c i="1" r="AY59"/>
  <c r="AX59"/>
  <c i="5"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59"/>
  <c i="5" r="BH91"/>
  <c r="F37"/>
  <c i="1" r="BC59"/>
  <c i="5" r="BG91"/>
  <c r="F36"/>
  <c i="1" r="BB59"/>
  <c i="5" r="BF91"/>
  <c r="J35"/>
  <c i="1" r="AW59"/>
  <c i="5" r="F35"/>
  <c i="1" r="BA59"/>
  <c i="5" r="T91"/>
  <c r="T90"/>
  <c r="T89"/>
  <c r="R91"/>
  <c r="R90"/>
  <c r="R89"/>
  <c r="P91"/>
  <c r="P90"/>
  <c r="P89"/>
  <c i="1" r="AU59"/>
  <c i="5" r="BK91"/>
  <c r="BK90"/>
  <c r="J90"/>
  <c r="BK89"/>
  <c r="J89"/>
  <c r="J64"/>
  <c r="J31"/>
  <c i="1" r="AG59"/>
  <c i="5" r="J91"/>
  <c r="BE91"/>
  <c r="J34"/>
  <c i="1" r="AV59"/>
  <c i="5" r="F34"/>
  <c i="1" r="AZ59"/>
  <c i="5" r="J65"/>
  <c r="F83"/>
  <c r="E81"/>
  <c r="F57"/>
  <c r="E55"/>
  <c r="J40"/>
  <c r="J25"/>
  <c r="E25"/>
  <c r="J85"/>
  <c r="J59"/>
  <c r="J24"/>
  <c r="J22"/>
  <c r="E22"/>
  <c r="F86"/>
  <c r="F60"/>
  <c r="J21"/>
  <c r="J19"/>
  <c r="E19"/>
  <c r="F85"/>
  <c r="F59"/>
  <c r="J18"/>
  <c r="J16"/>
  <c r="J83"/>
  <c r="J57"/>
  <c r="E7"/>
  <c r="E75"/>
  <c r="E49"/>
  <c i="1" r="AY58"/>
  <c r="AX58"/>
  <c i="4"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F38"/>
  <c i="1" r="BD58"/>
  <c i="4" r="BH93"/>
  <c r="F37"/>
  <c i="1" r="BC58"/>
  <c i="4" r="BG93"/>
  <c r="F36"/>
  <c i="1" r="BB58"/>
  <c i="4" r="BF93"/>
  <c r="J35"/>
  <c i="1" r="AW58"/>
  <c i="4" r="F35"/>
  <c i="1" r="BA58"/>
  <c i="4" r="T93"/>
  <c r="T92"/>
  <c r="T91"/>
  <c r="T90"/>
  <c r="R93"/>
  <c r="R92"/>
  <c r="R91"/>
  <c r="R90"/>
  <c r="P93"/>
  <c r="P92"/>
  <c r="P91"/>
  <c r="P90"/>
  <c i="1" r="AU58"/>
  <c i="4" r="BK93"/>
  <c r="BK92"/>
  <c r="J92"/>
  <c r="BK91"/>
  <c r="J91"/>
  <c r="BK90"/>
  <c r="J90"/>
  <c r="J64"/>
  <c r="J31"/>
  <c i="1" r="AG58"/>
  <c i="4" r="J93"/>
  <c r="BE93"/>
  <c r="J34"/>
  <c i="1" r="AV58"/>
  <c i="4" r="F34"/>
  <c i="1" r="AZ58"/>
  <c i="4" r="J66"/>
  <c r="J65"/>
  <c r="F84"/>
  <c r="E82"/>
  <c r="F57"/>
  <c r="E55"/>
  <c r="J40"/>
  <c r="J25"/>
  <c r="E25"/>
  <c r="J86"/>
  <c r="J59"/>
  <c r="J24"/>
  <c r="J22"/>
  <c r="E22"/>
  <c r="F87"/>
  <c r="F60"/>
  <c r="J21"/>
  <c r="J19"/>
  <c r="E19"/>
  <c r="F86"/>
  <c r="F59"/>
  <c r="J18"/>
  <c r="J16"/>
  <c r="J84"/>
  <c r="J57"/>
  <c r="E7"/>
  <c r="E76"/>
  <c r="E49"/>
  <c i="1" r="AY56"/>
  <c r="AX56"/>
  <c i="3"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8"/>
  <c i="1" r="BD56"/>
  <c i="3" r="BH91"/>
  <c r="F37"/>
  <c i="1" r="BC56"/>
  <c i="3" r="BG91"/>
  <c r="F36"/>
  <c i="1" r="BB56"/>
  <c i="3" r="BF91"/>
  <c r="J35"/>
  <c i="1" r="AW56"/>
  <c i="3" r="F35"/>
  <c i="1" r="BA56"/>
  <c i="3" r="T91"/>
  <c r="T90"/>
  <c r="T89"/>
  <c r="R91"/>
  <c r="R90"/>
  <c r="R89"/>
  <c r="P91"/>
  <c r="P90"/>
  <c r="P89"/>
  <c i="1" r="AU56"/>
  <c i="3" r="BK91"/>
  <c r="BK90"/>
  <c r="J90"/>
  <c r="BK89"/>
  <c r="J89"/>
  <c r="J64"/>
  <c r="J31"/>
  <c i="1" r="AG56"/>
  <c i="3" r="J91"/>
  <c r="BE91"/>
  <c r="J34"/>
  <c i="1" r="AV56"/>
  <c i="3" r="F34"/>
  <c i="1" r="AZ56"/>
  <c i="3" r="J65"/>
  <c r="F83"/>
  <c r="E81"/>
  <c r="F57"/>
  <c r="E55"/>
  <c r="J40"/>
  <c r="J25"/>
  <c r="E25"/>
  <c r="J85"/>
  <c r="J59"/>
  <c r="J24"/>
  <c r="J22"/>
  <c r="E22"/>
  <c r="F86"/>
  <c r="F60"/>
  <c r="J21"/>
  <c r="J19"/>
  <c r="E19"/>
  <c r="F85"/>
  <c r="F59"/>
  <c r="J18"/>
  <c r="J16"/>
  <c r="J83"/>
  <c r="J57"/>
  <c r="E7"/>
  <c r="E75"/>
  <c r="E49"/>
  <c i="1" r="AY55"/>
  <c r="AX55"/>
  <c i="2"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70"/>
  <c r="BI125"/>
  <c r="BH125"/>
  <c r="BG125"/>
  <c r="BF125"/>
  <c r="T125"/>
  <c r="R125"/>
  <c r="P125"/>
  <c r="BK125"/>
  <c r="J125"/>
  <c r="BE125"/>
  <c r="BI123"/>
  <c r="BH123"/>
  <c r="BG123"/>
  <c r="BF123"/>
  <c r="T123"/>
  <c r="T122"/>
  <c r="T121"/>
  <c r="R123"/>
  <c r="R122"/>
  <c r="R121"/>
  <c r="P123"/>
  <c r="P122"/>
  <c r="P121"/>
  <c r="BK123"/>
  <c r="BK122"/>
  <c r="J122"/>
  <c r="BK121"/>
  <c r="J121"/>
  <c r="J123"/>
  <c r="BE123"/>
  <c r="J69"/>
  <c r="J68"/>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7"/>
  <c r="BI112"/>
  <c r="BH112"/>
  <c r="BG112"/>
  <c r="BF112"/>
  <c r="T112"/>
  <c r="R112"/>
  <c r="P112"/>
  <c r="BK112"/>
  <c r="J112"/>
  <c r="BE112"/>
  <c r="BI107"/>
  <c r="BH107"/>
  <c r="BG107"/>
  <c r="BF107"/>
  <c r="T107"/>
  <c r="R107"/>
  <c r="P107"/>
  <c r="BK107"/>
  <c r="J107"/>
  <c r="BE107"/>
  <c r="BI101"/>
  <c r="BH101"/>
  <c r="BG101"/>
  <c r="BF101"/>
  <c r="T101"/>
  <c r="R101"/>
  <c r="P101"/>
  <c r="BK101"/>
  <c r="J101"/>
  <c r="BE101"/>
  <c r="BI97"/>
  <c r="F38"/>
  <c i="1" r="BD55"/>
  <c i="2" r="BH97"/>
  <c r="F37"/>
  <c i="1" r="BC55"/>
  <c i="2" r="BG97"/>
  <c r="F36"/>
  <c i="1" r="BB55"/>
  <c i="2" r="BF97"/>
  <c r="J35"/>
  <c i="1" r="AW55"/>
  <c i="2" r="F35"/>
  <c i="1" r="BA55"/>
  <c i="2" r="T97"/>
  <c r="T96"/>
  <c r="T95"/>
  <c r="T94"/>
  <c r="R97"/>
  <c r="R96"/>
  <c r="R95"/>
  <c r="R94"/>
  <c r="P97"/>
  <c r="P96"/>
  <c r="P95"/>
  <c r="P94"/>
  <c i="1" r="AU55"/>
  <c i="2" r="BK97"/>
  <c r="BK96"/>
  <c r="J96"/>
  <c r="BK95"/>
  <c r="J95"/>
  <c r="BK94"/>
  <c r="J94"/>
  <c r="J64"/>
  <c r="J31"/>
  <c i="1" r="AG55"/>
  <c i="2" r="J97"/>
  <c r="BE97"/>
  <c r="J34"/>
  <c i="1" r="AV55"/>
  <c i="2" r="F34"/>
  <c i="1" r="AZ55"/>
  <c i="2" r="J66"/>
  <c r="J65"/>
  <c r="F88"/>
  <c r="E86"/>
  <c r="F57"/>
  <c r="E55"/>
  <c r="J40"/>
  <c r="J25"/>
  <c r="E25"/>
  <c r="J90"/>
  <c r="J59"/>
  <c r="J24"/>
  <c r="J22"/>
  <c r="E22"/>
  <c r="F91"/>
  <c r="F60"/>
  <c r="J21"/>
  <c r="J19"/>
  <c r="E19"/>
  <c r="F90"/>
  <c r="F59"/>
  <c r="J18"/>
  <c r="J16"/>
  <c r="J88"/>
  <c r="J57"/>
  <c r="E7"/>
  <c r="E80"/>
  <c r="E49"/>
  <c i="1" r="BD113"/>
  <c r="BC113"/>
  <c r="BB113"/>
  <c r="BA113"/>
  <c r="AZ113"/>
  <c r="AY113"/>
  <c r="AX113"/>
  <c r="AW113"/>
  <c r="AV113"/>
  <c r="AU113"/>
  <c r="AT113"/>
  <c r="AS113"/>
  <c r="AG113"/>
  <c r="BD109"/>
  <c r="BC109"/>
  <c r="BB109"/>
  <c r="BA109"/>
  <c r="AZ109"/>
  <c r="AY109"/>
  <c r="AX109"/>
  <c r="AW109"/>
  <c r="AV109"/>
  <c r="AU109"/>
  <c r="AT109"/>
  <c r="AS109"/>
  <c r="AG109"/>
  <c r="BD105"/>
  <c r="BC105"/>
  <c r="BB105"/>
  <c r="BA105"/>
  <c r="AZ105"/>
  <c r="AY105"/>
  <c r="AX105"/>
  <c r="AW105"/>
  <c r="AV105"/>
  <c r="AU105"/>
  <c r="AT105"/>
  <c r="AS105"/>
  <c r="AG105"/>
  <c r="BD104"/>
  <c r="BC104"/>
  <c r="BB104"/>
  <c r="BA104"/>
  <c r="AZ104"/>
  <c r="AY104"/>
  <c r="AX104"/>
  <c r="AW104"/>
  <c r="AV104"/>
  <c r="AU104"/>
  <c r="AT104"/>
  <c r="AS104"/>
  <c r="AG104"/>
  <c r="BD98"/>
  <c r="BC98"/>
  <c r="BB98"/>
  <c r="BA98"/>
  <c r="AZ98"/>
  <c r="AY98"/>
  <c r="AX98"/>
  <c r="AW98"/>
  <c r="AV98"/>
  <c r="AU98"/>
  <c r="AT98"/>
  <c r="AS98"/>
  <c r="AG98"/>
  <c r="BD94"/>
  <c r="BC94"/>
  <c r="BB94"/>
  <c r="BA94"/>
  <c r="AZ94"/>
  <c r="AY94"/>
  <c r="AX94"/>
  <c r="AW94"/>
  <c r="AV94"/>
  <c r="AU94"/>
  <c r="AT94"/>
  <c r="AS94"/>
  <c r="AG94"/>
  <c r="BD90"/>
  <c r="BC90"/>
  <c r="BB90"/>
  <c r="BA90"/>
  <c r="AZ90"/>
  <c r="AY90"/>
  <c r="AX90"/>
  <c r="AW90"/>
  <c r="AV90"/>
  <c r="AU90"/>
  <c r="AT90"/>
  <c r="AS90"/>
  <c r="AG90"/>
  <c r="BD89"/>
  <c r="BC89"/>
  <c r="BB89"/>
  <c r="BA89"/>
  <c r="AZ89"/>
  <c r="AY89"/>
  <c r="AX89"/>
  <c r="AW89"/>
  <c r="AV89"/>
  <c r="AU89"/>
  <c r="AT89"/>
  <c r="AS89"/>
  <c r="AG89"/>
  <c r="BD87"/>
  <c r="BC87"/>
  <c r="BB87"/>
  <c r="BA87"/>
  <c r="AZ87"/>
  <c r="AY87"/>
  <c r="AX87"/>
  <c r="AW87"/>
  <c r="AV87"/>
  <c r="AU87"/>
  <c r="AT87"/>
  <c r="AS87"/>
  <c r="AG87"/>
  <c r="BD84"/>
  <c r="BC84"/>
  <c r="BB84"/>
  <c r="BA84"/>
  <c r="AZ84"/>
  <c r="AY84"/>
  <c r="AX84"/>
  <c r="AW84"/>
  <c r="AV84"/>
  <c r="AU84"/>
  <c r="AT84"/>
  <c r="AS84"/>
  <c r="AG84"/>
  <c r="BD82"/>
  <c r="BC82"/>
  <c r="BB82"/>
  <c r="BA82"/>
  <c r="AZ82"/>
  <c r="AY82"/>
  <c r="AX82"/>
  <c r="AW82"/>
  <c r="AV82"/>
  <c r="AU82"/>
  <c r="AT82"/>
  <c r="AS82"/>
  <c r="AG82"/>
  <c r="BD79"/>
  <c r="BC79"/>
  <c r="BB79"/>
  <c r="BA79"/>
  <c r="AZ79"/>
  <c r="AY79"/>
  <c r="AX79"/>
  <c r="AW79"/>
  <c r="AV79"/>
  <c r="AU79"/>
  <c r="AT79"/>
  <c r="AS79"/>
  <c r="AG79"/>
  <c r="BD77"/>
  <c r="BC77"/>
  <c r="BB77"/>
  <c r="BA77"/>
  <c r="AZ77"/>
  <c r="AY77"/>
  <c r="AX77"/>
  <c r="AW77"/>
  <c r="AV77"/>
  <c r="AU77"/>
  <c r="AT77"/>
  <c r="AS77"/>
  <c r="AG77"/>
  <c r="BD75"/>
  <c r="BC75"/>
  <c r="BB75"/>
  <c r="BA75"/>
  <c r="AZ75"/>
  <c r="AY75"/>
  <c r="AX75"/>
  <c r="AW75"/>
  <c r="AV75"/>
  <c r="AU75"/>
  <c r="AT75"/>
  <c r="AS75"/>
  <c r="AG75"/>
  <c r="BD73"/>
  <c r="BC73"/>
  <c r="BB73"/>
  <c r="BA73"/>
  <c r="AZ73"/>
  <c r="AY73"/>
  <c r="AX73"/>
  <c r="AW73"/>
  <c r="AV73"/>
  <c r="AU73"/>
  <c r="AT73"/>
  <c r="AS73"/>
  <c r="AG73"/>
  <c r="BD71"/>
  <c r="BC71"/>
  <c r="BB71"/>
  <c r="BA71"/>
  <c r="AZ71"/>
  <c r="AY71"/>
  <c r="AX71"/>
  <c r="AW71"/>
  <c r="AV71"/>
  <c r="AU71"/>
  <c r="AT71"/>
  <c r="AS71"/>
  <c r="AG71"/>
  <c r="BD69"/>
  <c r="BC69"/>
  <c r="BB69"/>
  <c r="BA69"/>
  <c r="AZ69"/>
  <c r="AY69"/>
  <c r="AX69"/>
  <c r="AW69"/>
  <c r="AV69"/>
  <c r="AU69"/>
  <c r="AT69"/>
  <c r="AS69"/>
  <c r="AG69"/>
  <c r="BD66"/>
  <c r="BC66"/>
  <c r="BB66"/>
  <c r="BA66"/>
  <c r="AZ66"/>
  <c r="AY66"/>
  <c r="AX66"/>
  <c r="AW66"/>
  <c r="AV66"/>
  <c r="AU66"/>
  <c r="AT66"/>
  <c r="AS66"/>
  <c r="AG66"/>
  <c r="BD63"/>
  <c r="BC63"/>
  <c r="BB63"/>
  <c r="BA63"/>
  <c r="AZ63"/>
  <c r="AY63"/>
  <c r="AX63"/>
  <c r="AW63"/>
  <c r="AV63"/>
  <c r="AU63"/>
  <c r="AT63"/>
  <c r="AS63"/>
  <c r="AG63"/>
  <c r="BD61"/>
  <c r="BC61"/>
  <c r="BB61"/>
  <c r="BA61"/>
  <c r="AZ61"/>
  <c r="AY61"/>
  <c r="AX61"/>
  <c r="AW61"/>
  <c r="AV61"/>
  <c r="AU61"/>
  <c r="AT61"/>
  <c r="AS61"/>
  <c r="AG61"/>
  <c r="BD57"/>
  <c r="BC57"/>
  <c r="BB57"/>
  <c r="BA57"/>
  <c r="AZ57"/>
  <c r="AY57"/>
  <c r="AX57"/>
  <c r="AW57"/>
  <c r="AV57"/>
  <c r="AU57"/>
  <c r="AT57"/>
  <c r="AS57"/>
  <c r="AG57"/>
  <c r="BD54"/>
  <c r="BC54"/>
  <c r="BB54"/>
  <c r="BA54"/>
  <c r="AZ54"/>
  <c r="AY54"/>
  <c r="AX54"/>
  <c r="AW54"/>
  <c r="AV54"/>
  <c r="AU54"/>
  <c r="AT54"/>
  <c r="AS54"/>
  <c r="AG54"/>
  <c r="BD53"/>
  <c r="BC53"/>
  <c r="BB53"/>
  <c r="BA53"/>
  <c r="AZ53"/>
  <c r="AY53"/>
  <c r="AX53"/>
  <c r="AW53"/>
  <c r="AV53"/>
  <c r="AU53"/>
  <c r="AT53"/>
  <c r="AS53"/>
  <c r="AG53"/>
  <c r="BD52"/>
  <c r="BC52"/>
  <c r="BB52"/>
  <c r="BA52"/>
  <c r="AZ52"/>
  <c r="AY52"/>
  <c r="AX52"/>
  <c r="AW52"/>
  <c r="AV52"/>
  <c r="AU52"/>
  <c r="AT52"/>
  <c r="AS52"/>
  <c r="AG52"/>
  <c r="BD51"/>
  <c r="W30"/>
  <c r="BC51"/>
  <c r="W29"/>
  <c r="BB51"/>
  <c r="W28"/>
  <c r="BA51"/>
  <c r="W27"/>
  <c r="AZ51"/>
  <c r="W26"/>
  <c r="AY51"/>
  <c r="AX51"/>
  <c r="AW51"/>
  <c r="AK27"/>
  <c r="AV51"/>
  <c r="AK26"/>
  <c r="AU51"/>
  <c r="AT51"/>
  <c r="AS51"/>
  <c r="AG51"/>
  <c r="AK23"/>
  <c r="AT118"/>
  <c r="AN118"/>
  <c r="AT117"/>
  <c r="AN117"/>
  <c r="AT116"/>
  <c r="AN116"/>
  <c r="AT115"/>
  <c r="AN115"/>
  <c r="AT114"/>
  <c r="AN114"/>
  <c r="AN113"/>
  <c r="AT112"/>
  <c r="AN112"/>
  <c r="AT111"/>
  <c r="AN111"/>
  <c r="AT110"/>
  <c r="AN110"/>
  <c r="AN109"/>
  <c r="AT108"/>
  <c r="AN108"/>
  <c r="AT107"/>
  <c r="AN107"/>
  <c r="AT106"/>
  <c r="AN106"/>
  <c r="AN105"/>
  <c r="AN104"/>
  <c r="AT103"/>
  <c r="AN103"/>
  <c r="AT102"/>
  <c r="AN102"/>
  <c r="AT101"/>
  <c r="AN101"/>
  <c r="AT100"/>
  <c r="AN100"/>
  <c r="AT99"/>
  <c r="AN99"/>
  <c r="AN98"/>
  <c r="AT97"/>
  <c r="AN97"/>
  <c r="AT96"/>
  <c r="AN96"/>
  <c r="AT95"/>
  <c r="AN95"/>
  <c r="AN94"/>
  <c r="AT93"/>
  <c r="AN93"/>
  <c r="AT92"/>
  <c r="AN92"/>
  <c r="AT91"/>
  <c r="AN91"/>
  <c r="AN90"/>
  <c r="AN89"/>
  <c r="AT88"/>
  <c r="AN88"/>
  <c r="AN87"/>
  <c r="AT86"/>
  <c r="AN86"/>
  <c r="AT85"/>
  <c r="AN85"/>
  <c r="AN84"/>
  <c r="AT83"/>
  <c r="AN83"/>
  <c r="AN82"/>
  <c r="AT81"/>
  <c r="AN81"/>
  <c r="AT80"/>
  <c r="AN80"/>
  <c r="AN79"/>
  <c r="AT78"/>
  <c r="AN78"/>
  <c r="AN77"/>
  <c r="AT76"/>
  <c r="AN76"/>
  <c r="AN75"/>
  <c r="AT74"/>
  <c r="AN74"/>
  <c r="AN73"/>
  <c r="AT72"/>
  <c r="AN72"/>
  <c r="AN71"/>
  <c r="AT70"/>
  <c r="AN70"/>
  <c r="AN69"/>
  <c r="AT68"/>
  <c r="AN68"/>
  <c r="AT67"/>
  <c r="AN67"/>
  <c r="AN66"/>
  <c r="AT65"/>
  <c r="AN65"/>
  <c r="AT64"/>
  <c r="AN64"/>
  <c r="AN63"/>
  <c r="AT62"/>
  <c r="AN62"/>
  <c r="AN61"/>
  <c r="AT60"/>
  <c r="AN60"/>
  <c r="AT59"/>
  <c r="AN59"/>
  <c r="AT58"/>
  <c r="AN58"/>
  <c r="AN57"/>
  <c r="AT56"/>
  <c r="AN56"/>
  <c r="AT55"/>
  <c r="AN55"/>
  <c r="AN54"/>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<sst xmlns="http://schemas.openxmlformats.org/spreadsheetml/2006/main">
  <si>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</si>
  <si>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</si>
  <si>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</si>
  <si>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</si>
  <si>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</si>
  <si>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</si>
  <si>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</si>
  <si>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{af4006a7-68bf-4ec1-9ff8-573e361b4f4a}</t>
  </si>
  <si>
    <t>0,01</t>
  </si>
  <si>
    <t>21</t>
  </si>
  <si>
    <t>15</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</si>
  <si>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</si>
  <si>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</si>
  <si>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</si>
  <si>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</si>
  <si>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</si>
  <si>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</si>
  <si>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</si>
  <si>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</si>
  <si>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SZZ Děčín východ horní nádraží 1.změna</t>
  </si>
  <si>
    <t>KSO:</t>
  </si>
  <si>
    <t/>
  </si>
  <si>
    <t>CC-CZ:</t>
  </si>
  <si>
    <t>Místo:</t>
  </si>
  <si>
    <t xml:space="preserve"> </t>
  </si>
  <si>
    <t>Datum:</t>
  </si>
  <si>
    <t>24. 8. 2018</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</si>
  <si>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</si>
  <si>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</si>
  <si>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</si>
  <si>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</si>
  <si>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</si>
  <si>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</si>
  <si>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</si>
  <si>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</si>
  <si>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</si>
  <si>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</si>
  <si>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</si>
  <si>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</si>
  <si>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</si>
  <si>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</si>
  <si>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</si>
  <si>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</si>
  <si>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</si>
  <si>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</si>
  <si>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</si>
  <si>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</si>
  <si>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</si>
  <si>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</si>
  <si>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</si>
  <si>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</si>
  <si>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</si>
  <si>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</si>
  <si>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</si>
  <si>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</si>
  <si>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</si>
  <si>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</si>
  <si>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</si>
  <si>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</si>
  <si>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</si>
  <si>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</si>
  <si>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</si>
  <si>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</si>
  <si>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</si>
  <si>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</si>
  <si>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</si>
  <si>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</si>
  <si>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</si>
  <si>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</si>
  <si>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</si>
  <si>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</si>
  <si>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</si>
  <si>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</si>
  <si>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</si>
  <si>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</si>
  <si>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Železniční zabezpečovací a sdělovací zařízení</t>
  </si>
  <si>
    <t>PRO</t>
  </si>
  <si>
    <t>{eb9fea7f-fbbb-444a-a05d-93f8706749f6}</t>
  </si>
  <si>
    <t>2</t>
  </si>
  <si>
    <t>PS 01-11-01</t>
  </si>
  <si>
    <t>Oprava SZZ</t>
  </si>
  <si>
    <t>Soupis</t>
  </si>
  <si>
    <t>{767ee73a-7dde-4a02-8753-f86325feecfc}</t>
  </si>
  <si>
    <t>PS 01-11-01.01</t>
  </si>
  <si>
    <t>Kabelizace a zemní práce</t>
  </si>
  <si>
    <t>3</t>
  </si>
  <si>
    <t>{4306fbeb-8adb-4fc4-a24a-b0bf56c2df8d}</t>
  </si>
  <si>
    <t>/</t>
  </si>
  <si>
    <t>PS 01-11-01.01.1</t>
  </si>
  <si>
    <t>ÚRS</t>
  </si>
  <si>
    <t>4</t>
  </si>
  <si>
    <t>{6d0c96df-a146-4f34-859d-ab671107cd68}</t>
  </si>
  <si>
    <t>PS 01-11-01.01.2</t>
  </si>
  <si>
    <t>ÚOŽI</t>
  </si>
  <si>
    <t>{42d2cc12-931a-4a1b-a8b7-6c4efa421a19}</t>
  </si>
  <si>
    <t>PS 01-11-01.02</t>
  </si>
  <si>
    <t>Venkovní zařízení</t>
  </si>
  <si>
    <t>{ba870fcd-7e4e-4944-983b-34c5c6453b2d}</t>
  </si>
  <si>
    <t>PS 01-11-01.02.1</t>
  </si>
  <si>
    <t>{3ed1daca-85d9-4ed9-8cd6-d1dae915422c}</t>
  </si>
  <si>
    <t>PS 01-11-01.02.2</t>
  </si>
  <si>
    <t>{a1a02ace-8d73-4c17-a58b-dfa850d6c5f1}</t>
  </si>
  <si>
    <t>PS 01-11-01.02.3</t>
  </si>
  <si>
    <t>Dodávka SSZT NEOCEŇOVAT</t>
  </si>
  <si>
    <t>{d55e596a-49f2-49cd-a2c6-c7be68be8951}</t>
  </si>
  <si>
    <t>PS 01-11-01.03</t>
  </si>
  <si>
    <t>Vnitřní zařízení</t>
  </si>
  <si>
    <t>{0e83d6d1-5628-4e05-8117-430044dc73e6}</t>
  </si>
  <si>
    <t>PS 01-11-01.03.1</t>
  </si>
  <si>
    <t>{7668d64a-5303-4ec7-adae-d942dfe91416}</t>
  </si>
  <si>
    <t>PS 01-11-01.04</t>
  </si>
  <si>
    <t>JOP</t>
  </si>
  <si>
    <t>{ac517a19-fe7e-4467-88e5-f56fb98e9802}</t>
  </si>
  <si>
    <t>PS01-11-01.04.1</t>
  </si>
  <si>
    <t>{85bb43b3-e419-4918-8f81-68c57d6ea517}</t>
  </si>
  <si>
    <t>PS01-11-01.04.2</t>
  </si>
  <si>
    <t>{124b7882-9cd0-43cf-913f-34c7e6d90e74}</t>
  </si>
  <si>
    <t>PS 01-11-01.05</t>
  </si>
  <si>
    <t>TEDIS</t>
  </si>
  <si>
    <t>{9547f3be-d9bb-4b80-a75c-de75209de0d1}</t>
  </si>
  <si>
    <t>PS 01-11-01.05.1</t>
  </si>
  <si>
    <t>Centrální - ÚOŽI</t>
  </si>
  <si>
    <t>{29e93e89-810a-4be6-9456-1bdd5220badd}</t>
  </si>
  <si>
    <t>PS 01-11-01.05.2</t>
  </si>
  <si>
    <t>SZZ - ÚOŽI</t>
  </si>
  <si>
    <t>{960e9261-a3e4-4da0-9bba-8b58ae275508}</t>
  </si>
  <si>
    <t>PS 01-11-01.06</t>
  </si>
  <si>
    <t>Úprava SW žst. Benešov n. Pl.</t>
  </si>
  <si>
    <t>{34fce2e7-8067-4db6-9d79-8d148ea194b6}</t>
  </si>
  <si>
    <t>PS01-11-01.07.5</t>
  </si>
  <si>
    <t>Oprava SZZ - úprava SW ŽST Benešov n. Pl. - ÚOŽI</t>
  </si>
  <si>
    <t>{dfa4602c-2f1a-4631-8cd3-5013f75bb975}</t>
  </si>
  <si>
    <t>PS 01-11-01.07</t>
  </si>
  <si>
    <t>Počítače náprav</t>
  </si>
  <si>
    <t>{6caaec7f-f01b-4ee0-aee9-fefbfd07207b}</t>
  </si>
  <si>
    <t>PS 01-11-01.07.1</t>
  </si>
  <si>
    <t>{fea7b72e-923d-4e4c-8c61-23c41f77c81d}</t>
  </si>
  <si>
    <t>PS 01-11-01.08</t>
  </si>
  <si>
    <t>Úpravy St. 1</t>
  </si>
  <si>
    <t>{5646c6a5-493b-4fdc-8378-dd458e90f0d2}</t>
  </si>
  <si>
    <t>PS 01-11-01.08.1</t>
  </si>
  <si>
    <t>{181b261f-2268-4bd1-932a-d189b8cbb198}</t>
  </si>
  <si>
    <t>PS 01-11-01.09</t>
  </si>
  <si>
    <t>Úpravy ústř. stav. Děčín hl. n.</t>
  </si>
  <si>
    <t>{a8031127-11c3-467a-8ad4-ae5ae380e6c3}</t>
  </si>
  <si>
    <t>PS 01-11-01.09.1</t>
  </si>
  <si>
    <t>{fdb6ffb1-894a-4132-bb40-f1f32be822d5}</t>
  </si>
  <si>
    <t>PS 01-11-01.10</t>
  </si>
  <si>
    <t>EZS</t>
  </si>
  <si>
    <t>{c630b679-6b82-47c1-91e3-ed26f35110d1}</t>
  </si>
  <si>
    <t>PS 01-11-01.10.1</t>
  </si>
  <si>
    <t>{9eba456c-38d4-4f1f-a253-02aab3f64239}</t>
  </si>
  <si>
    <t>PS 01-11-01.11</t>
  </si>
  <si>
    <t>Rozhlas</t>
  </si>
  <si>
    <t>{43b9ac82-7f78-4d85-be75-2544292bd472}</t>
  </si>
  <si>
    <t>PS 01-11-01.11.1</t>
  </si>
  <si>
    <t>{924dcc77-6326-4c6d-b4c3-825ba3eab908}</t>
  </si>
  <si>
    <t>PS 01-11-01.11.2</t>
  </si>
  <si>
    <t>{ed57313d-24df-4f7a-b1ba-b79f675458de}</t>
  </si>
  <si>
    <t>PS 01-11-01.12</t>
  </si>
  <si>
    <t>Informační zařízení</t>
  </si>
  <si>
    <t>{b1b1d08a-b65e-4f7a-9b05-2cbb299b3cdf}</t>
  </si>
  <si>
    <t>PS 01-11-01.12.1</t>
  </si>
  <si>
    <t>{7dffcf1c-4428-49ed-8308-2f10dfe157de}</t>
  </si>
  <si>
    <t>PS 01-11-01.13</t>
  </si>
  <si>
    <t>Demontáže</t>
  </si>
  <si>
    <t>{d81a0e3f-1347-4a37-9e8b-017624305476}</t>
  </si>
  <si>
    <t>PS 01-11-01.13.1</t>
  </si>
  <si>
    <t>{0ad372ca-6f59-446a-b4cc-64dd5587e688}</t>
  </si>
  <si>
    <t>PS 01-11-01.13.2</t>
  </si>
  <si>
    <t>{ae6c612f-7c58-479c-8560-fd266680c53a}</t>
  </si>
  <si>
    <t>PS 01-11-01.14</t>
  </si>
  <si>
    <t>VRN</t>
  </si>
  <si>
    <t>{0f1bec36-00c5-416b-a07c-47923629ef42}</t>
  </si>
  <si>
    <t>PS 01-11-01.14.1</t>
  </si>
  <si>
    <t>{9a2aa5fb-9b23-4a7a-b85f-881277cdb619}</t>
  </si>
  <si>
    <t>D.3</t>
  </si>
  <si>
    <t>Silnoproudá technlogie</t>
  </si>
  <si>
    <t>{f11e3899-8fc9-4b8c-973b-058900f5e8de}</t>
  </si>
  <si>
    <t>PS 01-35-01</t>
  </si>
  <si>
    <t>Trafostanice</t>
  </si>
  <si>
    <t>{4d29538b-ebfc-4ff3-9dad-ca1a52df30fe}</t>
  </si>
  <si>
    <t>PS 01-35-01.01</t>
  </si>
  <si>
    <t>{e6b881da-2037-40db-8511-18937d6be1ac}</t>
  </si>
  <si>
    <t>PS 01-35-01.02</t>
  </si>
  <si>
    <t>{78579628-2bcf-450f-9c7d-fcd694b6550c}</t>
  </si>
  <si>
    <t>PS 01-35-01.03</t>
  </si>
  <si>
    <t>{a5b7a4fe-860e-402d-b447-efdec0e98333}</t>
  </si>
  <si>
    <t>E.1</t>
  </si>
  <si>
    <t>Železniční spodek a svršek , nástupiště</t>
  </si>
  <si>
    <t>STA</t>
  </si>
  <si>
    <t>{b582afb5-8f3b-4756-8c90-7f302d29129c}</t>
  </si>
  <si>
    <t>SO 02.1</t>
  </si>
  <si>
    <t>Staniční koleje 101,103 - svršek a spodek - ÚOŽI</t>
  </si>
  <si>
    <t>{d6b0391c-1282-4b3b-b5b8-be20b685d083}</t>
  </si>
  <si>
    <t>SO 04</t>
  </si>
  <si>
    <t>Nástupiště - ÚOŽI</t>
  </si>
  <si>
    <t>{2b266291-fd2f-41eb-b3fb-a33b522341a6}</t>
  </si>
  <si>
    <t>SO 06</t>
  </si>
  <si>
    <t>{3d66cdee-896f-4d22-b07a-5cbc3c3f3560}</t>
  </si>
  <si>
    <t>E.2</t>
  </si>
  <si>
    <t>Pozemní stavební objekty</t>
  </si>
  <si>
    <t>{216f9bae-4b10-4f9c-8c46-54ce6112e871}</t>
  </si>
  <si>
    <t>SO 03-40-01</t>
  </si>
  <si>
    <t>Rekonstrukce budovy - ÚRS</t>
  </si>
  <si>
    <t>{318fd4b3-6250-4343-9e22-7dae4db0e004}</t>
  </si>
  <si>
    <t>SO 03-40-02</t>
  </si>
  <si>
    <t>Vzduchotechnika a klimatizace - ÚRS</t>
  </si>
  <si>
    <t>{61117b09-9d1f-4adc-91ea-c7a9200274d9}</t>
  </si>
  <si>
    <t>SO 03-40-03</t>
  </si>
  <si>
    <t>Zdravotně technické instalace - ÚRS</t>
  </si>
  <si>
    <t>{0a774da2-6959-4975-874c-b671f1f044a6}</t>
  </si>
  <si>
    <t>SO 03-40-04</t>
  </si>
  <si>
    <t>Ústřední vytápění - ÚRS</t>
  </si>
  <si>
    <t>{9263caf7-232d-47fb-bac2-06f4b88d2ab3}</t>
  </si>
  <si>
    <t>SO 03-40-05</t>
  </si>
  <si>
    <t>Vnitřní plynovod - ÚRS</t>
  </si>
  <si>
    <t>{8e2fe445-259e-4ffb-9998-12bbf14a6e33}</t>
  </si>
  <si>
    <t>E.3</t>
  </si>
  <si>
    <t>Trakční a energetická zařízení</t>
  </si>
  <si>
    <t>{ce26292d-ca23-4862-8005-cdcd2a48426c}</t>
  </si>
  <si>
    <t>SO 01-34-01</t>
  </si>
  <si>
    <t>EOV</t>
  </si>
  <si>
    <t>{4e0de98f-46bf-4ff4-b82e-9d706b2da7e9}</t>
  </si>
  <si>
    <t>SO 01-34-01.01</t>
  </si>
  <si>
    <t>Rozvody - ÚOŽI</t>
  </si>
  <si>
    <t>{d43d8fb7-f361-46d5-bffc-9ef0dc9832e7}</t>
  </si>
  <si>
    <t>SO 01-34-01.02</t>
  </si>
  <si>
    <t>Zemní práce - ÚRS</t>
  </si>
  <si>
    <t>{972d1845-7bc6-4c53-940b-872e59622cc5}</t>
  </si>
  <si>
    <t>SO 01-34-01.03</t>
  </si>
  <si>
    <t>{47abe9d5-afd9-44c8-9065-f33bfba2ef2d}</t>
  </si>
  <si>
    <t>SO 01-35-01</t>
  </si>
  <si>
    <t>Trakční vedení</t>
  </si>
  <si>
    <t>{4b4041fe-fd9c-4fdb-be88-f71420da28d7}</t>
  </si>
  <si>
    <t>SO 01-35-01.01</t>
  </si>
  <si>
    <t>{6ec7e6be-55b5-4c0e-b041-ba03851146eb}</t>
  </si>
  <si>
    <t>SO 01-35-01.02</t>
  </si>
  <si>
    <t>{af765746-6bea-427d-829d-71af9de3105d}</t>
  </si>
  <si>
    <t>SO 01-35-01.03</t>
  </si>
  <si>
    <t>{1031ed9d-a69b-47f6-977a-fa1d47bdc97b}</t>
  </si>
  <si>
    <t>SO 01-36-01</t>
  </si>
  <si>
    <t>kabelové rozvody, osvětlení a DOÚO</t>
  </si>
  <si>
    <t>{2927e7fe-50ec-473d-bd30-8e7e98f680fe}</t>
  </si>
  <si>
    <t>SO 01-36-01.1</t>
  </si>
  <si>
    <t>Rozvody a osvětlení - ÚOŽI</t>
  </si>
  <si>
    <t>{82ac8d75-70bd-470a-98bf-2778b293cb46}</t>
  </si>
  <si>
    <t>SO 01-31-01.2</t>
  </si>
  <si>
    <t>ZZEE - ÚOŽI</t>
  </si>
  <si>
    <t>{00fbf68e-1c1d-4b47-813b-6b2b4433484e}</t>
  </si>
  <si>
    <t>SO 01-31-01.3</t>
  </si>
  <si>
    <t>Přeložky vn kabelů - ÚOŽI</t>
  </si>
  <si>
    <t>{a3c05523-339b-4405-81f7-e592b2017681}</t>
  </si>
  <si>
    <t>SO 01-31-01.4</t>
  </si>
  <si>
    <t>{0a47aabb-4166-41ca-b82a-9ff7e69c8c53}</t>
  </si>
  <si>
    <t>SO 01-31-01.5</t>
  </si>
  <si>
    <t>VRN - ÚRS</t>
  </si>
  <si>
    <t>{7bc3526a-50f9-470b-b5ec-7cecf4020fd1}</t>
  </si>
  <si>
    <t>1) Krycí list soupisu</t>
  </si>
  <si>
    <t>2) Rekapitulace</t>
  </si>
  <si>
    <t>3) Soupis prací</t>
  </si>
  <si>
    <t>Zpět na list:</t>
  </si>
  <si>
    <t>Rekapitulace stavby</t>
  </si>
  <si>
    <t>KRYCÍ LIST SOUPISU</t>
  </si>
  <si>
    <t>Objekt:</t>
  </si>
  <si>
    <t>D.1 - Železniční zabezpečovací a sdělovací zařízení</t>
  </si>
  <si>
    <t>Soupis:</t>
  </si>
  <si>
    <t>PS 01-11-01 - Oprava SZZ</t>
  </si>
  <si>
    <t>Úroveň 4:</t>
  </si>
  <si>
    <t>PS 01-11-01.01.1 - ÚRS</t>
  </si>
  <si>
    <t>Děčín</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</si>
  <si>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</si>
  <si>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</si>
  <si>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</si>
  <si>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</si>
  <si>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</si>
  <si>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</si>
  <si>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</si>
  <si>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</si>
  <si>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M - Práce a dodávky M</t>
  </si>
  <si>
    <t xml:space="preserve">    22-M - Montáže technologických zařízení pro dopravní stavby</t>
  </si>
  <si>
    <t xml:space="preserve">    46-M - Zemní práce při extr.mont.pracích</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</si>
  <si>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</si>
  <si>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</si>
  <si>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</si>
  <si>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</si>
  <si>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</si>
  <si>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</si>
  <si>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</si>
  <si>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</si>
  <si>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</si>
  <si>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</si>
  <si>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</si>
  <si>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</si>
  <si>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</si>
  <si>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</si>
  <si>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</si>
  <si>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</si>
  <si>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</si>
  <si>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</si>
  <si>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</si>
  <si>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131301102</t>
  </si>
  <si>
    <t>Hloubení nezapažených jam a zářezů s urovnáním dna do předepsaného profilu a spádu v hornině tř. 4 přes 100 do 1 000 m3</t>
  </si>
  <si>
    <t>m3</t>
  </si>
  <si>
    <t>CS ÚRS 2018 01</t>
  </si>
  <si>
    <t>985968453</t>
  </si>
  <si>
    <t>VV</t>
  </si>
  <si>
    <t>2*21*2*1,5*1</t>
  </si>
  <si>
    <t>21 protlaků startovací a cílová jáma 2*1,5*1 m</t>
  </si>
  <si>
    <t>Součet</t>
  </si>
  <si>
    <t>132301102</t>
  </si>
  <si>
    <t>Hloubení zapažených i nezapažených rýh šířky do 600 mm s urovnáním dna do předepsaného profilu a spádu v hornině tř. 4 přes 100 m3</t>
  </si>
  <si>
    <t>-941897660</t>
  </si>
  <si>
    <t>0,5*0,8*2800</t>
  </si>
  <si>
    <t>Kabelová rýha</t>
  </si>
  <si>
    <t>0,35*0,8*400</t>
  </si>
  <si>
    <t>141721115</t>
  </si>
  <si>
    <t>Řízený zemní protlak v hornině tř. 1 až 4, včetně protlačení trub v hloubce do 6 m vnějšího průměru vrtu přes 125 do 160 mm</t>
  </si>
  <si>
    <t>m</t>
  </si>
  <si>
    <t>954042316</t>
  </si>
  <si>
    <t>P</t>
  </si>
  <si>
    <t>Poznámka k položce:
Materiál je ÚOŽI</t>
  </si>
  <si>
    <t>(3*6)+(3*12)+(2*14)+(2*9)+(6*5)+10+(3*36)+(6*10)+(6*5)+(5*10)+(6*15)+6+(2*6)+6+6+(2*12)</t>
  </si>
  <si>
    <t>počet x délka</t>
  </si>
  <si>
    <t>174101101</t>
  </si>
  <si>
    <t>Zásyp sypaninou z jakékoliv horniny s uložením výkopku ve vrstvách se zhutněním jam, šachet, rýh nebo kolem objektů v těchto vykopávkách</t>
  </si>
  <si>
    <t>204516016</t>
  </si>
  <si>
    <t>Svislé a kompletní konstrukce</t>
  </si>
  <si>
    <t>5</t>
  </si>
  <si>
    <t>388995111</t>
  </si>
  <si>
    <t>Tvarovka kabelovodu HDPE do konstrukce římsy tvar multikanál</t>
  </si>
  <si>
    <t>-1288628562</t>
  </si>
  <si>
    <t>6</t>
  </si>
  <si>
    <t>M</t>
  </si>
  <si>
    <t>34573003</t>
  </si>
  <si>
    <t>multikanál kabelovodu z HDPE základní 9ti komorový</t>
  </si>
  <si>
    <t>8</t>
  </si>
  <si>
    <t>-664028646</t>
  </si>
  <si>
    <t>7</t>
  </si>
  <si>
    <t>34573018</t>
  </si>
  <si>
    <t>sponka spojovací ocelová pro multikanál kabelovodu</t>
  </si>
  <si>
    <t>kus</t>
  </si>
  <si>
    <t>-1540869953</t>
  </si>
  <si>
    <t>34573005</t>
  </si>
  <si>
    <t>multikanál kabelovodu z HDPE základní 6ti komorový</t>
  </si>
  <si>
    <t>-2104359783</t>
  </si>
  <si>
    <t>9</t>
  </si>
  <si>
    <t>34573010</t>
  </si>
  <si>
    <t>vložka těsnící 6ti komorového multikanálu z HDPE</t>
  </si>
  <si>
    <t>-92063118</t>
  </si>
  <si>
    <t>10</t>
  </si>
  <si>
    <t>34573112</t>
  </si>
  <si>
    <t>komora přístupová kabelovodu z HDPE 1095x800x660 mm</t>
  </si>
  <si>
    <t>-57109717</t>
  </si>
  <si>
    <t>11</t>
  </si>
  <si>
    <t>34573116</t>
  </si>
  <si>
    <t>víko přístupové komory kabelovodu 800x1095 HDPE</t>
  </si>
  <si>
    <t>41570681</t>
  </si>
  <si>
    <t>Práce a dodávky M</t>
  </si>
  <si>
    <t>22-M</t>
  </si>
  <si>
    <t>Montáže technologických zařízení pro dopravní stavby</t>
  </si>
  <si>
    <t>12</t>
  </si>
  <si>
    <t>220260721</t>
  </si>
  <si>
    <t>Montáž žlabu kabelového děrovaný nebo neděrovaný včetně montáže kolen, T-kusů na předem připravené upevňovací body, uzavření víka 62/50 mm</t>
  </si>
  <si>
    <t>64</t>
  </si>
  <si>
    <t>2107622799</t>
  </si>
  <si>
    <t>13</t>
  </si>
  <si>
    <t>30925235</t>
  </si>
  <si>
    <t>šroub metrický celozávit DIN 933 8.8 BZ M6x16mm</t>
  </si>
  <si>
    <t>100 kus</t>
  </si>
  <si>
    <t>128</t>
  </si>
  <si>
    <t>-725576772</t>
  </si>
  <si>
    <t>46-M</t>
  </si>
  <si>
    <t>Zemní práce při extr.mont.pracích</t>
  </si>
  <si>
    <t>14</t>
  </si>
  <si>
    <t>460490013</t>
  </si>
  <si>
    <t>Krytí kabelů, spojek, koncovek a odbočnic kabelů výstražnou fólií z PVC včetně vyrovnání povrchu rýhy, rozvinutí a uložení fólie do rýhy, fólie šířky do 34cm</t>
  </si>
  <si>
    <t>1524808658</t>
  </si>
  <si>
    <t>460490014</t>
  </si>
  <si>
    <t>Krytí kabelů, spojek, koncovek a odbočnic kabelů výstražnou fólií z PVC včetně vyrovnání povrchu rýhy, rozvinutí a uložení fólie do rýhy, fólie šířky do 40cm</t>
  </si>
  <si>
    <t>138324249</t>
  </si>
  <si>
    <t>16</t>
  </si>
  <si>
    <t>460510274</t>
  </si>
  <si>
    <t>Kabelové prostupy, kanály a multikanály kanály ze žlabů plastových včetně utěsnění, vyspárování a zakrytí víkem do rýhy, bez výkopových prací, vnější šířky přes 10 do 20 cm</t>
  </si>
  <si>
    <t>1036100453</t>
  </si>
  <si>
    <t>17</t>
  </si>
  <si>
    <t>34575152</t>
  </si>
  <si>
    <t>žlab kabelový s víkem PVC (200x126)</t>
  </si>
  <si>
    <t>1147338863</t>
  </si>
  <si>
    <t>18</t>
  </si>
  <si>
    <t>460560164</t>
  </si>
  <si>
    <t>Zásyp kabelových rýh ručně s uložením výkopku ve vrstvách včetně zhutnění a urovnání povrchu šířky 35 cm hloubky 80 cm, v hornině třídy 4</t>
  </si>
  <si>
    <t>-1880626162</t>
  </si>
  <si>
    <t>19</t>
  </si>
  <si>
    <t>460560264</t>
  </si>
  <si>
    <t>Zásyp kabelových rýh ručně s uložením výkopku ve vrstvách včetně zhutnění a urovnání povrchu šířky 50 cm hloubky 80 cm, v hornině třídy 4</t>
  </si>
  <si>
    <t>86998524</t>
  </si>
  <si>
    <t>PS 01-11-01.01.2 - ÚOŽI</t>
  </si>
  <si>
    <t>OST - Ostatní</t>
  </si>
  <si>
    <t>OST</t>
  </si>
  <si>
    <t>Ostatní</t>
  </si>
  <si>
    <t>7590125035</t>
  </si>
  <si>
    <t>Montáž skříně SKU - postavení na betonový základ, montáž rámu do skříně, propojení prvků rámu s panelem svorkovnic drátovou formou, zatažení kabelů bez zhotovení a zapojení kabelových forem. Bez kabelových příchytek</t>
  </si>
  <si>
    <t>Sborník UOŽI 01 2018</t>
  </si>
  <si>
    <t>512</t>
  </si>
  <si>
    <t>-1484722668</t>
  </si>
  <si>
    <t>92210052361</t>
  </si>
  <si>
    <t>Skříň PR 4.2.3 na sokl, dvoudvéřová tříbodová</t>
  </si>
  <si>
    <t>-778930636</t>
  </si>
  <si>
    <t>92210052865</t>
  </si>
  <si>
    <t>Zámek ELPLAST, trojbodový bez vložky FAB</t>
  </si>
  <si>
    <t>-514128827</t>
  </si>
  <si>
    <t>92210054278</t>
  </si>
  <si>
    <t>Sokl ELPLAST SO 4.2.3</t>
  </si>
  <si>
    <t>-402984722</t>
  </si>
  <si>
    <t>92210410384</t>
  </si>
  <si>
    <t>Základ pro 2D ZK 0.2.3</t>
  </si>
  <si>
    <t>-1810127045</t>
  </si>
  <si>
    <t>92210466111</t>
  </si>
  <si>
    <t>PR 4.1.2 na sokl</t>
  </si>
  <si>
    <t>-205848565</t>
  </si>
  <si>
    <t>92210466332</t>
  </si>
  <si>
    <t>Sokl ELPLAST SO 4.1.2</t>
  </si>
  <si>
    <t>184397635</t>
  </si>
  <si>
    <t>92210466142</t>
  </si>
  <si>
    <t>Základ pro 3D ZK 0.1.2</t>
  </si>
  <si>
    <t>409918007</t>
  </si>
  <si>
    <t>7491100260</t>
  </si>
  <si>
    <t>Trubková vedení Ohebné elektroinstalační trubky KD09160 pr.160 KOPODUR r.</t>
  </si>
  <si>
    <t>-577876202</t>
  </si>
  <si>
    <t>7590525178</t>
  </si>
  <si>
    <t>Montáž kabelu úložného volně uloženého s jádrem 0,8 mm TCEKE do 50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</si>
  <si>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-2085739604</t>
  </si>
  <si>
    <t>7590525230</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</si>
  <si>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</si>
  <si>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1611282041</t>
  </si>
  <si>
    <t>7590525231</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</si>
  <si>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</si>
  <si>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-1318158789</t>
  </si>
  <si>
    <t>7590525232</t>
  </si>
  <si>
    <t>Montáž kabelu návěstního volně uloženého s jádrem 1 mm Cu TCEKEZE, TCEKFE, TCEKPFLEY, TCEKPFLEZE do 30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</si>
  <si>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-738607685</t>
  </si>
  <si>
    <t>7590525233</t>
  </si>
  <si>
    <t>Montáž kabelu návěstního volně uloženého s jádrem 1 mm Cu TCEKEZE, TCEKFE, TCEKPFLEY, TCEKPFLEZE do 61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</si>
  <si>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405052234</t>
  </si>
  <si>
    <t>7590520585</t>
  </si>
  <si>
    <t>Venkovní vedení kabelová - metalické sítě Plněné, armované Al dráty, ochranný obal z PE 4x0,8 TCEPKPFLEZE 3 x 4 x 0,8</t>
  </si>
  <si>
    <t>2002421228</t>
  </si>
  <si>
    <t>7590520590</t>
  </si>
  <si>
    <t>Venkovní vedení kabelová - metalické sítě Plněné, armované Al dráty, ochranný obal z PE 4x0,8 TCEPKPFLEZE 5 x 4 x 0,8</t>
  </si>
  <si>
    <t>953875401</t>
  </si>
  <si>
    <t>7590520595</t>
  </si>
  <si>
    <t>Venkovní vedení kabelová - metalické sítě Plněné, armované Al dráty, ochranný obal z PE 4x0,8 TCEPKPFLEZE 10 x 4 x 0,8</t>
  </si>
  <si>
    <t>791114256</t>
  </si>
  <si>
    <t>7590520600</t>
  </si>
  <si>
    <t>Venkovní vedení kabelová - metalické sítě Plněné, armované Al dráty, ochranný obal z PE 4x0,8 TCEPKPFLEZE 15 x 4 x 0,8</t>
  </si>
  <si>
    <t>-333689397</t>
  </si>
  <si>
    <t>7590521045</t>
  </si>
  <si>
    <t>Venkovní vedení kabelová - metalické sítě Plněné, párované s ochr. vodičem, armované Al dráty TCEKPFLEZE 3 P 1,0 D</t>
  </si>
  <si>
    <t>-590803724</t>
  </si>
  <si>
    <t>20</t>
  </si>
  <si>
    <t>7590521050</t>
  </si>
  <si>
    <t>Venkovní vedení kabelová - metalické sítě Plněné, párované s ochr. vodičem, armované Al dráty TCEKPFLEZE 4 P 1,0 D</t>
  </si>
  <si>
    <t>-58565024</t>
  </si>
  <si>
    <t>7590521060</t>
  </si>
  <si>
    <t>Venkovní vedení kabelová - metalické sítě Plněné, párované s ochr. vodičem, armované Al dráty TCEKPFLEZE 7 P 1,0 D</t>
  </si>
  <si>
    <t>-326969583</t>
  </si>
  <si>
    <t>22</t>
  </si>
  <si>
    <t>7590521065</t>
  </si>
  <si>
    <t>Venkovní vedení kabelová - metalické sítě Plněné, párované s ochr. vodičem, armované Al dráty TCEKPFLEZE 12 P 1,0 D</t>
  </si>
  <si>
    <t>-1981457242</t>
  </si>
  <si>
    <t>23</t>
  </si>
  <si>
    <t>7590521070</t>
  </si>
  <si>
    <t>Venkovní vedení kabelová - metalické sítě Plněné, párované s ochr. vodičem, armované Al dráty TCEKPFLEZE 16 P 1,0 D</t>
  </si>
  <si>
    <t>-147881661</t>
  </si>
  <si>
    <t>24</t>
  </si>
  <si>
    <t>7590521075</t>
  </si>
  <si>
    <t>Venkovní vedení kabelová - metalické sítě Plněné, párované s ochr. vodičem, armované Al dráty TCEKPFLEZE 24 P 1,0 D</t>
  </si>
  <si>
    <t>841097958</t>
  </si>
  <si>
    <t>25</t>
  </si>
  <si>
    <t>7590521080</t>
  </si>
  <si>
    <t>Venkovní vedení kabelová - metalické sítě Plněné, párované s ochr. vodičem, armované Al dráty TCEKPFLEZE 30 P 1,0 D</t>
  </si>
  <si>
    <t>-1667504898</t>
  </si>
  <si>
    <t>26</t>
  </si>
  <si>
    <t>7590521085</t>
  </si>
  <si>
    <t>Venkovní vedení kabelová - metalické sítě Plněné, párované s ochr. vodičem, armované Al dráty TCEKPFLEZE 48 P 1,0 D</t>
  </si>
  <si>
    <t>-541703763</t>
  </si>
  <si>
    <t>27</t>
  </si>
  <si>
    <t>7590525577</t>
  </si>
  <si>
    <t>Montáž smršťovací spojky Raychem s pancířem na dvouplášťovém celoplastovém kabelu do 20 žil - nasazení manžety, spojení žil, převlečení manžety, nahřátí pro její tepelné smrštění, uložení spojky v jámě</t>
  </si>
  <si>
    <t>1387685308</t>
  </si>
  <si>
    <t>28</t>
  </si>
  <si>
    <t>7590540765</t>
  </si>
  <si>
    <t>Slaboproudé rozvody, kabely pro přívod a vnitřní instalaci Spojky metalických kabelů a příslušenství Teplem smrštitelná zesílená spojka pro netlakované kabely XAGA 500-43/8-150/EY</t>
  </si>
  <si>
    <t>-233793943</t>
  </si>
  <si>
    <t>29</t>
  </si>
  <si>
    <t>7590540775</t>
  </si>
  <si>
    <t>Slaboproudé rozvody, kabely pro přívod a vnitřní instalaci Spojky metalických kabelů a příslušenství Teplem smrštitelná zesílená spojka pro netlakované kabely XAGA 500-43/8-300/EY</t>
  </si>
  <si>
    <t>-2028219560</t>
  </si>
  <si>
    <t>30</t>
  </si>
  <si>
    <t>7590525578</t>
  </si>
  <si>
    <t>Montáž smršťovací spojky Raychem s pancířem na dvouplášťovém celoplastovém kabelu do 32 žil - nasazení manžety, spojení žil, převlečení manžety, nahřátí pro její tepelné smrštění, uložení spojky v jámě</t>
  </si>
  <si>
    <t>-1619449836</t>
  </si>
  <si>
    <t>31</t>
  </si>
  <si>
    <t>7590525580</t>
  </si>
  <si>
    <t>Montáž smršťovací spojky Raychem s pancířem na dvouplášťovém celoplastovém kabelu do 60 žil - nasazení manžety, spojení žil, převlečení manžety, nahřátí pro její tepelné smrštění, uložení spojky v jámě</t>
  </si>
  <si>
    <t>-2091275835</t>
  </si>
  <si>
    <t>32</t>
  </si>
  <si>
    <t>7590525582</t>
  </si>
  <si>
    <t>Montáž smršťovací spojky Raychem s pancířem na dvouplášťovém celoplastovém kabelu do 100 žil - nasazení manžety, spojení žil, převlečení manžety, nahřátí pro její tepelné smrštění, uložení spojky v jámě</t>
  </si>
  <si>
    <t>1142646508</t>
  </si>
  <si>
    <t>33</t>
  </si>
  <si>
    <t>7590525697</t>
  </si>
  <si>
    <t>Montáž ukončení celoplastového kabelu v závěru nebo rozvaděči se zářezovými svorkovnicemi s pancířem do 20 žil - odpancéřování kabelu, vyformování, zaříznutí vodičů do svorkovnice, přezkoušení izolačního stavu kabelových žil</t>
  </si>
  <si>
    <t>-1474111481</t>
  </si>
  <si>
    <t>34</t>
  </si>
  <si>
    <t>7590525698</t>
  </si>
  <si>
    <t>Montáž ukončení celoplastového kabelu v závěru nebo rozvaděči se zářezovými svorkovnicemi s pancířem do 40 žil - odpancéřování kabelu, vyformování, zaříznutí vodičů do svorkovnice, přezkoušení izolačního stavu kabelových žil</t>
  </si>
  <si>
    <t>829362204</t>
  </si>
  <si>
    <t>35</t>
  </si>
  <si>
    <t>7590525699</t>
  </si>
  <si>
    <t>Montáž ukončení celoplastového kabelu v závěru nebo rozvaděči se zářezovými svorkovnicemi s pancířem do 100 žil - odpancéřování kabelu, vyformování, zaříznutí vodičů do svorkovnice, přezkoušení izolačního stavu kabelových žil</t>
  </si>
  <si>
    <t>280500705</t>
  </si>
  <si>
    <t>36</t>
  </si>
  <si>
    <t>7590555132</t>
  </si>
  <si>
    <t>Montáž forma pro kabely TCEKPFLE, TCEKPFLEY, TCEKPFLEZE, TCEKPFLEZY do 3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</si>
  <si>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-1133819509</t>
  </si>
  <si>
    <t>37</t>
  </si>
  <si>
    <t>7590555134</t>
  </si>
  <si>
    <t>Montáž forma pro kabely TCEKPFLE, TCEKPFLEY, TCEKPFLEZE, TCEKPFLEZY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</si>
  <si>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902170974</t>
  </si>
  <si>
    <t>38</t>
  </si>
  <si>
    <t>7590555136</t>
  </si>
  <si>
    <t>Montáž forma pro kabely TCEKPFLE, TCEKPFLEY, TCEKPFLEZE, TCEKPFLEZY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</si>
  <si>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452982983</t>
  </si>
  <si>
    <t>39</t>
  </si>
  <si>
    <t>7590555138</t>
  </si>
  <si>
    <t>Montáž forma pro kabely TCEKPFLE, TCEKPFLEY, TCEKPFLEZE, TCEKPFLEZY do 12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</si>
  <si>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468901505</t>
  </si>
  <si>
    <t>40</t>
  </si>
  <si>
    <t>7590555140</t>
  </si>
  <si>
    <t>Montáž forma pro kabely TCEKPFLE, TCEKPFLEY, TCEKPFLEZE, TCEKPFLEZY do 16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</si>
  <si>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552198648</t>
  </si>
  <si>
    <t>41</t>
  </si>
  <si>
    <t>7590555142</t>
  </si>
  <si>
    <t>Montáž forma pro kabely TCEKPFLE, TCEKPFLEY, TCEKPFLEZE, TCEKPFLEZY do 24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</si>
  <si>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-1259885730</t>
  </si>
  <si>
    <t>42</t>
  </si>
  <si>
    <t>7590555144</t>
  </si>
  <si>
    <t>Montáž forma pro kabely TCEKPFLE, TCEKPFLEY, TCEKPFLEZE, TCEKPFLEZY do 30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</si>
  <si>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-435406089</t>
  </si>
  <si>
    <t>43</t>
  </si>
  <si>
    <t>7590555146</t>
  </si>
  <si>
    <t>Montáž forma pro kabely TCEKPFLE, TCEKPFLEY, TCEKPFLEZE, TCEKPFLEZY do 48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</si>
  <si>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607387533</t>
  </si>
  <si>
    <t>44</t>
  </si>
  <si>
    <t>7590555240</t>
  </si>
  <si>
    <t>Ukončení kabel CMSM na svorkovnici WAGO do 4 žil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</si>
  <si>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-976448595</t>
  </si>
  <si>
    <t>45</t>
  </si>
  <si>
    <t>7593505202</t>
  </si>
  <si>
    <t>Uložení HDPE trubky pro optický kabel do výkopu bez zřízení lože a bez krytí</t>
  </si>
  <si>
    <t>9998188</t>
  </si>
  <si>
    <t>46</t>
  </si>
  <si>
    <t>7593505220</t>
  </si>
  <si>
    <t>Montáž spojky Plasson na HDPE trubce rovné nebo redukční</t>
  </si>
  <si>
    <t>-1628346440</t>
  </si>
  <si>
    <t>47</t>
  </si>
  <si>
    <t>7593501125</t>
  </si>
  <si>
    <t>Trasy kabelového vedení Chráničky optického kabelu HDPE 6040 průměr 40/33 mm</t>
  </si>
  <si>
    <t>1581533759</t>
  </si>
  <si>
    <t>48</t>
  </si>
  <si>
    <t>7593501195</t>
  </si>
  <si>
    <t>Trasy kabelového vedení Spojky šroubovací pro chráničky optického kabelu HDPE 5050 průměr 40 mm</t>
  </si>
  <si>
    <t>-867140672</t>
  </si>
  <si>
    <t>49</t>
  </si>
  <si>
    <t>7593505240</t>
  </si>
  <si>
    <t>Montáž koncovky nebo záslepky Plasson na HDPE trubku</t>
  </si>
  <si>
    <t>1608026577</t>
  </si>
  <si>
    <t>50</t>
  </si>
  <si>
    <t>7598035170</t>
  </si>
  <si>
    <t>Kontrola tlakutěsnosti HDPE trubky v úseku do 2 000 m</t>
  </si>
  <si>
    <t>-58796572</t>
  </si>
  <si>
    <t>51</t>
  </si>
  <si>
    <t>7598035175</t>
  </si>
  <si>
    <t>Kontrola tlakutěsnosti HDPE trubky za každý metr přes 2 000 m</t>
  </si>
  <si>
    <t>732632469</t>
  </si>
  <si>
    <t>52</t>
  </si>
  <si>
    <t>7491210030</t>
  </si>
  <si>
    <t>Elektroinstalační materiál Kabelové žlaby plechové, pozinkované MARS NKZI 50X250X0.70 S pozink</t>
  </si>
  <si>
    <t>-375002180</t>
  </si>
  <si>
    <t>53</t>
  </si>
  <si>
    <t>7491210090</t>
  </si>
  <si>
    <t>Elektroinstalační materiál Kabelové žlaby plechové, pozinkované Víko MARS EKO T 2x125+1x62 5060</t>
  </si>
  <si>
    <t>1715529754</t>
  </si>
  <si>
    <t>54</t>
  </si>
  <si>
    <t>7492104470</t>
  </si>
  <si>
    <t>Spojovací vedení, podpěrné izolátory Spojky, ukončení pasu, ostatní Spojka MARS EKO 100 5138</t>
  </si>
  <si>
    <t>864464297</t>
  </si>
  <si>
    <t>PS 01-11-01.02.1 - ÚRS</t>
  </si>
  <si>
    <t>460070114</t>
  </si>
  <si>
    <t>Hloubení nezapažených jam ručně pro ostatní konstrukce s přemístěním výkopku do vzdálenosti 3 m od okraje jámy nebo naložením na dopravní prostředek, včetně zásypu, zhutnění a urovnání povrchu pro uložení přestavníku se zhotovením ohrádky, v hornině třídy 4</t>
  </si>
  <si>
    <t>1729140029</t>
  </si>
  <si>
    <t>460070204</t>
  </si>
  <si>
    <t>Hloubení nezapažených jam ručně pro ostatní konstrukce s přemístěním výkopku do vzdálenosti 3 m od okraje jámy nebo naložením na dopravní prostředek, včetně zásypu, zhutnění a urovnání povrchu pro základy telefonních objektů, v hornině třídy 4</t>
  </si>
  <si>
    <t>-572795248</t>
  </si>
  <si>
    <t>460070254</t>
  </si>
  <si>
    <t>Hloubení nezapažených jam ručně pro ostatní konstrukce s přemístěním výkopku do vzdálenosti 3 m od okraje jámy nebo naložením na dopravní prostředek, včetně zásypu, zhutnění a urovnání povrchu pro patice sloupku, upozorňovadel a hovorových souprav rozhlasu, včetně provedení základové patky montované betonové, v hornině třídy 4</t>
  </si>
  <si>
    <t>-801399589</t>
  </si>
  <si>
    <t>460070304</t>
  </si>
  <si>
    <t>Hloubení nezapažených jam ručně pro ostatní konstrukce s přemístěním výkopku do vzdálenosti 3 m od okraje jámy nebo naložením na dopravní prostředek, včetně zásypu, zhutnění a urovnání povrchu pro základy světelných návěstidel stožárových s 1 až 3 světly , v hornině třídy 4</t>
  </si>
  <si>
    <t>-561542250</t>
  </si>
  <si>
    <t>460070314</t>
  </si>
  <si>
    <t>Hloubení nezapažených jam ručně pro ostatní konstrukce s přemístěním výkopku do vzdálenosti 3 m od okraje jámy nebo naložením na dopravní prostředek, včetně zásypu, zhutnění a urovnání povrchu pro základy světelných návěstidel stožárových se 4 a více světly, v hornině třídy 4</t>
  </si>
  <si>
    <t>-2108264146</t>
  </si>
  <si>
    <t>460070324</t>
  </si>
  <si>
    <t>Hloubení nezapažených jam ručně pro ostatní konstrukce s přemístěním výkopku do vzdálenosti 3 m od okraje jámy nebo naložením na dopravní prostředek, včetně zásypu, zhutnění a urovnání povrchu pro základy světelných návěstidel trpasličích nebo výstražníků s 1 až 3 světly , v hornině třídy 4</t>
  </si>
  <si>
    <t>-29732308</t>
  </si>
  <si>
    <t>460070404</t>
  </si>
  <si>
    <t>Hloubení nezapažených jam ručně pro ostatní konstrukce s přemístěním výkopku do vzdálenosti 3 m od okraje jámy nebo naložením na dopravní prostředek, včetně zásypu, zhutnění a urovnání povrchu pro základy zemních podpěr kolejových skříněk pro releové soubory, kabelových stojánků s přepěťovou ochranou, kabelových závěrů a osvětlení výměn, v hornině třídy 4</t>
  </si>
  <si>
    <t>-747134820</t>
  </si>
  <si>
    <t>PS 01-11-01.02.2 - ÚOŽI</t>
  </si>
  <si>
    <t>7590145040</t>
  </si>
  <si>
    <t>Montáž závěru kabelového zabezpečovacího na zemní podpěru UKM 12 - úplná montáž závěru, zatažení kabelu, měření izolačního stavu, jednostranné číslování. Bez provedení zemních prací, zhotovení a zapojení kabelové formy</t>
  </si>
  <si>
    <t>-729696216</t>
  </si>
  <si>
    <t>7590715032</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</si>
  <si>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</si>
  <si>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1353998235</t>
  </si>
  <si>
    <t>7590715034</t>
  </si>
  <si>
    <t>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</si>
  <si>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760500380</t>
  </si>
  <si>
    <t>7590715036</t>
  </si>
  <si>
    <t>Montáž světelného návěstidla jednostranného stožárového se 4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</si>
  <si>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-1911986848</t>
  </si>
  <si>
    <t>7590915032</t>
  </si>
  <si>
    <t>Montáž výkolejky ústřední stavěné s návěstním tělesem s přestavníkem elektromotorickým - připevnění upevňovací soupravy přestavníku, výkolejky a její montáž včetně návěstního tělesa, připevnění přestavníku na upevňovací soupravu, namontování spojovací tyče, zatažení kabelu s kabelovou formou do kabelového závěru, mechanické přezkoušení chodu, nátěr. Bez zemních prací</t>
  </si>
  <si>
    <t>-500272817</t>
  </si>
  <si>
    <t>7591015034</t>
  </si>
  <si>
    <t>Montáž elektromotorického přestavníku na výhybce s kontrolou jazyků s upevněním kloubovým na koleji - připevnění přestavníku pomocí připevňovací soupravy a zatažení kabelu s kabelovou formou do kabelového závěru, mechanické přezkoušení chodu opravný nátěr. Bez zemních prací</t>
  </si>
  <si>
    <t>1255922617</t>
  </si>
  <si>
    <t>7591015062</t>
  </si>
  <si>
    <t>Připojení elektromotorického přestavníku na výhybku s kontrolou jazyků - připojení a seřízení přestavníkové spojnice, montáž a seřízení kontrolního ústrojí</t>
  </si>
  <si>
    <t>778357508</t>
  </si>
  <si>
    <t>7591015064</t>
  </si>
  <si>
    <t>Připojení elektromotorického přestavníku na výkolejku - připojení a seřízení přestavníkové spojnice, montáž a seřízení kontrolního ústrojí</t>
  </si>
  <si>
    <t>-470480154</t>
  </si>
  <si>
    <t>7592705010</t>
  </si>
  <si>
    <t>Montáž upozorňovadla na 2 sloupky</t>
  </si>
  <si>
    <t>-1528827172</t>
  </si>
  <si>
    <t>7592705014</t>
  </si>
  <si>
    <t>Montáž upozorňovadla vysokého na sloupek</t>
  </si>
  <si>
    <t>-1414821740</t>
  </si>
  <si>
    <t>7596915030</t>
  </si>
  <si>
    <t>Montáž telefonního objektu VTO 3 - 11 plastového ve sloupu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</si>
  <si>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-170813231</t>
  </si>
  <si>
    <t>7591020680</t>
  </si>
  <si>
    <t>Součásti elektromotorických přestavníků Souprava připevňovací kloubová elektromotorický přestavník (03083B)</t>
  </si>
  <si>
    <t>-1343087267</t>
  </si>
  <si>
    <t>7591020380</t>
  </si>
  <si>
    <t>Součásti elektromotorických přestavníků Ohrádka přestavníku POP ZP norma 2107.11 (HM0321859992107)</t>
  </si>
  <si>
    <t>-1813755955</t>
  </si>
  <si>
    <t>7591020070</t>
  </si>
  <si>
    <t xml:space="preserve">Součásti elektromotorických přestavníků Deska základ.pod přestav. 700x460  (HM0592139997046)</t>
  </si>
  <si>
    <t>-14468244</t>
  </si>
  <si>
    <t>7590140090</t>
  </si>
  <si>
    <t>Závěry Závěr kab.univerzál.UKM12 norma 73612A (CV736129001)</t>
  </si>
  <si>
    <t>-1026145222</t>
  </si>
  <si>
    <t>7590140080</t>
  </si>
  <si>
    <t>Závěry Závěr kab.univerz.UPM-24 norma 73611A (CV736119001)</t>
  </si>
  <si>
    <t>657239442</t>
  </si>
  <si>
    <t>7590140030</t>
  </si>
  <si>
    <t>Závěry Příruba pro závěr UKM 12 norma 73124D-065 (CV731240065)</t>
  </si>
  <si>
    <t>148921969</t>
  </si>
  <si>
    <t>7590920150</t>
  </si>
  <si>
    <t>Součásti výkolejek Tyč kontrolní KJ I norma 70151A (CV701519001)</t>
  </si>
  <si>
    <t>-1177383323</t>
  </si>
  <si>
    <t>7590920180</t>
  </si>
  <si>
    <t>Součásti výkolejek Tyč kontrolní KJ IV norma 70154A (CV701549001)</t>
  </si>
  <si>
    <t>-1519207993</t>
  </si>
  <si>
    <t>7590920160</t>
  </si>
  <si>
    <t>Součásti výkolejek Tyč kontrolní KJ II norma 70152A (CV701529001)</t>
  </si>
  <si>
    <t>-1515659003</t>
  </si>
  <si>
    <t>7590920170</t>
  </si>
  <si>
    <t>Součásti výkolejek Tyč kontrolní KJ III norma 70153A (CV701539001)</t>
  </si>
  <si>
    <t>2141465486</t>
  </si>
  <si>
    <t>7590920200</t>
  </si>
  <si>
    <t>Součásti výkolejek Spojnice přestavník.S II norma 70162A (CV701629001)</t>
  </si>
  <si>
    <t>114273792</t>
  </si>
  <si>
    <t>7590920220</t>
  </si>
  <si>
    <t>Součásti výkolejek Spojnice přestavník.S IV norma 70164A (CV701649001)</t>
  </si>
  <si>
    <t>-1928157781</t>
  </si>
  <si>
    <t>7596910070</t>
  </si>
  <si>
    <t>Venkovní telefonní objekty Základ pod telefon 17x37x150cm norma AZZ 10-32 (HM0592110050000)</t>
  </si>
  <si>
    <t>18216307</t>
  </si>
  <si>
    <t>7596910030</t>
  </si>
  <si>
    <t>Venkovní telefonní objekty telef.venk.VTO 6 na sloupek norma 54032F (CV540329006)</t>
  </si>
  <si>
    <t>680476318</t>
  </si>
  <si>
    <t>7590920060</t>
  </si>
  <si>
    <t>Součásti výkolejek Kryt sestavený norma 04070DS016 (CV040705016)</t>
  </si>
  <si>
    <t>-11275405</t>
  </si>
  <si>
    <t>7590910380</t>
  </si>
  <si>
    <t>Výkolejky kompletní S49 levá přestavník a návěst vlevo norma 04070B (CV040709002)</t>
  </si>
  <si>
    <t>-180752432</t>
  </si>
  <si>
    <t>7590920040</t>
  </si>
  <si>
    <t>Součásti výkolejek spojnice krátká norma 04070DS004 (CV040705004)</t>
  </si>
  <si>
    <t>-1020889670</t>
  </si>
  <si>
    <t>7590920050</t>
  </si>
  <si>
    <t>Součásti výkolejek Táhlo krátké norma 04070DS013 (CV040705013)</t>
  </si>
  <si>
    <t>-1358288814</t>
  </si>
  <si>
    <t>7590720305.r</t>
  </si>
  <si>
    <t>Stožár VNPN s měničem akustické návěsti TWH370/1H</t>
  </si>
  <si>
    <t>1721355893</t>
  </si>
  <si>
    <t>PS 01-11-01.02.3 - Dodávka SSZT NEOCEŇOVAT</t>
  </si>
  <si>
    <t>7591010010</t>
  </si>
  <si>
    <t>Přestavník elektromotorický EP 621.1/P (CV200219001)</t>
  </si>
  <si>
    <t>-1006930329</t>
  </si>
  <si>
    <t>Poznámka k položce:
CV200219001
Výhybky č. 101, 106, 107, 108, 109, 110, 111, 113</t>
  </si>
  <si>
    <t>7591010020</t>
  </si>
  <si>
    <t>Přestavník elektromotorický EP 621.2/L (CV200219002)</t>
  </si>
  <si>
    <t>-1218222060</t>
  </si>
  <si>
    <t>Poznámka k položce:
CV200219002
Výhybky č. 102, 103, 104, 105, 112</t>
  </si>
  <si>
    <t>7591010170.1</t>
  </si>
  <si>
    <t>Přestavník elektromotorický EP 681.1/P (CV200819001)</t>
  </si>
  <si>
    <t>-1823551974</t>
  </si>
  <si>
    <t>Poznámka k položce:
CV200819001</t>
  </si>
  <si>
    <t>7591020264R</t>
  </si>
  <si>
    <t xml:space="preserve">Kryt kontrolních pravítek  (CV201555004)</t>
  </si>
  <si>
    <t>1929323589</t>
  </si>
  <si>
    <t>Poznámka k položce:
CV201555004</t>
  </si>
  <si>
    <t>7591020170</t>
  </si>
  <si>
    <t xml:space="preserve">Klika ruční úplná  (CV201115041M)</t>
  </si>
  <si>
    <t>1099136136</t>
  </si>
  <si>
    <t>Poznámka k položce:
CV201115041M</t>
  </si>
  <si>
    <t>7590720030</t>
  </si>
  <si>
    <t>Deska transformátoru ST3-R (CV012299001)</t>
  </si>
  <si>
    <t>-2008876264</t>
  </si>
  <si>
    <t>Poznámka k položce:
CV012299001</t>
  </si>
  <si>
    <t>7590720080</t>
  </si>
  <si>
    <t>Deska svítilnová plastová boční úplná (CV012369003)</t>
  </si>
  <si>
    <t>-1016665049</t>
  </si>
  <si>
    <t>Poznámka k položce:
CV012369003</t>
  </si>
  <si>
    <t>7590720085</t>
  </si>
  <si>
    <t>Deska svítilnová plastová horní-dolní úplná (CV012369004)</t>
  </si>
  <si>
    <t>742948459</t>
  </si>
  <si>
    <t>Poznámka k položce:
CV012369004</t>
  </si>
  <si>
    <t>7590720105</t>
  </si>
  <si>
    <t>Stínítko návěst.svítilny úplné (plast) (CV012379005)</t>
  </si>
  <si>
    <t>-365494041</t>
  </si>
  <si>
    <t>Poznámka k položce:
CV012379005</t>
  </si>
  <si>
    <t>7590720120</t>
  </si>
  <si>
    <t>Třmen nerezový pro stupačku montážní (CV012390012)</t>
  </si>
  <si>
    <t>-755602247</t>
  </si>
  <si>
    <t>Poznámka k položce:
CV012390012</t>
  </si>
  <si>
    <t>7590720125</t>
  </si>
  <si>
    <t xml:space="preserve">Stupačka montážní úplná  (CV012399003M)</t>
  </si>
  <si>
    <t>1234015022</t>
  </si>
  <si>
    <t>Poznámka k položce:
CV012399003M</t>
  </si>
  <si>
    <t>7590720130</t>
  </si>
  <si>
    <t xml:space="preserve">Konzola horní  (CV012409001M)</t>
  </si>
  <si>
    <t>-1787393172</t>
  </si>
  <si>
    <t>Poznámka k položce:
CV012409001M</t>
  </si>
  <si>
    <t>7590720135</t>
  </si>
  <si>
    <t>Třmen nerezový pro konzolu dolní (CV012410006)</t>
  </si>
  <si>
    <t>-1444687863</t>
  </si>
  <si>
    <t>Poznámka k položce:
CV012410006</t>
  </si>
  <si>
    <t>7590720140</t>
  </si>
  <si>
    <t>Konzola dolní úplná pro stož.náv.INOX (CV012419004M)</t>
  </si>
  <si>
    <t>-615071787</t>
  </si>
  <si>
    <t>Poznámka k položce:
CV012419004M</t>
  </si>
  <si>
    <t>7590720150</t>
  </si>
  <si>
    <t>Deska zámková úplná pro stož.náv. (CV012429001M)</t>
  </si>
  <si>
    <t>-1553474649</t>
  </si>
  <si>
    <t>Poznámka k položce:
CV012429001M</t>
  </si>
  <si>
    <t>7590720190</t>
  </si>
  <si>
    <t>Skříň návěst. transformátorů ST3R/NTU-2 (CV012439006M)</t>
  </si>
  <si>
    <t>1712872016</t>
  </si>
  <si>
    <t>Poznámka k položce:
CV012439006M</t>
  </si>
  <si>
    <t>7590720200</t>
  </si>
  <si>
    <t>Pás označovací velký - plast bílá - červená (CV012449006)</t>
  </si>
  <si>
    <t>-631827304</t>
  </si>
  <si>
    <t>Poznámka k položce:
CV012449006
Návěstidla HS, BL</t>
  </si>
  <si>
    <t>7590720205</t>
  </si>
  <si>
    <t>Pás označovací velký - plast bílá - modrá (CV012449007)</t>
  </si>
  <si>
    <t>1293790045</t>
  </si>
  <si>
    <t>Poznámka k položce:
CV012449007
Návěstidla Se2, Se3</t>
  </si>
  <si>
    <t>7590720210</t>
  </si>
  <si>
    <t>Pás označovací velký - plast červená - bílá - červená (CV012449008)</t>
  </si>
  <si>
    <t>-1894007706</t>
  </si>
  <si>
    <t>Poznámka k položce:
CV012449008
Návěstidla L101, L103b, L105, L107, L109, L111, L113,Lc101a,Lc103, Lc103a, Lc15, Sc101, Sc103b, Sc103 S105, S107, S109, S111, Sc113, Sc101a, Sc103a, Sc15</t>
  </si>
  <si>
    <t>7590720240</t>
  </si>
  <si>
    <t xml:space="preserve">Těsnění  (CV012490002)</t>
  </si>
  <si>
    <t>-1441921143</t>
  </si>
  <si>
    <t>Poznámka k položce:
CV012490002</t>
  </si>
  <si>
    <t>7590720245</t>
  </si>
  <si>
    <t xml:space="preserve">Kryt horní trpasl.návěst.  (CV012499001)</t>
  </si>
  <si>
    <t>1243955970</t>
  </si>
  <si>
    <t>Poznámka k položce:
CV012499001</t>
  </si>
  <si>
    <t>7590720250</t>
  </si>
  <si>
    <t>Držadlo úplné pro zink.stožár (CV012509002M)</t>
  </si>
  <si>
    <t>-1231092587</t>
  </si>
  <si>
    <t>Poznámka k položce:
CV012509002M</t>
  </si>
  <si>
    <t>7590710790</t>
  </si>
  <si>
    <t>Souprava držáku náv.štítků (1-2)plastová (CV012589008)</t>
  </si>
  <si>
    <t>1104736548</t>
  </si>
  <si>
    <t>Poznámka k položce:
CV012589008</t>
  </si>
  <si>
    <t>7590720260</t>
  </si>
  <si>
    <t>Souprava držáku náv.štítků (5)plastová (CV012589010)</t>
  </si>
  <si>
    <t>-1951262325</t>
  </si>
  <si>
    <t>Poznámka k položce:
CV012589010</t>
  </si>
  <si>
    <t>7590720270</t>
  </si>
  <si>
    <t>Souprava držáku náv.štítků trp. náv.(1-2) plast. (CV012589012)</t>
  </si>
  <si>
    <t>1634355505</t>
  </si>
  <si>
    <t>Poznámka k položce:
CV012589012</t>
  </si>
  <si>
    <t>7590720295</t>
  </si>
  <si>
    <t xml:space="preserve">Víko stožáru  (CV012600009)</t>
  </si>
  <si>
    <t>1871396649</t>
  </si>
  <si>
    <t>Poznámka k položce:
CV012600009</t>
  </si>
  <si>
    <t>7590720305</t>
  </si>
  <si>
    <t>Stožár úplný stož. náv pro stan. a trať. n.(zink.) (CV012609009M)</t>
  </si>
  <si>
    <t>-1923926175</t>
  </si>
  <si>
    <t>Poznámka k položce:
CV012609009M</t>
  </si>
  <si>
    <t>7590720325</t>
  </si>
  <si>
    <t>Deska zámková pro trpasličí náv. (CV012759001M)</t>
  </si>
  <si>
    <t>-59452058</t>
  </si>
  <si>
    <t>Poznámka k položce:
CV012759001M</t>
  </si>
  <si>
    <t>7590720335</t>
  </si>
  <si>
    <t xml:space="preserve">Stínítko úzké  (CV012830039)</t>
  </si>
  <si>
    <t>-1524447790</t>
  </si>
  <si>
    <t>Poznámka k položce:
CV012830039</t>
  </si>
  <si>
    <t>7590720395</t>
  </si>
  <si>
    <t>Svítilna návěstní červená (plast) (CV013309001)</t>
  </si>
  <si>
    <t>567269392</t>
  </si>
  <si>
    <t xml:space="preserve">Poznámka k položce:
CV013309001
Návěstidla HS, L101, L103b, L105, L107, L109, L111, L113, Sc101, Sc103b, Sc113, Lc101a, Lc103, Sc103, Lc103a,S105, S107, S109, S111, Sc101a, Sc103a, Sc15, Lc15, BL </t>
  </si>
  <si>
    <t>7590720400</t>
  </si>
  <si>
    <t>Svítilna návěstní zelená (plast) (CV013309002)</t>
  </si>
  <si>
    <t>344571161</t>
  </si>
  <si>
    <t>Poznámka k položce:
CV013309002
Návěstidla PřHL, HL, L101, 103b, L105, L107, L109, L111, L113, Sc101, Sc103b, Lc101a, Lc103,Sc103, OPřSc101a, OPřS105, OPřS107, S105, S107, S109, S111, Lc103a, Sc101a, Sc103a, Lc15, S15, BL, PřžBL</t>
  </si>
  <si>
    <t>7590720405</t>
  </si>
  <si>
    <t>Svítilna návěstní žlutá (plast) (CV013309003)</t>
  </si>
  <si>
    <t>-911712313</t>
  </si>
  <si>
    <t>Poznámka k položce:
CV013309003
Návěstidla PřHS, HS, Sc101, Sc103b, Lc101a, Lc103, Sc103, OPřSc101a, OPř105, OPř107, Sc101a, Sc103a, Lc15,, S15, BL, PřBL</t>
  </si>
  <si>
    <t>7590720410</t>
  </si>
  <si>
    <t>Svítilna návěstní modrá (plast) (CV013309004)</t>
  </si>
  <si>
    <t>1916905857</t>
  </si>
  <si>
    <t>Poznámka k položce:
CV013309004
Návěstidla Se1, Se2, Se3, Se4</t>
  </si>
  <si>
    <t>7590720415</t>
  </si>
  <si>
    <t>Svítilna návěstní lunobílá (plast) (CV013309005)</t>
  </si>
  <si>
    <t>1210893465</t>
  </si>
  <si>
    <t>Poznámka k položce:
CV013309005
Návěstidla HS, Se4,L101, L103b, L105, L107, L109, L111, L113, Sc113, Sc101, Sc103s, Lc101a, Lc103, Sc103, OPřS101a, OPřS105, OPřS107, Se2, Se3, S105, S107, S109, S111,Se1, Lc103a, Sc101a, Sc103a, Lc15, S15, BL</t>
  </si>
  <si>
    <t>7590720180</t>
  </si>
  <si>
    <t xml:space="preserve">Vodič  (CV012435004)</t>
  </si>
  <si>
    <t>1428986596</t>
  </si>
  <si>
    <t>Poznámka k položce:
CV012435004</t>
  </si>
  <si>
    <t>7590720510</t>
  </si>
  <si>
    <t>Žárovka BA 20D čirá 12V 20W, jednovláknová (HM0347260040000)</t>
  </si>
  <si>
    <t>-862160843</t>
  </si>
  <si>
    <t>Poznámka k položce:
HM0347260040000</t>
  </si>
  <si>
    <t>7590720425</t>
  </si>
  <si>
    <t>Základ svět.náv. T I Z 51x71x135cm (HM0592110090000)</t>
  </si>
  <si>
    <t>-371887989</t>
  </si>
  <si>
    <t>Poznámka k položce:
HM0592110090000</t>
  </si>
  <si>
    <t>7590720435</t>
  </si>
  <si>
    <t>Základ svět.náv. TIIIZ 53x73x170cm (HM0592110140000)</t>
  </si>
  <si>
    <t>-326945705</t>
  </si>
  <si>
    <t>Poznámka k položce:
HM0592110140000</t>
  </si>
  <si>
    <t>7590720445</t>
  </si>
  <si>
    <t>Základ trp.sv.náv. TRIN 40x40x100cm (HM0592111120000)</t>
  </si>
  <si>
    <t>1778394202</t>
  </si>
  <si>
    <t>Poznámka k položce:
HM0592111120000</t>
  </si>
  <si>
    <t>7592700223R</t>
  </si>
  <si>
    <t>Základ stožáru pro pr.70mm (HM0404129990659)</t>
  </si>
  <si>
    <t>-1439040071</t>
  </si>
  <si>
    <t>Poznámka k položce:
A78 527.28</t>
  </si>
  <si>
    <t>7592700960.1</t>
  </si>
  <si>
    <t>Návěst Stan.samost.předvěsti 2 černé šípy proti sobě (HM0404129990540)</t>
  </si>
  <si>
    <t>-166759670</t>
  </si>
  <si>
    <t>7592701100.1</t>
  </si>
  <si>
    <t>Návěst Vlak se blíží sam.p 1šikmý pruh (HM0404129990570)</t>
  </si>
  <si>
    <t>241384615</t>
  </si>
  <si>
    <t>7592701105.1</t>
  </si>
  <si>
    <t>Návěst Vlak se blíží sam.p 2šikmé pruhy (HM0404129990571)</t>
  </si>
  <si>
    <t>-2121517453</t>
  </si>
  <si>
    <t>7592701110.1</t>
  </si>
  <si>
    <t>Návěst Vlak se blíží sam.p 3šikmé pruhy (HM0404129990572)</t>
  </si>
  <si>
    <t>791511645</t>
  </si>
  <si>
    <t>7592701115.1</t>
  </si>
  <si>
    <t>Návěst Vlak se blíží sam.p 4šikmé pruhy (HM0404129990573)</t>
  </si>
  <si>
    <t>-1489269985</t>
  </si>
  <si>
    <t>7592701260.1</t>
  </si>
  <si>
    <t>Návěst Vlak se blíží k hl.náv. 1 trojúhelník 1600x400 - štít (HM0404129990602)</t>
  </si>
  <si>
    <t>-461193673</t>
  </si>
  <si>
    <t>7592701265.1</t>
  </si>
  <si>
    <t>Návěst Vlak se blíží k hl.náv. 2 trojúhelníky 1600x400 - štít (HM0404129990603)</t>
  </si>
  <si>
    <t>-737667737</t>
  </si>
  <si>
    <t>7592701270.1</t>
  </si>
  <si>
    <t>Návěst Vlak se blíží k hl.náv. 3 trojúhelníky 1600x400 - štít (HM0404129990604)</t>
  </si>
  <si>
    <t>-646168775</t>
  </si>
  <si>
    <t>7592701340.1</t>
  </si>
  <si>
    <t>Sloupek žár.zink pr.51mm 4,5m (HM0404129990621)</t>
  </si>
  <si>
    <t>123360342</t>
  </si>
  <si>
    <t>7592701370.1</t>
  </si>
  <si>
    <t>Držák desky návěsti na trubkový stožár (HM0404129990631)</t>
  </si>
  <si>
    <t>-1911356284</t>
  </si>
  <si>
    <t>PS 01-11-01.03.1 - ÚOŽI</t>
  </si>
  <si>
    <t>7491253020</t>
  </si>
  <si>
    <t>Montáž přístrojů spínacích instalačních kolébkových velkoplošných přepínačů sériových nebo střídavých přepínačů řaz.6, 7, 250 V/10A, IP20, vč.ovl.krytu a rámečku - včetně zapojení a osazení</t>
  </si>
  <si>
    <t>-373279491</t>
  </si>
  <si>
    <t>7491254010</t>
  </si>
  <si>
    <t>Montáž zásuvek instalačních domovních 10/16 A, 250 V, IP20 bez přepěťové ochrany nebo se zabudovanou přepěťovou ochranou jednoduchých nebo dvojitých - včetně zapojení a osazení</t>
  </si>
  <si>
    <t>136976301</t>
  </si>
  <si>
    <t>7491555055</t>
  </si>
  <si>
    <t>Montáž svítidel základních instalačních kompaktních s krytem se 2 zdroji do 2x42 W, IP20 - včetně zapojení a osazení, s klasickým nebo elektronickým předřadníkem, včetně montáže zářivky</t>
  </si>
  <si>
    <t>984360533</t>
  </si>
  <si>
    <t>7492553010</t>
  </si>
  <si>
    <t>Montáž kabelů 2- a 3-žílových Cu do 16 mm2 - uložení do země, chráničky, na rošty, pod omítku apod.</t>
  </si>
  <si>
    <t>-390611722</t>
  </si>
  <si>
    <t>7494153020</t>
  </si>
  <si>
    <t>Montáž prázdných plastových kabelových skříní min. IP 44, výšky do 800 mm, hloubky do 320 mm do výklenku nebo na stěnu nebo na stožár š do 530 mm - včetně elektrovýzbroje</t>
  </si>
  <si>
    <t>218087031</t>
  </si>
  <si>
    <t>7494351010</t>
  </si>
  <si>
    <t>Montáž jističů (do 10 kA) jednopólových do 20 A</t>
  </si>
  <si>
    <t>567690720</t>
  </si>
  <si>
    <t>7494351020</t>
  </si>
  <si>
    <t>Montáž jističů (do 10 kA) dvoupólových nebo 1+N pólových do 20 A</t>
  </si>
  <si>
    <t>1845380437</t>
  </si>
  <si>
    <t>7494351022</t>
  </si>
  <si>
    <t>Montáž jističů (do 10 kA) dvoupólových nebo 1+N pólových přes 20 do 63 A</t>
  </si>
  <si>
    <t>226584257</t>
  </si>
  <si>
    <t>7494351030</t>
  </si>
  <si>
    <t>Montáž jističů (do 10 kA) třípólových do 20 A</t>
  </si>
  <si>
    <t>-2041969857</t>
  </si>
  <si>
    <t>7494351032</t>
  </si>
  <si>
    <t>Montáž jističů (do 10 kA) třípólových přes 20 do 63 A</t>
  </si>
  <si>
    <t>-1368853667</t>
  </si>
  <si>
    <t>7494353040</t>
  </si>
  <si>
    <t>Montáž příslušenství pro jističe do 630 A spouště napěťové</t>
  </si>
  <si>
    <t>290606723</t>
  </si>
  <si>
    <t>7498150520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</si>
  <si>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</si>
  <si>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274978351</t>
  </si>
  <si>
    <t>7498150525</t>
  </si>
  <si>
    <t>Vyhotovení výchozí revizní zprávy příplatek za každých dalších i započatých 500 000 Kč přes 1 000 000 Kč</t>
  </si>
  <si>
    <t>50700860</t>
  </si>
  <si>
    <t>7590615040</t>
  </si>
  <si>
    <t>Montáž tlačítka, světelné buňky, počitadla, zvonku, relé, R, C do kolejové desky nebo pultu za provozu - rozměření a vyznačení místa montáže, vyvrtání a začištění otvoru, montáž prvku, zapojení a vyzkoušení včetně vyvázání vodičů do formy</t>
  </si>
  <si>
    <t>-1447775528</t>
  </si>
  <si>
    <t>7590615060</t>
  </si>
  <si>
    <t>Vygravírování 1 znaku v označovacím štítku - vygravírování 1 znaku v označovacím štítku</t>
  </si>
  <si>
    <t>-1941218016</t>
  </si>
  <si>
    <t>7592305032</t>
  </si>
  <si>
    <t>Montáž transformátoru oddělovacího od 5 do 25 kVA - usazení a zapojení</t>
  </si>
  <si>
    <t>1632146002</t>
  </si>
  <si>
    <t>7592307020</t>
  </si>
  <si>
    <t>Demontáž transformátoru síťového do 500 VA</t>
  </si>
  <si>
    <t>-1897164956</t>
  </si>
  <si>
    <t>7592307030</t>
  </si>
  <si>
    <t>Demontáž transformátoru oddělovacího do 5 kVA</t>
  </si>
  <si>
    <t>-1595828818</t>
  </si>
  <si>
    <t>7592905032</t>
  </si>
  <si>
    <t>Montáž bloku baterie olověné 2 V a 4 V kapacity přes 200 Ah - postavení článku, připojení vodičů, ochrana svorek vazelinou, změření napětí, u tekutých baterií kontrola elektrolytu s případným doplněním destilovanou vodou</t>
  </si>
  <si>
    <t>1075840060</t>
  </si>
  <si>
    <t>7593005012</t>
  </si>
  <si>
    <t>Montáž dobíječe, usměrňovače, napáječe nástěnného - včetně připojení vodičů elektrické sítě ss rozvodu a uzemnění, přezkoušení funkce</t>
  </si>
  <si>
    <t>-1738720774</t>
  </si>
  <si>
    <t>7593105012</t>
  </si>
  <si>
    <t>Montáž měniče (zdroje) statického řady EZ1, EZ2 a BZS1-R96 - včetně připojení vodičů elektrické sítě ss rozvodu a uzemnění, přezkoušení funkce</t>
  </si>
  <si>
    <t>857596896</t>
  </si>
  <si>
    <t>7593315100</t>
  </si>
  <si>
    <t>Montáž zabezpečovacího stojanu reléového - upevnění stojanu do stojanové řady, připojení ochranného uzemnění a informativní kontrola zapojení</t>
  </si>
  <si>
    <t>-1156810681</t>
  </si>
  <si>
    <t>7593315104</t>
  </si>
  <si>
    <t>Montáž zabezpečovacího stojanu napájecího - upevnění stojanu do stojanové řady, připojení ochranného uzemnění a informativní kontrola zapojení</t>
  </si>
  <si>
    <t>538016596</t>
  </si>
  <si>
    <t>7593315106</t>
  </si>
  <si>
    <t>Montáž zabezpečovacího stojanu s elektronickými prvky a panely - upevnění stojanu do stojanové řady, připojení ochranného uzemnění a informativní kontrola zapojení</t>
  </si>
  <si>
    <t>-1336875690</t>
  </si>
  <si>
    <t>7593315122</t>
  </si>
  <si>
    <t>Montáž stojanové řady pro 2 stojany - sestavení dodané konstrukce, vyměření místa a usazení stojanové řady, montáž ochranných plechů a roštu stojanové řady, ukotvení</t>
  </si>
  <si>
    <t>-1849804183</t>
  </si>
  <si>
    <t>7593333010</t>
  </si>
  <si>
    <t>Testování relé malorozměrového řada NMŠ(M)1 - očištění vnějších částí relé, upnutí relé do zásuvky testovací soupravy, zadání identifikačních údajů relé do programu testovací soupravy, zadání a provedení dvacetinásobného přítahu a odpadu relé, provedení testu stavu závazných elektrických parametrů, vyjmutí relé z testovací soupravy, vyplnění kontrolního štítku a jeho umístění na relé, provedení stanovených záznamů o provedeném testování, archivace - tisk protokolu</t>
  </si>
  <si>
    <t>1303841343</t>
  </si>
  <si>
    <t>7593333015</t>
  </si>
  <si>
    <t>Testování relé malorozměrového řada NMŠ(M)2 - očištění vnějších částí relé, upnutí relé do zásuvky testovací soupravy, zadání identifikačních údajů relé do programu testovací soupravy, zadání a provedení dvacetinásobného přítahu a odpadu relé, provedení testu stavu závazných elektrických parametrů, vyjmutí relé z testovací soupravy, vyplnění kontrolního štítku a jeho umístění na relé, provedení stanovených záznamů o provedeném testování, archivace - tisk protokolu</t>
  </si>
  <si>
    <t>549271806</t>
  </si>
  <si>
    <t>7593335040</t>
  </si>
  <si>
    <t>Montáž malorozměrného relé</t>
  </si>
  <si>
    <t>1842935823</t>
  </si>
  <si>
    <t>7593335080</t>
  </si>
  <si>
    <t>Montáž kmitače - včetně zapojení a označení</t>
  </si>
  <si>
    <t>708163063</t>
  </si>
  <si>
    <t>7593335120</t>
  </si>
  <si>
    <t>Montáž bezkontaktního spínače BKS 1 - včetně zapojení a označení</t>
  </si>
  <si>
    <t>1149906652</t>
  </si>
  <si>
    <t>7593335130</t>
  </si>
  <si>
    <t>Montáž hlídače izolačního stavu - včetně zapojení a označení</t>
  </si>
  <si>
    <t>1823692733</t>
  </si>
  <si>
    <t>7593335140.r</t>
  </si>
  <si>
    <t>Montáž napájecí jednotky NJ - včetně zapojení a označení</t>
  </si>
  <si>
    <t>-700894099</t>
  </si>
  <si>
    <t>7593335170</t>
  </si>
  <si>
    <t>Montáž universální časovací jednotky - včetně zapojení a označení</t>
  </si>
  <si>
    <t>-1520756421</t>
  </si>
  <si>
    <t>7598095040</t>
  </si>
  <si>
    <t>Zapojení zkušebního kolejového reliéfu pro jedno návěstidlo - položení a zapojení provizorních kabelů na svorky zkušebního reliéfu a reléových stojanů a vyzkoušení, odpojení kabelů po vyzkoušení zařízení</t>
  </si>
  <si>
    <t>-1729479937</t>
  </si>
  <si>
    <t>7598095045</t>
  </si>
  <si>
    <t>Zapojení zkušebního kolejového reliéfu pro jeden přestavník - položení a zapojení provizorních kabelů na svorky zkušebního reliéfu a reléových stojanů a vyzkoušení, odpojení kabelů po vyzkoušení zařízení</t>
  </si>
  <si>
    <t>1621391637</t>
  </si>
  <si>
    <t>7598095070</t>
  </si>
  <si>
    <t>Přezkoušení a regulace elektromotorového přestavníku - přeměření napětí na svorkách přestavníku a přezkoušení třecí spojky, přezkoušení chodu výměny obou krajních poloh a se šuntováním výměnového obvodu, přezkoušení optických kontrol na řídícím pultě (JOP), přestavování výměny při stlačení pomocného tlačítka, vyzkoušení rozřezu výměny</t>
  </si>
  <si>
    <t>1435732287</t>
  </si>
  <si>
    <t>7598095075</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</si>
  <si>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</si>
  <si>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1502409153</t>
  </si>
  <si>
    <t>7598095120</t>
  </si>
  <si>
    <t>Přezkoušení a regulace časové jednotky - kontrola zapojení včetně příslušného zkoušení hodnot zařízení</t>
  </si>
  <si>
    <t>6264214</t>
  </si>
  <si>
    <t>7593330040</t>
  </si>
  <si>
    <t xml:space="preserve">Výměnné díly Relé NMŠ 1-2000 AgNi  (HM0404221990407)</t>
  </si>
  <si>
    <t>-1013418669</t>
  </si>
  <si>
    <t>7593330160</t>
  </si>
  <si>
    <t xml:space="preserve">Výměnné díly Relé NMŠ 2-4000 AgNi  (HM0404221990419)</t>
  </si>
  <si>
    <t>-1365359405</t>
  </si>
  <si>
    <t>7593330120</t>
  </si>
  <si>
    <t xml:space="preserve">Výměnné díly Relé NMŠ 1-1500 AgNi  (HM0404221990415)</t>
  </si>
  <si>
    <t>2126927100</t>
  </si>
  <si>
    <t>7593330100</t>
  </si>
  <si>
    <t xml:space="preserve">Výměnné díly Relé NMŠ 1-3,4 AgNi  (HM0404221990413)</t>
  </si>
  <si>
    <t>-289273866</t>
  </si>
  <si>
    <t>7593330140</t>
  </si>
  <si>
    <t xml:space="preserve">Výměnné díly Relé NMŠM 2-1,7 AgNi  (HM0404221990417)</t>
  </si>
  <si>
    <t>-1873019253</t>
  </si>
  <si>
    <t>7593330150</t>
  </si>
  <si>
    <t xml:space="preserve">Výměnné díly Relé NMŠM 1-10 AgNi  (HM0404221990418)</t>
  </si>
  <si>
    <t>1099258933</t>
  </si>
  <si>
    <t>7593330300</t>
  </si>
  <si>
    <t xml:space="preserve">Výměnné díly Relé NMŠ 2-60 AgNi  (HM0404221990433)</t>
  </si>
  <si>
    <t>-150532390</t>
  </si>
  <si>
    <t>7593320426</t>
  </si>
  <si>
    <t>Prvky Jednotka časová CJS norma 75513D (CV755139004)</t>
  </si>
  <si>
    <t>-2003591360</t>
  </si>
  <si>
    <t>7593320405</t>
  </si>
  <si>
    <t>Prvky Kazeta snížená 119 norma 75512DS008 (CV755125008B)</t>
  </si>
  <si>
    <t>-1279933706</t>
  </si>
  <si>
    <t>7593320414</t>
  </si>
  <si>
    <t>Prvky Deska propojovací DPN norma 75513DS004 (CV755135004)</t>
  </si>
  <si>
    <t>534214395</t>
  </si>
  <si>
    <t>7593330470</t>
  </si>
  <si>
    <t>Výměnné díly Filtr časové jednotky norma A39101 (HM0404229990227)</t>
  </si>
  <si>
    <t>-146389940</t>
  </si>
  <si>
    <t>7590601001</t>
  </si>
  <si>
    <t>Indikační a kolejové desky a ovládací pulty Deska provizorního ovládání přivolávacích návěstí a přejezdových zabezpečovacích zařízení - soubor ovládání max. 10 přivolávacích návěstí a dvou přejezdů, vč. zdroje a dohledu kmitavého napájení.</t>
  </si>
  <si>
    <t>-1185009353</t>
  </si>
  <si>
    <t>7590610020</t>
  </si>
  <si>
    <t>Indikační a kolejové desky a ovládací pulty Buňka světelná jednožárovková norma 72040B (CV720409002)</t>
  </si>
  <si>
    <t>162240922</t>
  </si>
  <si>
    <t>7590610370</t>
  </si>
  <si>
    <t>Indikační a kolejové desky a ovládací pulty Stínítko rudé norma 72040D-010 (HM0321720400010)</t>
  </si>
  <si>
    <t>-1482195831</t>
  </si>
  <si>
    <t>7590610380</t>
  </si>
  <si>
    <t>Indikační a kolejové desky a ovládací pulty Stínítko zelené norma 72040D-011 (HM0321720400011)</t>
  </si>
  <si>
    <t>-1820721229</t>
  </si>
  <si>
    <t>7590610400</t>
  </si>
  <si>
    <t>Indikační a kolejové desky a ovládací pulty Stínítko čiré norma 72040D-013 (HM0321720400013)</t>
  </si>
  <si>
    <t>316185362</t>
  </si>
  <si>
    <t>55</t>
  </si>
  <si>
    <t>7590610410</t>
  </si>
  <si>
    <t>Indikační a kolejové desky a ovládací pulty Stínítko žluté norma 72040D-014 (HM0321720400014)</t>
  </si>
  <si>
    <t>-1108631473</t>
  </si>
  <si>
    <t>56</t>
  </si>
  <si>
    <t>7590610180</t>
  </si>
  <si>
    <t>Indikační a kolejové desky a ovládací pulty Tlačítko dvoupoloh. vratné norma 72076A (CV720769001)</t>
  </si>
  <si>
    <t>1004678195</t>
  </si>
  <si>
    <t>57</t>
  </si>
  <si>
    <t>7590610190</t>
  </si>
  <si>
    <t>Indikační a kolejové desky a ovládací pulty Tlačítko dvoupoloh.vytah. vratné norma 72076B (CV720769002)</t>
  </si>
  <si>
    <t>-76517340</t>
  </si>
  <si>
    <t>58</t>
  </si>
  <si>
    <t>7590610210</t>
  </si>
  <si>
    <t>Indikační a kolejové desky a ovládací pulty Tlačítko dvoupol.nevratné norma 72077A (CV720779001)</t>
  </si>
  <si>
    <t>1018195471</t>
  </si>
  <si>
    <t>59</t>
  </si>
  <si>
    <t>7593310910</t>
  </si>
  <si>
    <t>Konstrukční díly Stojanova řada pro 2 stoj. - 19POLI INOV. norma 723679019 (HM0404215990312)</t>
  </si>
  <si>
    <t>89471405</t>
  </si>
  <si>
    <t>60</t>
  </si>
  <si>
    <t>7593300210.r</t>
  </si>
  <si>
    <t xml:space="preserve">Stojan  releový pro RZZ plně vydrátovaný a vystrojený bez výměnných/vyjímatelných dílů</t>
  </si>
  <si>
    <t>-1554863567</t>
  </si>
  <si>
    <t>Poznámka k položce:
Položka obsahuje reléový stojan, panely volné vazby, police, patice relé a reléových bloků všech druhů, svorkovnice, spodky pojistek pro ZZ, drátové odpory, destičky plošných spojů umístěných za paticemi relé s naletovanými prvky) a kompletní vodivé propojení těchto prvků pevnými vodiči (Cu drát) a pohyblivými propojeními (Cu šňůra). Součástí je i výrobní dokumentace a odzkoušení na maketě. Bez výměnných dílů. Neúplně vystrojený stojan se zadává poměrem (např. 0,7).</t>
  </si>
  <si>
    <t>61</t>
  </si>
  <si>
    <t>7593310770</t>
  </si>
  <si>
    <t>Konstrukční díly Skříň stavebnicového systému FISCHER (pro elektronický kmitač) pro 7 zásuvných jednotek (TE61)</t>
  </si>
  <si>
    <t>972997937</t>
  </si>
  <si>
    <t>62</t>
  </si>
  <si>
    <t>7593310840.r</t>
  </si>
  <si>
    <t>Konstrukční díly Stojan kabelový DIN norma 72490B (CV724909002)</t>
  </si>
  <si>
    <t>217883050</t>
  </si>
  <si>
    <t>63</t>
  </si>
  <si>
    <t>7593100460</t>
  </si>
  <si>
    <t>Měniče Měnič přestavníkový BZP 3 na polici norma 719929002 (HM0404229990429)</t>
  </si>
  <si>
    <t>1988804746</t>
  </si>
  <si>
    <t>7593100830</t>
  </si>
  <si>
    <t>Měniče Elektronický zdroj EZ2 - 900VA (KR.NA 9 001) norma 733109003 (HM0404229990134)</t>
  </si>
  <si>
    <t>1892870824</t>
  </si>
  <si>
    <t>65</t>
  </si>
  <si>
    <t>7593321209</t>
  </si>
  <si>
    <t>Prvky Bezp.zdroj kmit.signalu BZKS20-1.6S norma 728455006 (HM0404229990275)</t>
  </si>
  <si>
    <t>663814029</t>
  </si>
  <si>
    <t>66</t>
  </si>
  <si>
    <t>7593330420</t>
  </si>
  <si>
    <t>Výměnné díly Hlídač napětí baterie HNB/24V norma 719729002 (HM0404221990502)</t>
  </si>
  <si>
    <t>-1379367932</t>
  </si>
  <si>
    <t>67</t>
  </si>
  <si>
    <t>7593320018</t>
  </si>
  <si>
    <t>Prvky Hlídač izol.stavu HIS-B pro stř.soust. norma 60052B (CV600529002)</t>
  </si>
  <si>
    <t>426694730</t>
  </si>
  <si>
    <t>68</t>
  </si>
  <si>
    <t>7593320483</t>
  </si>
  <si>
    <t xml:space="preserve">Prvky Trafo JOC E4060-065 400VA 220-230-240/150-230V  (HM0374212300107)</t>
  </si>
  <si>
    <t>1596887397</t>
  </si>
  <si>
    <t>69</t>
  </si>
  <si>
    <t>7593320498</t>
  </si>
  <si>
    <t xml:space="preserve">Prvky Trafo JOC E5092-0145  1kVA 230/220-230-240V norma SR (HM0374212300350)</t>
  </si>
  <si>
    <t>-470721014</t>
  </si>
  <si>
    <t>70</t>
  </si>
  <si>
    <t>7495401630</t>
  </si>
  <si>
    <t>Transformátory Transformátory nn/nn oddělovací 3-f, 0,4/0,4kV, 16kVA, vzduchem chlazený, IP 00</t>
  </si>
  <si>
    <t>1655008103</t>
  </si>
  <si>
    <t>71</t>
  </si>
  <si>
    <t>7494003030</t>
  </si>
  <si>
    <t>Modulární přístroje Jističe do 63 A; 6 kA 2-pólové In 6 A, Ue AC 230/400 V / DC 144 V, charakteristika B, 2pól, Icn 6 kA</t>
  </si>
  <si>
    <t>1170651435</t>
  </si>
  <si>
    <t>72</t>
  </si>
  <si>
    <t>7494003032</t>
  </si>
  <si>
    <t>Modulární přístroje Jističe do 63 A; 6 kA 2-pólové In 10 A, Ue AC 230/400 V / DC 144 V, charakteristika B, 2pól, Icn 6 kA</t>
  </si>
  <si>
    <t>1551120353</t>
  </si>
  <si>
    <t>73</t>
  </si>
  <si>
    <t>7494003036</t>
  </si>
  <si>
    <t>Modulární přístroje Jističe do 63 A; 6 kA 2-pólové In 16 A, Ue AC 230/400 V / DC 144 V, charakteristika B, 2pól, Icn 6 kA</t>
  </si>
  <si>
    <t>-1348541837</t>
  </si>
  <si>
    <t>74</t>
  </si>
  <si>
    <t>7494003076</t>
  </si>
  <si>
    <t>Modulární přístroje Jističe do 63 A; 6 kA 3-pólové In 10 A, Ue AC 230/400 V / DC 216 V, charakteristika B, 3pól, Icn 6 kA</t>
  </si>
  <si>
    <t>2036175381</t>
  </si>
  <si>
    <t>75</t>
  </si>
  <si>
    <t>7494003148</t>
  </si>
  <si>
    <t>Modulární přístroje Jističe do 80 A; 10 kA 1-pólové In 1 A, Ue AC 230 V / DC 72 V, charakteristika C, 1pól, Icn 10 kA</t>
  </si>
  <si>
    <t>-735969533</t>
  </si>
  <si>
    <t>76</t>
  </si>
  <si>
    <t>7494003008</t>
  </si>
  <si>
    <t>Modulární přístroje Jističe do 63 A; 6 kA 1-pólové In 4 A, Ue AC 230 V / DC 72 V, charakteristika C, 1pól, Icn 6 kA</t>
  </si>
  <si>
    <t>136813559</t>
  </si>
  <si>
    <t>77</t>
  </si>
  <si>
    <t>7494003006</t>
  </si>
  <si>
    <t>Modulární přístroje Jističe do 63 A; 6 kA 1-pólové In 2 A, Ue AC 230 V / DC 72 V, charakteristika C, 1pól, Icn 6 kA</t>
  </si>
  <si>
    <t>1801450046</t>
  </si>
  <si>
    <t>78</t>
  </si>
  <si>
    <t>7494003312</t>
  </si>
  <si>
    <t>Modulární přístroje Jističe do 80 A; 10 kA 2-pólové In 0,5 A, Ue AC 230/400 V / DC 144 V, charakteristika C, 2pól, Icn 10 kA</t>
  </si>
  <si>
    <t>1497115958</t>
  </si>
  <si>
    <t>79</t>
  </si>
  <si>
    <t>7494003314</t>
  </si>
  <si>
    <t>Modulární přístroje Jističe do 80 A; 10 kA 2-pólové In 1 A, Ue AC 230/400 V / DC 144 V, charakteristika C, 2pól, Icn 10 kA</t>
  </si>
  <si>
    <t>387091893</t>
  </si>
  <si>
    <t>80</t>
  </si>
  <si>
    <t>7494003234</t>
  </si>
  <si>
    <t>Modulární přístroje Jističe do 80 A; 10 kA 1+N-pólové In 2 A, Ue AC 230 V / DC 72 V, charakteristika C, 1+N-pól, Icn 10 kA</t>
  </si>
  <si>
    <t>-90005476</t>
  </si>
  <si>
    <t>81</t>
  </si>
  <si>
    <t>7494003236</t>
  </si>
  <si>
    <t>Modulární přístroje Jističe do 80 A; 10 kA 1+N-pólové In 4 A, Ue AC 230 V / DC 72 V, charakteristika C, 1+N-pól, Icn 10 kA</t>
  </si>
  <si>
    <t>-954591247</t>
  </si>
  <si>
    <t>82</t>
  </si>
  <si>
    <t>7494003238</t>
  </si>
  <si>
    <t>Modulární přístroje Jističe do 80 A; 10 kA 1+N-pólové In 6 A, Ue AC 230 V / DC 72 V, charakteristika C, 1+N-pól, Icn 10 kA</t>
  </si>
  <si>
    <t>955552493</t>
  </si>
  <si>
    <t>83</t>
  </si>
  <si>
    <t>7494003336</t>
  </si>
  <si>
    <t>Modulární přístroje Jističe do 80 A; 10 kA 2-pólové In 32 A, Ue AC 230/400 V / DC 144 V, charakteristika C, 2pól, Icn 10 kA</t>
  </si>
  <si>
    <t>-559394473</t>
  </si>
  <si>
    <t>84</t>
  </si>
  <si>
    <t>7494003404</t>
  </si>
  <si>
    <t>Modulární přístroje Jističe do 80 A; 10 kA 3-pólové In 0,5 A, Ue AC 230/400 V / DC 216 V, charakteristika C, 3pól, Icn 10 kA</t>
  </si>
  <si>
    <t>1249520360</t>
  </si>
  <si>
    <t>85</t>
  </si>
  <si>
    <t>7494003422</t>
  </si>
  <si>
    <t>Modulární přístroje Jističe do 80 A; 10 kA 3-pólové In 16 A, Ue AC 230/400 V / DC 216 V, charakteristika C, 3pól, Icn 10 kA</t>
  </si>
  <si>
    <t>-1195606293</t>
  </si>
  <si>
    <t>86</t>
  </si>
  <si>
    <t>7494003426</t>
  </si>
  <si>
    <t>Modulární přístroje Jističe do 80 A; 10 kA 3-pólové In 25 A, Ue AC 230/400 V / DC 216 V, charakteristika C, 3pól, Icn 10 kA</t>
  </si>
  <si>
    <t>-2079387603</t>
  </si>
  <si>
    <t>87</t>
  </si>
  <si>
    <t>7494004194</t>
  </si>
  <si>
    <t>Modulární přístroje Spínací přístroje Instalační stykače AC Ith 20 A, Uc AC 24 V, 2x zapínací kontakt, AC-3: zap. 9A</t>
  </si>
  <si>
    <t>1845909033</t>
  </si>
  <si>
    <t>88</t>
  </si>
  <si>
    <t>7494000008</t>
  </si>
  <si>
    <t>Rozvodnicové a rozváděčové skříně Distri Rozvodnicové skříně DistriTon Plastové Nástěnné (IP40) pro nástěnnou montáž, neprůhledné dveře, počet řad 3, počet modulů v řadě 14, krytí IP40, PE+N, barva bílá, materiál: plast</t>
  </si>
  <si>
    <t>1964689889</t>
  </si>
  <si>
    <t>89</t>
  </si>
  <si>
    <t>7491201840</t>
  </si>
  <si>
    <t>Elektroinstalační materiál Spínací přístroje instalační Spínač CLASSIC 3553-27289 B1</t>
  </si>
  <si>
    <t>-369146123</t>
  </si>
  <si>
    <t>90</t>
  </si>
  <si>
    <t>7491204040</t>
  </si>
  <si>
    <t>Elektroinstalační materiál Zásuvky instalační Dvojzásuvka CLASSIC 5512-2249 B1</t>
  </si>
  <si>
    <t>-1226814169</t>
  </si>
  <si>
    <t>91</t>
  </si>
  <si>
    <t>7491206030</t>
  </si>
  <si>
    <t>Elektroinstalační materiál Svítidla instalační základní FALCON-258-BAP-K, 2x58W</t>
  </si>
  <si>
    <t>-1426268382</t>
  </si>
  <si>
    <t>92</t>
  </si>
  <si>
    <t>7492501740</t>
  </si>
  <si>
    <t>Kabely, vodiče, šňůry Cu - nn Kabel silový 2 a 3-žílový Cu, plastová izolace CYKY 3O1,5 (3Ax1,5)</t>
  </si>
  <si>
    <t>1149070670</t>
  </si>
  <si>
    <t>93</t>
  </si>
  <si>
    <t>7492501750</t>
  </si>
  <si>
    <t>Kabely, vodiče, šňůry Cu - nn Kabel silový 2 a 3-žílový Cu, plastová izolace CYKY 3O2,5 (3Ax2,5)</t>
  </si>
  <si>
    <t>1072927013</t>
  </si>
  <si>
    <t>94</t>
  </si>
  <si>
    <t>7592900138</t>
  </si>
  <si>
    <t xml:space="preserve">Baterie Staniční akumulátory Pb článek 2V/800 Ah C10 s pancéřovanou trubkovou elektrodou,  uzavřený - gel, cena včetně spojovacího materiálu a bateriového nosiče či stojanu</t>
  </si>
  <si>
    <t>-1597836488</t>
  </si>
  <si>
    <t>95</t>
  </si>
  <si>
    <t>7593000280</t>
  </si>
  <si>
    <t>Dobíječe, usměrňovače, napáječe Usměrňovač D400 G24/125, stacionární oceloplechová skříň 1500x600x600, rozšířená stavová indikace opticky i bezpotenciálově, autoamtické testování baterie, programovatelná nabíjecí automatika.</t>
  </si>
  <si>
    <t>720296026</t>
  </si>
  <si>
    <t>96</t>
  </si>
  <si>
    <t>7596810790</t>
  </si>
  <si>
    <t>Telefonní zapojovače Malá sdělovací technika pro ČD DC/DC měnič 36 až 72 V/24V/30W</t>
  </si>
  <si>
    <t>-968022684</t>
  </si>
  <si>
    <t>97</t>
  </si>
  <si>
    <t>7598095185</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</si>
  <si>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</si>
  <si>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-670923441</t>
  </si>
  <si>
    <t>98</t>
  </si>
  <si>
    <t>7598095225</t>
  </si>
  <si>
    <t>Kapacitní zkouška baterie staniční (bez ohledu na počet článků)</t>
  </si>
  <si>
    <t>2112008775</t>
  </si>
  <si>
    <t>99</t>
  </si>
  <si>
    <t>7598095390</t>
  </si>
  <si>
    <t>Příprava ke komplexním zkouškám za 1 jízdní cestu do 30 výhybek - oživení, seřízení a nastavení zařízení s ohledem na postup jeho uvádění do provozu</t>
  </si>
  <si>
    <t>1211629531</t>
  </si>
  <si>
    <t>100</t>
  </si>
  <si>
    <t>7598095460</t>
  </si>
  <si>
    <t>Komplexní zkouška za 1 jízdní cestu do 30 výhybek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</si>
  <si>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1221433214</t>
  </si>
  <si>
    <t>101</t>
  </si>
  <si>
    <t>7598095490</t>
  </si>
  <si>
    <t>Komplexní zkouška UAB a staničního zabezpečovacího zařízení za úvazku na 1 traťové koleji v 1 směru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</si>
  <si>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-1639993113</t>
  </si>
  <si>
    <t>102</t>
  </si>
  <si>
    <t>7598095546</t>
  </si>
  <si>
    <t>Vyhotovení protokolu UTZ pro SZZ reléové a elektronické do 10 výhybkových jednotek - vykonání prohlídky a zkoušky včetně vyhotovení protokolu podle vyhl. 100/1995 Sb. , Výhybkovou jednotkou (VJ) je jednoduchá výhybka bez rozlišení počtu přestavníků, spojka jsou 2 VJ, křižovatková výhybka 2 VJ, křižovatková s PHS 4 VJ, výkolejka s motorem 1 VJ.</t>
  </si>
  <si>
    <t>-862906245</t>
  </si>
  <si>
    <t>103</t>
  </si>
  <si>
    <t>7598095547</t>
  </si>
  <si>
    <t>Vyhotovení protokolu UTZ pro SZZ reléové a elektronické za každých dalších 10 výhybkových jednotek - vykonání prohlídky a zkoušky včetně vyhotovení protokolu podle vyhl. 100/1995 Sb. , Výhybkovou jednotkou (VJ) je jednoduchá výhybka bez rozlišení počtu přestavníků, spojka jsou 2 VJ, křižovatková výhybka 2 VJ, křižovatková s PHS 4 VJ, výkolejka s motorem 1 VJ.</t>
  </si>
  <si>
    <t>-569080095</t>
  </si>
  <si>
    <t>104</t>
  </si>
  <si>
    <t>7598095575</t>
  </si>
  <si>
    <t>Vyhotovení protokolu UTZ pro TZZ AH bez hradla pro jednu kolej - vykonání prohlídky a zkoušky včetně vyhotovení protokolu podle vyhl. 100/1995 Sb.</t>
  </si>
  <si>
    <t>-1118488227</t>
  </si>
  <si>
    <t>105</t>
  </si>
  <si>
    <t>7598095580</t>
  </si>
  <si>
    <t>Vyhotovení protokolu UTZ pro TZZ AH s hradlem pro jednu kolej - vykonání prohlídky a zkoušky včetně vyhotovení protokolu podle vyhl. 100/1995 Sb.</t>
  </si>
  <si>
    <t>-1009719590</t>
  </si>
  <si>
    <t>PS01-11-01.04.1 - ÚRS</t>
  </si>
  <si>
    <t>220450007</t>
  </si>
  <si>
    <t>Montáž datové skříně rack</t>
  </si>
  <si>
    <t>-2129628977</t>
  </si>
  <si>
    <t>PS01-11-01.04.2 - ÚOŽI</t>
  </si>
  <si>
    <t>7596001590</t>
  </si>
  <si>
    <t xml:space="preserve">Rádiová zařízení Rádiová zařízení Sdružovač, zátěž apod. B2T-F bleskojistka UHF  (Ochrana proti atmosferickému přepětí sada)</t>
  </si>
  <si>
    <t>-1731574547</t>
  </si>
  <si>
    <t>7596200004</t>
  </si>
  <si>
    <t>Indikátory horkoběžnosti Vybavení domku - stůl, židle apod.</t>
  </si>
  <si>
    <t>sada</t>
  </si>
  <si>
    <t>256</t>
  </si>
  <si>
    <t>2124179744</t>
  </si>
  <si>
    <t>7590535080</t>
  </si>
  <si>
    <t>Montáž bleskojistek</t>
  </si>
  <si>
    <t>-1949344259</t>
  </si>
  <si>
    <t>7590625032</t>
  </si>
  <si>
    <t>Montáž jednotného obslužného pracoviště (JOP) zálohovaného - montáž stolů pro umístění počítačového vybavení kanceláře, montáž výpočetní techniky hlavního i zálohovaného pracoviště, včetně propojovacích vedení a monitorů</t>
  </si>
  <si>
    <t>-513583225</t>
  </si>
  <si>
    <t>7590625090</t>
  </si>
  <si>
    <t>Montáž trezoru pro počítač</t>
  </si>
  <si>
    <t>1546718598</t>
  </si>
  <si>
    <t>7592600010</t>
  </si>
  <si>
    <t>Počítače, SW Počítače, SW Trezor zadávacích počítačů TZP pravý IN. norma 621859001 (HM0404219990231)</t>
  </si>
  <si>
    <t>781147</t>
  </si>
  <si>
    <t>PS 01-11-01.05.1 - Centrální - ÚOŽI</t>
  </si>
  <si>
    <t>1494336596</t>
  </si>
  <si>
    <t>7592605010</t>
  </si>
  <si>
    <t>Instalace SW do PC</t>
  </si>
  <si>
    <t>hod</t>
  </si>
  <si>
    <t>-476547525</t>
  </si>
  <si>
    <t>7592605020</t>
  </si>
  <si>
    <t>Konfigurace SW v PC</t>
  </si>
  <si>
    <t>-2110773260</t>
  </si>
  <si>
    <t>7593315320</t>
  </si>
  <si>
    <t>Montáž translátoru</t>
  </si>
  <si>
    <t>1653025089</t>
  </si>
  <si>
    <t>7593315386</t>
  </si>
  <si>
    <t>Montáž panelu pro stanici TEDIS</t>
  </si>
  <si>
    <t>-258791885</t>
  </si>
  <si>
    <t>7593315390</t>
  </si>
  <si>
    <t>Montáž panelu (kazety, vany desek plošných spojů) plast do RACKU 19"</t>
  </si>
  <si>
    <t>366393431</t>
  </si>
  <si>
    <t>7595605125</t>
  </si>
  <si>
    <t>Montáž SDH, PDH, PCM, DSLAM instalace a oživení PCM modulu</t>
  </si>
  <si>
    <t>-1756095240</t>
  </si>
  <si>
    <t>7593320570</t>
  </si>
  <si>
    <t>Konstrukční díly a prvky Prvky Kazeta TEDIS15 v provedení 19"eurocard</t>
  </si>
  <si>
    <t>-988625143</t>
  </si>
  <si>
    <t>7496701610.r</t>
  </si>
  <si>
    <t>Centrální skříň RACK 4</t>
  </si>
  <si>
    <t>1903521740</t>
  </si>
  <si>
    <t>7593320576</t>
  </si>
  <si>
    <t>Konstrukční díly a prvky Prvky TBRP - Jednotka napáječe a opakovače sběrnice</t>
  </si>
  <si>
    <t>1721840696</t>
  </si>
  <si>
    <t>7593320579</t>
  </si>
  <si>
    <t>Konstrukční díly a prvky Prvky TDCC – řídící jednotka sběrnice</t>
  </si>
  <si>
    <t>874049488</t>
  </si>
  <si>
    <t>7593320582</t>
  </si>
  <si>
    <t>Konstrukční díly a prvky Prvky TDCD – Komunikační datová jednotka</t>
  </si>
  <si>
    <t>-320541974</t>
  </si>
  <si>
    <t>7593320585</t>
  </si>
  <si>
    <t>Konstrukční díly a prvky Prvky TDMD – Komunikační modemová jednotka</t>
  </si>
  <si>
    <t>-339587361</t>
  </si>
  <si>
    <t>7596001540</t>
  </si>
  <si>
    <t>Rádiová zařízení Rádiová zařízení Translátor inkový 600:600 Ω, 4kV</t>
  </si>
  <si>
    <t>1201828996</t>
  </si>
  <si>
    <t>1269479490</t>
  </si>
  <si>
    <t>7596610160</t>
  </si>
  <si>
    <t>Hodiny Hodinová zařízení Hlavní hodiny Přijímací modul pro bezdrátovou komunikaci, výstup DCF 77</t>
  </si>
  <si>
    <t>258289211</t>
  </si>
  <si>
    <t>PS 01-11-01.05.2 - SZZ - ÚOŽI</t>
  </si>
  <si>
    <t>998942263</t>
  </si>
  <si>
    <t>-111870481</t>
  </si>
  <si>
    <t>7598095375</t>
  </si>
  <si>
    <t>Oživení a funkční zkoušení stanice TEDIS - aktivace a konfigurace systému podle příslušné dokumentace</t>
  </si>
  <si>
    <t>1488766792</t>
  </si>
  <si>
    <t>7593320573</t>
  </si>
  <si>
    <t>Konstrukční díly a prvky Prvky Kazeta TEDIS21 v provedení 19"eurocard</t>
  </si>
  <si>
    <t>-1633667226</t>
  </si>
  <si>
    <t>7593320975</t>
  </si>
  <si>
    <t>Konstrukční díly a prvky Prvky Kazeta FAK28</t>
  </si>
  <si>
    <t>1493551270</t>
  </si>
  <si>
    <t>7593320984</t>
  </si>
  <si>
    <t>Konstrukční díly a prvky Prvky Kazeta FISCHER 84TE</t>
  </si>
  <si>
    <t>966304361</t>
  </si>
  <si>
    <t>659690652</t>
  </si>
  <si>
    <t>-2077132677</t>
  </si>
  <si>
    <t>-1375738092</t>
  </si>
  <si>
    <t>7593320591</t>
  </si>
  <si>
    <t>Konstrukční díly a prvky Prvky TDI16 – Jednotka 16 digitálních vstupů</t>
  </si>
  <si>
    <t>-65763614</t>
  </si>
  <si>
    <t>7593320588</t>
  </si>
  <si>
    <t>Konstrukční díly a prvky Prvky TDI8s – Jednotka 8 bezpečných digitálních vstupů</t>
  </si>
  <si>
    <t>-151308525</t>
  </si>
  <si>
    <t>7593320597</t>
  </si>
  <si>
    <t>Konstrukční díly a prvky Prvky TDO8s – Jednotka 8 bezpečných digitálních výstupů</t>
  </si>
  <si>
    <t>-337099471</t>
  </si>
  <si>
    <t>7593320594</t>
  </si>
  <si>
    <t>Konstrukční díly a prvky Prvky TDO8 – Jednotka 8 digitálních výstupů</t>
  </si>
  <si>
    <t>-193190076</t>
  </si>
  <si>
    <t>7593320996</t>
  </si>
  <si>
    <t>Konstrukční díly a prvky Prvky RDN1H T - reléová deska návěstidel hlavních</t>
  </si>
  <si>
    <t>867083119</t>
  </si>
  <si>
    <t>7593321002</t>
  </si>
  <si>
    <t>Konstrukční díly a prvky Prvky RDN1S T - reléová deska návěstidel seřaďovacích</t>
  </si>
  <si>
    <t>-1124034954</t>
  </si>
  <si>
    <t>7593321005</t>
  </si>
  <si>
    <t>Konstrukční díly a prvky Prvky RDV1 F - reléová deska výměn</t>
  </si>
  <si>
    <t>1892569992</t>
  </si>
  <si>
    <t>7593320747</t>
  </si>
  <si>
    <t>Konstrukční díly a prvky Prvky ESB2 F - elektronický střed baterie</t>
  </si>
  <si>
    <t>1511359548</t>
  </si>
  <si>
    <t>7593320600</t>
  </si>
  <si>
    <t>Konstrukční díly a prvky Prvky Jednotka BPS4 F</t>
  </si>
  <si>
    <t>-945834640</t>
  </si>
  <si>
    <t>PS01-11-01.07.5 - Oprava SZZ - úprava SW ŽST Benešov n. Pl. - ÚOŽI</t>
  </si>
  <si>
    <t>-1625759775</t>
  </si>
  <si>
    <t>PS 01-11-01.07.1 - ÚOŽI</t>
  </si>
  <si>
    <t>7592005050</t>
  </si>
  <si>
    <t>Montáž počítacího bodu (senzoru) RSR 180 - uložení a připevnění na určené místo, seřízení polohy, přezkoušení</t>
  </si>
  <si>
    <t>-581401254</t>
  </si>
  <si>
    <t>7592000030</t>
  </si>
  <si>
    <t>Bodové prvky v kolejišti Bodové prvky v kolejišti Snímač průjezdu kola RSR 180 (4,8m kabel)</t>
  </si>
  <si>
    <t>Sborník UOŽI 01 2016</t>
  </si>
  <si>
    <t>794698780</t>
  </si>
  <si>
    <t>7592000040</t>
  </si>
  <si>
    <t>Bodové prvky v kolejišti Snímač průjezdu kola RSR 180 (9,8m kabel)</t>
  </si>
  <si>
    <t>1059549648</t>
  </si>
  <si>
    <t>7592000090</t>
  </si>
  <si>
    <t>Bodové prvky v kolejišti Bodové prvky v kolejišti Neoprénová ochr.hadice 5m</t>
  </si>
  <si>
    <t>-462615960</t>
  </si>
  <si>
    <t>7592000100</t>
  </si>
  <si>
    <t>Bodové prvky v kolejišti Bodové prvky v kolejišti Neoprénová ochr.hadice 10m</t>
  </si>
  <si>
    <t>Sborník UOŽI 01 2017</t>
  </si>
  <si>
    <t>-1358821861</t>
  </si>
  <si>
    <t>7592000120</t>
  </si>
  <si>
    <t>Bodové prvky v kolejišti Bodové prvky v kolejišti Montážní sada neoprénové ochr.hadice</t>
  </si>
  <si>
    <t>-315193148</t>
  </si>
  <si>
    <t>7592000140</t>
  </si>
  <si>
    <t>Bodové prvky v kolejišti Bodové prvky v kolejišti Upevňovací kolejnicové čelisti SK150</t>
  </si>
  <si>
    <t>-2013940858</t>
  </si>
  <si>
    <t>7592000150</t>
  </si>
  <si>
    <t>Bodové prvky v kolejišti Bodové prvky v kolejišti Upevňovací šroub BBK</t>
  </si>
  <si>
    <t>pár</t>
  </si>
  <si>
    <t>568302105</t>
  </si>
  <si>
    <t>7592000170</t>
  </si>
  <si>
    <t>Bodové prvky v kolejišti Bodové prvky v kolejišti Matice</t>
  </si>
  <si>
    <t>-451595752</t>
  </si>
  <si>
    <t>7592000190</t>
  </si>
  <si>
    <t>Bodové prvky v kolejišti Bodové prvky v kolejišti Přepěťová ochrana napájení</t>
  </si>
  <si>
    <t>1184614671</t>
  </si>
  <si>
    <t>7592000210</t>
  </si>
  <si>
    <t>Bodové prvky v kolejišti Bodové prvky v kolejišti Kabelový závěr KSL pro RSR (s EPO)</t>
  </si>
  <si>
    <t>1649070609</t>
  </si>
  <si>
    <t>7592000220</t>
  </si>
  <si>
    <t>Bodové prvky v kolejišti Bodové prvky v kolejišti Uzemňovací souprava pro KSL-FP</t>
  </si>
  <si>
    <t>-353454471</t>
  </si>
  <si>
    <t>7592000240</t>
  </si>
  <si>
    <t>Bodové prvky v kolejišti Bodové prvky v kolejišti Přepěťová ochrana EPO 180</t>
  </si>
  <si>
    <t>-1522435142</t>
  </si>
  <si>
    <t>7594300380</t>
  </si>
  <si>
    <t>Počítače náprav Počítače náprav Vnitřní prvky PN ACS 2000 Skříň pro bloky šíře 126TE BGT06 126TE</t>
  </si>
  <si>
    <t>-1846054069</t>
  </si>
  <si>
    <t>7594300510</t>
  </si>
  <si>
    <t>Počítače náprav Počítače náprav Vnitřní prvky PN ACS 2000 Sběrnicový modul ABP002-2 21TE GS02</t>
  </si>
  <si>
    <t>1914989271</t>
  </si>
  <si>
    <t>7594300650</t>
  </si>
  <si>
    <t>Počítače náprav Počítače náprav Vnitřní prvky PN ACS 2000 Patchkabel UTP Kat.5e 1m</t>
  </si>
  <si>
    <t>-1510678557</t>
  </si>
  <si>
    <t>7594300400</t>
  </si>
  <si>
    <t>Počítače náprav Počítače náprav Vnitřní prvky PN ACS 2000 Pojistkový modul SIC006 GS01</t>
  </si>
  <si>
    <t>374473881</t>
  </si>
  <si>
    <t>7593320468</t>
  </si>
  <si>
    <t>Konstrukční díly a prvky Prvky Ochrana přepěťová kol.obv. POKO 94 norma VUD (HM0358239992974)</t>
  </si>
  <si>
    <t>-2136486169</t>
  </si>
  <si>
    <t>7594300670.R</t>
  </si>
  <si>
    <t xml:space="preserve">Počítače náprav Počítače náprav Vnitřní prvky PN ACS 2000 Přepěťová ochrana  ST00 233</t>
  </si>
  <si>
    <t>518527131</t>
  </si>
  <si>
    <t>7594300280.R</t>
  </si>
  <si>
    <t>Počítače náprav Počítače náprav Vnitřní prvky PN ACS 2000 Počítací modul ACB013 GS02</t>
  </si>
  <si>
    <t>-1187126927</t>
  </si>
  <si>
    <t>-1987122386</t>
  </si>
  <si>
    <t>7594300300.R1</t>
  </si>
  <si>
    <t>Počítače náprav Počítače náprav Vnitřní prvky PN ACS 2000 Vyhodnocovací modul IMC003 GS01</t>
  </si>
  <si>
    <t>139103249</t>
  </si>
  <si>
    <t>7594300300.R2</t>
  </si>
  <si>
    <t>Počítače náprav Vnitřní prvky PN ACS 2000 Vyhodnocovací modul IMC003 GS01</t>
  </si>
  <si>
    <t>-304580005</t>
  </si>
  <si>
    <t>7592000270</t>
  </si>
  <si>
    <t>Bodové prvky v kolejišti Bodové prvky v kolejišti Zkušební přípravek</t>
  </si>
  <si>
    <t>-940889376</t>
  </si>
  <si>
    <t>7593325050</t>
  </si>
  <si>
    <t>Montáž jednotky do panelu (kazety)</t>
  </si>
  <si>
    <t>212794817</t>
  </si>
  <si>
    <t>7594305015</t>
  </si>
  <si>
    <t>Montáž součástí počítače náprav neoprénové ochranné hadice se soupravou pro upevnění k pražci</t>
  </si>
  <si>
    <t>978653064</t>
  </si>
  <si>
    <t>7594305025</t>
  </si>
  <si>
    <t>Montáž součástí počítače náprav přepěťové ochrany napájení</t>
  </si>
  <si>
    <t>175528879</t>
  </si>
  <si>
    <t>7594305035</t>
  </si>
  <si>
    <t>Montáž součástí počítače náprav kabelového závěru KSL-FP pro RSR</t>
  </si>
  <si>
    <t>1208189620</t>
  </si>
  <si>
    <t>7594305040</t>
  </si>
  <si>
    <t>Montáž součástí počítače náprav upevňovací kolejnicové čelisti SK 140</t>
  </si>
  <si>
    <t>-1333542512</t>
  </si>
  <si>
    <t>7594305055</t>
  </si>
  <si>
    <t>Montáž součástí počítače náprav bloku pro počítače náprav</t>
  </si>
  <si>
    <t>1001349118</t>
  </si>
  <si>
    <t>7594305075.R</t>
  </si>
  <si>
    <t>Montáž součástí počítače náprav skříně pro bloky šíře 126TE BGT 03</t>
  </si>
  <si>
    <t>982996865</t>
  </si>
  <si>
    <t>7598095085</t>
  </si>
  <si>
    <t>Přezkoušení a regulace senzoru počítacího bodu - kontrola (nastavení) mechanických parametrů polohy, regulace napájení, kalibrace, kontrola funkce a započítávání, kontrola indikace</t>
  </si>
  <si>
    <t>1526351874</t>
  </si>
  <si>
    <t>7598095090</t>
  </si>
  <si>
    <t>Přezkoušení a regulace počítače náprav včetně vyhotovení protokolu za 1 úsek - provedení příslušných měření, nastavení zařízení, přezkoušení funkce a vyhotovení protokolu</t>
  </si>
  <si>
    <t>-241254310</t>
  </si>
  <si>
    <t>PS 01-11-01.08.1 - ÚOŽI</t>
  </si>
  <si>
    <t>-946297087</t>
  </si>
  <si>
    <t>-654692908</t>
  </si>
  <si>
    <t>-736660869</t>
  </si>
  <si>
    <t>1351847731</t>
  </si>
  <si>
    <t>7594200050</t>
  </si>
  <si>
    <t>Výstroj konců kolejových obvodů a kódovacích smyček Štítek označ.styk.transfor norma 37101DS033 (CV371015033)</t>
  </si>
  <si>
    <t>1689182959</t>
  </si>
  <si>
    <t>7590615110</t>
  </si>
  <si>
    <t>Úprava ovládacího stolu (kontrolní skříně) - max. 50 tlačítek a světelných buněk, včetně zapojení</t>
  </si>
  <si>
    <t>1443982544</t>
  </si>
  <si>
    <t>7590917032</t>
  </si>
  <si>
    <t>Demontáž výkolejky ústřední stavěné s návěstním tělesem a s přestavníkem elektromotorickým</t>
  </si>
  <si>
    <t>1599282856</t>
  </si>
  <si>
    <t>7591017030</t>
  </si>
  <si>
    <t>Demontáž elektromotorického přestavníku z výhybky s kontrolou jazyků</t>
  </si>
  <si>
    <t>998656363</t>
  </si>
  <si>
    <t>7591017060</t>
  </si>
  <si>
    <t>Odpojení elektromotorického přestavníku z výhybky</t>
  </si>
  <si>
    <t>657660834</t>
  </si>
  <si>
    <t>7591017102</t>
  </si>
  <si>
    <t>Demontáž upevňovací soupravy s upevněním na koleji</t>
  </si>
  <si>
    <t>-2030620283</t>
  </si>
  <si>
    <t>7593315425</t>
  </si>
  <si>
    <t>Zhotovení jednoho zapojení při volné vazbě - naměření vodiče, zatažení a připojení</t>
  </si>
  <si>
    <t>-1947108611</t>
  </si>
  <si>
    <t>7593317010</t>
  </si>
  <si>
    <t>Zrušení jednoho zapojení při volné vazbě - odpojení vodiče a jeho vytažení</t>
  </si>
  <si>
    <t>1522000179</t>
  </si>
  <si>
    <t>1587300793</t>
  </si>
  <si>
    <t>7593335050</t>
  </si>
  <si>
    <t>Montáž zásuvky malorozměrového relé - včetně zapojení přívodů</t>
  </si>
  <si>
    <t>-1118495756</t>
  </si>
  <si>
    <t>7593311200</t>
  </si>
  <si>
    <t>Konstrukční díly Zásuvka ESP ocínovaná norma 71101DS024 (CV711015024)</t>
  </si>
  <si>
    <t>974189278</t>
  </si>
  <si>
    <t>816514086</t>
  </si>
  <si>
    <t>1191591160</t>
  </si>
  <si>
    <t>1134860689</t>
  </si>
  <si>
    <t>-1192810458</t>
  </si>
  <si>
    <t>7598095220</t>
  </si>
  <si>
    <t>Přezkoušení závěru jízdních cest za 1 závěrný úsek - kontrola zapojení, provedení příslušných měření, přezkoušení funkce</t>
  </si>
  <si>
    <t>311868084</t>
  </si>
  <si>
    <t>553887135</t>
  </si>
  <si>
    <t>468572658</t>
  </si>
  <si>
    <t>199909002</t>
  </si>
  <si>
    <t>7598095625</t>
  </si>
  <si>
    <t>Vyhotovení revizní správy SZZ elektronické do 10 přestavníků - vykonání prohlídky a  zkoušky pro napájení elektrického zařízení včetně vyhotovení revizní zprávy podle vyhl. 100/1995 Sb. a norem ČSN</t>
  </si>
  <si>
    <t>576682433</t>
  </si>
  <si>
    <t>PS 01-11-01.09.1 - ÚOŽI</t>
  </si>
  <si>
    <t>7592007050</t>
  </si>
  <si>
    <t>Demontáž počítacího bodu (senzoru) RSR 180</t>
  </si>
  <si>
    <t>1289959114</t>
  </si>
  <si>
    <t>1141067375</t>
  </si>
  <si>
    <t>445368723</t>
  </si>
  <si>
    <t>-917795830</t>
  </si>
  <si>
    <t>1117321465</t>
  </si>
  <si>
    <t>763951750</t>
  </si>
  <si>
    <t>-2113737628</t>
  </si>
  <si>
    <t>7594307055</t>
  </si>
  <si>
    <t>Demontáž součástí počítače náprav bloku pro počítače náprav</t>
  </si>
  <si>
    <t>-2143519992</t>
  </si>
  <si>
    <t>215302007</t>
  </si>
  <si>
    <t>-1082598127</t>
  </si>
  <si>
    <t>658463447</t>
  </si>
  <si>
    <t>PS 01-11-01.10.1 - ÚOŽI</t>
  </si>
  <si>
    <t>7491251010</t>
  </si>
  <si>
    <t>Montáž lišt elektroinstalačních, kabelových žlabů z PVC-U jednokomorových zaklapávacích rozměru 40/40 mm - na konstrukci, omítku apod. včetně spojek, ohybů, rohů, bez krabic</t>
  </si>
  <si>
    <t>-514274269</t>
  </si>
  <si>
    <t>7491200030</t>
  </si>
  <si>
    <t>Elektroinstalační materiál Elektroinstalační lišty a kabelové žlaby Lišta LV 24x22 vkládací bílá 3m</t>
  </si>
  <si>
    <t>-1486710574</t>
  </si>
  <si>
    <t>7491252010</t>
  </si>
  <si>
    <t>Montáž krabic elektroinstalačních, rozvodek - bez zapojení krabice přístrojové - včetně zhotovení otvoru</t>
  </si>
  <si>
    <t>1272411449</t>
  </si>
  <si>
    <t>7491201180</t>
  </si>
  <si>
    <t>Elektroinstalační materiál Elektroinstalační krabice a rozvodky Bez zapojení Krabice KU 68-1902</t>
  </si>
  <si>
    <t>-1150417536</t>
  </si>
  <si>
    <t>7491201110</t>
  </si>
  <si>
    <t>Elektroinstalační materiál Elektroinstalační krabice a rozvodky Bez zapojení Krabice KP 67x67 přístrojová</t>
  </si>
  <si>
    <t>-1542499386</t>
  </si>
  <si>
    <t>7491552020</t>
  </si>
  <si>
    <t>Montáž protipožárních ucpávek a tmelů protipožární ucpávka kabelového prostupu, průměru do 110 mm, do EI 90 min. - protipožární ucpávky včetně příslušenství, vyhotovení a dodání atestu</t>
  </si>
  <si>
    <t>-444294320</t>
  </si>
  <si>
    <t>7491510070</t>
  </si>
  <si>
    <t>Protipožární a kabelové ucpávky Protipožární ucpávky a tmely prostupu kabelového pr.do 110 mm, do EI 90 min.</t>
  </si>
  <si>
    <t>-1694363670</t>
  </si>
  <si>
    <t>1912885054</t>
  </si>
  <si>
    <t>7492501760</t>
  </si>
  <si>
    <t xml:space="preserve">Kabely, vodiče, šňůry Cu - nn Kabel silový 2 a 3-žílový Cu, plastová izolace CYKY 3J1,5  (3Cx 1,5)</t>
  </si>
  <si>
    <t>-1562388314</t>
  </si>
  <si>
    <t>7590540304</t>
  </si>
  <si>
    <t xml:space="preserve">Slaboproudé rozvody, kabely pro přívod a vnitřní instalaci UTP/FTP kategorie 6a,  250MHz  1 Gbps FTP Stíněné páry, PVC vnitřní</t>
  </si>
  <si>
    <t>353301442</t>
  </si>
  <si>
    <t>7492751020</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</si>
  <si>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</si>
  <si>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-704853390</t>
  </si>
  <si>
    <t>7590545014</t>
  </si>
  <si>
    <t>Montáž vodiče sdělovacího izolovaného v trubce nebo liště - zatažení vodičů do trubek nebo lišt, úplná inslalace včetně manipulace s vodičem, prozvonění a označení, včetně pročištění trubky, otevření a zavření krabic. Bez zapojení</t>
  </si>
  <si>
    <t>-2061154526</t>
  </si>
  <si>
    <t>7590540216</t>
  </si>
  <si>
    <t>Slaboproudé rozvody, kabely pro přívod a vnitřní instalaci Pro pevné vnitřní uložení J-Y(St)Y 3x2x0,8 Lg</t>
  </si>
  <si>
    <t>2132847060</t>
  </si>
  <si>
    <t>7590555354</t>
  </si>
  <si>
    <t>Ukončení stíněného kabelu v zařízení EZS a EPS do 10 P 0,5</t>
  </si>
  <si>
    <t>-1574520763</t>
  </si>
  <si>
    <t>7596455030</t>
  </si>
  <si>
    <t>Montáž hlásiče tlačítkového na omítku - na připravené úchytné body, na konstrukci, do krabice, zapojení přívodu, přezkoušení funkce u tlačítkových hlásičů, zapojeni odporu u koncového hlásiče, utěsnění kabel. přívodu</t>
  </si>
  <si>
    <t>-1636957686</t>
  </si>
  <si>
    <t>7597130080</t>
  </si>
  <si>
    <t>Čidla, detektory, hlásiče tlač.hlásič START</t>
  </si>
  <si>
    <t>133446310</t>
  </si>
  <si>
    <t>7596455070</t>
  </si>
  <si>
    <t>Montáž štítku k hlásičům</t>
  </si>
  <si>
    <t>-2049833861</t>
  </si>
  <si>
    <t>7596555010</t>
  </si>
  <si>
    <t>Montáž majáčku digitálního hlasového (DHM) - včetně připojení, seřízení a přezkoušení funkce</t>
  </si>
  <si>
    <t>-443985913</t>
  </si>
  <si>
    <t>7597100133</t>
  </si>
  <si>
    <t>EZS Poplachové ústředny PZTS Magnetický kontakt - ovál, 2-dráty, 6m, plast, bílý</t>
  </si>
  <si>
    <t>-602791468</t>
  </si>
  <si>
    <t>7597100186</t>
  </si>
  <si>
    <t>EZS Poplachové ústředny PZTS Akumulátor 12V / 3.5 Ah do ACS2 a ACS8</t>
  </si>
  <si>
    <t>1358309379</t>
  </si>
  <si>
    <t>7597115020</t>
  </si>
  <si>
    <t>Montáž ústředny konvenční do 8 smyček - na určené místo, zapojení a vyvážení poplachových a ochranných smyček, připojení sítě, akumulátorové baterie, vnější a dálkové signalizace a uzemnění, oživení, uvedení do provozu, provedení zkoušek, vystavení dokumentace a zaškolení obsluhy</t>
  </si>
  <si>
    <t>-1972191509</t>
  </si>
  <si>
    <t>7597100009</t>
  </si>
  <si>
    <t>EZS Poplachové ústředny PZTS MB24</t>
  </si>
  <si>
    <t>-1631675935</t>
  </si>
  <si>
    <t>7597125010</t>
  </si>
  <si>
    <t>Montáž příšlušenství pro EZS klávesnice (tabla) - včetně připojení, seřízení a přezkoušení funkce</t>
  </si>
  <si>
    <t>-1969419114</t>
  </si>
  <si>
    <t>7597100070</t>
  </si>
  <si>
    <t>EZS Poplachové ústředny PZTS LCD klávesnice pro správu ústřednen EZS, BUS-2, CZ verze</t>
  </si>
  <si>
    <t>328998359</t>
  </si>
  <si>
    <t>7597125030</t>
  </si>
  <si>
    <t>Montáž příšlušenství pro EZS konfigurace a nastavení komunikačního modulu (UNI1TN,E080,UDS) - včetně připojení, seřízení a přezkoušení funkce</t>
  </si>
  <si>
    <t>225018241</t>
  </si>
  <si>
    <t>7597125035</t>
  </si>
  <si>
    <t>Montáž příšlušenství pro EZS oživení a nastavení systému EZS - včetně připojení, seřízení a přezkoušení funkce</t>
  </si>
  <si>
    <t>soubor</t>
  </si>
  <si>
    <t>507697993</t>
  </si>
  <si>
    <t>7597125040</t>
  </si>
  <si>
    <t>Montáž příšlušenství pro EZS naprogramování ústředny EZS - včetně připojení, seřízení a přezkoušení funkce</t>
  </si>
  <si>
    <t>1452435643</t>
  </si>
  <si>
    <t>7597135010</t>
  </si>
  <si>
    <t>Montáž prvku pro EZS (čidlo, snímač, siréna)</t>
  </si>
  <si>
    <t>1117565255</t>
  </si>
  <si>
    <t>7598045005</t>
  </si>
  <si>
    <t>Měření smyčky - přezkoušení funkce poplachové smyčky, všech koncových čidel, jejich nastavení i dovážení, odstranění případné poruchy, vystavení protokolu a odevzdání do provozu</t>
  </si>
  <si>
    <t>-1262667124</t>
  </si>
  <si>
    <t>7598045015</t>
  </si>
  <si>
    <t>Zařízení EZS odzkoušení v rozsahu 1 ústředny - přezkoušení funkce poplachových a ochranných smyček, jejich dovážení, přezkoušení vnější a dálkové signalizace, kontrola stavu a činnosti náhradního zdroje, silového přívodu a jeho jističů, uzemnění, vystavení protokolu a odevzdání do provozu</t>
  </si>
  <si>
    <t>-26918883</t>
  </si>
  <si>
    <t>7598045030</t>
  </si>
  <si>
    <t>Zařízení EZS montáž komunikačního modulu (UNI1TN, E080, UDS)</t>
  </si>
  <si>
    <t>-1023991675</t>
  </si>
  <si>
    <t>7597100123</t>
  </si>
  <si>
    <t>EZS Poplachové ústředny PZTS Karta Relé do ústředny EZS</t>
  </si>
  <si>
    <t>1581980055</t>
  </si>
  <si>
    <t>7598045055</t>
  </si>
  <si>
    <t>Přezkoušení čidla automatického hlásiče</t>
  </si>
  <si>
    <t>-1761800526</t>
  </si>
  <si>
    <t>PS 01-11-01.11.1 - ÚRS</t>
  </si>
  <si>
    <t>220830092</t>
  </si>
  <si>
    <t>Montáž stožáru s akustickou sirénou včetně vytýčení místa usazení, usazení a vyrovnání konstrukce, zkoušení a ověření funkce sirény venkovní</t>
  </si>
  <si>
    <t>CS ÚRS 2018 02</t>
  </si>
  <si>
    <t>-1378790789</t>
  </si>
  <si>
    <t>460070224</t>
  </si>
  <si>
    <t>Hloubení nezapažených jam ručně pro ostatní konstrukce s přemístěním výkopku do vzdálenosti 3 m od okraje jámy nebo naložením na dopravní prostředek, včetně zásypu, zhutnění a urovnání povrchu pro základy rozhlasových stožárů, v hornině třídy 4</t>
  </si>
  <si>
    <t>1276450243</t>
  </si>
  <si>
    <t>394274991</t>
  </si>
  <si>
    <t>PS 01-11-01.11.2 - ÚOŽI</t>
  </si>
  <si>
    <t>7493151020</t>
  </si>
  <si>
    <t>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montáž svítidla</t>
  </si>
  <si>
    <t>1799875304</t>
  </si>
  <si>
    <t>7590525115</t>
  </si>
  <si>
    <t>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</si>
  <si>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-96136221</t>
  </si>
  <si>
    <t>719330917</t>
  </si>
  <si>
    <t>-962159106</t>
  </si>
  <si>
    <t>7596330050</t>
  </si>
  <si>
    <t>Větve rozhlasového zařízení Stožár pro 2 repro pozink. bez příslušens norma 53014DS201 (HM0316849990131)</t>
  </si>
  <si>
    <t>-1706740770</t>
  </si>
  <si>
    <t>7596340260</t>
  </si>
  <si>
    <t>Rozhlasová zařízení Rozhlasové zesilovače Výkonové zesilovače nízkoimpedanční Z 400 sestavený RU6/100-Z400 norma 57909DS047 (CV579095047)</t>
  </si>
  <si>
    <t>-378526499</t>
  </si>
  <si>
    <t>7596310270</t>
  </si>
  <si>
    <t>Rozhlasová zařízení Rozhlasové ústředny Ostatní Spojovací modul pro hlášení do Z 300W s možností hlášení prostřednictvím zařízení MICROVOX, telefonní ústředny SIEMENS-HICOM a pultu OP 5.DTMF</t>
  </si>
  <si>
    <t>238246304</t>
  </si>
  <si>
    <t>7596310010</t>
  </si>
  <si>
    <t>Rozhlasová zařízení Rozhlasové ústředny Elektronika Rozhlasové systémy ústředna 120W, 5 zón s regulací hlasitosti</t>
  </si>
  <si>
    <t>341849432</t>
  </si>
  <si>
    <t>7596310290</t>
  </si>
  <si>
    <t xml:space="preserve">Rozhlasová zařízení Rozhlasové ústředny Ostatní Spojovací modul pro  hlášení do Z 300W s dálkovým ovládáním pomocí modulu PC-DO.V5</t>
  </si>
  <si>
    <t>-1429201157</t>
  </si>
  <si>
    <t>7596315030</t>
  </si>
  <si>
    <t>Montáž rozhlasové ústředny do 19' stojanu - včetně připojení, seřízení a přezkoušení funkce</t>
  </si>
  <si>
    <t>-494510508</t>
  </si>
  <si>
    <t>7596315075</t>
  </si>
  <si>
    <t>Montáž spojovacího modulu pro hlášení do Z 300 W s dálkovým ovládáním - včetně připojení, seřízení a přezkoušení funkce</t>
  </si>
  <si>
    <t>33162917</t>
  </si>
  <si>
    <t>7596335030</t>
  </si>
  <si>
    <t>Montáž reproduktoru na ocelový stožár - upevnění reprodukturu na připravné body nebo konstrukci, připojení k vedení, nastavení optimální hlasitosti, směrování a odzkoušení ozvučení</t>
  </si>
  <si>
    <t>-598230886</t>
  </si>
  <si>
    <t>7596335040</t>
  </si>
  <si>
    <t>Montáž reproduktoru skříňového na závěsu - upevnění reprodukturu na připravné body nebo konstrukci, připojení k vedení, nastavení optimální hlasitosti, směrování a odzkoušení ozvučení</t>
  </si>
  <si>
    <t>897713480</t>
  </si>
  <si>
    <t>7596330040</t>
  </si>
  <si>
    <t>Větve rozhlasového zařízení Nosič reproduktoru pozink. norma 53014DS205 (HM0316849990110)</t>
  </si>
  <si>
    <t>-570714111</t>
  </si>
  <si>
    <t>7596330110</t>
  </si>
  <si>
    <t>Větve rozhlasového zařízení Standardní 100V reproduktory Podhledové Stropní 6/3/1,5W @ 100V / 20W @ 16ohm, bílý, impregnovaná membrána</t>
  </si>
  <si>
    <t>-1608033189</t>
  </si>
  <si>
    <t>7596330290</t>
  </si>
  <si>
    <t>Větve rozhlasového zařízení Standardní 100V reproduktory 2-pásmové výkonné tlakové reproduktory 32W @ 100V, woofer 6.5", tweeter 1"</t>
  </si>
  <si>
    <t>-1547633212</t>
  </si>
  <si>
    <t>7596400174</t>
  </si>
  <si>
    <t>Ústředny a prvky EPS Ústředna EPS LST deska 2 sirénových hlídaných výstupů, max. 500mA na jeden výstup</t>
  </si>
  <si>
    <t>-482050231</t>
  </si>
  <si>
    <t>Poznámka k položce:
JRS001 č. v. 802755002</t>
  </si>
  <si>
    <t>7596400711</t>
  </si>
  <si>
    <t>Ústředny a prvky EPS Vstupně/výstupní prvky Linka RS 485 Jednotka výstupů - konektor (1ks)</t>
  </si>
  <si>
    <t>-1247764789</t>
  </si>
  <si>
    <t>Poznámka k položce:
Konektor ST6 pro JRS</t>
  </si>
  <si>
    <t>Součásti světelných návěstidel Základ svět.náv. T I Z 51x71x135cm (HM0592110090000)</t>
  </si>
  <si>
    <t>1768210521</t>
  </si>
  <si>
    <t>PS 01-11-01.12.1 - Informační zařízení</t>
  </si>
  <si>
    <t>VRN - Vedlejší rozpočtové náklady</t>
  </si>
  <si>
    <t xml:space="preserve">    VRN1 - Průzkumné, geodetické a projektové práce</t>
  </si>
  <si>
    <t>1918867730</t>
  </si>
  <si>
    <t>1912189940</t>
  </si>
  <si>
    <t>-1435899386</t>
  </si>
  <si>
    <t>1616601610</t>
  </si>
  <si>
    <t>933630895</t>
  </si>
  <si>
    <t>7496756075</t>
  </si>
  <si>
    <t>Montáž dálkové diagnostiky TS ŽDC doplnění/úprava aplikace integračního serveru</t>
  </si>
  <si>
    <t>367593639</t>
  </si>
  <si>
    <t>7592600210</t>
  </si>
  <si>
    <t>Počítače, SW Klávesnice pro ovládání počítače, USB.</t>
  </si>
  <si>
    <t>-258601038</t>
  </si>
  <si>
    <t>7592600211</t>
  </si>
  <si>
    <t>Počítače, SW Myš pro ovládání počítače, bezdrátová.</t>
  </si>
  <si>
    <t>-866986001</t>
  </si>
  <si>
    <t>7499151040</t>
  </si>
  <si>
    <t>Dokončovací práce zaškolení obsluhy - seznámení obsluhy s funkcemi zařízení včetně odevzdání dokumentace skutečného provedení</t>
  </si>
  <si>
    <t>-2044073069</t>
  </si>
  <si>
    <t>7596515030</t>
  </si>
  <si>
    <t>Konfigurace a oživení informačního zařízení pro cestující</t>
  </si>
  <si>
    <t>1283877120</t>
  </si>
  <si>
    <t>7596510010</t>
  </si>
  <si>
    <t>Řídící systém Server hlavní</t>
  </si>
  <si>
    <t>-1861011668</t>
  </si>
  <si>
    <t>7596731242.r1</t>
  </si>
  <si>
    <t>LCD public monitor, 40", NEC P404-PG, FHD, 700 cd/m2, 24/7, COM, vč.držáku</t>
  </si>
  <si>
    <t>-242681563</t>
  </si>
  <si>
    <t>Poznámka k položce:
Panel do čekárny</t>
  </si>
  <si>
    <t>7596731243.r1</t>
  </si>
  <si>
    <t>LCD public monitor, 48", NEC P484, FHD, 700 cd/m2, 24/7, COM</t>
  </si>
  <si>
    <t>-1525621440</t>
  </si>
  <si>
    <t>Poznámka k položce:
panel oboustranný na nástupiště</t>
  </si>
  <si>
    <t>7596731233.r1</t>
  </si>
  <si>
    <t>LCD 19" audio monitor 5:4</t>
  </si>
  <si>
    <t>-1710603053</t>
  </si>
  <si>
    <t>7492501770</t>
  </si>
  <si>
    <t xml:space="preserve">Kabely, vodiče, šňůry Cu - nn Kabel silový 2 a 3-žílový Cu, plastová izolace CYKY 3J2,5  (3Cx 2,5)</t>
  </si>
  <si>
    <t>-175432092</t>
  </si>
  <si>
    <t>7590540292</t>
  </si>
  <si>
    <t xml:space="preserve">Slaboproudé rozvody, kabely pro přívod a vnitřní instalaci UTP/FTP kategorie 6,  250MHz  1 Gbps UTP Nestíněný, PE venkovní, drát</t>
  </si>
  <si>
    <t>1341700383</t>
  </si>
  <si>
    <t>7592600090.r</t>
  </si>
  <si>
    <t>SW modul řídícího počítače pro lokální řízení tabulí - samostatná žst.</t>
  </si>
  <si>
    <t>-1147024114</t>
  </si>
  <si>
    <t>7592600190</t>
  </si>
  <si>
    <t>Počítače, SW Technologické PC</t>
  </si>
  <si>
    <t>-156916034</t>
  </si>
  <si>
    <t>7592600071.r</t>
  </si>
  <si>
    <t>Počítače, SW Počítač - PC klient pro klientské pracoviště kamerového systému</t>
  </si>
  <si>
    <t>709157121</t>
  </si>
  <si>
    <t>7596525020</t>
  </si>
  <si>
    <t>Montáž informační tabule zadní plochou nebo bokem na zeď do 50 kg - včetně připojení, seřízení a přezkoušení funkce</t>
  </si>
  <si>
    <t>1661219402</t>
  </si>
  <si>
    <t>Vedlejší rozpočtové náklady</t>
  </si>
  <si>
    <t>VRN1</t>
  </si>
  <si>
    <t>Průzkumné, geodetické a projektové práce</t>
  </si>
  <si>
    <t>0130020000.r</t>
  </si>
  <si>
    <t>Vyhotovení dokumentace skutečného provedení a provozní dokumentace</t>
  </si>
  <si>
    <t>soub.</t>
  </si>
  <si>
    <t>1024</t>
  </si>
  <si>
    <t>-569943545</t>
  </si>
  <si>
    <t>PS 01-11-01.13.1 - ÚRS</t>
  </si>
  <si>
    <t xml:space="preserve">    9 - Ostatní konstrukce a práce, bourání</t>
  </si>
  <si>
    <t>Ostatní konstrukce a práce, bourání</t>
  </si>
  <si>
    <t>961055111</t>
  </si>
  <si>
    <t>Bourání základů z betonu železového</t>
  </si>
  <si>
    <t>-1100418372</t>
  </si>
  <si>
    <t>1*0,449</t>
  </si>
  <si>
    <t>T I Z</t>
  </si>
  <si>
    <t>(2+7)*0,574</t>
  </si>
  <si>
    <t>T III Z</t>
  </si>
  <si>
    <t>PS 01-11-01.13.2 - ÚOŽI</t>
  </si>
  <si>
    <t>7590117010</t>
  </si>
  <si>
    <t>Demontáž objektu rozměru do 6,0 x 3,0 m - včetně odpojení zařízení od kabelových rozvodů</t>
  </si>
  <si>
    <t>718215477</t>
  </si>
  <si>
    <t>7590417012</t>
  </si>
  <si>
    <t>Demontáž hradlové skříně řídícího přístroje 12 polí - včetně odpojení zařízení od kabelových rozvodů</t>
  </si>
  <si>
    <t>-1796497734</t>
  </si>
  <si>
    <t>7590417020</t>
  </si>
  <si>
    <t>Demontáž hradlové skříně stavědla do 6 polí - včetně odpojení zařízení od kabelových rozvodů</t>
  </si>
  <si>
    <t>-2007412266</t>
  </si>
  <si>
    <t>7590417070</t>
  </si>
  <si>
    <t>Demontáž řídícího přístroje za 1 pole</t>
  </si>
  <si>
    <t>-1191886634</t>
  </si>
  <si>
    <t>7590417080</t>
  </si>
  <si>
    <t>Demontáž stavědlového přístroje 29 pravítek</t>
  </si>
  <si>
    <t>pole</t>
  </si>
  <si>
    <t>-284355169</t>
  </si>
  <si>
    <t>7590417120</t>
  </si>
  <si>
    <t>Demontáž kolejového číselníku 6 polí</t>
  </si>
  <si>
    <t>1073329103</t>
  </si>
  <si>
    <t>7590427018</t>
  </si>
  <si>
    <t>Demontáž zámku ústředního 10:8</t>
  </si>
  <si>
    <t>1114186189</t>
  </si>
  <si>
    <t>7590617030</t>
  </si>
  <si>
    <t>Demontáž kolejové desky - včetně odpojení kabelů</t>
  </si>
  <si>
    <t>1060497223</t>
  </si>
  <si>
    <t>7590717032</t>
  </si>
  <si>
    <t>Demontáž světelného návěstidla jednostranného stožárového se 2 svítilnami - bez bourání (demontáže) základu</t>
  </si>
  <si>
    <t>-888257895</t>
  </si>
  <si>
    <t>7590717034</t>
  </si>
  <si>
    <t>Demontáž světelného návěstidla jednostranného stožárového se 3 svítilnami - bez bourání (demontáže) základu</t>
  </si>
  <si>
    <t>1351945963</t>
  </si>
  <si>
    <t>7590717036</t>
  </si>
  <si>
    <t>Demontáž světelného návěstidla jednostranného stožárového se 4 svítilnami - bez bourání (demontáže) základu</t>
  </si>
  <si>
    <t>-746824730</t>
  </si>
  <si>
    <t>7590717042</t>
  </si>
  <si>
    <t>Demontáž světelného návěstidla jednostranného stožárového s 5 svítilnami - bez bourání (demontáže) základu</t>
  </si>
  <si>
    <t>1187695965</t>
  </si>
  <si>
    <t>7590717122</t>
  </si>
  <si>
    <t>Demontáž světelného návěstidla trpasličího z betonového základu se 2 svítilnami - bez bourání (demontáže) základu</t>
  </si>
  <si>
    <t>-1716560827</t>
  </si>
  <si>
    <t>7590917022</t>
  </si>
  <si>
    <t>Demontáž výkolejky s návěstním tělesem se zámkem kontrolním</t>
  </si>
  <si>
    <t>897507894</t>
  </si>
  <si>
    <t>-886065671</t>
  </si>
  <si>
    <t>7591017104</t>
  </si>
  <si>
    <t>Demontáž upevňovací soupravy kloubové s upevněním na koleji</t>
  </si>
  <si>
    <t>-1929642177</t>
  </si>
  <si>
    <t>7591307010</t>
  </si>
  <si>
    <t>Demontáž zámku výměnového jednoduchého</t>
  </si>
  <si>
    <t>850075547</t>
  </si>
  <si>
    <t>7591307014</t>
  </si>
  <si>
    <t>Demontáž zámku výměnového kontrolního</t>
  </si>
  <si>
    <t>-1621283804</t>
  </si>
  <si>
    <t>7592707014</t>
  </si>
  <si>
    <t>Demontáž upozorňovadla vysokého</t>
  </si>
  <si>
    <t>330154073</t>
  </si>
  <si>
    <t>7593317120</t>
  </si>
  <si>
    <t>Demontáž stojanové řady pro 1-3 stojany</t>
  </si>
  <si>
    <t>7516564</t>
  </si>
  <si>
    <t>7593317360</t>
  </si>
  <si>
    <t>Demontáž stojanu P 67 ze stojanové řady</t>
  </si>
  <si>
    <t>844032624</t>
  </si>
  <si>
    <t>7594207080</t>
  </si>
  <si>
    <t>Demontáž kolejové skříně TJA, TJAP</t>
  </si>
  <si>
    <t>-1249522381</t>
  </si>
  <si>
    <t>PS 01-11-01.14.1 - ÚRS</t>
  </si>
  <si>
    <t xml:space="preserve">    VRN3 - Zařízení staveniště</t>
  </si>
  <si>
    <t xml:space="preserve">    VRN4 - Inženýrská činnost</t>
  </si>
  <si>
    <t xml:space="preserve">    VRN7 - Provozní vlivy</t>
  </si>
  <si>
    <t xml:space="preserve">    VRN8 - Přesun stavebních kapacit</t>
  </si>
  <si>
    <t>012002000</t>
  </si>
  <si>
    <t>Geodetické práce</t>
  </si>
  <si>
    <t>-1792391016</t>
  </si>
  <si>
    <t>013002000</t>
  </si>
  <si>
    <t>Projektové práce</t>
  </si>
  <si>
    <t>-552675598</t>
  </si>
  <si>
    <t>VRN3</t>
  </si>
  <si>
    <t>Zařízení staveniště</t>
  </si>
  <si>
    <t>031002000</t>
  </si>
  <si>
    <t>Související práce pro zařízení staveniště</t>
  </si>
  <si>
    <t>-238090866</t>
  </si>
  <si>
    <t>VRN4</t>
  </si>
  <si>
    <t>Inženýrská činnost</t>
  </si>
  <si>
    <t>045002000</t>
  </si>
  <si>
    <t>Kompletační a koordinační činnost</t>
  </si>
  <si>
    <t>-840220607</t>
  </si>
  <si>
    <t>VRN7</t>
  </si>
  <si>
    <t>Provozní vlivy</t>
  </si>
  <si>
    <t>074002000</t>
  </si>
  <si>
    <t>Železniční a městský kolejový provoz</t>
  </si>
  <si>
    <t>1144984848</t>
  </si>
  <si>
    <t>VRN8</t>
  </si>
  <si>
    <t>Přesun stavebních kapacit</t>
  </si>
  <si>
    <t>081002000</t>
  </si>
  <si>
    <t>Doprava zaměstnanců</t>
  </si>
  <si>
    <t>-156538467</t>
  </si>
  <si>
    <t>D.3 - Silnoproudá technlogie</t>
  </si>
  <si>
    <t>PS 01-35-01 - Trafostanice</t>
  </si>
  <si>
    <t>Úroveň 3:</t>
  </si>
  <si>
    <t>PS 01-35-01.01 - ÚOŽI</t>
  </si>
  <si>
    <t>SŽDC, OŘ Ústí nad Labem</t>
  </si>
  <si>
    <t>N00 - Sborník SŽDC</t>
  </si>
  <si>
    <t xml:space="preserve">    N01 - Nepojmenovaný díl</t>
  </si>
  <si>
    <t>N00</t>
  </si>
  <si>
    <t>Sborník SŽDC</t>
  </si>
  <si>
    <t>N01</t>
  </si>
  <si>
    <t>Nepojmenovaný díl</t>
  </si>
  <si>
    <t>7491201020</t>
  </si>
  <si>
    <t>Sborník ÚOŽI 01 2015</t>
  </si>
  <si>
    <t>741842576</t>
  </si>
  <si>
    <t>7491000166</t>
  </si>
  <si>
    <t>Elektroinstalační materiál, ocelové konstrukce, uzemnění Elektroinstalační materiál Elektroinstalační lišty a kabelové žlaby Lišta LHD 20x20 vkládací bílá 3m</t>
  </si>
  <si>
    <t>425861472</t>
  </si>
  <si>
    <t>7491201030</t>
  </si>
  <si>
    <t>Montáž lišt elektroinstalačních, kabelových žlabů z PVC-U jednokomorových zaklapávacích rozměru 50/50 - 50/100 mm - na konstrukci, omítku apod. včetně spojek, ohybů, rohů, bez krabic</t>
  </si>
  <si>
    <t>746802084</t>
  </si>
  <si>
    <t>12*3+6</t>
  </si>
  <si>
    <t>7491000185</t>
  </si>
  <si>
    <t>Elektroinstalační materiál, ocelové konstrukce, uzemnění Elektroinstalační materiál Elektroinstalační lišty a kabelové žlaby Lišta LH 60x40 vkládací bílá 2m</t>
  </si>
  <si>
    <t>-1311045877</t>
  </si>
  <si>
    <t>7491202030</t>
  </si>
  <si>
    <t>Montáž krabic elektroinstalačních, rozvodek - bez zapojení krabice odbočné s víčkem a svorkovnicí - včetně zhotovení otvoru</t>
  </si>
  <si>
    <t>-72606632</t>
  </si>
  <si>
    <t>7491000286</t>
  </si>
  <si>
    <t>Elektroinstalační materiál, ocelové konstrukce, uzemnění Elektroinstalační materiál Elektroinstalační krabice a rozvodky Bez zapojení Krabice KO 100 E</t>
  </si>
  <si>
    <t>-779235471</t>
  </si>
  <si>
    <t>7491203010</t>
  </si>
  <si>
    <t>Montáž přístrojů spínacích instalačních kolébkových velkoplošných vypínačů jednopolových řaz.1, 250V/10 A, IP20 vč.ovl.krytu a rámečku - včetně zapojení a osazení</t>
  </si>
  <si>
    <t>-1959250577</t>
  </si>
  <si>
    <t>7491000312</t>
  </si>
  <si>
    <t>Elektroinstalační materiál, ocelové konstrukce, uzemnění Elektroinstalační materiál Spínací přístroje instalační Spínač PRAKTIK 3553-01929 B</t>
  </si>
  <si>
    <t>-405869760</t>
  </si>
  <si>
    <t>7491203020</t>
  </si>
  <si>
    <t>Montáž přístrojů spínacích instalačních kolébkových velkoplošných přepínačů sériových nebo střídavých přepínačů řaz.6, 7, 250V/10A, IP20, vč.ovl.krytu a rámečku - včetně zapojení a osazení</t>
  </si>
  <si>
    <t>-859479452</t>
  </si>
  <si>
    <t>7491000327</t>
  </si>
  <si>
    <t>Elektroinstalační materiál, ocelové konstrukce, uzemnění Elektroinstalační materiál Spínací přístroje instalační Spínač PRAKTIK 3553-06929 S</t>
  </si>
  <si>
    <t>-648699562</t>
  </si>
  <si>
    <t>7491204010</t>
  </si>
  <si>
    <t>-1119894848</t>
  </si>
  <si>
    <t>7491000635</t>
  </si>
  <si>
    <t>Elektroinstalační materiál, ocelové konstrukce, uzemnění Elektroinstalační materiál Zásuvky instalační Zásuvka PRAKTIK 5518-2929 B</t>
  </si>
  <si>
    <t>-1149914221</t>
  </si>
  <si>
    <t>7491205010</t>
  </si>
  <si>
    <t>Montáž svítidel základních instalačních žárovkových nástěnných stropních do 200 W, IP20 - včetně zapojení a osazení, včetně montáže žárovky</t>
  </si>
  <si>
    <t>-759178036</t>
  </si>
  <si>
    <t>7491000724</t>
  </si>
  <si>
    <t>Elektroinstalační materiál, ocelové konstrukce, uzemnění Elektroinstalační materiál Svítidla instalační základní PULI3, max 75W, E27</t>
  </si>
  <si>
    <t>-101346542</t>
  </si>
  <si>
    <t>7491205030</t>
  </si>
  <si>
    <t>Montáž svítidel základních instalačních zářivkových s krytem s 2 zdroji 1x36 W nebo 1x58 W, IP20 - včetně zapojení a osazení, s klasickým nebo elektronickým předřadníkem, včetně montáže zářivky</t>
  </si>
  <si>
    <t>-670119186</t>
  </si>
  <si>
    <t>7491000761</t>
  </si>
  <si>
    <t>Elektroinstalační materiál, ocelové konstrukce, uzemnění Elektroinstalační materiál Svítidla instalační základní FALCON-236-BAP-EP, 2x36W</t>
  </si>
  <si>
    <t>-1504609047</t>
  </si>
  <si>
    <t>7491256010</t>
  </si>
  <si>
    <t>Montáž elektrických přímotopů konvektorů přímotopných s termostatem do 3000 W - včetně zapojení a osazení</t>
  </si>
  <si>
    <t>-2054515415</t>
  </si>
  <si>
    <t>7491206700</t>
  </si>
  <si>
    <t>Elektroinstalační materiál, ocelové konstrukce, uzemnění Elektroinstalační materiál Elektrické přímotopy Panel ECOFLEX 2000W ET 20</t>
  </si>
  <si>
    <t>591213351</t>
  </si>
  <si>
    <t>7491303110</t>
  </si>
  <si>
    <t>Montáž nosné ocelové konstrukce ostatních zákryt plný z plechu v rámech - výroba a montáž</t>
  </si>
  <si>
    <t>m2</t>
  </si>
  <si>
    <t>1335783877</t>
  </si>
  <si>
    <t>(2,2*0,4)*6</t>
  </si>
  <si>
    <t>7491401050</t>
  </si>
  <si>
    <t>Montáž kabelových stojin a ocelových roštů stojin zesílených do těžkého provozu s kabelovými výložníky pro kabelové rošty do 3 x 300-400 mm - včetně rozměření, usazení, vyvážení, upevnění, sváření a elektrického pospojování</t>
  </si>
  <si>
    <t>-476804951</t>
  </si>
  <si>
    <t>7491000841</t>
  </si>
  <si>
    <t>Elektroinstalační materiál, ocelové konstrukce, uzemnění Elektroinstalační materiál Kabelové stojiny a výložníky pozinkované Stojina ocelová, d.1200 mm (obj. množství 2 ks)</t>
  </si>
  <si>
    <t>1859449779</t>
  </si>
  <si>
    <t>7491401080</t>
  </si>
  <si>
    <t>Montáž kabelových stojin a ocelových roštů kabelových roštů délky 3 m, šířky do 400 mm - včetně rozměření, usazení, vyvážení, upevnění, sváření a elektrického pospojování</t>
  </si>
  <si>
    <t>515526851</t>
  </si>
  <si>
    <t>7491000933</t>
  </si>
  <si>
    <t>Elektroinstalační materiál, ocelové konstrukce, uzemnění Elektroinstalační materiál Kabelové rošty pozinkované R I kabelový 400mm-délka 3m S</t>
  </si>
  <si>
    <t>563112375</t>
  </si>
  <si>
    <t>7491406010</t>
  </si>
  <si>
    <t>Montáž kabelových kanálů 300 x 400 mm - včetně vybavení, železného ohraničení a zákrytu</t>
  </si>
  <si>
    <t>307765376</t>
  </si>
  <si>
    <t>7491502010</t>
  </si>
  <si>
    <t>Montáž protipožárních ucpávek a tmelů protipožární ucpávka pod rozvaděč, do EI 90 min. - protipožární ucpávky včetně příslušenství, vyhotovení a dodání atestu</t>
  </si>
  <si>
    <t>-56808329</t>
  </si>
  <si>
    <t>4*0,6+1*0,3+1*0,4</t>
  </si>
  <si>
    <t>7491010286</t>
  </si>
  <si>
    <t>Elektroinstalační materiál Protipožární a kabelové ucpávky Protipožární ucpávky a tmely pod rozvaděč do EI 90 min.</t>
  </si>
  <si>
    <t>1014406032</t>
  </si>
  <si>
    <t>7491502020</t>
  </si>
  <si>
    <t>Montáž protipožárních ucpávek a tmelů protipožární ucpávka stěnou nebo stropem tloušťky do 50 cm, do EI 90 min. - protipožární ucpávky včetně příslušenství, vyhotovení a dodání atestu</t>
  </si>
  <si>
    <t>-534648901</t>
  </si>
  <si>
    <t>(0,3*0,4)*4+(0,3*0,8)*2</t>
  </si>
  <si>
    <t>7491010287</t>
  </si>
  <si>
    <t>Elektroinstalační materiál Protipožární a kabelové ucpávky Protipožární ucpávky a tmely stěnou / stropem, tl. do 50cm, do EI 90 min.</t>
  </si>
  <si>
    <t>-521853176</t>
  </si>
  <si>
    <t>7491601020</t>
  </si>
  <si>
    <t>Montáž vnitřního uzemnění uzemňovacích vodičů pevně na povrchu z pozinkované oceli (FeZn) do 120 mm2 - včetně upevnění, propojení a připojení pomocí svorek (chráničky, na rošty apod.)</t>
  </si>
  <si>
    <t>236195160</t>
  </si>
  <si>
    <t>7491010309</t>
  </si>
  <si>
    <t>Elektroinstalační materiál, ocelové konstrukce, uzemnění Uzemnění Vnitřní Uzemňovací vedení na povrchu, páskem FeZn do 120 mm2</t>
  </si>
  <si>
    <t>-831037770</t>
  </si>
  <si>
    <t>7491601100</t>
  </si>
  <si>
    <t>Montáž vnitřního uzemnění ostatní svorka zkušební, spojovací, odbočná a upevňovací</t>
  </si>
  <si>
    <t>-623066750</t>
  </si>
  <si>
    <t>7491010454</t>
  </si>
  <si>
    <t>Elektroinstalační materiál, ocelové konstrukce, uzemnění Uzemnění Hromosvodné vedení Svorka SR 2b</t>
  </si>
  <si>
    <t>1218187385</t>
  </si>
  <si>
    <t>7491602010</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</si>
  <si>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</si>
  <si>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1161244459</t>
  </si>
  <si>
    <t>7491010326</t>
  </si>
  <si>
    <t>Elektroinstalační materiál, ocelové konstrukce, uzemnění Uzemnění Vnější Uzemňovací vedení v zemi, páskem FeZn do 120 mm2</t>
  </si>
  <si>
    <t>-192755493</t>
  </si>
  <si>
    <t>7491602070</t>
  </si>
  <si>
    <t>Montáž vnějšího uzemnění zemnící tyče z pozinkované oceli (FeZn), délky do 2 m - zemnící tyče (horní konec tyče min. 80 cm pod povrchem) včetně připojení tyče k pásku</t>
  </si>
  <si>
    <t>-1101111680</t>
  </si>
  <si>
    <t>7491010333</t>
  </si>
  <si>
    <t>Elektroinstalační materiál, ocelové konstrukce, uzemnění Uzemnění Vnější Tyč ZT 1.5k K- kříž zemnící</t>
  </si>
  <si>
    <t>2128941477</t>
  </si>
  <si>
    <t>7491602130</t>
  </si>
  <si>
    <t>Montáž vnějšího uzemnění ostatní práce spoj uzemňovacích vodičů svařováním vč. zaizolování - včetně přípravy a svařování vč. zaizolování spoje</t>
  </si>
  <si>
    <t>1984455033</t>
  </si>
  <si>
    <t>7491654012</t>
  </si>
  <si>
    <t>Montáž svorek spojovacích se 3 a více šrouby (typ ST, SJ, SK, SZ, SR01, 02, aj.)</t>
  </si>
  <si>
    <t>-2003810351</t>
  </si>
  <si>
    <t>7491601450</t>
  </si>
  <si>
    <t>-1345679074</t>
  </si>
  <si>
    <t>7491901020</t>
  </si>
  <si>
    <t>Demontáže elektroinstalace stávající elektroinstalace - kabely, svítidla, vypínače, zásuvky, krabice apod.</t>
  </si>
  <si>
    <t>1973052365</t>
  </si>
  <si>
    <t>7491901060</t>
  </si>
  <si>
    <t>Demontáže elektroinstalace stávajícího vnitřního uzemnění - pásku, vodičů, podpěr, svorek apod.</t>
  </si>
  <si>
    <t>-1581873664</t>
  </si>
  <si>
    <t>7492501020</t>
  </si>
  <si>
    <t>Montáž kabelů vn jednožílových do 120 mm2 - uložení kabelu (do země, chráničky, na rošty, na TV apod.)</t>
  </si>
  <si>
    <t>-1138509388</t>
  </si>
  <si>
    <t>3*8+3*18</t>
  </si>
  <si>
    <t>7492501030</t>
  </si>
  <si>
    <t>Montáž kabelů vn jednožílových do 240 mm2 - uložení kabelu (do země, chráničky, na rošty, na TV apod.)</t>
  </si>
  <si>
    <t>18249743</t>
  </si>
  <si>
    <t>3*8</t>
  </si>
  <si>
    <t>7492503010</t>
  </si>
  <si>
    <t>Montáž koncovek kabelů vn jednožílových do 120 mm2 - včetně odizolavání pláště a izolace žil kabelu, ukončení žil a stínění (oko)</t>
  </si>
  <si>
    <t>-653407948</t>
  </si>
  <si>
    <t>2*6</t>
  </si>
  <si>
    <t>7492503020</t>
  </si>
  <si>
    <t>Montáž koncovek kabelů vn jednožílových do 240 mm2 - včetně odizolavání pláště a izolace žil kabelu, ukončení žil a stínění (oko)</t>
  </si>
  <si>
    <t>-987821360</t>
  </si>
  <si>
    <t>2*3</t>
  </si>
  <si>
    <t>7492504020</t>
  </si>
  <si>
    <t>Montáž připojovacích systémů pro izolované vodiče a pomocné práce pro kabely vn kabelová příchytka</t>
  </si>
  <si>
    <t>943379006</t>
  </si>
  <si>
    <t>(4*4+4*3)*2</t>
  </si>
  <si>
    <t>7492000655</t>
  </si>
  <si>
    <t>Silnoproudé rozvody Závěsný systém vn Ostatní příslušenství a pomocné práce pro závěsné kabely Kabelová příchytka plastová KHF 50-76</t>
  </si>
  <si>
    <t>651343763</t>
  </si>
  <si>
    <t>7492555010</t>
  </si>
  <si>
    <t>Montáž kabelů více-žílových Cu 7 x 1,5 mm2 - uložení do země, chráničky, na rošty, pod omítku apod.</t>
  </si>
  <si>
    <t>-1612196878</t>
  </si>
  <si>
    <t>7492800140</t>
  </si>
  <si>
    <t>Silnoproudé rozvody Sdělovací kabely pro silnoproudé aplikace Metalické kabely - nehořlavé JYTY 7O1 (7Dx1)</t>
  </si>
  <si>
    <t>111387520</t>
  </si>
  <si>
    <t>354360240</t>
  </si>
  <si>
    <t xml:space="preserve">soubory kabelové silové a sdělovací teplem smršťované přímé spojky do 1kV pro nestíněné a nepancéřované plastové kabely soupravy pro lisovací konektory 91-AH 23S       4 x 25  - 95</t>
  </si>
  <si>
    <t>CS ÚRS 2015 01</t>
  </si>
  <si>
    <t>254120276</t>
  </si>
  <si>
    <t>354360250</t>
  </si>
  <si>
    <t xml:space="preserve">soubory kabelové silové a sdělovací teplem smršťované přímé spojky do 1kV pro nestíněné a nepancéřované plastové kabely soupravy pro lisovací konektory 91-AH 24S       4 x 35  - 150</t>
  </si>
  <si>
    <t>-1023203813</t>
  </si>
  <si>
    <t>354360260</t>
  </si>
  <si>
    <t xml:space="preserve">soubory kabelové silové a sdělovací teplem smršťované přímé spojky do 1kV pro nestíněné a nepancéřované plastové kabely soupravy pro lisovací konektory 91-AH 25S       4 x 95  - 300</t>
  </si>
  <si>
    <t>515185822</t>
  </si>
  <si>
    <t>354365430</t>
  </si>
  <si>
    <t xml:space="preserve">soubory kabelové silové a sdělovací koncovky do 1kV vnitřní pro třížilové kabely s plastovou izolací bez polovodivého stínění a volnoudélkou žil (např. pro  AYKCY) L=1200 mm typ EPKT 2054     70-120 mm2</t>
  </si>
  <si>
    <t>-1234805157</t>
  </si>
  <si>
    <t>354365440</t>
  </si>
  <si>
    <t xml:space="preserve">soubory kabelové silové a sdělovací koncovky do 1kV vnitřní pro třížilové kabely s plastovou izolací bez polovodivého stínění a volnoudélkou žil (např. pro  AYKCY) L=1200 mm typ EPKT 2064    150-240 mm2</t>
  </si>
  <si>
    <t>-2030947730</t>
  </si>
  <si>
    <t>354365610</t>
  </si>
  <si>
    <t xml:space="preserve">soubory kabelové silové a sdělovací koncovky do 1kV venkovní pro třížilové kabely s plastovou izolací bez polovodivého stínění a volnou délkou žil (např. pro  AYKCY) L=1200 mm typ EPKT 2304     70-120 mm2</t>
  </si>
  <si>
    <t>331876841</t>
  </si>
  <si>
    <t>354365620</t>
  </si>
  <si>
    <t xml:space="preserve">soubory kabelové silové a sdělovací koncovky do 1kV venkovní pro třížilové kabely s plastovou izolací bez polovodivého stínění a volnou délkou žil (např. pro  AYKCY) L=1200 mm typ EPKT 2314    150-240 mm2</t>
  </si>
  <si>
    <t>149468907</t>
  </si>
  <si>
    <t>7492601020</t>
  </si>
  <si>
    <t>Montáž vodičů jednožílových Cu do 16 mm2 - uložení na rošty, pod omítku, do rozvaděče apod.</t>
  </si>
  <si>
    <t>1354142059</t>
  </si>
  <si>
    <t>40+50</t>
  </si>
  <si>
    <t>7492000869</t>
  </si>
  <si>
    <t>Silnoproudé rozvody Kabely, vodiče, šňůry Cu - nn Vodič jednožílový Cu, plastová izolace H07V-K 16 žz (CYA)</t>
  </si>
  <si>
    <t>1877019</t>
  </si>
  <si>
    <t>7492000911</t>
  </si>
  <si>
    <t>Silnoproudé rozvody Kabely, vodiče, šňůry Cu - nn Vodič jednožílový Cu, plastová izolace H07V-K 6 žz (CYA)</t>
  </si>
  <si>
    <t>1790175470</t>
  </si>
  <si>
    <t>7492601040</t>
  </si>
  <si>
    <t>Montáž vodičů jednožílových Cu do 70 mm2 - uložení na rošty, pod omítku, do rozvaděče apod.</t>
  </si>
  <si>
    <t>-2123206119</t>
  </si>
  <si>
    <t>7492000913</t>
  </si>
  <si>
    <t>Silnoproudé rozvody Kabely, vodiče, šňůry Cu - nn Vodič jednožílový Cu, plastová izolace H07V-K 70 zž (CYA)</t>
  </si>
  <si>
    <t>77808226</t>
  </si>
  <si>
    <t>7492602050</t>
  </si>
  <si>
    <t>Montáž kabelů jednožílových Cu do 300 mm2 - uložení do země, chráničky, na rošty, pod omítku apod.</t>
  </si>
  <si>
    <t>1161853114</t>
  </si>
  <si>
    <t>7492603010</t>
  </si>
  <si>
    <t>Montáž kabelů 2 a 3-žílových Cu do 16 mm2 - uložení do země, chráničky, na rošty, pod omítku apod.</t>
  </si>
  <si>
    <t>-1667147057</t>
  </si>
  <si>
    <t>14+185+60</t>
  </si>
  <si>
    <t>7492604010</t>
  </si>
  <si>
    <t>Montáž kabelů 4 a 5-žílových Cu do 16 mm2 - uložení do země, chráničky, na rošty, pod omítku apod.</t>
  </si>
  <si>
    <t>-1465466936</t>
  </si>
  <si>
    <t>10+8++26+15</t>
  </si>
  <si>
    <t>7492604020</t>
  </si>
  <si>
    <t>Montáž kabelů 4 a 5-žílových Cu do 25 mm2 - uložení do země, chráničky, na rošty, pod omítku apod.</t>
  </si>
  <si>
    <t>-1019784298</t>
  </si>
  <si>
    <t>7492605030</t>
  </si>
  <si>
    <t>Montáž kabelů více-žílových Cu 19 - 24 x 1,5 mm2 - uložení do země, chráničky, na rošty, pod omítku apod.</t>
  </si>
  <si>
    <t>142312333</t>
  </si>
  <si>
    <t>7492605090</t>
  </si>
  <si>
    <t>Montáž kabelů více-žílových Cu 7 x 4 mm2 - uložení do země, chráničky, na rošty, pod omítku apod.</t>
  </si>
  <si>
    <t>-1013528304</t>
  </si>
  <si>
    <t>7492701020</t>
  </si>
  <si>
    <t>Montáž kabelů jednožílových Al do 240 mm2 - uložení do země, chráničky, na rošty, pod omítku apod.</t>
  </si>
  <si>
    <t>-475124327</t>
  </si>
  <si>
    <t>36+111</t>
  </si>
  <si>
    <t>7492702030</t>
  </si>
  <si>
    <t>Montáž kabelů 4 a 5-žílových Al do 150 mm2 - uložení do země, chráničky, na rošty, pod omítku apod.</t>
  </si>
  <si>
    <t>-1722817989</t>
  </si>
  <si>
    <t>10+10+10+10+10+10</t>
  </si>
  <si>
    <t>7492702040</t>
  </si>
  <si>
    <t>Montáž kabelů 4 a 5-žílových Al do 240 mm2 - uložení do země, chráničky, na rošty, pod omítku apod.</t>
  </si>
  <si>
    <t>-1659903344</t>
  </si>
  <si>
    <t>7492801020</t>
  </si>
  <si>
    <t>Montáž ukončení kabelů nn v rozvaděči nebo na přístroji izolovaných s označením 1 - žílových do 240 mm2 - montáž kabelové koncovky nebo záklopky včetně odizolování pláště a izolace žil kabelu, ukončení žil v rozvaděči, upevnění kabelových ok, roz. trubice, zakončení stínění apod.</t>
  </si>
  <si>
    <t>-1834516197</t>
  </si>
  <si>
    <t>7492801040</t>
  </si>
  <si>
    <t>800670372</t>
  </si>
  <si>
    <t>7492801060</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</si>
  <si>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</si>
  <si>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-259486297</t>
  </si>
  <si>
    <t>7492801070</t>
  </si>
  <si>
    <t>Montáž ukončení kabelů nn v rozvaděči nebo na přístroji izolovaných s označením 2 - 5-ti žílových do 150 mm2 - montáž kabelové koncovky nebo záklopky včetně odizolování pláště a izolace žil kabelu, ukončení žil v rozvaděči, upevnění kabelových ok, roz. trubice, zakončení stínění apod.</t>
  </si>
  <si>
    <t>715746960</t>
  </si>
  <si>
    <t>7492801080</t>
  </si>
  <si>
    <t>Montáž ukončení kabelů nn v rozvaděči nebo na přístroji izolovaných s označením 2 - 5-ti žílových do 240 mm2 - montáž kabelové koncovky nebo záklopky včetně odizolování pláště a izolace žil kabelu, ukončení žil v rozvaděči, upevnění kabelových ok, roz. trubice, zakončení stínění apod.</t>
  </si>
  <si>
    <t>-377970135</t>
  </si>
  <si>
    <t>7492801090</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</si>
  <si>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trubice, zakončení stínění apod.</t>
  </si>
  <si>
    <t>-1775653803</t>
  </si>
  <si>
    <t>7492801100</t>
  </si>
  <si>
    <t>Montáž ukončení kabelů nn v rozvaděči nebo na přístroji izolovaných s označením 19 - 24-ti žílových do 4 mm2 - montáž kabelové koncovky nebo záklopky včetně odizolování pláště a izolace žil kabelu, ukončení žil v rozvaděči, upevnění kabelových ok, roz. trubice, zakončení stínění apod.</t>
  </si>
  <si>
    <t>-383474316</t>
  </si>
  <si>
    <t>7492000694</t>
  </si>
  <si>
    <t xml:space="preserve">Silnoproudé rozvody Kabely, vodiče - vn Kabely do 22kV včetně 22-AXEKVCEY 1x70/16 - 1x120/16 mm2,  kabel silový, stíněný ( bez kabelových příchytek )</t>
  </si>
  <si>
    <t>1715593591</t>
  </si>
  <si>
    <t>7492400340</t>
  </si>
  <si>
    <t>Silnoproudé rozvody Kabely, vodiče - vn Kabely do 22kV včetně 22-AXEKVCEY 1x150/25 - 1x240/25 mm2, kabel silový, stíněný ( bez kabelových příchytek )</t>
  </si>
  <si>
    <t>-36016858</t>
  </si>
  <si>
    <t>7492000920</t>
  </si>
  <si>
    <t>Silnoproudé rozvody Kabely, vodiče, šňůry Cu - nn Kabel jednožílový Cu, plastová izolace 1-YY 1 x 240 mm2</t>
  </si>
  <si>
    <t>-25911300</t>
  </si>
  <si>
    <t>7*16+7*20</t>
  </si>
  <si>
    <t>7492000956</t>
  </si>
  <si>
    <t>Silnoproudé rozvody Kabely, vodiče, šňůry Cu - nn Kabel silový 2 a 3-žílový Cu, plastová izolace CYKY 2O4 (2Dx4)</t>
  </si>
  <si>
    <t>-1506081598</t>
  </si>
  <si>
    <t>7492000958</t>
  </si>
  <si>
    <t>Silnoproudé rozvody Kabely, vodiče, šňůry Cu - nn Kabel silový 2 a 3-žílový Cu, plastová izolace CYKY 3O1,5 (3Ax1,5)</t>
  </si>
  <si>
    <t>580565620</t>
  </si>
  <si>
    <t>7492000960</t>
  </si>
  <si>
    <t xml:space="preserve">Silnoproudé rozvody Kabely, vodiče, šňůry Cu - nn Kabel silový 2 a 3-žílový Cu, plastová izolace CYKY 3J1,5  (3Cx 1,5)</t>
  </si>
  <si>
    <t>-875144981</t>
  </si>
  <si>
    <t>10+25+20+35+40</t>
  </si>
  <si>
    <t>7492000961</t>
  </si>
  <si>
    <t xml:space="preserve">Silnoproudé rozvody Kabely, vodiče, šňůry Cu - nn Kabel silový 2 a 3-žílový Cu, plastová izolace CYKY 3J2,5  (3Cx 2,5)</t>
  </si>
  <si>
    <t>1737363433</t>
  </si>
  <si>
    <t>7492000976</t>
  </si>
  <si>
    <t>Silnoproudé rozvody Kabely, vodiče, šňůry Cu - nn Kabel silový 4 a 5-žílový Cu, plastová izolace CYKY 4J2,5 (4Bx2,5)</t>
  </si>
  <si>
    <t>-24828544</t>
  </si>
  <si>
    <t>10+14+6+50</t>
  </si>
  <si>
    <t>7492000972</t>
  </si>
  <si>
    <t>Silnoproudé rozvody Kabely, vodiče, šňůry Cu - nn Kabel silový 4 a 5-žílový Cu, plastová izolace CYKY 4J10 (4Bx10)</t>
  </si>
  <si>
    <t>896161962</t>
  </si>
  <si>
    <t>7492000989</t>
  </si>
  <si>
    <t>Silnoproudé rozvody Kabely, vodiče, šňůry Cu - nn Kabel silový 4 a 5-žílový Cu, plastová izolace CYKY 5J1,5 (5Cx1,5)</t>
  </si>
  <si>
    <t>-482173122</t>
  </si>
  <si>
    <t>7492502030</t>
  </si>
  <si>
    <t>Silnoproudé rozvody Kabely, vodiče, šňůry Cu - nn Kabel silový 4 a 5-žílový Cu, plastová izolace CYKY 5J6 (5Cx6)</t>
  </si>
  <si>
    <t>-1406481842</t>
  </si>
  <si>
    <t>7492600220</t>
  </si>
  <si>
    <t>Silnoproudé rozvody Kabely, vodiče, šňůry Al - nn Kabel silový 4 a 5-žílový, plastová izolace 1-AYKY 4x50</t>
  </si>
  <si>
    <t>-380436558</t>
  </si>
  <si>
    <t>7492010198</t>
  </si>
  <si>
    <t>Silnoproudé rozvody Kabely, vodiče, šňůry Al - nn Kabel silový 4 a 5-žílový, plastová izolace 1-AYKY 3x120+70</t>
  </si>
  <si>
    <t>465546560</t>
  </si>
  <si>
    <t>10+10+10+10+10</t>
  </si>
  <si>
    <t>7492010201</t>
  </si>
  <si>
    <t>Silnoproudé rozvody Kabely, vodiče, šňůry Al - nn Kabel silový 4 a 5-žílový, plastová izolace 1-AYKY 3x240+120</t>
  </si>
  <si>
    <t>-1807812929</t>
  </si>
  <si>
    <t>7492000995</t>
  </si>
  <si>
    <t>Silnoproudé rozvody Kabely, vodiče, šňůry Cu - nn Kabel silový více-žílový Cu, plastová izolace CYKY 7J2,5 (7Cx2,5)</t>
  </si>
  <si>
    <t>1651658040</t>
  </si>
  <si>
    <t>7492000993</t>
  </si>
  <si>
    <t>Silnoproudé rozvody Kabely, vodiče, šňůry Cu - nn Kabel silový více-žílový Cu, plastová izolace CYKY 24J1,5 (24Cx1,5)</t>
  </si>
  <si>
    <t>-917109072</t>
  </si>
  <si>
    <t>7492802030</t>
  </si>
  <si>
    <t>Montáž ukončení kabelů nn kabelovou spojkou 3/4/5 - žílové kabely s plastovou izolací do 70 mm2 - včetně odizolování pláště a izolace žil kabelu, včetně ukončení žil a stínění (oko)</t>
  </si>
  <si>
    <t>1523283149</t>
  </si>
  <si>
    <t>7492802040</t>
  </si>
  <si>
    <t>Montáž ukončení kabelů nn kabelovou spojkou 3/4/5 - žílové kabely s plastovou izolací do 120 mm2 - včetně odizolování pláště a izolace žil kabelu, včetně ukončení žil a stínění (oko)</t>
  </si>
  <si>
    <t>-2108130821</t>
  </si>
  <si>
    <t>7492802050</t>
  </si>
  <si>
    <t>Montáž ukončení kabelů nn kabelovou spojkou 3/4/5 - žílové kabely s plastovou izolací do 240 mm2 - včetně odizolování pláště a izolace žil kabelu, včetně ukončení žil a stínění (oko)</t>
  </si>
  <si>
    <t>-1576445111</t>
  </si>
  <si>
    <t>7492803040</t>
  </si>
  <si>
    <t>Pomocné práce pro montáž kabelů montáž označovacího štítku na kabel</t>
  </si>
  <si>
    <t>-2161505</t>
  </si>
  <si>
    <t>7492902010</t>
  </si>
  <si>
    <t>Demontáže kabelových vedení nn - demontáž ze zemní kynety, roštu, rozvaděče, trubky, chráničky apod.</t>
  </si>
  <si>
    <t>-78257842</t>
  </si>
  <si>
    <t>7492902020</t>
  </si>
  <si>
    <t>Demontáže kabelových vedení vn - demontáž ze zemní kynety, roštu, rozvaděče, trubky, chráničky apod.</t>
  </si>
  <si>
    <t>157957171</t>
  </si>
  <si>
    <t>7492903020</t>
  </si>
  <si>
    <t>Demontáže přípojnic a spojovacích vedení spojovacího vedení z Cu/Al pasu vč. podpěrných izolátorů - demontáž stávajícího zařízení včetně odpojení přívodních kabelů nebo pasů a nakládky na určený prostředek</t>
  </si>
  <si>
    <t>-570422740</t>
  </si>
  <si>
    <t>7493505050</t>
  </si>
  <si>
    <t>Montáž skříní elektroměrových venkovních pro přímé měření do 80 A pro připojení kabelů do 16 mm2 v sestavě s elektroměrným rozvaděčem pro připojení kabelů do 240 mm2 s 1-2 sadami pojistkových spodků do výklenku - včetně elektrovýzbroje , včetně zednického zapravení zdiva, neobsahuje cenu za vybourání niky</t>
  </si>
  <si>
    <t>396337318</t>
  </si>
  <si>
    <t>7494101020</t>
  </si>
  <si>
    <t>Montáž modulárních rozvodnic min. IP 30, počet modulů do 72 - do zdi, na zeď nebo konstrukci, včetně montáže nosné konstrukce, kotevní, spojovací prvků, provedení zkoušek, dodání atestů, revizní zprávy včetně kusové zkoušky. Neobsahuje elektrovýzbroj</t>
  </si>
  <si>
    <t>-914035348</t>
  </si>
  <si>
    <t>7494201030</t>
  </si>
  <si>
    <t>Montáž rozvaděčů skříňových oceloplechových IP40, prázdných jednostranného pole výška do 2250 mm hloubka do 800 mm šířka 600-800 mm - včetně bočních zákrytů, dodání atestů a celkové revizní zprávy včetně kusové zkoušky, neobsahuje elektrovýzbroj</t>
  </si>
  <si>
    <t>1433522780</t>
  </si>
  <si>
    <t>5+1</t>
  </si>
  <si>
    <t>7494201040</t>
  </si>
  <si>
    <t>Montáž rozvaděčů skříňových oceloplechových IP40, prázdných jednostranného pole výška do 2250 mm hloubka do 800 mm šířka 900-1200 mm - včetně bočních zákrytů, dodání atestů a celkové revizní zprávy včetně kusové zkoušky, neobsahuje elektrovýzbroj</t>
  </si>
  <si>
    <t>1235674618</t>
  </si>
  <si>
    <t>7494902010</t>
  </si>
  <si>
    <t>Demontáž rozvaděčů rozvodnice nn - včetně demontáže přívodních, vývodových kabelů, rámu apod., včetně nakládky rozvaděče na určený prostředek</t>
  </si>
  <si>
    <t>-38922478</t>
  </si>
  <si>
    <t>3+4</t>
  </si>
  <si>
    <t>106</t>
  </si>
  <si>
    <t>7494902030</t>
  </si>
  <si>
    <t>Demontáž rozvaděčů ovládací skříně nebo ovládacího rozvaděče nn - včetně demontáže přívodních, vývodových kabelů, rámu apod., včetně nakládky rozvaděče na určený prostředek</t>
  </si>
  <si>
    <t>1828870301</t>
  </si>
  <si>
    <t>107</t>
  </si>
  <si>
    <t>7495101010</t>
  </si>
  <si>
    <t>Montáž pole vn rozvaděčů 3-f Un do 25 kV AC - uvedení zařízení do provozu včetně předepsaných zkoušek a výchozí revize</t>
  </si>
  <si>
    <t>1738104217</t>
  </si>
  <si>
    <t>108</t>
  </si>
  <si>
    <t>7495100160</t>
  </si>
  <si>
    <t>Silnoproudá technologie Rozvaděče vn Modulární rozváděč 3-f do Un 25kV,630A, 20kA 24kV SafePlus V, trafa, REF615, motor, s izolací SF6, připojovací pole s vypínačem, ochranou REF615, motorovým ovládáním, průvlekovými transformátory proudu</t>
  </si>
  <si>
    <t>470381672</t>
  </si>
  <si>
    <t>109</t>
  </si>
  <si>
    <t>7495100190</t>
  </si>
  <si>
    <t>Silnoproudá technologie Rozvaděče vn Modulární rozváděč 3-f do Un 25kV,630A, 20kA 24kV SafePlus M PTP, PTN, s izolací SF6, pole měření s proudovými a napěťovými měniči</t>
  </si>
  <si>
    <t>412315711</t>
  </si>
  <si>
    <t>110</t>
  </si>
  <si>
    <t>7495100150R</t>
  </si>
  <si>
    <t>Silnoproudá technologie Rozvaděče vn Modulární rozváděč 3-f do Un 25kV,630A, 20kA 24kV SafePlus F, s izolací SF6, připojovací pole s odpínačem s pojistkami</t>
  </si>
  <si>
    <t>-789216888</t>
  </si>
  <si>
    <t>111</t>
  </si>
  <si>
    <t>7495401040</t>
  </si>
  <si>
    <t>Montáž transformátorů vn/tlumivek do 630 kVA - včetně uvedení do provozu včetně předepsaných zkoušek a atestů</t>
  </si>
  <si>
    <t>-904598771</t>
  </si>
  <si>
    <t>112</t>
  </si>
  <si>
    <t>7495403070</t>
  </si>
  <si>
    <t>Montáž příslušenství transformátorů nástavné kolejnice pro zatahování transformátoru vvn/vn - včetně uvedení do provozu, včetně předepsaných zkoušek, výchozí revize, včetně výroby a montáže ocelové konstrukce včetně rozměření, usazení, vyvážení, upevnění, sváření</t>
  </si>
  <si>
    <t>1935757677</t>
  </si>
  <si>
    <t>113</t>
  </si>
  <si>
    <t>7495901040</t>
  </si>
  <si>
    <t>Demontáže technologických zařízení kobky rozvodny do Un 38,5 kV včetně její náplně</t>
  </si>
  <si>
    <t>-662385583</t>
  </si>
  <si>
    <t>114</t>
  </si>
  <si>
    <t>7495901090</t>
  </si>
  <si>
    <t>Demontáže technologických zařízení vn odpojovače do 38,5 kV včetně jeho pohonu</t>
  </si>
  <si>
    <t>891899194</t>
  </si>
  <si>
    <t>115</t>
  </si>
  <si>
    <t>7495901100</t>
  </si>
  <si>
    <t>Demontáže technologických zařízení vn pojistkového spodku do 38,5 kV včetně pojistkových patron</t>
  </si>
  <si>
    <t>433756804</t>
  </si>
  <si>
    <t>116</t>
  </si>
  <si>
    <t>7495901110</t>
  </si>
  <si>
    <t>Demontáže technologických zařízení měřícího transformátoru proudu MTP do Un 38,5 kV</t>
  </si>
  <si>
    <t>-279242729</t>
  </si>
  <si>
    <t>117</t>
  </si>
  <si>
    <t>7495902040</t>
  </si>
  <si>
    <t>Demontáže transformátorů třífázových vn/nn do 630 kVA - demontáž přívodního a vývodního vedení</t>
  </si>
  <si>
    <t>717599285</t>
  </si>
  <si>
    <t>118</t>
  </si>
  <si>
    <t>7495903030</t>
  </si>
  <si>
    <t>Demontáže příslušenství transformátorů nástavné kolejnice pro zatahování transformátoru vvn/vn</t>
  </si>
  <si>
    <t>1764692664</t>
  </si>
  <si>
    <t>119</t>
  </si>
  <si>
    <t>7498104030</t>
  </si>
  <si>
    <t xml:space="preserve">Vyhotovení revizní zprávy na elektrotechnickém, energetickém, sdělovacím nebo zabezpečovacím zařízení pro objem investičních nákladů přes 100 000 do 500 000 Kč </t>
  </si>
  <si>
    <t>241789185</t>
  </si>
  <si>
    <t>120</t>
  </si>
  <si>
    <t>7498105020</t>
  </si>
  <si>
    <t>Vydání průkazu způsobilosti pro funkční celek, provizorní stav - vyhotovení dokladu o silnoproudých zařízeních a vydání průkazu způsobilosti</t>
  </si>
  <si>
    <t>-61390200</t>
  </si>
  <si>
    <t>121</t>
  </si>
  <si>
    <t>7498201020</t>
  </si>
  <si>
    <t>Dokončovací práce dokončovací práce na elektrickém zařízení - uvádění zařízení do provozu, drobné montážní práce v rozvaděčích, koordinaci se zhotoviteli souvisejících zařízení apod.</t>
  </si>
  <si>
    <t>-1465461650</t>
  </si>
  <si>
    <t>122</t>
  </si>
  <si>
    <t>7498201030</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</si>
  <si>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</si>
  <si>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-112213699</t>
  </si>
  <si>
    <t>123</t>
  </si>
  <si>
    <t>7498201040</t>
  </si>
  <si>
    <t>Dokončovací práce zkušební provoz - včetně prokázání technických a kvalitativních parametrů zařízení</t>
  </si>
  <si>
    <t>-397457652</t>
  </si>
  <si>
    <t>124</t>
  </si>
  <si>
    <t>7498201050</t>
  </si>
  <si>
    <t>1474494505</t>
  </si>
  <si>
    <t>125</t>
  </si>
  <si>
    <t>7590545020</t>
  </si>
  <si>
    <t>Montáž kabelu SEKU, SYKFY do žlabu</t>
  </si>
  <si>
    <t>-1537115409</t>
  </si>
  <si>
    <t>126</t>
  </si>
  <si>
    <t>7492010255</t>
  </si>
  <si>
    <t>Silnoproudé rozvody Sdělovací kabely pro silnoproudé aplikace Metalické kabely SYKFY 5x2x0,5</t>
  </si>
  <si>
    <t>-1891005892</t>
  </si>
  <si>
    <t>127</t>
  </si>
  <si>
    <t>7599800060</t>
  </si>
  <si>
    <t>Hodinové sazby činnost v rámci ŽTS</t>
  </si>
  <si>
    <t>423985794</t>
  </si>
  <si>
    <t>PS 01-35-01.02 - ÚRS</t>
  </si>
  <si>
    <t xml:space="preserve">    6 - Úpravy povrchů, podlahy a osazování výplní</t>
  </si>
  <si>
    <t>PSV - Práce a dodávky M</t>
  </si>
  <si>
    <t xml:space="preserve">    767 - Konstrukce zámečnické</t>
  </si>
  <si>
    <t xml:space="preserve">    21-M - Elektromontáže</t>
  </si>
  <si>
    <t xml:space="preserve">    N02 - Dodávky</t>
  </si>
  <si>
    <t xml:space="preserve">HZS -  Hodinové zúčtovací sazby</t>
  </si>
  <si>
    <t>312271211</t>
  </si>
  <si>
    <t>Zdivo z tvárnic suchého zdění výplňové z tvárnic dvouděrových, agloporitových, vibrolisovaných, plných, překladových aj. bez malty, zdivo sesazované na sraz na vazbu</t>
  </si>
  <si>
    <t>-1370809909</t>
  </si>
  <si>
    <t>2*2*1,9*0,15</t>
  </si>
  <si>
    <t>595311480</t>
  </si>
  <si>
    <t>příčkovky pórobetonové přesné 15 x 24,9 x 59,9 cm hladké</t>
  </si>
  <si>
    <t>CS ÚRS 2017 01</t>
  </si>
  <si>
    <t>-1366385707</t>
  </si>
  <si>
    <t>Poznámka k položce:
Spotřeba: 6,7 kus/m² zdiva</t>
  </si>
  <si>
    <t>388381131</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</si>
  <si>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železobetonové včetně výztuže volné vnitřního průřezu (šířka x výška) do 450x450 mm</t>
  </si>
  <si>
    <t>-945331386</t>
  </si>
  <si>
    <t>1*3,2</t>
  </si>
  <si>
    <t>Úpravy povrchů, podlahy a osazování výplní</t>
  </si>
  <si>
    <t>612311141</t>
  </si>
  <si>
    <t>Omítka vápenná vnitřních ploch nanášená ručně dvouvrstvá štuková, tloušťky jádrové omítky do 10 mm a tloušťky štuku do 3 mm svislých konstrukcí stěn</t>
  </si>
  <si>
    <t>513282847</t>
  </si>
  <si>
    <t>585914970</t>
  </si>
  <si>
    <t xml:space="preserve">směs maltová  vápenocementová suchá  vnější štuk hrubý bílý 1,2  mm bal. 30kg</t>
  </si>
  <si>
    <t>t</t>
  </si>
  <si>
    <t>-62305184</t>
  </si>
  <si>
    <t>Poznámka k položce:
Spotřeba: 5,4 kg/m2, tl. 4 mm</t>
  </si>
  <si>
    <t>585914990</t>
  </si>
  <si>
    <t>směs maltová suchá vnější štuk jemný zrno 0,4 mm bal. 30kg</t>
  </si>
  <si>
    <t>1457133957</t>
  </si>
  <si>
    <t>Poznámka k položce:
Spotřeba: 2,6 kg/m2, tl. 2 mm</t>
  </si>
  <si>
    <t>962041315</t>
  </si>
  <si>
    <t>Bourání příček z betonu prostého tloušťky do 150 mm</t>
  </si>
  <si>
    <t>-1863672984</t>
  </si>
  <si>
    <t>4*1,8</t>
  </si>
  <si>
    <t>962052211</t>
  </si>
  <si>
    <t>Bourání zdiva železobetonového nadzákladového, objemu přes 1 m3</t>
  </si>
  <si>
    <t>-919926107</t>
  </si>
  <si>
    <t>2*1,2</t>
  </si>
  <si>
    <t>PSV</t>
  </si>
  <si>
    <t>767</t>
  </si>
  <si>
    <t>Konstrukce zámečnické</t>
  </si>
  <si>
    <t>767122111</t>
  </si>
  <si>
    <t>Montáž stěn a příček s výplní drátěnou sítí spojených šroubováním</t>
  </si>
  <si>
    <t>1414262235</t>
  </si>
  <si>
    <t>(2,2*1,5)+2*(2,2*1,8)"místnost rozvodna VN a NN</t>
  </si>
  <si>
    <t>OP11</t>
  </si>
  <si>
    <t>ocelová příčka 1500/2200 mm s výplní z pletiva a 1kř dveřmi 800/1970 mm, povrchová úprava nátěr, krytí pletiva IPXXB nebo IP2X</t>
  </si>
  <si>
    <t>270892707</t>
  </si>
  <si>
    <t>1,5*2,2</t>
  </si>
  <si>
    <t>OP12</t>
  </si>
  <si>
    <t>ocelová příčka 2000/2200 mm s výplní z pletiva, povrchová úprava nátěr, krytí pletiva IPXXB nebo IP2X</t>
  </si>
  <si>
    <t>-325062389</t>
  </si>
  <si>
    <t>2*2,2</t>
  </si>
  <si>
    <t>OP13</t>
  </si>
  <si>
    <t xml:space="preserve">ocelová příčka 1600/2200 mm  s výplní z pletiva a 1kř dveřmi 800/1970 mm, povrchová úprava nátěr, krytí pletiva IPXXB nebo IP2X</t>
  </si>
  <si>
    <t>-984920831</t>
  </si>
  <si>
    <t>21-M</t>
  </si>
  <si>
    <t>Elektromontáže</t>
  </si>
  <si>
    <t>210021056</t>
  </si>
  <si>
    <t>Montáž příchytek pro kabely dřevěných nebo plastových kovových, typ SONAP, průměru přes 40 do 54 mm</t>
  </si>
  <si>
    <t>-132335496</t>
  </si>
  <si>
    <t>354325500</t>
  </si>
  <si>
    <t xml:space="preserve">svorky a armatury pro rozvodny vn a vvn příchytka kabelová Sonap SONAP 54 C  rozsah upnutí  41-54 mm</t>
  </si>
  <si>
    <t>667465269</t>
  </si>
  <si>
    <t>Poznámka k položce:
povrch: 	standard – galvanicky zinkováno</t>
  </si>
  <si>
    <t>210021057</t>
  </si>
  <si>
    <t>Montáž příchytek pro kabely dřevěných nebo plastových kovových, typ SONAP, průměru přes 54 do 74 mm</t>
  </si>
  <si>
    <t>-1251550665</t>
  </si>
  <si>
    <t>354325550</t>
  </si>
  <si>
    <t xml:space="preserve">svorky a armatury pro rozvodny vn a vvn příchytka kabelová Sonap SONAP 74 C   rozsah upnutí 55-74 mm</t>
  </si>
  <si>
    <t>-1551612549</t>
  </si>
  <si>
    <t>210021058</t>
  </si>
  <si>
    <t>Montáž příchytek pro kabely dřevěných nebo plastových kovových, typ SONAP, průměru přes 74 do 90 mm</t>
  </si>
  <si>
    <t>-144851199</t>
  </si>
  <si>
    <t>354325650</t>
  </si>
  <si>
    <t xml:space="preserve">svorky a armatury pro rozvodny vn a vvn příchytka kabelová Sonap SONAP 90 C   rozsah upnutí 70-90 mm</t>
  </si>
  <si>
    <t>-1154945222</t>
  </si>
  <si>
    <t>345672550</t>
  </si>
  <si>
    <t>oka kabelová oka Al lisovací plná ALU-F pro Al lana a vodiče 1 - 36 kV DIN 46329 240 x 10 ALU-F</t>
  </si>
  <si>
    <t>-612580120</t>
  </si>
  <si>
    <t>6+6+6+6</t>
  </si>
  <si>
    <t>345672400</t>
  </si>
  <si>
    <t>oka kabelová oka Al lisovací plná ALU-F pro Al lana a vodiče 1 - 36 kV DIN 46329 120 x 10 ALU-F</t>
  </si>
  <si>
    <t>-1620151160</t>
  </si>
  <si>
    <t>4*5+3</t>
  </si>
  <si>
    <t>345672300</t>
  </si>
  <si>
    <t>oka kabelová oka Al lisovací plná ALU-F pro Al lana a vodiče 1 - 36 kV DIN 46329 70 x 8 ALU-F</t>
  </si>
  <si>
    <t>572142896</t>
  </si>
  <si>
    <t>2*3+1</t>
  </si>
  <si>
    <t>345672200</t>
  </si>
  <si>
    <t>oko kabelové Al 1 - 36 kV lisovací plná 35 x 8</t>
  </si>
  <si>
    <t>238691844</t>
  </si>
  <si>
    <t>4*4</t>
  </si>
  <si>
    <t>210100525</t>
  </si>
  <si>
    <t>Ukončení kabelů smršťovací záklopkou nebo páskou se zapojením s letováním, mikrofonních počtu a průřezu žil 5 x 0,75 mm2</t>
  </si>
  <si>
    <t>-1615155249</t>
  </si>
  <si>
    <t>210191003</t>
  </si>
  <si>
    <t>Montáž rozvaděčů pro dozorny a velíny bez zapojení vodičů pomocných, jednoho pole vyzbrojených</t>
  </si>
  <si>
    <t>400978766</t>
  </si>
  <si>
    <t>210280003</t>
  </si>
  <si>
    <t>Zkoušky a prohlídky elektrických rozvodů a zařízení celková prohlídka, zkoušení, měření a vyhotovení revizní zprávy pro objem montážních prací přes 500 do 1000 tisíc Kč</t>
  </si>
  <si>
    <t>594357756</t>
  </si>
  <si>
    <t>210280103</t>
  </si>
  <si>
    <t>Zkoušky a prohlídky rozvodných zařízení kontrola rozváděčů nn, (1 pole) silových, hmotnosti přes 300 do 400 kg</t>
  </si>
  <si>
    <t>1061302661</t>
  </si>
  <si>
    <t>210280111</t>
  </si>
  <si>
    <t>Zkoušky a prohlídky rozvodných zařízení kontrola rozváděčů nn, (1 pole) manipulačních, ovládacích nebo reléových</t>
  </si>
  <si>
    <t>1290080834</t>
  </si>
  <si>
    <t>210280142</t>
  </si>
  <si>
    <t>Zkoušky a prohlídky rozvodných zařízení napěťová zkouška rozvodny včetně spínacích prvků přes 6 do 22 kV</t>
  </si>
  <si>
    <t>354155353</t>
  </si>
  <si>
    <t>345000001</t>
  </si>
  <si>
    <t>drobný montážní materiál</t>
  </si>
  <si>
    <t>300577377</t>
  </si>
  <si>
    <t>460010021</t>
  </si>
  <si>
    <t>Vytyčení trasy vedení kabelového (podzemního) v obvodu železniční stanice</t>
  </si>
  <si>
    <t>km</t>
  </si>
  <si>
    <t>1216396570</t>
  </si>
  <si>
    <t>460030006</t>
  </si>
  <si>
    <t>Přípravné terénní práce sejmutí ornice ručně včetně rozpojení a odhozu ornice do vzdálenosti 3 m nebo naložení na dopravní prostředek v hornině třídy 2 s vrstvou ornice do 15 cm</t>
  </si>
  <si>
    <t>-1543522615</t>
  </si>
  <si>
    <t>460030161</t>
  </si>
  <si>
    <t>Přípravné terénní práce odstranění podkladu nebo krytu komunikace včetně rozpojení na kusy a zarovnání styčné spáry z betonu prostého, tloušťky do 15 cm</t>
  </si>
  <si>
    <t>992076303</t>
  </si>
  <si>
    <t>0,4*230</t>
  </si>
  <si>
    <t>460030182</t>
  </si>
  <si>
    <t>Přípravné terénní práce řezání spár v podkladu nebo krytu betonovém, hloubky přes 10 do 15 cm</t>
  </si>
  <si>
    <t>50370009</t>
  </si>
  <si>
    <t>460150064</t>
  </si>
  <si>
    <t>Hloubení zapažených i nezapažených kabelových rýh ručně včetně urovnání dna s přemístěním výkopku do vzdálenosti 3 m od okraje jámy nebo naložením na dopravní prostředek šířky 40 cm, hloubky 80 cm, v hornině třídy 4</t>
  </si>
  <si>
    <t>1413451607</t>
  </si>
  <si>
    <t>460270242</t>
  </si>
  <si>
    <t>Pilíře a skříně pro rozvod nn zazdívka otvorů ve zdivu cihlami pálenými plochy přes 0,0225 do 0,09 m2 a tloušťky přes 15 do 30 cm</t>
  </si>
  <si>
    <t>689349386</t>
  </si>
  <si>
    <t>460421001</t>
  </si>
  <si>
    <t>Kabelové lože včetně podsypu, zhutnění a urovnání povrchu z písku nebo štěrkopísku tloušťky 5 cm nad kabel bez zakrytí, šířky do 65 cm</t>
  </si>
  <si>
    <t>-1854497323</t>
  </si>
  <si>
    <t>460560064</t>
  </si>
  <si>
    <t>Zásyp kabelových rýh ručně šířky 40 cm hloubky 80 cm, v hornině třídy 4</t>
  </si>
  <si>
    <t>-1341546038</t>
  </si>
  <si>
    <t>460620014</t>
  </si>
  <si>
    <t>Úprava terénu provizorní úprava terénu včetně odkopání drobných nerovností a zásypu prohlubní se zhutněním, v hornině třídy 4</t>
  </si>
  <si>
    <t>-880293415</t>
  </si>
  <si>
    <t>460650064</t>
  </si>
  <si>
    <t>Vozovky a chodníky zřízení podkladní vrstvy včetně rozprostření a úpravy podkladu z kameniva drceného, včetně zhutnění, tloušťky přes 20 do 25 cm</t>
  </si>
  <si>
    <t>187830076</t>
  </si>
  <si>
    <t>460650123</t>
  </si>
  <si>
    <t>Vozovky a chodníky kryt vozovky z betonu prostého, tloušťky přes 10 do 15 cm</t>
  </si>
  <si>
    <t>205154048</t>
  </si>
  <si>
    <t>N02</t>
  </si>
  <si>
    <t>Dodávky</t>
  </si>
  <si>
    <t>357000003</t>
  </si>
  <si>
    <t>rozvaděč stavební elektroinstalace, označený RS</t>
  </si>
  <si>
    <t>1686671298</t>
  </si>
  <si>
    <t>357000008</t>
  </si>
  <si>
    <t>skříňový rozváděč datového připojení, komplet dodávka a montáž</t>
  </si>
  <si>
    <t>-431793980</t>
  </si>
  <si>
    <t>357000006</t>
  </si>
  <si>
    <t>rozvodnice označená Rmr s PLC, 5xDI pro sign. z elektroměru, řízení 8.stup. FKZ, kom. na GPRS modem, řízení 1/4 hod. max.</t>
  </si>
  <si>
    <t>805839854</t>
  </si>
  <si>
    <t>357000002</t>
  </si>
  <si>
    <t xml:space="preserve">rozvaděč hlavní o 4 polích, označený RH, In=600A, v sestavě – pole 1, přívody z T1 a T2 – 2x jistič 500A, pole 2 - vývody nezajištěná síť, pole 3 - kompenzace 60 kVAr (6+2), pole 4 - vývody zajištěná síť,  komplet dodávka a montáž</t>
  </si>
  <si>
    <t>-1833692603</t>
  </si>
  <si>
    <t>357000007</t>
  </si>
  <si>
    <t>rozvaděč 24VDC, označený RU, jako zdroj zálohovaného napájení</t>
  </si>
  <si>
    <t>237902744</t>
  </si>
  <si>
    <t>357116460</t>
  </si>
  <si>
    <t>universální skříň měření ME, USM-ES3 dle standardu ČEZ</t>
  </si>
  <si>
    <t>CS ÚRS 2014 02</t>
  </si>
  <si>
    <t>671495189</t>
  </si>
  <si>
    <t>HZS</t>
  </si>
  <si>
    <t xml:space="preserve"> Hodinové zúčtovací sazby</t>
  </si>
  <si>
    <t>HZS3132</t>
  </si>
  <si>
    <t>Hodinová zúčtovací sazba elektromontér VN a VVN odborný</t>
  </si>
  <si>
    <t>-2121430377</t>
  </si>
  <si>
    <t>80+10+20</t>
  </si>
  <si>
    <t>PS 01-35-01.03 - VRN</t>
  </si>
  <si>
    <t xml:space="preserve">VRN -  Vedlejší rozpočtové náklady</t>
  </si>
  <si>
    <t xml:space="preserve">    VRN4 -  Inženýrská činnost</t>
  </si>
  <si>
    <t xml:space="preserve"> Vedlejší rozpočtové náklady</t>
  </si>
  <si>
    <t xml:space="preserve"> Inženýrská činnost</t>
  </si>
  <si>
    <t>041403000</t>
  </si>
  <si>
    <t>Koordinátor BOZP na staveništi</t>
  </si>
  <si>
    <t>kpl</t>
  </si>
  <si>
    <t>-120158113</t>
  </si>
  <si>
    <t>042503000</t>
  </si>
  <si>
    <t>Plán BOZP na staveništi</t>
  </si>
  <si>
    <t>-1391995938</t>
  </si>
  <si>
    <t>043002000</t>
  </si>
  <si>
    <t>Hlavní tituly průvodních činností a nákladů inženýrská činnost zkoušky a ostatní měření</t>
  </si>
  <si>
    <t>-1520233689</t>
  </si>
  <si>
    <t>044002000</t>
  </si>
  <si>
    <t>Hlavní tituly průvodních činností a nákladů inženýrská činnost revize</t>
  </si>
  <si>
    <t>2045845853</t>
  </si>
  <si>
    <t>E.1 - Železniční spodek a svršek , nástupiště</t>
  </si>
  <si>
    <t>SO 02.1 - Staniční koleje 101,103 - svršek a spodek - ÚOŽI</t>
  </si>
  <si>
    <t>Děčín východ</t>
  </si>
  <si>
    <t xml:space="preserve">    5 - Komunikace pozemní</t>
  </si>
  <si>
    <t>5905023020</t>
  </si>
  <si>
    <t>Úprava povrchu stezky rozprostřením štěrkodrtě přes 3 do 5 cm. Poznámka: 1. V cenách jsou započteny náklady na rozprostření a urovnání kameniva včetně zhutnění povrchu stezky. Platí pro nový i stávající stav.2. V cenách nejsou obsaženy náklady na dodávku drtě její doplnění a rozprostření.</t>
  </si>
  <si>
    <t>-888780761</t>
  </si>
  <si>
    <t>PSC</t>
  </si>
  <si>
    <t>Poznámka k souboru cen:_x000d_
1. V cenách jsou započteny náklady na rozprostření a urovnání kameniva včetně zhutnění povrchu stezky. Platí pro nový i stávající stav._x000d_
2. V cenách nejsou obsaženy náklady na dodávku drtě její doplnění a rozprostření.</t>
  </si>
  <si>
    <t>501*2</t>
  </si>
  <si>
    <t>5905025110</t>
  </si>
  <si>
    <t>Doplnění stezky štěrkodrtí souvislé. Poznámka: 1. V cenách jsou započteny náklady na doplnění kameniva stezky ojediněle ručně z vozíku nebo souvisle mechanizací z vozíků nebo železničních vozů. 2. V cenách nejsou obsaženy náklady na dodávku kameniva.</t>
  </si>
  <si>
    <t>-192220193</t>
  </si>
  <si>
    <t>Poznámka k souboru cen:_x000d_
1. V cenách jsou započteny náklady na doplnění kameniva stezky ojediněle ručně z vozíku nebo souvisle mechanizací z vozíků nebo železničních vozů. _x000d_
2. V cenách nejsou obsaženy náklady na dodávku kameniva.</t>
  </si>
  <si>
    <t>1002*0,05</t>
  </si>
  <si>
    <t>5905055010</t>
  </si>
  <si>
    <t>Odstranění stávajícího kolejového lože odtěžením v koleji. Poznámka: 1. V cenách jsou započteny náklady na odstranění KL, úpravu pláně a rozprostření výzisku na terén nebo jeho naložení na dopravní prostředek.2. Položka se použije v případech, kdy se nové KL nezřizuje.</t>
  </si>
  <si>
    <t>-81396126</t>
  </si>
  <si>
    <t>Poznámka k souboru cen:_x000d_
1. V cenách jsou započteny náklady na odstranění KL, úpravu pláně a rozprostření výzisku na terén nebo jeho naložení na dopravní prostředek._x000d_
2. Položka se použije v případech, kdy se nové KL nezřizuje.</t>
  </si>
  <si>
    <t>v.č. 116,113</t>
  </si>
  <si>
    <t>2*49,85</t>
  </si>
  <si>
    <t xml:space="preserve">Stávající kolej č. 105 </t>
  </si>
  <si>
    <t>451*4*0,4</t>
  </si>
  <si>
    <t>stávající kolej č. 103</t>
  </si>
  <si>
    <t>374*4*0,4</t>
  </si>
  <si>
    <t>5905060010</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</si>
  <si>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kolejnice.3. Položka se použije v případech nově zřizované koleje nebo výhybky.</t>
  </si>
  <si>
    <t>-944409080</t>
  </si>
  <si>
    <t>Poznámka k souboru cen:_x000d_
1. V cenách jsou započteny náklady na zřízení KL nově zřizované koleje, vložení geosyntetika, rozprostření vrstvy kameniva, zřízení homogenizované vrstvy kameniva a úprava KL do profilu. _x000d_
2. V cenách nejsou obsaženy náklady na položení KR, úpravu směrového a výškového uspořádání, doplnění a dodávku kameniva a snížení KL pod patou kolejnice.3. Položka se použije v případech nově zřizované koleje nebo výhybky.</t>
  </si>
  <si>
    <t>825*0,3*4</t>
  </si>
  <si>
    <t>5905065010</t>
  </si>
  <si>
    <t>Samostatná úprava vrstvy kolejového lože pod ložnou plochou pražců v koleji. Poznámka: 1. V cenách jsou započteny náklady na urovnání a homogenizaci vrstvy kameniva.2. V cenách nejsou obsaženy náklady na dodávku a doplnění kameniva.</t>
  </si>
  <si>
    <t>-782118609</t>
  </si>
  <si>
    <t>Poznámka k souboru cen:_x000d_
1. V cenách jsou započteny náklady na urovnání a homogenizaci vrstvy kameniva._x000d_
2. V cenách nejsou obsaženy náklady na dodávku a doplnění kameniva.</t>
  </si>
  <si>
    <t>4510</t>
  </si>
  <si>
    <t>5905105030</t>
  </si>
  <si>
    <t>Doplnění KL kamenivem souvisle strojně v koleji. Poznámka: 1. V cenách jsou započteny náklady na doplnění kameniva ojediněle ručně vidlemi a/nebo souvisle strojně z výsypných vozů případně nakladačem.2. V cenách nejsou obsaženy náklady na dodávku kameniva.</t>
  </si>
  <si>
    <t>-173007676</t>
  </si>
  <si>
    <t>Poznámka k souboru cen:_x000d_
1. V cenách jsou započteny náklady na doplnění kameniva ojediněle ručně vidlemi a/nebo souvisle strojně z výsypných vozů případně nakladačem._x000d_
2. V cenách nejsou obsaženy náklady na dodávku kameniva.</t>
  </si>
  <si>
    <t>825*0,2*4</t>
  </si>
  <si>
    <t>5907050020</t>
  </si>
  <si>
    <t>Dělení kolejnic řezáním nebo rozbroušením tv. S49. Poznámka: 1. V cenách jsou započteny náklady na manipulaci podložení, označení a provedení řezu kolejnice.</t>
  </si>
  <si>
    <t>2064480468</t>
  </si>
  <si>
    <t>Poznámka k souboru cen:_x000d_
1. V cenách jsou započteny náklady na manipulaci podložení, označení a provedení řezu kolejnice.</t>
  </si>
  <si>
    <t>5911655040</t>
  </si>
  <si>
    <t>Demontáž jednoduché výhybky na úložišti dřevěné pražce soustavy S49. Poznámka: 1. V cenách jsou započteny náklady na demontáž do součástí, manipulaci, naložení na dopravní prostředek a uložení vyzískaného materiálu na úložišti.</t>
  </si>
  <si>
    <t>176128483</t>
  </si>
  <si>
    <t>Poznámka k souboru cen:_x000d_
1. V cenách jsou započteny náklady na demontáž do součástí, manipulaci, naložení na dopravní prostředek a uložení vyzískaného materiálu na úložišti.</t>
  </si>
  <si>
    <t>2VJ (výh.č. 113,116)</t>
  </si>
  <si>
    <t>5906125380</t>
  </si>
  <si>
    <t>Montáž kolejového roštu na úložišti pražce betonové vystrojené tv. S49 rozdělení "u". Poznámka: 1. V cenách jsou započteny náklady na úpravu plochy pro montáž, vrtání pražců dřevěných nevystrojených, manipulaci a montáž KR.2. V cenách nejsou obsaženy náklady na dodávku materiálu.</t>
  </si>
  <si>
    <t>-134781700</t>
  </si>
  <si>
    <t>Poznámka k souboru cen:_x000d_
1. V cenách jsou započteny náklady na úpravu plochy pro montáž, vrtání pražců dřevěných nevystrojených, manipulaci a montáž KR._x000d_
2. V cenách nejsou obsaženy náklady na dodávku materiálu.</t>
  </si>
  <si>
    <t>0,825</t>
  </si>
  <si>
    <t>5906135200</t>
  </si>
  <si>
    <t>Demontáž kolejového roštu koleje na úložišti pražce betonové tv. S49 "d". Poznámka: 1. V cenách jsou započteny náklady na demontáž a rozebrání kolejového roštu do součástí, manipulaci, naložení výzisku na dopravní prostředek a uložení na úložišti.2. V cenách nejsou obsaženy náklady na dopravu a vytřídění.</t>
  </si>
  <si>
    <t>-458675483</t>
  </si>
  <si>
    <t>Poznámka k souboru cen:_x000d_
1. V cenách jsou započteny náklady na demontáž a rozebrání kolejového roštu do součástí, manipulaci, naložení výzisku na dopravní prostředek a uložení na úložišti._x000d_
2. V cenách nejsou obsaženy náklady na dopravu a vytřídění.</t>
  </si>
  <si>
    <t>0,451</t>
  </si>
  <si>
    <t>0,374</t>
  </si>
  <si>
    <t>5909031020</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</si>
  <si>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objednateli.2. V cenách nejsou obsaženy náklady doplnění a dodávku kameniva a snížení KL pod patou kolejnice.</t>
  </si>
  <si>
    <t>-1002503549</t>
  </si>
  <si>
    <t>Poznámka k souboru cen:_x000d_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objednateli._x000d_
2. V cenách nejsou obsaženy náklady doplnění a dodávku kameniva a snížení KL pod patou kolejnice.</t>
  </si>
  <si>
    <t xml:space="preserve">první a druhé podbití  </t>
  </si>
  <si>
    <t>0,825*2</t>
  </si>
  <si>
    <t>5909032020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</si>
  <si>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techologických veličin a předání tištěných výstupů objednateli.2. V cenách nejsou obsaženy náklady na zaměření APK, doplnění a dodávku kameniva a snížení KL pod patou kolejnice.</t>
  </si>
  <si>
    <t>787815844</t>
  </si>
  <si>
    <t>Poznámka k souboru cen:_x000d_
1. V cenách jsou započteny náklady na úpravu směrového a výškového uspořádání strojní linkou ASP s přesným zaměřením její prostorové polohy, úpravu KL pluhem a měření mezních stavebních odchylek dle ČSN, měření techologických veličin a předání tištěných výstupů objednateli._x000d_
2. V cenách nejsou obsaženy náklady na zaměření APK, doplnění a dodávku kameniva a snížení KL pod patou kolejnice.</t>
  </si>
  <si>
    <t>vcetne nasl. podb.</t>
  </si>
  <si>
    <t>2*0,825</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</si>
  <si>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</si>
  <si>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svaru.2. V cenách nejsou obsaženy náklady na kontrolu svaru ultrazvukem, podbití pražců a demontáž styku.</t>
  </si>
  <si>
    <t>svar</t>
  </si>
  <si>
    <t>1157723876</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</si>
  <si>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</si>
  <si>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5910015020</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</si>
  <si>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</si>
  <si>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-1805623760</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</si>
  <si>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</si>
  <si>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</si>
  <si>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-660691218</t>
  </si>
  <si>
    <t>Poznámka k souboru cen:_x000d_
1. V cenách jsou započteny náklady na montáž a demontáž napínacího zařízení nebo ohřevu kolejnic a udržování potřebného prodloužení kolejnicového pásu. _x000d_
2. V cenách nejsou obsaženy náklady na demontáž upevňovadel a kolejnicových spojek.</t>
  </si>
  <si>
    <t>5910040030</t>
  </si>
  <si>
    <t>Umožnění volné dilatace kolejnice demontáž upevňovadel bez osazení kluzných podložek rozdělení pražců "u". Poznámka: 1. V cenách jsou započteny náklady na uvolnění, demontáž a rovnoměrné prodloužení nebo zkrácení kolejnice, vyznačení značek a vedení dokumentace.2. V cenách nejsou obsaženy náklady na demontáž kolejnicových spojek.</t>
  </si>
  <si>
    <t>2129957554</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</si>
  <si>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</si>
  <si>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1650</t>
  </si>
  <si>
    <t>5999010030</t>
  </si>
  <si>
    <t>Vyjmutí a snesení konstrukcí nebo dílů hmotnosti přes 20 t. Poznámka: 1. V cenách jsou započteny náklady na manipulaci vyjmutí a snesení zdvihacím prostředkem, naložení, složení, přeprava v místě technologické manipulace. Položka obsahuje náklady na práce v blízkosti trakčního vedení.</t>
  </si>
  <si>
    <t>1235728920</t>
  </si>
  <si>
    <t>Poznámka k souboru cen:_x000d_
1. V cenách jsou započteny náklady na manipulaci vyjmutí a snesení zdvihacím prostředkem, naložení, složení, přeprava v místě technologické manipulace. Položka obsahuje náklady na práce v blízkosti trakčního vedení.</t>
  </si>
  <si>
    <t>2x VJ</t>
  </si>
  <si>
    <t>451*0,62</t>
  </si>
  <si>
    <t>345*0,62</t>
  </si>
  <si>
    <t>Spojka 116-113</t>
  </si>
  <si>
    <t>10*0,62</t>
  </si>
  <si>
    <t>5999015030</t>
  </si>
  <si>
    <t>Vložení konstrukcí nebo dílů hmotnosti přes 20 t. Poznámka: 1. V cenách jsou započteny náklady na vložení konstrukce podle technologického postupu, přeprava v místě technologické manipulace. Položka obsahuje náklady na práce v blízkosti trakčního vedení.</t>
  </si>
  <si>
    <t>437892389</t>
  </si>
  <si>
    <t>Poznámka k souboru cen:_x000d_
1. V cenách jsou započteny náklady na vložení konstrukce podle technologického postupu, přeprava v místě technologické manipulace. Položka obsahuje náklady na práce v blízkosti trakčního vedení.</t>
  </si>
  <si>
    <t>101 nová</t>
  </si>
  <si>
    <t>103 nová</t>
  </si>
  <si>
    <t>374*0,62</t>
  </si>
  <si>
    <t>5962104005</t>
  </si>
  <si>
    <t>Návěstidla a traťové značky Hranice námezník betonový vč. Nátěru</t>
  </si>
  <si>
    <t>1740608735</t>
  </si>
  <si>
    <t>5957110030</t>
  </si>
  <si>
    <t>Kolejnice tv. 49 E 1, třídy R260</t>
  </si>
  <si>
    <t>-1883601962</t>
  </si>
  <si>
    <t>451*2</t>
  </si>
  <si>
    <t>374*2</t>
  </si>
  <si>
    <t>5956140030</t>
  </si>
  <si>
    <t>Pražec betonový příčný vystrojený včetně kompletů tv. B 91S/2 (S)</t>
  </si>
  <si>
    <t>2013163133</t>
  </si>
  <si>
    <t>101B nová</t>
  </si>
  <si>
    <t>451*1,66</t>
  </si>
  <si>
    <t>103B nová</t>
  </si>
  <si>
    <t>374*1,667</t>
  </si>
  <si>
    <t>-0,118"zaokr</t>
  </si>
  <si>
    <t>5955101005</t>
  </si>
  <si>
    <t>Kamenivo drcené štěrk frakce 31,5/63 třídy min. BII</t>
  </si>
  <si>
    <t>272947445</t>
  </si>
  <si>
    <t>1650*1,5</t>
  </si>
  <si>
    <t>5955101025</t>
  </si>
  <si>
    <t>Kamenivo drcené drť frakce 4/8</t>
  </si>
  <si>
    <t>786931413</t>
  </si>
  <si>
    <t>Stezky</t>
  </si>
  <si>
    <t>50,1*1,9</t>
  </si>
  <si>
    <t>9902100300</t>
  </si>
  <si>
    <t>Doprava dodávek zhotovitele, dodávek objednatele nebo výzisku mechanizací přes 3,5 t sypanin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</si>
  <si>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1451526744</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</si>
  <si>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V případě, že vozidlo jede jednosměrně (okružně), uvažuje se poloviční vzdálenost z celkově ujeté trasy.</t>
  </si>
  <si>
    <t>štěrk 32/63</t>
  </si>
  <si>
    <t>2801,2</t>
  </si>
  <si>
    <t>štěrkodrť 4/8</t>
  </si>
  <si>
    <t>95,19</t>
  </si>
  <si>
    <t>9902100400</t>
  </si>
  <si>
    <t>Doprava dodávek zhotovitele, dodávek objednatele nebo výzisku mechanizací přes 3,5 t sypanin do 40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</si>
  <si>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-1915971441</t>
  </si>
  <si>
    <t>odvoz na skládku (štěrk)</t>
  </si>
  <si>
    <t>1420*1,6</t>
  </si>
  <si>
    <t>odvoz na skládku (pryž.podl.)</t>
  </si>
  <si>
    <t>9902201200</t>
  </si>
  <si>
    <t>Doprava dodávek zhotovitele, dodávek objednatele nebo výzisku mechanizací přes 3,5 t objemnějšího kusového materiálu do 350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</si>
  <si>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1548568808</t>
  </si>
  <si>
    <t>nový mat.</t>
  </si>
  <si>
    <t>kolejnice</t>
  </si>
  <si>
    <t>81,5</t>
  </si>
  <si>
    <t>pražce</t>
  </si>
  <si>
    <t>449+300</t>
  </si>
  <si>
    <t>9902209100</t>
  </si>
  <si>
    <t>Doprava dodávek zhotovitele, dodávek objednatele nebo výzisku mechanizací přes 3,5 t objemnějšího kusového materiálu příplatek za každý další 1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</si>
  <si>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-254240837</t>
  </si>
  <si>
    <t>Kolejnice</t>
  </si>
  <si>
    <t>135*81,5</t>
  </si>
  <si>
    <t>9902900200</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</si>
  <si>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</si>
  <si>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221252402</t>
  </si>
  <si>
    <t>Betonové pražce - Brno</t>
  </si>
  <si>
    <t>300</t>
  </si>
  <si>
    <t>9909000100</t>
  </si>
  <si>
    <t>Poplatek za uložení suti nebo hmot na oficiální skládku Poznámka: V cenách jsou započteny náklady na uložení stavebního odpadu na oficiální skládku.</t>
  </si>
  <si>
    <t>473156496</t>
  </si>
  <si>
    <t>Poznámka k souboru cen:_x000d_
V cenách jsou započteny náklady na uložení stavebního odpadu na oficiální skládku.</t>
  </si>
  <si>
    <t>2272</t>
  </si>
  <si>
    <t>9909000400</t>
  </si>
  <si>
    <t>Poplatek za likvidaci plastových součástí Poznámka: V cenách jsou započteny náklady na uložení stavebního odpadu na oficiální skládku.</t>
  </si>
  <si>
    <t>1239934127</t>
  </si>
  <si>
    <t>Komunikace pozemní</t>
  </si>
  <si>
    <t>504215936</t>
  </si>
  <si>
    <t>Sanace :</t>
  </si>
  <si>
    <t>Staniční koleje 101,103</t>
  </si>
  <si>
    <t>4510*0,4</t>
  </si>
  <si>
    <t>5914055010</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</si>
  <si>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prostředek.2. V cenách nejsou obsaženy náklady na provedení výkopku, ruční dočištění a dodávku materiálu.</t>
  </si>
  <si>
    <t>14879225</t>
  </si>
  <si>
    <t>400</t>
  </si>
  <si>
    <t>5914055020</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</si>
  <si>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prostředek.2. V cenách nejsou obsaženy náklady na provedení výkopku, ruční dočištění a dodávku materiálu.</t>
  </si>
  <si>
    <t>-1069938027</t>
  </si>
  <si>
    <t>5914055030</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</si>
  <si>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prostředek.2. V cenách nejsou obsaženy náklady na provedení výkopku, ruční dočištění a dodávku materiálu.</t>
  </si>
  <si>
    <t>-844670382</t>
  </si>
  <si>
    <t>5914075120</t>
  </si>
  <si>
    <t>Zřízení konstrukční vrstvy pražcového podloží včetně geotextilie tl. 0,30 m. Poznámka: 1. V cenách jsou započteny náklady na naložení výzisku na dopravní prostředek.2. V cenách nejsou obsaženy náklady na dodávku materiálu a odtěžení zeminy.</t>
  </si>
  <si>
    <t>686831231</t>
  </si>
  <si>
    <t>Poznámka k souboru cen:_x000d_
1. V cenách jsou započteny náklady na naložení výzisku na dopravní prostředek._x000d_
2. V cenách nejsou obsaženy náklady na dodávku materiálu a odtěžení zeminy.</t>
  </si>
  <si>
    <t>5915005010</t>
  </si>
  <si>
    <t>Hloubení rýh nebo jam na železničním spodku I. třídy. Poznámka: 1. V cenách jsou započteny náklady na hloubení a uložení výzisku na terén nebo naložení na dopravní prostředek a uložení na úložišti.</t>
  </si>
  <si>
    <t>-886997947</t>
  </si>
  <si>
    <t>Poznámka k položce:
Hloubení rýh pro odvodnění</t>
  </si>
  <si>
    <t>trativod</t>
  </si>
  <si>
    <t>400*0,6*0,9</t>
  </si>
  <si>
    <t>šachty</t>
  </si>
  <si>
    <t>5964103005</t>
  </si>
  <si>
    <t>Drenážní plastové díly trubka celoperforovaná DN 150 mm</t>
  </si>
  <si>
    <t>2004760769</t>
  </si>
  <si>
    <t>Trativodní potrubí DN 150</t>
  </si>
  <si>
    <t>5964133005</t>
  </si>
  <si>
    <t>Geotextilie separační</t>
  </si>
  <si>
    <t>2069090427</t>
  </si>
  <si>
    <t>5964103120</t>
  </si>
  <si>
    <t>Železniční spodek Drenážní plastové díly šachta průchozí DN 400/250 1 vtok/1 odtok DN 250 mm</t>
  </si>
  <si>
    <t>-564085690</t>
  </si>
  <si>
    <t>5964104150</t>
  </si>
  <si>
    <t>Železniční spodek Kanalizační díly plastové Krycí víko šachty plastové pochůzné</t>
  </si>
  <si>
    <t>1458006471</t>
  </si>
  <si>
    <t>5964104180</t>
  </si>
  <si>
    <t>Železniční spodek Kanalizační díly plastové Prodlužovací trubka šachty DN 400</t>
  </si>
  <si>
    <t>2072296797</t>
  </si>
  <si>
    <t>5964161005</t>
  </si>
  <si>
    <t>Železniční spodek Beton lehce zhutnitelný C 16/20;X0 F5 2 200 2 662</t>
  </si>
  <si>
    <t>-557196984</t>
  </si>
  <si>
    <t>Pod trativod</t>
  </si>
  <si>
    <t>0,65*400*0,1</t>
  </si>
  <si>
    <t>5955101020</t>
  </si>
  <si>
    <t>Kamenivo drcené štěrkodrť frakce 0/32</t>
  </si>
  <si>
    <t>580412552</t>
  </si>
  <si>
    <t>4510*0,35*1,8</t>
  </si>
  <si>
    <t>kolej 15</t>
  </si>
  <si>
    <t>1655*0,35*1,8</t>
  </si>
  <si>
    <t>Mezisoučet</t>
  </si>
  <si>
    <t xml:space="preserve">podsyp trativodu </t>
  </si>
  <si>
    <t>400*0,05*0,5*1,8</t>
  </si>
  <si>
    <t>5955101012</t>
  </si>
  <si>
    <t>Kamenivo drcené štěrk frakce 16/32</t>
  </si>
  <si>
    <t>-1209883383</t>
  </si>
  <si>
    <t>obsyp trativodu</t>
  </si>
  <si>
    <t>400*0,5*0,9*1,8</t>
  </si>
  <si>
    <t>1301108979</t>
  </si>
  <si>
    <t>nový štěrk 0/32</t>
  </si>
  <si>
    <t>3901,95</t>
  </si>
  <si>
    <t>nový štěrk 16/32</t>
  </si>
  <si>
    <t>324</t>
  </si>
  <si>
    <t>653027743</t>
  </si>
  <si>
    <t>Sanace:</t>
  </si>
  <si>
    <t>1804*1,8</t>
  </si>
  <si>
    <t>9902100700</t>
  </si>
  <si>
    <t>Doprava dodávek zhotovitele, dodávek objednatele nebo výzisku mechanizací přes 3,5 t sypanin do 100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</si>
  <si>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-1835101895</t>
  </si>
  <si>
    <t>trativody</t>
  </si>
  <si>
    <t>9909000100R</t>
  </si>
  <si>
    <t>1892951311</t>
  </si>
  <si>
    <t>Skládka</t>
  </si>
  <si>
    <t>SO 04 - Nástupiště - ÚOŽI</t>
  </si>
  <si>
    <t>5964147020</t>
  </si>
  <si>
    <t>Nástupištní díly tvárnice Tischer B</t>
  </si>
  <si>
    <t>-1205231661</t>
  </si>
  <si>
    <t>Poznámka k položce:
Budou zpětně použité vyzískané tvárnice.</t>
  </si>
  <si>
    <t>Nástupiště</t>
  </si>
  <si>
    <t>4*142+2*60</t>
  </si>
  <si>
    <t>Schody na konci nástupišť</t>
  </si>
  <si>
    <t>Neoceňovat dodá objednatel</t>
  </si>
  <si>
    <t>5964147000</t>
  </si>
  <si>
    <t>Nástupištní díly blok úložný U65</t>
  </si>
  <si>
    <t>-828140441</t>
  </si>
  <si>
    <t>I. Nástupiště</t>
  </si>
  <si>
    <t>II. Nástupiště</t>
  </si>
  <si>
    <t>2*142+2*8</t>
  </si>
  <si>
    <t>5962107000</t>
  </si>
  <si>
    <t>Piktogramy zákaz vstupu</t>
  </si>
  <si>
    <t>CS Sborník pro ÚOŽI 2018 01</t>
  </si>
  <si>
    <t>954960209</t>
  </si>
  <si>
    <t>5962110000</t>
  </si>
  <si>
    <t>Značení zastávek tabule s názvem</t>
  </si>
  <si>
    <t>1491961686</t>
  </si>
  <si>
    <t>3*(1,4*0,4)</t>
  </si>
  <si>
    <t>5955101055</t>
  </si>
  <si>
    <t>Kamenivo drcené recyklované štěrk frakce 31,5/63</t>
  </si>
  <si>
    <t>-1623014932</t>
  </si>
  <si>
    <t>Poznámka k položce:
Poznámka k položce: Nástupiště</t>
  </si>
  <si>
    <t>zásyp nástupiště</t>
  </si>
  <si>
    <t>1,6 "m2" *60*1,4</t>
  </si>
  <si>
    <t>5,522 "m2" *142*1,4</t>
  </si>
  <si>
    <t>5964159005</t>
  </si>
  <si>
    <t>Obrubník chodníkový</t>
  </si>
  <si>
    <t>-556602989</t>
  </si>
  <si>
    <t>U nástupiště č. 1</t>
  </si>
  <si>
    <t>U přístupových cest</t>
  </si>
  <si>
    <t>Nástupiště č. 2</t>
  </si>
  <si>
    <t>200</t>
  </si>
  <si>
    <t>5964151000</t>
  </si>
  <si>
    <t>Dlažba zámková hladká cihla</t>
  </si>
  <si>
    <t>1315771428</t>
  </si>
  <si>
    <t>Nástupiště č. 1</t>
  </si>
  <si>
    <t>67*0,2</t>
  </si>
  <si>
    <t>150*1,56</t>
  </si>
  <si>
    <t>Přístup k nástupištím</t>
  </si>
  <si>
    <t>182,5</t>
  </si>
  <si>
    <t>5964151025</t>
  </si>
  <si>
    <t>Dlažba zámková pro nevidomé cihla</t>
  </si>
  <si>
    <t>-237379151</t>
  </si>
  <si>
    <t>5964147065</t>
  </si>
  <si>
    <t>Nástupištní díly konzolová deska KS 230 Z</t>
  </si>
  <si>
    <t>2120867299</t>
  </si>
  <si>
    <t>298</t>
  </si>
  <si>
    <t>5964161000</t>
  </si>
  <si>
    <t>Beton lehce zhutnitelný C 12/15;X0 F5 2 080 2 517</t>
  </si>
  <si>
    <t>1726059322</t>
  </si>
  <si>
    <t>Bet lože pro obrubník</t>
  </si>
  <si>
    <t>425*0,2*0,2</t>
  </si>
  <si>
    <t>Podkladní beton pod úložné bloky</t>
  </si>
  <si>
    <t>368*0,4*0,1</t>
  </si>
  <si>
    <t>5964161030</t>
  </si>
  <si>
    <t>Beton lehce zhutnitelný C 25/30;XF1 vyhovuje i XD1-2,XA1,XC3 F5 2 470 2 989</t>
  </si>
  <si>
    <t>5686607</t>
  </si>
  <si>
    <t>Základ zábradlí</t>
  </si>
  <si>
    <t>596410R</t>
  </si>
  <si>
    <t>Zábradlí městského typ</t>
  </si>
  <si>
    <t>1560582862</t>
  </si>
  <si>
    <t>23,6</t>
  </si>
  <si>
    <t>5964140R</t>
  </si>
  <si>
    <t xml:space="preserve">Tvárnice ztracené bednění </t>
  </si>
  <si>
    <t>1026146527</t>
  </si>
  <si>
    <t>Poznámka k položce:
500x500x250</t>
  </si>
  <si>
    <t>59641610R</t>
  </si>
  <si>
    <t>Beton lehce zhutnitelný C 30/37</t>
  </si>
  <si>
    <t>1826736608</t>
  </si>
  <si>
    <t>Poznámka k položce:
Výplň ztraceného bednění</t>
  </si>
  <si>
    <t>-405946363</t>
  </si>
  <si>
    <t>Poznámka k položce:
Podkladní beton ztraceného bednění</t>
  </si>
  <si>
    <t>59500R</t>
  </si>
  <si>
    <t>Ocelová výztuž</t>
  </si>
  <si>
    <t>1277598125</t>
  </si>
  <si>
    <t>59600R1</t>
  </si>
  <si>
    <t>Nástupištní díly - lavička</t>
  </si>
  <si>
    <t>1488493993</t>
  </si>
  <si>
    <t>59600R2</t>
  </si>
  <si>
    <t>Nástupištní díly odpadkový koš</t>
  </si>
  <si>
    <t>561396406</t>
  </si>
  <si>
    <t>925976691</t>
  </si>
  <si>
    <t xml:space="preserve">Podkladní vrstva dlažby </t>
  </si>
  <si>
    <t>449,9*0,15*1,7</t>
  </si>
  <si>
    <t>-1349318125</t>
  </si>
  <si>
    <t xml:space="preserve">Kladecí vrstva dlažby </t>
  </si>
  <si>
    <t>449,9*0,1*1,7</t>
  </si>
  <si>
    <t>Desky KS 230</t>
  </si>
  <si>
    <t>1,7*340*0,1</t>
  </si>
  <si>
    <t>5963104050</t>
  </si>
  <si>
    <t>Přejezd železobetonový náběhový klín</t>
  </si>
  <si>
    <t>-693698372</t>
  </si>
  <si>
    <t>5963104035</t>
  </si>
  <si>
    <t>Přejezd železobetonový kompletní sestava</t>
  </si>
  <si>
    <t>-2020811196</t>
  </si>
  <si>
    <t>Lehká železobetonová přejezdová konstrukce s ocelovými nosiči</t>
  </si>
  <si>
    <t>3,6+3,6</t>
  </si>
  <si>
    <t>5913110030</t>
  </si>
  <si>
    <t>Montáž zádlažbové přejezdové konstrukce část vnější a vnitřní včetně závěrných zídek. Poznámka: 1. V cenách jsou započteny náklady na montáž konstrukce.2. V cenách nejsou obsaženy náklady na dodávku materiálu.</t>
  </si>
  <si>
    <t>525961296</t>
  </si>
  <si>
    <t>5913135040</t>
  </si>
  <si>
    <t>Montáž dílů přejezdové konstrukce se silničními panely náběhový klín. Poznámka: 1. V cenách jsou započteny náklady na montáž dílů.2. V cenách nejsou obsaženy náklady na dodávku materiálu.</t>
  </si>
  <si>
    <t>1680776648</t>
  </si>
  <si>
    <t>Poznámka k souboru cen:_x000d_
1. V cenách jsou započteny náklady na montáž dílů._x000d_
2. V cenách nejsou obsaženy náklady na dodávku materiálu.</t>
  </si>
  <si>
    <t>Přechod</t>
  </si>
  <si>
    <t>2*2</t>
  </si>
  <si>
    <t>5913285035</t>
  </si>
  <si>
    <t>Montáž dílů komunikace ze zámkové dlažby uložení v podsypu. Poznámka: 1. V cenách jsou započteny náklady na osazení dlažby nebo obrubníku.2. V cenách nejsou obsaženy náklady na dodávku materiálu.</t>
  </si>
  <si>
    <t>-1689896908</t>
  </si>
  <si>
    <t>Poznámka k souboru cen:_x000d_
1. V cenách jsou započteny náklady na osazení dlažby nebo obrubníku._x000d_
2. V cenách nejsou obsaženy náklady na dodávku materiálu.</t>
  </si>
  <si>
    <t>429,9</t>
  </si>
  <si>
    <t>Dlažba pro nevidomé</t>
  </si>
  <si>
    <t>Stávající dlažba</t>
  </si>
  <si>
    <t>5913285210</t>
  </si>
  <si>
    <t>Montáž dílů komunikace obrubníku uložení v betonu. Poznámka: 1. V cenách jsou započteny náklady na osazení dlažby nebo obrubníku.2. V cenách nejsou obsaženy náklady na dodávku materiálu.</t>
  </si>
  <si>
    <t>554915895</t>
  </si>
  <si>
    <t>425</t>
  </si>
  <si>
    <t>5913440030</t>
  </si>
  <si>
    <t>Nátěr vizuálně kontrastního pruhu 150 mm. Poznámka: 1. V cenách jsou započteny náklady na očištění povrchu pásu od starého nátěru a nečistot a jeho obnovení barvou schváleného typu a odstínu.2. V cenách nejsou obsaženy náklady na dodávku materiálu.</t>
  </si>
  <si>
    <t>-1859228587</t>
  </si>
  <si>
    <t>Poznámka k souboru cen:_x000d_
1. V cenách jsou započteny náklady na očištění povrchu pásu od starého nátěru a nečistot a jeho obnovení barvou schváleného typu a odstínu._x000d_
2. V cenách nejsou obsaženy náklady na dodávku materiálu.</t>
  </si>
  <si>
    <t>Poznámka k položce:
Metr pruhu=m</t>
  </si>
  <si>
    <t>Nátěr desek KS 230</t>
  </si>
  <si>
    <t>64+(2*150)</t>
  </si>
  <si>
    <t>5914130040</t>
  </si>
  <si>
    <t>Montáž nástupiště úrovňového Tischer oboustranné. Poznámka: 1. V cenách jsou započteny náklady na úpravu terénu, montáž a zásyp podle vzorového listu.2. V cenách nejsou obsaženy náklady na dodávku materiálu.</t>
  </si>
  <si>
    <t>-915555694</t>
  </si>
  <si>
    <t>Poznámka k souboru cen:_x000d_
1. V cenách jsou započteny náklady na úpravu terénu, montáž a zásyp podle vzorového listu._x000d_
2. V cenách nejsou obsaženy náklady na dodávku materiálu.</t>
  </si>
  <si>
    <t xml:space="preserve">Zřízení provizorního nástupiště  ze stávajících prvků v dl. 60m</t>
  </si>
  <si>
    <t>5914130240</t>
  </si>
  <si>
    <t>Montáž nástupiště mimoúrovňového Sudop K 230. Poznámka: 1. V cenách jsou započteny náklady na úpravu terénu, montáž a zásyp podle vzorového listu.2. V cenách nejsou obsaženy náklady na dodávku materiálu.</t>
  </si>
  <si>
    <t>-1687688968</t>
  </si>
  <si>
    <t>5913200020</t>
  </si>
  <si>
    <t>Demontáž dřevěné konstrukce přejezdu část vnitřní. Poznámka: 1. V cenách jsou započteny náklady na demontáž a naložení na dopravní prostředek.</t>
  </si>
  <si>
    <t>1913992325</t>
  </si>
  <si>
    <t>Poznámka k souboru cen:_x000d_
1. V cenách jsou započteny náklady na demontáž a naložení na dopravní prostředek.</t>
  </si>
  <si>
    <t>Poznámka k položce:
Demontáž stávající výdřevy přechodů</t>
  </si>
  <si>
    <t>6*(1,5*1,3)</t>
  </si>
  <si>
    <t>1*(3*1,3)</t>
  </si>
  <si>
    <t>5913280035</t>
  </si>
  <si>
    <t>Demontáž dílů komunikace ze zámkové dlažby uložení v podsypu. Poznámka: 1. V cenách jsou započteny náklady na odstranění dlažby nebo obrubníku a naložení na dopravní prostředek.</t>
  </si>
  <si>
    <t>2003851049</t>
  </si>
  <si>
    <t>Poznámka k souboru cen:_x000d_
1. V cenách jsou započteny náklady na odstranění dlažby nebo obrubníku a naložení na dopravní prostředek.</t>
  </si>
  <si>
    <t>Stávající dlažba u nástupiště č. 1</t>
  </si>
  <si>
    <t>5914120040</t>
  </si>
  <si>
    <t>Demontáž nástupiště úrovňového Tischer oboustranného. Poznámka: 1. V cenách jsou započteny náklady na snesení dílů i zásypu a jejich uložení na plochu nebo naložení na dopravní prostředek a uložení na úložišti.</t>
  </si>
  <si>
    <t>-1843370694</t>
  </si>
  <si>
    <t>Poznámka k souboru cen:_x000d_
1. V cenách jsou započteny náklady na snesení dílů i zásypu a jejich uložení na plochu nebo naložení na dopravní prostředek a uložení na úložišti.</t>
  </si>
  <si>
    <t>Poznámka k položce:
Demontáž stávajícího nástupiště mezi k.č. 5 a 3</t>
  </si>
  <si>
    <t>149+159+161</t>
  </si>
  <si>
    <t>provizorní nástupiště</t>
  </si>
  <si>
    <t>59100R1</t>
  </si>
  <si>
    <t>Osazení mobiliáře nástupiště</t>
  </si>
  <si>
    <t>ks</t>
  </si>
  <si>
    <t>1809111654</t>
  </si>
  <si>
    <t>Lavičky</t>
  </si>
  <si>
    <t>Koše</t>
  </si>
  <si>
    <t>5912040070</t>
  </si>
  <si>
    <t>Montáž návěstidla včetně sloupku lichoběžníkové tabule. Poznámka: 1. V cenách jsou započteny náklady na montáž sloupku a návěstidla.2. V cenách nejsou obsaženy náklady na dodávku materiálu.</t>
  </si>
  <si>
    <t>-1456163570</t>
  </si>
  <si>
    <t>Poznámka k souboru cen:_x000d_
1. V cenách jsou započteny náklady na montáž sloupku a návěstidla._x000d_
2. V cenách nejsou obsaženy náklady na dodávku materiálu.</t>
  </si>
  <si>
    <t>Poznámka k položce:
Návěstidlo+sloupek=kus</t>
  </si>
  <si>
    <t>5912040110</t>
  </si>
  <si>
    <t>Montáž návěstidla včetně sloupku konce nástupiště. Poznámka: 1. V cenách jsou započteny náklady na montáž sloupku a návěstidla.2. V cenách nejsou obsaženy náklady na dodávku materiálu.</t>
  </si>
  <si>
    <t>1104127334</t>
  </si>
  <si>
    <t>591400R</t>
  </si>
  <si>
    <t>Monolitické zídky a rampy ze ztraceného bednění</t>
  </si>
  <si>
    <t>2058495645</t>
  </si>
  <si>
    <t>591410R</t>
  </si>
  <si>
    <t>Montáž zábradlí</t>
  </si>
  <si>
    <t>1583153967</t>
  </si>
  <si>
    <t>5914110150</t>
  </si>
  <si>
    <t>Ukončení nástupiště služebními schody z Tischer</t>
  </si>
  <si>
    <t>1137570656</t>
  </si>
  <si>
    <t>5914125010</t>
  </si>
  <si>
    <t>Montáž nástupištních desek Sudop K (KD,KS) 145. Poznámka: 1. V cenách jsou započteny náklady na manipulaci a montáž desek podle vzorového listu.2. V cenách nejsou obsaženy náklady na dodávku materiálu.</t>
  </si>
  <si>
    <t>-1410175568</t>
  </si>
  <si>
    <t>Zřízení ukončení nástupiště dle VZ Ž8.5</t>
  </si>
  <si>
    <t>5962101045</t>
  </si>
  <si>
    <t>Návěstidlo konec nástupiště</t>
  </si>
  <si>
    <t>451114255</t>
  </si>
  <si>
    <t>5962113000</t>
  </si>
  <si>
    <t>Sloupek ocelový pozinkovaný 70 mm</t>
  </si>
  <si>
    <t>1408877432</t>
  </si>
  <si>
    <t>5962114015</t>
  </si>
  <si>
    <t>Výstroj sloupku víčko plast 70 mm</t>
  </si>
  <si>
    <t>-920552990</t>
  </si>
  <si>
    <t>-2049671766</t>
  </si>
  <si>
    <t>Poznámka k položce:
Naložení úložných bloků U65</t>
  </si>
  <si>
    <t>-1534031990</t>
  </si>
  <si>
    <t>Poznámka k položce:
Doprava nového materiálu</t>
  </si>
  <si>
    <t>drť 4/8</t>
  </si>
  <si>
    <t>134,283</t>
  </si>
  <si>
    <t>štěrkodrť 0/32</t>
  </si>
  <si>
    <t>114,725</t>
  </si>
  <si>
    <t>1232,174</t>
  </si>
  <si>
    <t>9902200100</t>
  </si>
  <si>
    <t>Doprava dodávek zhotovitele, dodávek objednatele nebo výzisku mechanizací přes 3,5 t objemnějšího kusového materiálu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</si>
  <si>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830100570</t>
  </si>
  <si>
    <t>Zámková dlažba</t>
  </si>
  <si>
    <t>(429,9+20)*0,0167</t>
  </si>
  <si>
    <t>Obrubník</t>
  </si>
  <si>
    <t>21,675</t>
  </si>
  <si>
    <t>Beton C12/15</t>
  </si>
  <si>
    <t>76,128</t>
  </si>
  <si>
    <t>Beton C25/30</t>
  </si>
  <si>
    <t>7,287+10,56</t>
  </si>
  <si>
    <t>tvárnice Tischer</t>
  </si>
  <si>
    <t>104,300</t>
  </si>
  <si>
    <t>Beton C 30/37</t>
  </si>
  <si>
    <t>52,88</t>
  </si>
  <si>
    <t>Ztracené bednění</t>
  </si>
  <si>
    <t>20,5</t>
  </si>
  <si>
    <t>Ocel. výztuž</t>
  </si>
  <si>
    <t>3,7</t>
  </si>
  <si>
    <t>9902200400</t>
  </si>
  <si>
    <t>Doprava dodávek zhotovitele, dodávek objednatele nebo výzisku mechanizací přes 3,5 t objemnějšího kusového materiálu do 40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</si>
  <si>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1219951337</t>
  </si>
  <si>
    <t>Poznámka k položce:
Doprava úložných bloků ze zásob objednatele.</t>
  </si>
  <si>
    <t>Úložné bloky U65</t>
  </si>
  <si>
    <t>48,576</t>
  </si>
  <si>
    <t>9902200700</t>
  </si>
  <si>
    <t>Doprava dodávek zhotovitele, dodávek objednatele nebo výzisku mechanizací přes 3,5 t objemnějšího kusového materiálu do 100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</si>
  <si>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1778011802</t>
  </si>
  <si>
    <t>Doprava zábradlí</t>
  </si>
  <si>
    <t>(77+23,6)*0,035</t>
  </si>
  <si>
    <t>9902200900</t>
  </si>
  <si>
    <t>Doprava dodávek zhotovitele, dodávek objednatele nebo výzisku mechanizací přes 3,5 t objemnějšího kusového materiálu do 200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</si>
  <si>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-816285459</t>
  </si>
  <si>
    <t>Doprava přejezdu</t>
  </si>
  <si>
    <t>1608522677</t>
  </si>
  <si>
    <t>Nástupištní deska KS 230</t>
  </si>
  <si>
    <t>185,64</t>
  </si>
  <si>
    <t>-2136326710</t>
  </si>
  <si>
    <t>Nástupištní deska KS230</t>
  </si>
  <si>
    <t>60*185,64</t>
  </si>
  <si>
    <t>SO 06 - VRN</t>
  </si>
  <si>
    <t xml:space="preserve">    VRN1 -  Průzkumné, geodetické a projektové práce</t>
  </si>
  <si>
    <t xml:space="preserve">    VRN2 -  Příprava staveniště</t>
  </si>
  <si>
    <t xml:space="preserve">    VRN3 -  Zařízení staveniště</t>
  </si>
  <si>
    <t xml:space="preserve">    VRN6 -  Územní vlivy</t>
  </si>
  <si>
    <t xml:space="preserve">    VRN7 -  Provozní vlivy</t>
  </si>
  <si>
    <t>013003005</t>
  </si>
  <si>
    <t>Projektové práce přes 20 mil. Kč</t>
  </si>
  <si>
    <t>-1683851186</t>
  </si>
  <si>
    <t>Realizační dokumentce stavby</t>
  </si>
  <si>
    <t xml:space="preserve"> Průzkumné, geodetické a projektové práce</t>
  </si>
  <si>
    <t>012203000</t>
  </si>
  <si>
    <t>Geodetické práce při provádění stavby</t>
  </si>
  <si>
    <t>1341121015</t>
  </si>
  <si>
    <t>Poznámka k položce:
zaměření mostnic, úprava GPK, zajištění prostorové polohy koleje(APK), měření PPK před zřízením BK</t>
  </si>
  <si>
    <t>012303000</t>
  </si>
  <si>
    <t>Geodetické práce po výstavbě</t>
  </si>
  <si>
    <t>-278211566</t>
  </si>
  <si>
    <t>Poznámka k položce:
měření PPK po zřízení BK.</t>
  </si>
  <si>
    <t>013254000</t>
  </si>
  <si>
    <t>Dokumentace skutečného provedení stavby</t>
  </si>
  <si>
    <t>105847672</t>
  </si>
  <si>
    <t>Poznámka k položce:
DSPS včetně dokumentace na zajištění prostorové polohy koleje a zřízení BK</t>
  </si>
  <si>
    <t>VRN2</t>
  </si>
  <si>
    <t xml:space="preserve"> Příprava staveniště</t>
  </si>
  <si>
    <t>020001000</t>
  </si>
  <si>
    <t>Příprava staveniště</t>
  </si>
  <si>
    <t>-1102916365</t>
  </si>
  <si>
    <t xml:space="preserve"> Zařízení staveniště</t>
  </si>
  <si>
    <t>030001000</t>
  </si>
  <si>
    <t>-552320553</t>
  </si>
  <si>
    <t>Zkoušky a ostatní měření</t>
  </si>
  <si>
    <t>6803365</t>
  </si>
  <si>
    <t>Poznámka k položce:
PCB, těžké kovy břehové partie - chemické rozbory odebraných vzorků, abrazivo z tryskání..;
2x statické zatěžovací zkoušky (před a za mostem)</t>
  </si>
  <si>
    <t>045303000</t>
  </si>
  <si>
    <t>Koordinační činnost</t>
  </si>
  <si>
    <t>-170123732</t>
  </si>
  <si>
    <t>VRN6</t>
  </si>
  <si>
    <t xml:space="preserve"> Územní vlivy</t>
  </si>
  <si>
    <t>060001000</t>
  </si>
  <si>
    <t>Územní vlivy</t>
  </si>
  <si>
    <t>1861549596</t>
  </si>
  <si>
    <t>Poznámka k položce:
ztížené dopravní podmínky, práce na těžce přístupných místech, doprava materiálu a mechanizace možná na pracoviště pouze po kolejích</t>
  </si>
  <si>
    <t xml:space="preserve"> Provozní vlivy</t>
  </si>
  <si>
    <t>070001000</t>
  </si>
  <si>
    <t>1309477198</t>
  </si>
  <si>
    <t>Poznámka k položce:
Práce před a po výluce</t>
  </si>
  <si>
    <t>075303000</t>
  </si>
  <si>
    <t>Ochranná pásma přírodních hodnot</t>
  </si>
  <si>
    <t>1576690232</t>
  </si>
  <si>
    <t>Poznámka k položce:
Stavba se nachází v Národním parku Šumava</t>
  </si>
  <si>
    <t>E.2 - Pozemní stavební objekty</t>
  </si>
  <si>
    <t>SO 03-40-01 - Rekonstrukce budovy - ÚRS</t>
  </si>
  <si>
    <t xml:space="preserve">    2 - Zakládání</t>
  </si>
  <si>
    <t xml:space="preserve">    4 - Vodorovné konstrukce</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</si>
  <si>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</si>
  <si>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</si>
  <si>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</si>
  <si>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</si>
  <si>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</si>
  <si>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742 - Elektroinstalace - slaboproud</t>
  </si>
  <si>
    <t xml:space="preserve">    762 - Konstrukce tesařské</t>
  </si>
  <si>
    <t xml:space="preserve">    763 - Konstrukce suché výstavby</t>
  </si>
  <si>
    <t xml:space="preserve">    766 - Konstrukce truhlářské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</si>
  <si>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</si>
  <si>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</si>
  <si>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</si>
  <si>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</si>
  <si>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</si>
  <si>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</si>
  <si>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</si>
  <si>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</si>
  <si>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 xml:space="preserve">    VRN5 - Finanční náklady</t>
  </si>
  <si>
    <t xml:space="preserve">    VRN6 - Územní vlivy</t>
  </si>
  <si>
    <t>Zakládání</t>
  </si>
  <si>
    <t>273356021</t>
  </si>
  <si>
    <t>Bednění základů z betonu prostého nebo železového desek pro plochy rovinné zřízení</t>
  </si>
  <si>
    <t>282423772</t>
  </si>
  <si>
    <t>273356022</t>
  </si>
  <si>
    <t>Bednění základů z betonu prostého nebo železového desek pro plochy rovinné odstranění</t>
  </si>
  <si>
    <t>-1069074199</t>
  </si>
  <si>
    <t>310278842</t>
  </si>
  <si>
    <t>Zazdívka otvorů ve zdivu nadzákladovém nepálenými tvárnicemi plochy přes 0,25 m2 do 1 m2 , ve zdi tl. do 300 mm</t>
  </si>
  <si>
    <t>-2146812497</t>
  </si>
  <si>
    <t>317142221</t>
  </si>
  <si>
    <t>Překlady nenosné prefabrikované z pórobetonu osazené do tenkého maltového lože, v příčkách přímé, světlost otvoru do 1010 mm tl. 100 mm</t>
  </si>
  <si>
    <t>-1532465391</t>
  </si>
  <si>
    <t>317142322</t>
  </si>
  <si>
    <t>Překlady nenosné prefabrikované z pórobetonu osazené do tenkého maltového lože, v příčkách přímé, světlost otvoru do 1010 mm tl. 150 mm</t>
  </si>
  <si>
    <t>-547292009</t>
  </si>
  <si>
    <t>317234410</t>
  </si>
  <si>
    <t>Vyzdívka mezi nosníky cihlami pálenými na maltu cementovou</t>
  </si>
  <si>
    <t>-185148685</t>
  </si>
  <si>
    <t>160272203</t>
  </si>
  <si>
    <t>317944321</t>
  </si>
  <si>
    <t>Válcované nosníky dodatečně osazované do připravených otvorů bez zazdění hlav do č. 12</t>
  </si>
  <si>
    <t>-439546541</t>
  </si>
  <si>
    <t>1076533762</t>
  </si>
  <si>
    <t>317944323</t>
  </si>
  <si>
    <t>Válcované nosníky dodatečně osazované do připravených otvorů bez zazdění hlav č. 14 až 22</t>
  </si>
  <si>
    <t>-675096483</t>
  </si>
  <si>
    <t>414875345</t>
  </si>
  <si>
    <t>340238235</t>
  </si>
  <si>
    <t xml:space="preserve">Zazdívka otvorů v příčkách nebo stěnách z příčkovek Ytong tl. 150 mmi plochy přes 0,25 m2 do 1 m2, </t>
  </si>
  <si>
    <t>62125088</t>
  </si>
  <si>
    <t>342272225</t>
  </si>
  <si>
    <t>Příčky z pórobetonových tvárnic hladkých na tenké maltové lože objemová hmotnost do 500 kg/m3, tloušťka příčky 100 mm</t>
  </si>
  <si>
    <t>-664883006</t>
  </si>
  <si>
    <t>342272245</t>
  </si>
  <si>
    <t>Příčky z pórobetonových tvárnic hladkých na tenké maltové lože objemová hmotnost do 500 kg/m3, tloušťka příčky 150 mm</t>
  </si>
  <si>
    <t>-1583637055</t>
  </si>
  <si>
    <t>346244381</t>
  </si>
  <si>
    <t>Plentování ocelových válcovaných nosníků jednostranné cihlami na maltu, výška stojiny do 200 mm</t>
  </si>
  <si>
    <t>533758784</t>
  </si>
  <si>
    <t>-30818099</t>
  </si>
  <si>
    <t>Vodorovné konstrukce</t>
  </si>
  <si>
    <t>413232211</t>
  </si>
  <si>
    <t>Zazdívka zhlaví stropních trámů nebo válcovaných nosníků pálenými cihlami válcovaných nosníků, výšky do 150 mm</t>
  </si>
  <si>
    <t>1056502962</t>
  </si>
  <si>
    <t>758009279</t>
  </si>
  <si>
    <t>413232221</t>
  </si>
  <si>
    <t>Zazdívka zhlaví stropních trámů nebo válcovaných nosníků pálenými cihlami válcovaných nosníků, výšky přes 150 do 300 mm</t>
  </si>
  <si>
    <t>951144700</t>
  </si>
  <si>
    <t>611125101</t>
  </si>
  <si>
    <t>Vyplnění spár vnitřních povrchů cementovou maltou, ploch z cihel stropů</t>
  </si>
  <si>
    <t>1829528033</t>
  </si>
  <si>
    <t>611142001</t>
  </si>
  <si>
    <t>Potažení vnitřních ploch pletivem v ploše nebo pruzích, na plném podkladu sklovláknitým vtlačením do tmelu stropů</t>
  </si>
  <si>
    <t>-199719458</t>
  </si>
  <si>
    <t>611311131</t>
  </si>
  <si>
    <t>Potažení vnitřních ploch štukem tloušťky do 3 mm vodorovných konstrukcí stropů rovných</t>
  </si>
  <si>
    <t>1019403195</t>
  </si>
  <si>
    <t>612131121</t>
  </si>
  <si>
    <t>Podkladní a spojovací vrstva vnitřních omítaných ploch penetrace akrylát-silikonová nanášená ručně stěn</t>
  </si>
  <si>
    <t>-2057554502</t>
  </si>
  <si>
    <t>612135101</t>
  </si>
  <si>
    <t>Hrubá výplň rýh maltou jakékoli šířky rýhy ve stěnách</t>
  </si>
  <si>
    <t>1313241528</t>
  </si>
  <si>
    <t>612142001</t>
  </si>
  <si>
    <t>Potažení vnitřních ploch pletivem v ploše nebo pruzích, na plném podkladu sklovláknitým vtlačením do tmelu stěn</t>
  </si>
  <si>
    <t>-970010762</t>
  </si>
  <si>
    <t>612311131</t>
  </si>
  <si>
    <t>Potažení vnitřních ploch štukem tloušťky do 3 mm svislých konstrukcí stěn</t>
  </si>
  <si>
    <t>-1744545958</t>
  </si>
  <si>
    <t>612321121</t>
  </si>
  <si>
    <t>Omítka vápenocementová vnitřních ploch nanášená ručně jednovrstvá, tloušťky do 10 mm hladká svislých konstrukcí stěn</t>
  </si>
  <si>
    <t>1326638873</t>
  </si>
  <si>
    <t>1591592917</t>
  </si>
  <si>
    <t>612321191</t>
  </si>
  <si>
    <t>Omítka vápenocementová vnitřních ploch nanášená ručně Příplatek k cenám za každých dalších i započatých 5 mm tloušťky omítky přes 10 mm stěn</t>
  </si>
  <si>
    <t>1912082221</t>
  </si>
  <si>
    <t>612325412</t>
  </si>
  <si>
    <t>Oprava vápenocementové omítky vnitřních ploch hladké, tloušťky do 20 mm stěn, v rozsahu opravované plochy přes 10 do 30%</t>
  </si>
  <si>
    <t>-236087754</t>
  </si>
  <si>
    <t>615142012</t>
  </si>
  <si>
    <t>Potažení vnitřních ploch pletivem v ploše nebo pruzích, na plném podkladu rabicovým provizorním přichycením nosníků</t>
  </si>
  <si>
    <t>221910694</t>
  </si>
  <si>
    <t>619995001</t>
  </si>
  <si>
    <t>Začištění omítek (s dodáním hmot) kolem oken, dveří, podlah, obkladů apod.</t>
  </si>
  <si>
    <t>-1310037478</t>
  </si>
  <si>
    <t>622321141</t>
  </si>
  <si>
    <t>Omítka vápenocementová vnějších ploch nanášená ručně dvouvrstvá, tloušťky jádrové omítky do 15 mm a tloušťky štuku do 3 mm štuková stěn</t>
  </si>
  <si>
    <t>-472420792</t>
  </si>
  <si>
    <t>622321191</t>
  </si>
  <si>
    <t>Omítka vápenocementová vnějších ploch nanášená ručně Příplatek k cenám za každých dalších i započatých 5 mm tloušťky omítky přes 15 mm stěn</t>
  </si>
  <si>
    <t>421799340</t>
  </si>
  <si>
    <t>628195001</t>
  </si>
  <si>
    <t>Očištění zdiva nebo betonu zdí a valů před započetím oprav ručně</t>
  </si>
  <si>
    <t>776657380</t>
  </si>
  <si>
    <t>629991011</t>
  </si>
  <si>
    <t>Zakrytí vnějších ploch před znečištěním včetně pozdějšího odkrytí výplní otvorů a svislých ploch fólií přilepenou lepící páskou</t>
  </si>
  <si>
    <t>-1515102591</t>
  </si>
  <si>
    <t>631311114</t>
  </si>
  <si>
    <t>Mazanina z betonu prostého bez zvýšených nároků na prostředí tl. přes 50 do 80 mm tř. C 16/20</t>
  </si>
  <si>
    <t>1528554983</t>
  </si>
  <si>
    <t>631311125</t>
  </si>
  <si>
    <t>Mazanina z betonu prostého bez zvýšených nároků na prostředí tl. přes 80 do 120 mm tř. C 20/25</t>
  </si>
  <si>
    <t>240668420</t>
  </si>
  <si>
    <t>631319012</t>
  </si>
  <si>
    <t>Příplatek k cenám mazanin za úpravu povrchu mazaniny přehlazením, mazanina tl. přes 80 do 120 mm</t>
  </si>
  <si>
    <t>-407770363</t>
  </si>
  <si>
    <t>631362021</t>
  </si>
  <si>
    <t>Výztuž mazanin ze svařovaných sítí z drátů typu KARI</t>
  </si>
  <si>
    <t>-1006861663</t>
  </si>
  <si>
    <t>632451107</t>
  </si>
  <si>
    <t>Potěr cementový samonivelační ze suchých směsí tloušťky přes 15 do 20 mm</t>
  </si>
  <si>
    <t>-1082010318</t>
  </si>
  <si>
    <t>632481213</t>
  </si>
  <si>
    <t>Separační vrstva k oddělení podlahových vrstev z polyetylénové fólie</t>
  </si>
  <si>
    <t>-1838526295</t>
  </si>
  <si>
    <t>635321121</t>
  </si>
  <si>
    <t>Násyp z recyklátu pod podlahy s udusáním a urovnáním povrchu, z recyklátu skleněného (pěnového skla)</t>
  </si>
  <si>
    <t>251047418</t>
  </si>
  <si>
    <t>642944121</t>
  </si>
  <si>
    <t>Osazení ocelových dveřních zárubní lisovaných nebo z úhelníků dodatečně s vybetonováním prahu, plochy do 2,5 m2</t>
  </si>
  <si>
    <t>953883620</t>
  </si>
  <si>
    <t>55331115</t>
  </si>
  <si>
    <t>zárubeň ocelová pro běžné zdění hranatý profil 110 700 L/P</t>
  </si>
  <si>
    <t>-60333244</t>
  </si>
  <si>
    <t>55331117</t>
  </si>
  <si>
    <t>zárubeň ocelová pro běžné zdění hranatý profil 110 800 L/P</t>
  </si>
  <si>
    <t>-1144683077</t>
  </si>
  <si>
    <t>55331154</t>
  </si>
  <si>
    <t>zárubeň ocelová pro běžné zdění hranatý profil 160 700 L/P</t>
  </si>
  <si>
    <t>1375411626</t>
  </si>
  <si>
    <t>55331156</t>
  </si>
  <si>
    <t>zárubeň ocelová pro běžné zdění hranatý profil 160 800 L/P</t>
  </si>
  <si>
    <t>-1919281354</t>
  </si>
  <si>
    <t>55331158</t>
  </si>
  <si>
    <t>zárubeň ocelová pro běžné zdění hranatý profil 160 900 L/P</t>
  </si>
  <si>
    <t>-1918987968</t>
  </si>
  <si>
    <t>642945111</t>
  </si>
  <si>
    <t>Osazování ocelových zárubní protipožárních nebo protiplynových dveří do vynechaného otvoru, s obetonováním, dveří jednokřídlových do 2,5 m2</t>
  </si>
  <si>
    <t>-512741533</t>
  </si>
  <si>
    <t>55341181.r</t>
  </si>
  <si>
    <t>dveře ocelové protipožární EW 15, 30, 45 D1 speciální zárubeň jednokřídlé 70 x 197 cm</t>
  </si>
  <si>
    <t>-1865217366</t>
  </si>
  <si>
    <t>55341183.r</t>
  </si>
  <si>
    <t>dveře ocelové protipožární EW 15, 30, 45 D1 speciální zárubeň jednokřídlé 90 x 197 cm</t>
  </si>
  <si>
    <t>1596525441</t>
  </si>
  <si>
    <t>949101111</t>
  </si>
  <si>
    <t>Lešení pomocné pracovní pro objekty pozemních staveb pro zatížení do 150 kg/m2, o výšce lešeňové podlahy do 1,9 m</t>
  </si>
  <si>
    <t>-1203779234</t>
  </si>
  <si>
    <t>78061617</t>
  </si>
  <si>
    <t>952901111</t>
  </si>
  <si>
    <t>Vyčištění budov nebo objektů před předáním do užívání budov bytové nebo občanské výstavby, světlé výšky podlaží do 4 m</t>
  </si>
  <si>
    <t>-1979516256</t>
  </si>
  <si>
    <t>493147804</t>
  </si>
  <si>
    <t>965042141</t>
  </si>
  <si>
    <t>Bourání mazanin betonových nebo z litého asfaltu tl. do 100 mm, plochy přes 4 m2</t>
  </si>
  <si>
    <t>-951660672</t>
  </si>
  <si>
    <t>965082941</t>
  </si>
  <si>
    <t>Odstranění násypu pod podlahami nebo ochranného násypu na střechách tl. přes 200 mm jakékoliv plochy</t>
  </si>
  <si>
    <t>-1657642445</t>
  </si>
  <si>
    <t>968062245</t>
  </si>
  <si>
    <t>Vybourání dřevěných rámů oken s křídly, dveřních zárubní, vrat, stěn, ostění nebo obkladů rámů oken s křídly jednoduchých, plochy do 2 m2</t>
  </si>
  <si>
    <t>-1123817354</t>
  </si>
  <si>
    <t>968072455</t>
  </si>
  <si>
    <t>Vybourání kovových rámů oken s křídly, dveřních zárubní, vrat, stěn, ostění nebo obkladů dveřních zárubní, plochy do 2 m2</t>
  </si>
  <si>
    <t>-1515519235</t>
  </si>
  <si>
    <t>968072456</t>
  </si>
  <si>
    <t>Vybourání kovových rámů oken s křídly, dveřních zárubní, vrat, stěn, ostění nebo obkladů dveřních zárubní, plochy přes 2 m2</t>
  </si>
  <si>
    <t>1685370444</t>
  </si>
  <si>
    <t>971028581</t>
  </si>
  <si>
    <t>Vybourání otvorů ve zdivu základovém nebo nadzákladovém kamenném, smíšeném smíšeném, plochy do 1 m2, tl. do 900 mm</t>
  </si>
  <si>
    <t>1068956771</t>
  </si>
  <si>
    <t>971033651</t>
  </si>
  <si>
    <t>Vybourání otvorů ve zdivu základovém nebo nadzákladovém z cihel, tvárnic, příčkovek z cihel pálených na maltu vápennou nebo vápenocementovou plochy do 4 m2, tl. do 600 mm</t>
  </si>
  <si>
    <t>-1562830773</t>
  </si>
  <si>
    <t>973031335</t>
  </si>
  <si>
    <t>Vysekání výklenků nebo kapes ve zdivu z cihel na maltu vápennou nebo vápenocementovou kapes, plochy do 0,16 m2, hl. do 300 mm</t>
  </si>
  <si>
    <t>-364834282</t>
  </si>
  <si>
    <t>-1723380087</t>
  </si>
  <si>
    <t>974031153</t>
  </si>
  <si>
    <t>Vysekání rýh ve zdivu cihelném na maltu vápennou nebo vápenocementovou do hl. 100 mm a šířky do 100 mm</t>
  </si>
  <si>
    <t>-678687000</t>
  </si>
  <si>
    <t>975011431</t>
  </si>
  <si>
    <t>Podpěrné dřevení při podezdívání základového zdiva při výšce vyzdívky do 2 m, při tl. zdiva přes 600 do 900 mm a délce podchycení přes 1 do 3 m</t>
  </si>
  <si>
    <t>-1575924700</t>
  </si>
  <si>
    <t>44932112</t>
  </si>
  <si>
    <t>přístroj hasicí ruční práškový PG 4 LE</t>
  </si>
  <si>
    <t>1378356027</t>
  </si>
  <si>
    <t>975022251</t>
  </si>
  <si>
    <t>Podchycení nadzákladového zdiva dřevěnou výztuhou v. podchycení do 3 m, při tl. zdiva do 450 mm a délce podchycení přes 3 do 5 m</t>
  </si>
  <si>
    <t>308235847</t>
  </si>
  <si>
    <t>975022651</t>
  </si>
  <si>
    <t>Podchycení nadzákladového zdiva dřevěnou výztuhou v. podchycení do 3 m, při tl. zdiva Příplatek k cenám za každý další 1 m výšky přes 3 m, při tl. zdiva do 450 mm a délce podchycení přes 3 do 5 m</t>
  </si>
  <si>
    <t>-1304927874</t>
  </si>
  <si>
    <t>977151123</t>
  </si>
  <si>
    <t>Jádrové vrty diamantovými korunkami do stavebních materiálů (železobetonu, betonu, cihel, obkladů, dlažeb, kamene) průměru přes 130 do 150 mm</t>
  </si>
  <si>
    <t>-1641475803</t>
  </si>
  <si>
    <t>978013141</t>
  </si>
  <si>
    <t>Otlučení vápenných nebo vápenocementových omítek vnitřních ploch stěn s vyškrabáním spar, s očištěním zdiva, v rozsahu přes 10 do 30 %</t>
  </si>
  <si>
    <t>657143504</t>
  </si>
  <si>
    <t>978013191</t>
  </si>
  <si>
    <t>Otlučení vápenných nebo vápenocementových omítek vnitřních ploch stěn s vyškrabáním spar, s očištěním zdiva, v rozsahu přes 50 do 100 %</t>
  </si>
  <si>
    <t>1251723556</t>
  </si>
  <si>
    <t>997</t>
  </si>
  <si>
    <t>Přesun sutě</t>
  </si>
  <si>
    <t>997013152</t>
  </si>
  <si>
    <t>Vnitrostaveništní doprava suti a vybouraných hmot vodorovně do 50 m svisle s omezením mechanizace pro budovy a haly výšky přes 6 do 9 m</t>
  </si>
  <si>
    <t>-1861001988</t>
  </si>
  <si>
    <t>-35567641</t>
  </si>
  <si>
    <t>997013831</t>
  </si>
  <si>
    <t>Poplatek za uložení stavebního odpadu na skládce (skládkovné) směsného stavebního a demoličního zatříděného do Katalogu odpadů pod kódem 170 904</t>
  </si>
  <si>
    <t>-415457041</t>
  </si>
  <si>
    <t>-754887369</t>
  </si>
  <si>
    <t>997211521</t>
  </si>
  <si>
    <t>Vodorovná doprava suti nebo vybouraných hmot vybouraných hmot se složením a hrubým urovnáním nebo s přeložením na jiný dopravní prostředek kromě lodi, na vzdálenost do 1 km</t>
  </si>
  <si>
    <t>1160900461</t>
  </si>
  <si>
    <t>1416782742</t>
  </si>
  <si>
    <t>997211529</t>
  </si>
  <si>
    <t>Vodorovná doprava suti nebo vybouraných hmot vybouraných hmot se složením a hrubým urovnáním nebo s přeložením na jiný dopravní prostředek kromě lodi, na vzdálenost Příplatek k ceně za každý další i započatý 1 km přes 1 km</t>
  </si>
  <si>
    <t>628914259</t>
  </si>
  <si>
    <t>127847664</t>
  </si>
  <si>
    <t>998</t>
  </si>
  <si>
    <t>Přesun hmot</t>
  </si>
  <si>
    <t>998017002</t>
  </si>
  <si>
    <t>Přesun hmot pro budovy občanské výstavby, bydlení, výrobu a služby s omezením mechanizace vodorovná dopravní vzdálenost do 100 m pro budovy s jakoukoliv nosnou konstrukcí výšky přes 6 do 12 m</t>
  </si>
  <si>
    <t>369142228</t>
  </si>
  <si>
    <t>-968789651</t>
  </si>
  <si>
    <t>Práce a dodávky PSV</t>
  </si>
  <si>
    <t>711</t>
  </si>
  <si>
    <t>Izolace proti vodě, vlhkosti a plynům</t>
  </si>
  <si>
    <t>711411053</t>
  </si>
  <si>
    <t>Provedení izolace proti povrchové a podpovrchové tlakové vodě natěradly a tmely za studena na ploše vodorovné V trojnásobným nátěrem krystalickou hydroizolací</t>
  </si>
  <si>
    <t>-1209820022</t>
  </si>
  <si>
    <t>24551050</t>
  </si>
  <si>
    <t>systém hydroizolační práškový</t>
  </si>
  <si>
    <t>kg</t>
  </si>
  <si>
    <t>-333263293</t>
  </si>
  <si>
    <t>Poznámka k položce:
Spotřeba: na dvě vrstvy 1,5 kg/m2</t>
  </si>
  <si>
    <t>711412053</t>
  </si>
  <si>
    <t>Provedení izolace proti povrchové a podpovrchové tlakové vodě natěradly a tmely za studena na ploše svislé S trojnásobným nátěrem krystalickou hydroizolací</t>
  </si>
  <si>
    <t>858553500</t>
  </si>
  <si>
    <t>-1029971979</t>
  </si>
  <si>
    <t>711762711</t>
  </si>
  <si>
    <t>Provedení detailů fóliemi zesílení koutů nebo hran fólií rš 250 nebo 300 mm přilepenou nebo přivařenou</t>
  </si>
  <si>
    <t>1129176950</t>
  </si>
  <si>
    <t>283552020</t>
  </si>
  <si>
    <t>páska těsnící hydroizolačních stěrek pro běžné zatížení 120 mm x 10 m</t>
  </si>
  <si>
    <t>-638109724</t>
  </si>
  <si>
    <t>998711202</t>
  </si>
  <si>
    <t>Přesun hmot pro izolace proti vodě, vlhkosti a plynům stanovený procentní sazbou (%) z ceny vodorovná dopravní vzdálenost do 50 m v objektech výšky přes 6 do 12 m</t>
  </si>
  <si>
    <t>%</t>
  </si>
  <si>
    <t>106457843</t>
  </si>
  <si>
    <t>725</t>
  </si>
  <si>
    <t>Zdravotechnika - zařizovací předměty</t>
  </si>
  <si>
    <t>725210821</t>
  </si>
  <si>
    <t>Demontáž umyvadel bez výtokových armatur umyvadel</t>
  </si>
  <si>
    <t>1886814613</t>
  </si>
  <si>
    <t>742</t>
  </si>
  <si>
    <t>Elektroinstalace - slaboproud</t>
  </si>
  <si>
    <t>742330801</t>
  </si>
  <si>
    <t>Demontáž strukturované kabeláže rozvaděče</t>
  </si>
  <si>
    <t>-1320879305</t>
  </si>
  <si>
    <t>762</t>
  </si>
  <si>
    <t>Konstrukce tesařské</t>
  </si>
  <si>
    <t>762511246</t>
  </si>
  <si>
    <t>Podlahové konstrukce podkladové z dřevoštěpkových desek OSB jednovrstvých šroubovaných na sraz, tloušťky desky 22 mm</t>
  </si>
  <si>
    <t>618678589</t>
  </si>
  <si>
    <t>763</t>
  </si>
  <si>
    <t>Konstrukce suché výstavby</t>
  </si>
  <si>
    <t>763111812</t>
  </si>
  <si>
    <t>Demontáž příček ze sádrokartonových desek s nosnou konstrukcí z ocelových profilů jednoduchých, opláštění dvojité</t>
  </si>
  <si>
    <t>864115283</t>
  </si>
  <si>
    <t>763131461</t>
  </si>
  <si>
    <t>Podhled ze sádrokartonových desek dvouvrstvá zavěšená spodní konstrukce z ocelových profilů CD, UD dvojitě opláštěná deskami impregnovanou H2, tl. 2 x 12,5 mm, bez TI</t>
  </si>
  <si>
    <t>-524126351</t>
  </si>
  <si>
    <t>763131713</t>
  </si>
  <si>
    <t>Podhled ze sádrokartonových desek ostatní práce a konstrukce na podhledech ze sádrokartonových desek napojení na obvodové konstrukce profilem</t>
  </si>
  <si>
    <t>-1732208831</t>
  </si>
  <si>
    <t>763131752</t>
  </si>
  <si>
    <t>Podhled ze sádrokartonových desek ostatní práce a konstrukce na podhledech ze sádrokartonových desek montáž jedné vrstvy tepelné izolace</t>
  </si>
  <si>
    <t>-2006986661</t>
  </si>
  <si>
    <t>63148154</t>
  </si>
  <si>
    <t>deska tepelně izolační minerální univerzální λ=0,033-0,035 tl 100mm</t>
  </si>
  <si>
    <t>1704135052</t>
  </si>
  <si>
    <t>763131765</t>
  </si>
  <si>
    <t>Podhled ze sádrokartonových desek Příplatek k cenám za výšku zavěšení přes 0,5 do 1,0 m</t>
  </si>
  <si>
    <t>1200367528</t>
  </si>
  <si>
    <t>763135101</t>
  </si>
  <si>
    <t>Montáž sádrokartonového podhledu kazetového demontovatelného, velikosti kazet 600x600 mm včetně zavěšené nosné konstrukce viditelné</t>
  </si>
  <si>
    <t>297288047</t>
  </si>
  <si>
    <t>590305720</t>
  </si>
  <si>
    <t>podhled kazetový děrovaný 6x95mm podíl 18%, viditelný rastr, tl. 10 mm, 600 x 600 mm</t>
  </si>
  <si>
    <t>47243917</t>
  </si>
  <si>
    <t>763135811</t>
  </si>
  <si>
    <t>Demontáž podhledu sádrokartonového kazetového na zavěšeném na roštu viditelném</t>
  </si>
  <si>
    <t>-1859253465</t>
  </si>
  <si>
    <t>998763402</t>
  </si>
  <si>
    <t>Přesun hmot pro konstrukce montované z desek stanovený procentní sazbou (%) z ceny vodorovná dopravní vzdálenost do 50 m v objektech výšky přes 6 do 12 m</t>
  </si>
  <si>
    <t>-1012629133</t>
  </si>
  <si>
    <t>766</t>
  </si>
  <si>
    <t>Konstrukce truhlářské</t>
  </si>
  <si>
    <t>766441821</t>
  </si>
  <si>
    <t>Demontáž parapetních desek dřevěných nebo plastových šířky do 300 mm délky přes 1m</t>
  </si>
  <si>
    <t>-249273264</t>
  </si>
  <si>
    <t>766660001</t>
  </si>
  <si>
    <t>Montáž dveřních křídel dřevěných nebo plastových otevíravých do ocelové zárubně povrchově upravených jednokřídlových, šířky do 800 mm</t>
  </si>
  <si>
    <t>1601415042</t>
  </si>
  <si>
    <t>61160188</t>
  </si>
  <si>
    <t>dveře dřevěné vnitřní hladké plné 1křídlové standardní provedení 80x197cm</t>
  </si>
  <si>
    <t>-202614244</t>
  </si>
  <si>
    <t>61160325</t>
  </si>
  <si>
    <t>dveře dřevěné vnitřní hladké plné 1křídlové standard vč. mřížky Al 60-70x197cm</t>
  </si>
  <si>
    <t>-1872890634</t>
  </si>
  <si>
    <t>766660002</t>
  </si>
  <si>
    <t>Montáž dveřních křídel dřevěných nebo plastových otevíravých do ocelové zárubně povrchově upravených jednokřídlových, šířky přes 800 mm</t>
  </si>
  <si>
    <t>-1962025888</t>
  </si>
  <si>
    <t>61160218</t>
  </si>
  <si>
    <t>dveře dřevěné vnitřní hladké plné 1křídlové standardní provedení 90x197cm</t>
  </si>
  <si>
    <t>1566164123</t>
  </si>
  <si>
    <t>766691914</t>
  </si>
  <si>
    <t>Ostatní práce vyvěšení nebo zavěšení křídel s případným uložením a opětovným zavěšením po provedení stavebních změn dřevěných dveřních, plochy do 2 m2</t>
  </si>
  <si>
    <t>1209515490</t>
  </si>
  <si>
    <t>766694122</t>
  </si>
  <si>
    <t>Montáž ostatních truhlářských konstrukcí parapetních desek dřevěných nebo plastových šířky přes 300 mm, délky přes 1000 do 1600 mm</t>
  </si>
  <si>
    <t>1729225975</t>
  </si>
  <si>
    <t>61144405</t>
  </si>
  <si>
    <t>parapet plastový vnitřní - komůrkový 50 x 2 x 100 cm</t>
  </si>
  <si>
    <t>1566796959</t>
  </si>
  <si>
    <t>998766202</t>
  </si>
  <si>
    <t>Přesun hmot pro konstrukce truhlářské stanovený procentní sazbou (%) z ceny vodorovná dopravní vzdálenost do 50 m v objektech výšky přes 6 do 12 m</t>
  </si>
  <si>
    <t>-1791829524</t>
  </si>
  <si>
    <t>767661811</t>
  </si>
  <si>
    <t>Demontáž mříží pevných nebo otevíravých</t>
  </si>
  <si>
    <t>964889937</t>
  </si>
  <si>
    <t>767722811</t>
  </si>
  <si>
    <t>Demontáž výkladců předsazených šroubovaných</t>
  </si>
  <si>
    <t>1499518853</t>
  </si>
  <si>
    <t>767995111</t>
  </si>
  <si>
    <t>Montáž ostatních atypických zámečnických konstrukcí hmotnosti do 5 kg</t>
  </si>
  <si>
    <t>146497918</t>
  </si>
  <si>
    <t>13010406</t>
  </si>
  <si>
    <t>úhelník ocelový rovnostranný jakost 11 375 30x30x4mm</t>
  </si>
  <si>
    <t>-661865296</t>
  </si>
  <si>
    <t>Poznámka k položce:
Hmotnost: 1,78 kg/m</t>
  </si>
  <si>
    <t>13010420</t>
  </si>
  <si>
    <t>úhelník ocelový rovnostranný jakost 11 375 50x50x5mm</t>
  </si>
  <si>
    <t>709155724</t>
  </si>
  <si>
    <t>Poznámka k položce:
Hmotnost: 4,03 kg/m</t>
  </si>
  <si>
    <t>998767202</t>
  </si>
  <si>
    <t>Přesun hmot pro zámečnické konstrukce stanovený procentní sazbou (%) z ceny vodorovná dopravní vzdálenost do 50 m v objektech výšky přes 6 do 12 m</t>
  </si>
  <si>
    <t>-1236493781</t>
  </si>
  <si>
    <t>771</t>
  </si>
  <si>
    <t>Podlahy z dlaždic</t>
  </si>
  <si>
    <t>771474115</t>
  </si>
  <si>
    <t>Montáž soklíků z dlaždic keramických lepených flexibilním lepidlem rovných výšky přes 150 do 200 mm</t>
  </si>
  <si>
    <t>-2086322353</t>
  </si>
  <si>
    <t>597614111</t>
  </si>
  <si>
    <t>dlaždice keramické slinuté neglazované mrazuvzdorné 29,5 x 29,5 x 0,8 cm</t>
  </si>
  <si>
    <t>-2006372504</t>
  </si>
  <si>
    <t>12*1,1 'Přepočtené koeficientem množství</t>
  </si>
  <si>
    <t>771551114</t>
  </si>
  <si>
    <t>Montáž podlah z dlaždic teracových kladených do malty přes 12 do 16 ks/ m2</t>
  </si>
  <si>
    <t>-970009497</t>
  </si>
  <si>
    <t>59247001</t>
  </si>
  <si>
    <t>dlaždice teracová 30x30x3 cm</t>
  </si>
  <si>
    <t>1641554441</t>
  </si>
  <si>
    <t>771551810</t>
  </si>
  <si>
    <t>Demontáž podlah z dlaždic teracových kladených do malty</t>
  </si>
  <si>
    <t>-1480569248</t>
  </si>
  <si>
    <t>-1063699741</t>
  </si>
  <si>
    <t>771574113</t>
  </si>
  <si>
    <t>Montáž podlah z dlaždic keramických lepených flexibilním lepidlem režných nebo glazovaných hladkých přes 9 do 12 ks/ m2</t>
  </si>
  <si>
    <t>595828604</t>
  </si>
  <si>
    <t>1661805618</t>
  </si>
  <si>
    <t>771990111</t>
  </si>
  <si>
    <t>Vyrovnání podkladní vrstvy samonivelační stěrkou tl. 4 mm, min. pevnosti 15 MPa</t>
  </si>
  <si>
    <t>-324702184</t>
  </si>
  <si>
    <t>129</t>
  </si>
  <si>
    <t>771990191</t>
  </si>
  <si>
    <t>Vyrovnání podkladní vrstvy samonivelační stěrkou tl. 4 mm, min. pevnosti Příplatek k cenám za každý další 1 mm tloušťky, min. pevnosti 15 MPa</t>
  </si>
  <si>
    <t>-1355715868</t>
  </si>
  <si>
    <t>130</t>
  </si>
  <si>
    <t>998771202</t>
  </si>
  <si>
    <t>Přesun hmot pro podlahy z dlaždic stanovený procentní sazbou (%) z ceny vodorovná dopravní vzdálenost do 50 m v objektech výšky přes 6 do 12 m</t>
  </si>
  <si>
    <t>-1321418311</t>
  </si>
  <si>
    <t>776</t>
  </si>
  <si>
    <t>Podlahy povlakové</t>
  </si>
  <si>
    <t>131</t>
  </si>
  <si>
    <t>776201811</t>
  </si>
  <si>
    <t>Demontáž povlakových podlahovin lepených ručně bez podložky</t>
  </si>
  <si>
    <t>-1818076006</t>
  </si>
  <si>
    <t>132</t>
  </si>
  <si>
    <t>776221111</t>
  </si>
  <si>
    <t>Montáž podlahovin z PVC lepením standardním lepidlem z pásů standardních</t>
  </si>
  <si>
    <t>341032714</t>
  </si>
  <si>
    <t>133</t>
  </si>
  <si>
    <t>28411000</t>
  </si>
  <si>
    <t>PVC heterogenní zátěžové antibakteriální nášlapná vrstva 0,90mm R 10 zátěž 34/43 otlak do 0,03mm hořlavost Bfl S1</t>
  </si>
  <si>
    <t>-235875755</t>
  </si>
  <si>
    <t>134</t>
  </si>
  <si>
    <t>776221121</t>
  </si>
  <si>
    <t>Montáž podlahovin z PVC lepením standardním lepidlem z pásů elektrostaticky vodivých</t>
  </si>
  <si>
    <t>-658784691</t>
  </si>
  <si>
    <t>135</t>
  </si>
  <si>
    <t>28411026</t>
  </si>
  <si>
    <t>PVC homogen. zátěž. elektrostaticky vodivé tl 2,00mm el. odpor 0,05-1mohm třída zátěže 34/43,třotěru P,Bfl S1</t>
  </si>
  <si>
    <t>2134935082</t>
  </si>
  <si>
    <t>136</t>
  </si>
  <si>
    <t>776421111</t>
  </si>
  <si>
    <t>Montáž lišt obvodových lepených</t>
  </si>
  <si>
    <t>1346813978</t>
  </si>
  <si>
    <t>137</t>
  </si>
  <si>
    <t>28411006</t>
  </si>
  <si>
    <t>lišta soklová PVC samolepící 15 x 50 mm</t>
  </si>
  <si>
    <t>1616267517</t>
  </si>
  <si>
    <t>138</t>
  </si>
  <si>
    <t>776421711</t>
  </si>
  <si>
    <t>Montáž lišt vložení pásků z podlahoviny do lišt včetně nařezání</t>
  </si>
  <si>
    <t>1881141150</t>
  </si>
  <si>
    <t>139</t>
  </si>
  <si>
    <t>1576504400</t>
  </si>
  <si>
    <t>140</t>
  </si>
  <si>
    <t>-1098678426</t>
  </si>
  <si>
    <t>141</t>
  </si>
  <si>
    <t>998776202</t>
  </si>
  <si>
    <t>Přesun hmot pro podlahy povlakové stanovený procentní sazbou (%) z ceny vodorovná dopravní vzdálenost do 50 m v objektech výšky přes 6 do 12 m</t>
  </si>
  <si>
    <t>-1668463140</t>
  </si>
  <si>
    <t>777</t>
  </si>
  <si>
    <t>Podlahy lité</t>
  </si>
  <si>
    <t>142</t>
  </si>
  <si>
    <t>777111111</t>
  </si>
  <si>
    <t>Příprava podkladu před provedením litých podlah vysátí</t>
  </si>
  <si>
    <t>756007185</t>
  </si>
  <si>
    <t>143</t>
  </si>
  <si>
    <t>777111123</t>
  </si>
  <si>
    <t>Příprava podkladu před provedením litých podlah obroušení strojní</t>
  </si>
  <si>
    <t>1124746858</t>
  </si>
  <si>
    <t>144</t>
  </si>
  <si>
    <t>777131201</t>
  </si>
  <si>
    <t>Penetrační nátěr schodišťových stupňů epoxidový na podklad suchý a vyzrálý</t>
  </si>
  <si>
    <t>1899186467</t>
  </si>
  <si>
    <t>145</t>
  </si>
  <si>
    <t>777215106</t>
  </si>
  <si>
    <t>Podlahy z epoxidového polymerbetonu s penetrací tl. 10 mm ChS Epoxy 1330 nebo 517</t>
  </si>
  <si>
    <t>CS ÚRS 2016 01</t>
  </si>
  <si>
    <t>457780745</t>
  </si>
  <si>
    <t>146</t>
  </si>
  <si>
    <t>777217620</t>
  </si>
  <si>
    <t>Podlahy z epoxidového polymerbetonu s penetrací soklíky s požlábkem ChS Epoxy 1330 nebo 517 výšky přes 100 mm</t>
  </si>
  <si>
    <t>278195342</t>
  </si>
  <si>
    <t>147</t>
  </si>
  <si>
    <t>998777202</t>
  </si>
  <si>
    <t>Přesun hmot pro podlahy lité stanovený procentní sazbou (%) z ceny vodorovná dopravní vzdálenost do 50 m v objektech výšky přes 6 do 12 m</t>
  </si>
  <si>
    <t>803997622</t>
  </si>
  <si>
    <t>781</t>
  </si>
  <si>
    <t>Dokončovací práce - obklady</t>
  </si>
  <si>
    <t>148</t>
  </si>
  <si>
    <t>781419197</t>
  </si>
  <si>
    <t>Montáž obkladů vnitřních stěn z obkladaček a dekorů (listel) pórovinových Příplatek k cenám obkladaček za spárování silikonem</t>
  </si>
  <si>
    <t>710356840</t>
  </si>
  <si>
    <t>149</t>
  </si>
  <si>
    <t>781474113</t>
  </si>
  <si>
    <t>Montáž obkladů vnitřních stěn z dlaždic keramických lepených flexibilním lepidlem režných nebo glazovaných hladkých přes 12 do 19 ks/m2</t>
  </si>
  <si>
    <t>-2111094196</t>
  </si>
  <si>
    <t>150</t>
  </si>
  <si>
    <t>597610020</t>
  </si>
  <si>
    <t>obkládačky keramické koupelnové (bílé i barevné) 25 x 33 x 0,7 cm I. j.</t>
  </si>
  <si>
    <t>938756947</t>
  </si>
  <si>
    <t>151</t>
  </si>
  <si>
    <t>781479191</t>
  </si>
  <si>
    <t>Montáž obkladů vnitřních stěn z dlaždic keramických Příplatek k cenám za plochu do 10 m2 jednotlivě</t>
  </si>
  <si>
    <t>1944752084</t>
  </si>
  <si>
    <t>152</t>
  </si>
  <si>
    <t>781479192</t>
  </si>
  <si>
    <t>Montáž obkladů vnitřních stěn z dlaždic keramických Příplatek k cenám za obklady v omezeném prostoru</t>
  </si>
  <si>
    <t>1276462274</t>
  </si>
  <si>
    <t>153</t>
  </si>
  <si>
    <t>781494111</t>
  </si>
  <si>
    <t>Ostatní prvky plastové profily ukončovací a dilatační lepené flexibilním lepidlem rohové</t>
  </si>
  <si>
    <t>-864171443</t>
  </si>
  <si>
    <t>154</t>
  </si>
  <si>
    <t>781494511</t>
  </si>
  <si>
    <t>Ostatní prvky plastové profily ukončovací a dilatační lepené flexibilním lepidlem ukončovací</t>
  </si>
  <si>
    <t>-1648791425</t>
  </si>
  <si>
    <t>155</t>
  </si>
  <si>
    <t>998781202</t>
  </si>
  <si>
    <t>Přesun hmot pro obklady keramické stanovený procentní sazbou (%) z ceny vodorovná dopravní vzdálenost do 50 m v objektech výšky přes 6 do 12 m</t>
  </si>
  <si>
    <t>-1638919260</t>
  </si>
  <si>
    <t>783</t>
  </si>
  <si>
    <t>Dokončovací práce - nátěry</t>
  </si>
  <si>
    <t>156</t>
  </si>
  <si>
    <t>783802822</t>
  </si>
  <si>
    <t>Příprava podkladu omítek před provedením nátěru opálení a obroušení</t>
  </si>
  <si>
    <t>-773903400</t>
  </si>
  <si>
    <t>784</t>
  </si>
  <si>
    <t>Dokončovací práce - malby a tapety</t>
  </si>
  <si>
    <t>157</t>
  </si>
  <si>
    <t>784171121</t>
  </si>
  <si>
    <t>Zakrytí nemalovaných ploch (materiál ve specifikaci) včetně pozdějšího odkrytí konstrukcí nebo samostatných prvků např. schodišť, nábytku, radiátorů, zábradlí v místnostech výšky do 3,80</t>
  </si>
  <si>
    <t>814049306</t>
  </si>
  <si>
    <t>158</t>
  </si>
  <si>
    <t>58124844</t>
  </si>
  <si>
    <t xml:space="preserve">fólie pro malířské potřeby zakrývací,  25µ,  4 x 5 m</t>
  </si>
  <si>
    <t>1856339766</t>
  </si>
  <si>
    <t>159</t>
  </si>
  <si>
    <t>784181103</t>
  </si>
  <si>
    <t>Penetrace podkladu jednonásobná základní akrylátová v místnostech výšky přes 3,80 do 5,00 m</t>
  </si>
  <si>
    <t>1862530356</t>
  </si>
  <si>
    <t>160</t>
  </si>
  <si>
    <t>784211113</t>
  </si>
  <si>
    <t>Malby z malířských směsí otěruvzdorných za mokra dvojnásobné, bílé za mokra otěruvzdorné velmi dobře v místnostech výšky přes 3,80 do 5,00 m</t>
  </si>
  <si>
    <t>235422544</t>
  </si>
  <si>
    <t>786</t>
  </si>
  <si>
    <t>Dokončovací práce - čalounické úpravy</t>
  </si>
  <si>
    <t>161</t>
  </si>
  <si>
    <t>78661220.r</t>
  </si>
  <si>
    <t>Montáž zastiňujících rolet z textilií nebo umělých tkanin</t>
  </si>
  <si>
    <t>686086086</t>
  </si>
  <si>
    <t>162</t>
  </si>
  <si>
    <t>61124359.r</t>
  </si>
  <si>
    <t>roleta zastiňující vnitřní béžová 114 x 118 cm</t>
  </si>
  <si>
    <t>1976060851</t>
  </si>
  <si>
    <t>787</t>
  </si>
  <si>
    <t>Dokončovací práce - zasklívání</t>
  </si>
  <si>
    <t>163</t>
  </si>
  <si>
    <t>787911115</t>
  </si>
  <si>
    <t>Zasklívání – ostatní práce montáž fólie na sklo neprůhledné</t>
  </si>
  <si>
    <t>-1798357013</t>
  </si>
  <si>
    <t>164</t>
  </si>
  <si>
    <t>63479012</t>
  </si>
  <si>
    <t>fólie na sklo nereflexní kouřová 43%</t>
  </si>
  <si>
    <t>874345267</t>
  </si>
  <si>
    <t>165</t>
  </si>
  <si>
    <t>210010134</t>
  </si>
  <si>
    <t>Montáž trubek ochranných s nasunutím nebo našroubováním do krabic plastových tuhých, uložených pevně, vnitřního průměru přes 40 do 50 mm</t>
  </si>
  <si>
    <t>-107060443</t>
  </si>
  <si>
    <t>166</t>
  </si>
  <si>
    <t>34571096</t>
  </si>
  <si>
    <t>trubka elektroinstalační tuhá z PVC D 45,9/50 mm, délka 3 m</t>
  </si>
  <si>
    <t>97873023</t>
  </si>
  <si>
    <t>167</t>
  </si>
  <si>
    <t>460510074</t>
  </si>
  <si>
    <t>Kabelové prostupy, kanály a multikanály kabelové prostupy z trub plastových včetně osazení, utěsnění a spárování do rýhy, bez výkopových prací s obetonováním, vnitřního průměru do 10 cm</t>
  </si>
  <si>
    <t>34300573</t>
  </si>
  <si>
    <t>168</t>
  </si>
  <si>
    <t>031203000</t>
  </si>
  <si>
    <t>Terénní úpravy pro zařízení staveniště</t>
  </si>
  <si>
    <t>1620852569</t>
  </si>
  <si>
    <t>169</t>
  </si>
  <si>
    <t>032002000</t>
  </si>
  <si>
    <t>Vybavení staveniště</t>
  </si>
  <si>
    <t>-961640024</t>
  </si>
  <si>
    <t>VRN5</t>
  </si>
  <si>
    <t>Finanční náklady</t>
  </si>
  <si>
    <t>170</t>
  </si>
  <si>
    <t>052002000</t>
  </si>
  <si>
    <t>Finanční rezerva</t>
  </si>
  <si>
    <t>637640431</t>
  </si>
  <si>
    <t>171</t>
  </si>
  <si>
    <t>-855217756</t>
  </si>
  <si>
    <t>172</t>
  </si>
  <si>
    <t>065002000</t>
  </si>
  <si>
    <t>Mimostaveništní doprava materiálů</t>
  </si>
  <si>
    <t>-228775632</t>
  </si>
  <si>
    <t>173</t>
  </si>
  <si>
    <t>-1977014358</t>
  </si>
  <si>
    <t>174</t>
  </si>
  <si>
    <t>071002000</t>
  </si>
  <si>
    <t>Provoz investora, třetích osob</t>
  </si>
  <si>
    <t>-236307526</t>
  </si>
  <si>
    <t>175</t>
  </si>
  <si>
    <t>-1747151704</t>
  </si>
  <si>
    <t>SO 03-40-02 - Vzduchotechnika a klimatizace - ÚRS</t>
  </si>
  <si>
    <t xml:space="preserve">    751 - Vzduchotechnika</t>
  </si>
  <si>
    <t>97104215.r</t>
  </si>
  <si>
    <t>Stavební přípomoci pro VZT - vybourání otvorů pro rozvody- vč. odvozu suti na skládku a následného zapravení</t>
  </si>
  <si>
    <t>635042035</t>
  </si>
  <si>
    <t>751</t>
  </si>
  <si>
    <t>Vzduchotechnika</t>
  </si>
  <si>
    <t>751111.r01</t>
  </si>
  <si>
    <t>Montáž ventilátoru axiálního nízkotlakého podhledového, průměru do 100 mm - 110m3/hod</t>
  </si>
  <si>
    <t>-880336715</t>
  </si>
  <si>
    <t>751122011</t>
  </si>
  <si>
    <t>Montáž ventilátoru radiálního nízkotlakého nástěnného základního, průměru do 100 mm</t>
  </si>
  <si>
    <t>1929594671</t>
  </si>
  <si>
    <t>5423310.r</t>
  </si>
  <si>
    <t>ventilátor radiální malý plastový CB 100</t>
  </si>
  <si>
    <t>-1270741227</t>
  </si>
  <si>
    <t>751122051</t>
  </si>
  <si>
    <t>Montáž ventilátoru radiálního nízkotlakého podhledového základního, průměru do 100 mm</t>
  </si>
  <si>
    <t>-1558323190</t>
  </si>
  <si>
    <t>751122052</t>
  </si>
  <si>
    <t>Montáž ventilátoru radiálního nízkotlakého podhledového základního, průměru přes 100 do 200 mm</t>
  </si>
  <si>
    <t>1262723282</t>
  </si>
  <si>
    <t>751133.r01</t>
  </si>
  <si>
    <t>Montáž ventilátoru diagonálního nízkotlakého potrubního nevýbušného, průměru přes 100 do 200 mm - 170 m3/hod</t>
  </si>
  <si>
    <t>-1775475821</t>
  </si>
  <si>
    <t>751322.r01</t>
  </si>
  <si>
    <t>Montáž talířových ventilů, anemostatů, dýz talířového ventilu, průměru přes 100 do 200 mm</t>
  </si>
  <si>
    <t>721365698</t>
  </si>
  <si>
    <t>751322012</t>
  </si>
  <si>
    <t>-228500948</t>
  </si>
  <si>
    <t>751398.r03</t>
  </si>
  <si>
    <t>Žaluziová klapka - O 125 mm</t>
  </si>
  <si>
    <t>111088608</t>
  </si>
  <si>
    <t>751398022</t>
  </si>
  <si>
    <t>Montáž ostatních zařízení větrací mřížky stěnové, průřezu přes 0,04 do 0,100 m2</t>
  </si>
  <si>
    <t>1276445560</t>
  </si>
  <si>
    <t>56245601</t>
  </si>
  <si>
    <t>mřížka větrací hranatá plast 300x300 se síťovinou</t>
  </si>
  <si>
    <t>-914618913</t>
  </si>
  <si>
    <t>751398041</t>
  </si>
  <si>
    <t>Montáž ostatních zařízení protidešťové žaluzie nebo žaluziové klapky na kruhové potrubí, průměru do 300 mm</t>
  </si>
  <si>
    <t>1063103736</t>
  </si>
  <si>
    <t>751510042</t>
  </si>
  <si>
    <t>Vzduchotechnické potrubí z pozinkovaného plechu kruhové, trouba spirálně vinutá bez příruby, průměru přes 100 do 200 mm</t>
  </si>
  <si>
    <t>1353176968</t>
  </si>
  <si>
    <t>42981010.r5</t>
  </si>
  <si>
    <t>Ohebná hadice s akustickou izolací - O 160 mm</t>
  </si>
  <si>
    <t>-1727244359</t>
  </si>
  <si>
    <t>751572032</t>
  </si>
  <si>
    <t>Závěs kruhového potrubí na montovanou konstrukci z nosníku, kotvenou do betonu průměru potrubí přes 100 do 200 mm</t>
  </si>
  <si>
    <t>-29294117</t>
  </si>
  <si>
    <t>75199998.r</t>
  </si>
  <si>
    <t>Montáž ventilátoru radiálního vysokotlakého potrubního se spirální skříní kyselinovzdorného na motorové stoličce do kruhového potrubí, průměru přes 300 do 400 mm</t>
  </si>
  <si>
    <t>soub</t>
  </si>
  <si>
    <t>629824045</t>
  </si>
  <si>
    <t>751-1-01</t>
  </si>
  <si>
    <t>Venkovní kondenzační jednotka, chladící výkon 3,6 kW; topný výkon 4,0 kW, el.příkon 1,2 kW (230 V), - umístěna v suterénu objektu, odvod kondenzátu - zajistit proti zamrznutí</t>
  </si>
  <si>
    <t>-1692546500</t>
  </si>
  <si>
    <t>751-1-02</t>
  </si>
  <si>
    <t>-1635447599</t>
  </si>
  <si>
    <t>751-1-03</t>
  </si>
  <si>
    <t>Kabelový ovladač vč. propojovacího kabelu</t>
  </si>
  <si>
    <t>947343984</t>
  </si>
  <si>
    <t>751-1-04</t>
  </si>
  <si>
    <t>Technologické Cu potrubí vč. izolace</t>
  </si>
  <si>
    <t>1623002392</t>
  </si>
  <si>
    <t>751-1-05</t>
  </si>
  <si>
    <t>Lišta 120 x 40 mm</t>
  </si>
  <si>
    <t>-666429379</t>
  </si>
  <si>
    <t>751-1-06</t>
  </si>
  <si>
    <t>Drobný monzážní a spojovací materiál pro oddíl 751-1</t>
  </si>
  <si>
    <t>-1977372907</t>
  </si>
  <si>
    <t>751-1-07</t>
  </si>
  <si>
    <t>Montáž, oživení a odzkoušení vnitřní jednotky</t>
  </si>
  <si>
    <t>897687758</t>
  </si>
  <si>
    <t>0,000111111111111111*9000 'Přepočtené koeficientem množství</t>
  </si>
  <si>
    <t>751-1-08</t>
  </si>
  <si>
    <t>Konstrukce pro venkovní jednotku</t>
  </si>
  <si>
    <t>-1182480519</t>
  </si>
  <si>
    <t>0,000833333333333333*1200 'Přepočtené koeficientem množství</t>
  </si>
  <si>
    <t>998751201</t>
  </si>
  <si>
    <t>Přesun hmot pro vzduchotechniku stanovený procentní sazbou (%) z ceny vodorovná dopravní vzdálenost do 50 m v objektech výšky do 12 m</t>
  </si>
  <si>
    <t>-1975109436</t>
  </si>
  <si>
    <t>1713658165</t>
  </si>
  <si>
    <t>-405899470</t>
  </si>
  <si>
    <t>-1587961821</t>
  </si>
  <si>
    <t>-644891173</t>
  </si>
  <si>
    <t>SO 03-40-03 - Zdravotně technické instalace - ÚRS</t>
  </si>
  <si>
    <t xml:space="preserve">    721 - Zdravotechnika - vnitřní kanalizace</t>
  </si>
  <si>
    <t xml:space="preserve">    722 - Zdravotechnika - vnitřní vodovod</t>
  </si>
  <si>
    <t xml:space="preserve">    726 - Zdravotechnika - předstěnové instalace</t>
  </si>
  <si>
    <t>-1259206356</t>
  </si>
  <si>
    <t>953941211</t>
  </si>
  <si>
    <t>Osazování drobných kovových předmětů se zalitím maltou cementovou, do vysekaných kapes nebo připravených otvorů konzol nebo kotev, např. pro schodišťová madla do zdí, radiátorové konzoly apod.</t>
  </si>
  <si>
    <t>-866590447</t>
  </si>
  <si>
    <t>42390280</t>
  </si>
  <si>
    <t>objímka potrubí 4" rozpětí 124 - 129 mm</t>
  </si>
  <si>
    <t>-428728279</t>
  </si>
  <si>
    <t>42392874</t>
  </si>
  <si>
    <t>konzole 300/200 otvor D17</t>
  </si>
  <si>
    <t>-1872558184</t>
  </si>
  <si>
    <t>42390137</t>
  </si>
  <si>
    <t>objímka potrubí jednošroubová M8 48–53 6/4“</t>
  </si>
  <si>
    <t>-800060940</t>
  </si>
  <si>
    <t>42392872</t>
  </si>
  <si>
    <t xml:space="preserve">konzola 150/150  otvor D 12,5</t>
  </si>
  <si>
    <t>157014184</t>
  </si>
  <si>
    <t>974031134</t>
  </si>
  <si>
    <t>Vysekání rýh ve zdivu cihelném na maltu vápennou nebo vápenocementovou do hl. 50 mm a šířky do 150 mm</t>
  </si>
  <si>
    <t>1411245841</t>
  </si>
  <si>
    <t>974031165</t>
  </si>
  <si>
    <t>Vysekání rýh ve zdivu cihelném na maltu vápennou nebo vápenocementovou do hl. 150 mm a šířky do 200 mm</t>
  </si>
  <si>
    <t>-1468876907</t>
  </si>
  <si>
    <t>977151113</t>
  </si>
  <si>
    <t>Jádrové vrty diamantovými korunkami do stavebních materiálů (železobetonu, betonu, cihel, obkladů, dlažeb, kamene) průměru přes 40 do 50 mm</t>
  </si>
  <si>
    <t>501073047</t>
  </si>
  <si>
    <t>977151124</t>
  </si>
  <si>
    <t>Jádrové vrty diamantovými korunkami do stavebních materiálů (železobetonu, betonu, cihel, obkladů, dlažeb, kamene) průměru přes 150 do 180 mm</t>
  </si>
  <si>
    <t>2130421620</t>
  </si>
  <si>
    <t>997013212</t>
  </si>
  <si>
    <t>Vnitrostaveništní doprava suti a vybouraných hmot vodorovně do 50 m svisle ručně (nošením po schodech) pro budovy a haly výšky přes 6 do 9 m</t>
  </si>
  <si>
    <t>-271204587</t>
  </si>
  <si>
    <t>1581650680</t>
  </si>
  <si>
    <t>1342417647</t>
  </si>
  <si>
    <t>192787394</t>
  </si>
  <si>
    <t>-1829391960</t>
  </si>
  <si>
    <t>721</t>
  </si>
  <si>
    <t>Zdravotechnika - vnitřní kanalizace</t>
  </si>
  <si>
    <t>721171809</t>
  </si>
  <si>
    <t>Demontáž potrubí z novodurových trub odpadních nebo připojovacích přes 114 do D 160</t>
  </si>
  <si>
    <t>1151053459</t>
  </si>
  <si>
    <t>721173402</t>
  </si>
  <si>
    <t>Potrubí z plastových trub PVC SN4 svodné (ležaté) DN 125</t>
  </si>
  <si>
    <t>1401914477</t>
  </si>
  <si>
    <t>721174042</t>
  </si>
  <si>
    <t>Potrubí z plastových trub polypropylenové připojovací DN 40</t>
  </si>
  <si>
    <t>1251222792</t>
  </si>
  <si>
    <t>721174043</t>
  </si>
  <si>
    <t>Potrubí z plastových trub polypropylenové připojovací DN 50</t>
  </si>
  <si>
    <t>-1517208447</t>
  </si>
  <si>
    <t>721174044</t>
  </si>
  <si>
    <t>Potrubí z plastových trub polypropylenové připojovací DN 75</t>
  </si>
  <si>
    <t>147503975</t>
  </si>
  <si>
    <t>721194104</t>
  </si>
  <si>
    <t>Vyměření přípojek na potrubí vyvedení a upevnění odpadních výpustek DN 40</t>
  </si>
  <si>
    <t>908989411</t>
  </si>
  <si>
    <t>721194105</t>
  </si>
  <si>
    <t>Vyměření přípojek na potrubí vyvedení a upevnění odpadních výpustek DN 50</t>
  </si>
  <si>
    <t>1864824434</t>
  </si>
  <si>
    <t>721194107</t>
  </si>
  <si>
    <t>Vyměření přípojek na potrubí vyvedení a upevnění odpadních výpustek DN 70</t>
  </si>
  <si>
    <t>1776844014</t>
  </si>
  <si>
    <t>721194109</t>
  </si>
  <si>
    <t>Vyměření přípojek na potrubí vyvedení a upevnění odpadních výpustek DN 100</t>
  </si>
  <si>
    <t>1751456411</t>
  </si>
  <si>
    <t>721212123</t>
  </si>
  <si>
    <t>Odtokové sprchové žlaby se zápachovou uzávěrkou a krycím roštem délky 800 mm</t>
  </si>
  <si>
    <t>1665490968</t>
  </si>
  <si>
    <t>721290112</t>
  </si>
  <si>
    <t>Zkouška těsnosti kanalizace v objektech vodou DN 150 nebo DN 200</t>
  </si>
  <si>
    <t>-1177543843</t>
  </si>
  <si>
    <t>998721202</t>
  </si>
  <si>
    <t>Přesun hmot pro vnitřní kanalizace stanovený procentní sazbou (%) z ceny vodorovná dopravní vzdálenost do 50 m v objektech výšky přes 6 do 12 m</t>
  </si>
  <si>
    <t>-985335674</t>
  </si>
  <si>
    <t>722</t>
  </si>
  <si>
    <t>Zdravotechnika - vnitřní vodovod</t>
  </si>
  <si>
    <t>722130802</t>
  </si>
  <si>
    <t>Demontáž potrubí z ocelových trubek pozinkovaných závitových přes 25 do DN 40</t>
  </si>
  <si>
    <t>-1503862358</t>
  </si>
  <si>
    <t>722174001</t>
  </si>
  <si>
    <t>Potrubí z plastových trubek z polypropylenu (PPR) svařovaných polyfuzně PN 16 (SDR 7,4) D 16 x 2,2</t>
  </si>
  <si>
    <t>682068364</t>
  </si>
  <si>
    <t>722174002</t>
  </si>
  <si>
    <t>Potrubí z plastových trubek z polypropylenu (PPR) svařovaných polyfuzně PN 16 (SDR 7,4) D 20 x 2,8</t>
  </si>
  <si>
    <t>-713336117</t>
  </si>
  <si>
    <t>722174003</t>
  </si>
  <si>
    <t>Potrubí z plastových trubek z polypropylenu (PPR) svařovaných polyfuzně PN 16 (SDR 7,4) D 25 x 3,5</t>
  </si>
  <si>
    <t>802049517</t>
  </si>
  <si>
    <t>722181232</t>
  </si>
  <si>
    <t>Ochrana potrubí termoizolačními trubicemi z pěnového polyetylenu PE přilepenými v příčných a podélných spojích, tloušťky izolace přes 9 do 13 mm, vnitřního průměru izolace DN přes 22 do 45 mm</t>
  </si>
  <si>
    <t>1581118679</t>
  </si>
  <si>
    <t>722190401</t>
  </si>
  <si>
    <t>Zřízení přípojek na potrubí vyvedení a upevnění výpustek do DN 25</t>
  </si>
  <si>
    <t>521181888</t>
  </si>
  <si>
    <t>722232043</t>
  </si>
  <si>
    <t>Armatury se dvěma závity kulové kohouty PN 42 do 185 °C přímé vnitřní závit G 1/2</t>
  </si>
  <si>
    <t>747720581</t>
  </si>
  <si>
    <t>722232044</t>
  </si>
  <si>
    <t>Armatury se dvěma závity kulové kohouty PN 42 do 185 °C přímé vnitřní závit G 3/4</t>
  </si>
  <si>
    <t>1302931604</t>
  </si>
  <si>
    <t>722232045</t>
  </si>
  <si>
    <t>Armatury se dvěma závity kulové kohouty PN 42 do 185 °C přímé vnitřní závit G 1</t>
  </si>
  <si>
    <t>-1726788851</t>
  </si>
  <si>
    <t>722270101</t>
  </si>
  <si>
    <t>Vodoměrové sestavy závitové G 3/4</t>
  </si>
  <si>
    <t>2066450455</t>
  </si>
  <si>
    <t>998722202</t>
  </si>
  <si>
    <t>Přesun hmot pro vnitřní vodovod stanovený procentní sazbou (%) z ceny vodorovná dopravní vzdálenost do 50 m v objektech výšky přes 6 do 12 m</t>
  </si>
  <si>
    <t>-1514978624</t>
  </si>
  <si>
    <t>725112022</t>
  </si>
  <si>
    <t>Zařízení záchodů klozety keramické závěsné na nosné stěny s hlubokým splachováním odpad vodorovný</t>
  </si>
  <si>
    <t>-2009194193</t>
  </si>
  <si>
    <t>725121512</t>
  </si>
  <si>
    <t>Pisoárové záchodky keramické bez splachovací nádrže urinál odsávací, přívod vody vnější svislý</t>
  </si>
  <si>
    <t>1627646911</t>
  </si>
  <si>
    <t>725211621</t>
  </si>
  <si>
    <t>Umyvadla keramická bez výtokových armatur se zápachovou uzávěrkou připevněná na stěnu šrouby bílá se sloupem 500 mm</t>
  </si>
  <si>
    <t>-1920940493</t>
  </si>
  <si>
    <t>725244102</t>
  </si>
  <si>
    <t>Sprchové dveře a zástěny dveře sprchové do niky rámové se skleněnou výplní tl. 5 mm otvíravé jednokřídlové, na vaničku šířky 800 mm</t>
  </si>
  <si>
    <t>-721230642</t>
  </si>
  <si>
    <t>725311121</t>
  </si>
  <si>
    <t>Dřezy bez výtokových armatur jednoduché se zápachovou uzávěrkou nerezové s odkapávací plochou 560x480 mm a miskou</t>
  </si>
  <si>
    <t>477589666</t>
  </si>
  <si>
    <t>725331111</t>
  </si>
  <si>
    <t>Výlevky bez výtokových armatur a splachovací nádrže keramické se sklopnou plastovou mřížkou 425 mm</t>
  </si>
  <si>
    <t>-1798658963</t>
  </si>
  <si>
    <t>725531101</t>
  </si>
  <si>
    <t>Elektrické ohřívače zásobníkové beztlakové přepadové objem nádrže (příkon) 5 l (2,0 kW)</t>
  </si>
  <si>
    <t>-1536224388</t>
  </si>
  <si>
    <t>725532101</t>
  </si>
  <si>
    <t>Elektrické ohřívače zásobníkové beztlakové přepadové akumulační s pojistným ventilem závěsné svislé objem nádrže (příkon) 10 l (2,0 kW)</t>
  </si>
  <si>
    <t>668417987</t>
  </si>
  <si>
    <t>72581130.r</t>
  </si>
  <si>
    <t>Ventily nástěnné samouzavírací s omezenou dobou výtoku tlačné G 1/2 (6 l/min)</t>
  </si>
  <si>
    <t>1829673581</t>
  </si>
  <si>
    <t>725813111</t>
  </si>
  <si>
    <t>Ventily rohové bez připojovací trubičky nebo flexi hadičky G 1/2</t>
  </si>
  <si>
    <t>-1301880139</t>
  </si>
  <si>
    <t>725821326</t>
  </si>
  <si>
    <t>Baterie dřezové stojánkové pákové s otáčivým ústím a délkou ramínka 265 mm</t>
  </si>
  <si>
    <t>688202726</t>
  </si>
  <si>
    <t>725822611</t>
  </si>
  <si>
    <t>Baterie umyvadlové stojánkové pákové bez výpusti</t>
  </si>
  <si>
    <t>-823750287</t>
  </si>
  <si>
    <t>725841311</t>
  </si>
  <si>
    <t>Baterie sprchové nástěnné pákové</t>
  </si>
  <si>
    <t>-1572042845</t>
  </si>
  <si>
    <t>725861102</t>
  </si>
  <si>
    <t>Zápachové uzávěrky zařizovacích předmětů pro umyvadla DN 40</t>
  </si>
  <si>
    <t>369623632</t>
  </si>
  <si>
    <t>725865411</t>
  </si>
  <si>
    <t>Zápachové uzávěrky zařizovacích předmětů pro pisoáry DN 32/40</t>
  </si>
  <si>
    <t>-1773064150</t>
  </si>
  <si>
    <t>998725202</t>
  </si>
  <si>
    <t>Přesun hmot pro zařizovací předměty stanovený procentní sazbou (%) z ceny vodorovná dopravní vzdálenost do 50 m v objektech výšky přes 6 do 12 m</t>
  </si>
  <si>
    <t>473606551</t>
  </si>
  <si>
    <t>726</t>
  </si>
  <si>
    <t>Zdravotechnika - předstěnové instalace</t>
  </si>
  <si>
    <t>726111031</t>
  </si>
  <si>
    <t>Předstěnové instalační systémy pro zazdění do masivních zděných konstrukcí pro závěsné klozety ovládání zepředu, stavební výška 1080 mm</t>
  </si>
  <si>
    <t>-360207209</t>
  </si>
  <si>
    <t>300432471</t>
  </si>
  <si>
    <t>1907548385</t>
  </si>
  <si>
    <t>2051588799</t>
  </si>
  <si>
    <t>SO 03-40-04 - Ústřední vytápění - ÚRS</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</si>
  <si>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</si>
  <si>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</si>
  <si>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</si>
  <si>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</si>
  <si>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97104214R</t>
  </si>
  <si>
    <t>Stavební přípomoci pro ÚT - vybourání otvorů pro rozvody - vč. odvozu suti na skládku a následného - zapravení</t>
  </si>
  <si>
    <t>-1062397959</t>
  </si>
  <si>
    <t>732</t>
  </si>
  <si>
    <t>Ústřední vytápění - strojovny</t>
  </si>
  <si>
    <t>732331613</t>
  </si>
  <si>
    <t>Nádoby expanzní tlakové s membránou bez pojistného ventilu se závitovým připojením PN 0,6 o objemu 18 l</t>
  </si>
  <si>
    <t>-885599137</t>
  </si>
  <si>
    <t>998732202</t>
  </si>
  <si>
    <t>Přesun hmot pro strojovny stanovený procentní sazbou (%) z ceny vodorovná dopravní vzdálenost do 50 m v objektech výšky přes 6 do 12 m</t>
  </si>
  <si>
    <t>2064400647</t>
  </si>
  <si>
    <t>733</t>
  </si>
  <si>
    <t>Ústřední vytápění - rozvodné potrubí</t>
  </si>
  <si>
    <t>733223202</t>
  </si>
  <si>
    <t>Potrubí z trubek měděných tvrdých spojovaných tvrdým pájením Ø 15/1</t>
  </si>
  <si>
    <t>1164593199</t>
  </si>
  <si>
    <t>733223204</t>
  </si>
  <si>
    <t>Potrubí z trubek měděných tvrdých spojovaných tvrdým pájením Ø 22/1</t>
  </si>
  <si>
    <t>1448179850</t>
  </si>
  <si>
    <t>733811241</t>
  </si>
  <si>
    <t>Ochrana potrubí termoizolačními trubicemi z pěnového polyetylenu PE přilepenými v příčných a podélných spojích, tloušťky izolace přes 13 do 20 mm, vnitřního průměru izolace DN do 22 mm</t>
  </si>
  <si>
    <t>1700153209</t>
  </si>
  <si>
    <t>998733202</t>
  </si>
  <si>
    <t>Přesun hmot pro rozvody potrubí stanovený procentní sazbou z ceny vodorovná dopravní vzdálenost do 50 m v objektech výšky přes 6 do 12 m</t>
  </si>
  <si>
    <t>1268483757</t>
  </si>
  <si>
    <t>734</t>
  </si>
  <si>
    <t>Ústřední vytápění - armatury</t>
  </si>
  <si>
    <t>734221682</t>
  </si>
  <si>
    <t>Ventily regulační závitové hlavice termostatické, pro ovládání ventilů PN 10 do 110°C kapalinové otopných těles VK</t>
  </si>
  <si>
    <t>503095613</t>
  </si>
  <si>
    <t>73426140.r</t>
  </si>
  <si>
    <t>Šroubení připojovací armatury radiátorů VK PN 10 do 110°C, regulační uzavíratelné rohové G 1/2 x 18 (spodní)</t>
  </si>
  <si>
    <t>-2138012003</t>
  </si>
  <si>
    <t>73426141R</t>
  </si>
  <si>
    <t>Šroubení regulační radiátorové rohové bez vypouštění G 3/8 (spodní)</t>
  </si>
  <si>
    <t>-1145310837</t>
  </si>
  <si>
    <t>735999R03</t>
  </si>
  <si>
    <t>Vyregulování systému, revize a zkoušky</t>
  </si>
  <si>
    <t>-1994979044</t>
  </si>
  <si>
    <t>998734202</t>
  </si>
  <si>
    <t>Přesun hmot pro armatury stanovený procentní sazbou (%) z ceny vodorovná dopravní vzdálenost do 50 m v objektech výšky přes 6 do 12 m</t>
  </si>
  <si>
    <t>-1888532779</t>
  </si>
  <si>
    <t>735</t>
  </si>
  <si>
    <t>Ústřední vytápění - otopná tělesa</t>
  </si>
  <si>
    <t>735152171</t>
  </si>
  <si>
    <t>Otopná tělesa panelová (VK) PN 1,0 MPa, T do 110 st.C jednodesková bez přídavné přestupní plochy výšky tělesa 600 mm stavební délky / výkonu 400 mm / 242 W</t>
  </si>
  <si>
    <t>CS ÚRS 2017 02</t>
  </si>
  <si>
    <t>-1342588709</t>
  </si>
  <si>
    <t>735152173</t>
  </si>
  <si>
    <t>Otopná tělesa panelová (VK) PN 1,0 MPa, T do 110 st.C jednodesková bez přídavné přestupní plochy výšky tělesa 600 mm stavební délky / výkonu 600 mm / 362 W</t>
  </si>
  <si>
    <t>2064943110</t>
  </si>
  <si>
    <t>735152274</t>
  </si>
  <si>
    <t>Otopná tělesa panelová (VK) PN 1,0 MPa, T do 110 st.C jednodesková s jednou přídavnou přestupní plochou výšky tělesa 600 mm stavební délky / výkonu 700 mm / 701 W</t>
  </si>
  <si>
    <t>-1663988376</t>
  </si>
  <si>
    <t>735152277</t>
  </si>
  <si>
    <t>Otopná tělesa panelová (VK) PN 1,0 MPa, T do 110 st.C jednodesková s jednou přídavnou přestupní plochou výšky tělesa 600 mm stavební délky / výkonu 1000 mm / 1002 W</t>
  </si>
  <si>
    <t>1592875004</t>
  </si>
  <si>
    <t>735152574</t>
  </si>
  <si>
    <t>Otopná tělesa panelová (VK) PN 1,0 MPa, T do 110 st.C dvoudesková se dvěma přídavnými přestupními plochami výšky tělesa 600 mm stavební délky / výkonu 700 mm / 1175 W</t>
  </si>
  <si>
    <t>1167727054</t>
  </si>
  <si>
    <t>735152575</t>
  </si>
  <si>
    <t>Otopná tělesa panelová (VK) PN 1,0 MPa, T do 110 st.C dvoudesková se dvěma přídavnými přestupními plochami výšky tělesa 600 mm stavební délky / výkonu 800 mm / 1343 W</t>
  </si>
  <si>
    <t>1179750375</t>
  </si>
  <si>
    <t>735152577</t>
  </si>
  <si>
    <t>Otopná tělesa panelová (VK) PN 1,0 MPa, T do 110 st.C dvoudesková se dvěma přídavnými přestupními plochami výšky tělesa 600 mm stavební délky / výkonu 1000 mm / 1679 W</t>
  </si>
  <si>
    <t>-1321233879</t>
  </si>
  <si>
    <t>73516427R</t>
  </si>
  <si>
    <t>Otopná tělesa trubková přímotopná elektrická na stěnu výšky tělesa 1810 mm, délky 750 mm</t>
  </si>
  <si>
    <t>-1742768422</t>
  </si>
  <si>
    <t>998735202</t>
  </si>
  <si>
    <t>Přesun hmot pro otopná tělesa stanovený procentní sazbou (%) z ceny vodorovná dopravní vzdálenost do 50 m v objektech výšky přes 6 do 12 m</t>
  </si>
  <si>
    <t>-1340328991</t>
  </si>
  <si>
    <t>1922565703</t>
  </si>
  <si>
    <t>954539153</t>
  </si>
  <si>
    <t>177751893</t>
  </si>
  <si>
    <t>-2070432433</t>
  </si>
  <si>
    <t>SO 03-40-05 - Vnitřní plynovod - ÚRS</t>
  </si>
  <si>
    <t xml:space="preserve">    723 - Zdravotechnika - vnitřní plynovod</t>
  </si>
  <si>
    <t>723</t>
  </si>
  <si>
    <t>Zdravotechnika - vnitřní plynovod</t>
  </si>
  <si>
    <t>723181013</t>
  </si>
  <si>
    <t>Potrubí z měděných trubek polotvrdých, spojovaných lisováním DN 20</t>
  </si>
  <si>
    <t>940003838</t>
  </si>
  <si>
    <t>723190110</t>
  </si>
  <si>
    <t>Přípojky plynovodní ke spotřebičům z hadic nerezových vnější závit G 1/2 FM, délky 150 cm</t>
  </si>
  <si>
    <t>-86797096</t>
  </si>
  <si>
    <t>723190907</t>
  </si>
  <si>
    <t>Opravy plynovodního potrubí odvzdušnění a napuštění potrubí</t>
  </si>
  <si>
    <t>-1691632275</t>
  </si>
  <si>
    <t>723190913</t>
  </si>
  <si>
    <t>Opravy plynovodního potrubí navaření odbočky na potrubí DN 20</t>
  </si>
  <si>
    <t>1622378839</t>
  </si>
  <si>
    <t>723230103</t>
  </si>
  <si>
    <t>Armatury se dvěma závity s protipožární armaturou PN 5 kulové uzávěry přímé závity vnitřní G 3/4 FF</t>
  </si>
  <si>
    <t>118756576</t>
  </si>
  <si>
    <t>723230212</t>
  </si>
  <si>
    <t>Armatury se dvěma závity nadprůtokové pojistky plynu vnější a vnitřní závit PN 15 až 100 mbar, průtok V (m3/hod) G 3/4 MF (DN 20) 2,5 m3/h</t>
  </si>
  <si>
    <t>643045035</t>
  </si>
  <si>
    <t>998723202</t>
  </si>
  <si>
    <t>Přesun hmot pro vnitřní plynovod stanovený procentní sazbou (%) z ceny vodorovná dopravní vzdálenost do 50 m v objektech výšky přes 6 do 12 m</t>
  </si>
  <si>
    <t>1212094987</t>
  </si>
  <si>
    <t>763171211</t>
  </si>
  <si>
    <t>Instalační technika pro konstrukce ze sádrokartonových desek montáž revizních klapek pro podhledy, velikost do 0,10 m2</t>
  </si>
  <si>
    <t>-1729998985</t>
  </si>
  <si>
    <t>59882295</t>
  </si>
  <si>
    <t>mřížka větrací 120x120 mm</t>
  </si>
  <si>
    <t>-186969867</t>
  </si>
  <si>
    <t>-2040934077</t>
  </si>
  <si>
    <t>-1771274622</t>
  </si>
  <si>
    <t>-1373102726</t>
  </si>
  <si>
    <t>-1382740921</t>
  </si>
  <si>
    <t>-1359013334</t>
  </si>
  <si>
    <t>E.3 - Trakční a energetická zařízení</t>
  </si>
  <si>
    <t>SO 01-34-01 - EOV</t>
  </si>
  <si>
    <t>SO 01-34-01.01 - Rozvody - ÚOŽI</t>
  </si>
  <si>
    <t>7492652014</t>
  </si>
  <si>
    <t>Montáž kabelů 4- a 5-žílových Al do 150 mm2 - uložení do země, chráničky, na rošty, pod omítku apod.</t>
  </si>
  <si>
    <t>-260941843</t>
  </si>
  <si>
    <t>7492554010</t>
  </si>
  <si>
    <t>Montáž kabelů 4- a 5-žílových Cu do 16 mm2 - uložení do země, chráničky, na rošty, pod omítku apod.</t>
  </si>
  <si>
    <t>-456365685</t>
  </si>
  <si>
    <t>1592864460</t>
  </si>
  <si>
    <t>7492555012</t>
  </si>
  <si>
    <t>Montáž kabelů vícežílových Cu 12 x 1,5 mm2 - uložení do země, chráničky, na rošty, pod omítku apod.</t>
  </si>
  <si>
    <t>989855627</t>
  </si>
  <si>
    <t>7492751026</t>
  </si>
  <si>
    <t>929545125</t>
  </si>
  <si>
    <t>7492751022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</si>
  <si>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</si>
  <si>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96654526</t>
  </si>
  <si>
    <t>-61736414</t>
  </si>
  <si>
    <t>7492751040</t>
  </si>
  <si>
    <t>1009427131</t>
  </si>
  <si>
    <t>7492600140</t>
  </si>
  <si>
    <t>Kabely, vodiče, šňůry Al - nn Kabel silový 4 a 5-žílový, plastová izolace 1-AYKY 3x95+70</t>
  </si>
  <si>
    <t>405767633</t>
  </si>
  <si>
    <t>Poznámka k položce:
AYKY-O</t>
  </si>
  <si>
    <t>7492501930</t>
  </si>
  <si>
    <t>Kabely, vodiče, šňůry Cu - nn Kabel silový 4 a 5-žílový Cu, plastová izolace CYKY 4J6 (4Bx6)</t>
  </si>
  <si>
    <t>900053268</t>
  </si>
  <si>
    <t>Poznámka k položce:
CYKY 4O6 (4Dx6)</t>
  </si>
  <si>
    <t>7492501950</t>
  </si>
  <si>
    <t>Kabely, vodiče, šňůry Cu - nn Kabel silový 4 a 5-žílový Cu, plastová izolace CYKY 4O4 (4Dx4)</t>
  </si>
  <si>
    <t>-546300646</t>
  </si>
  <si>
    <t>-1674395912</t>
  </si>
  <si>
    <t>7492502140</t>
  </si>
  <si>
    <t>Kabely, vodiče, šňůry Cu - nn Kabel silový více-žílový Cu, plastová izolace CYKY 12J1,5 (12Cx1,5)</t>
  </si>
  <si>
    <t>1852790668</t>
  </si>
  <si>
    <t>7590525116</t>
  </si>
  <si>
    <t>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</si>
  <si>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-95702958</t>
  </si>
  <si>
    <t>7590520397</t>
  </si>
  <si>
    <t>Venkovní vedení kabelová - metalické sítě Plněné 4x0,8 TCEPKPFLEY 3 x 4 x 0,8</t>
  </si>
  <si>
    <t>-2015351226</t>
  </si>
  <si>
    <t>7491100230</t>
  </si>
  <si>
    <t>Trubková vedení Ohebné elektroinstalační trubky KOPOFLEX 160 rudá</t>
  </si>
  <si>
    <t>-611664998</t>
  </si>
  <si>
    <t>7491100120</t>
  </si>
  <si>
    <t xml:space="preserve">Trubková vedení Ohebné elektroinstalační trubky KOPOFLEX  50 rudá</t>
  </si>
  <si>
    <t>1824065871</t>
  </si>
  <si>
    <t>7493351020</t>
  </si>
  <si>
    <t>Montáž elektrického ohřevu výhybek (EOV) kompletní topné soupravy na jednoduchou výhybku soustavy S49, R65 a UIC60 s poloměrem odbočení 190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</si>
  <si>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1495438708</t>
  </si>
  <si>
    <t>7493351022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</si>
  <si>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</si>
  <si>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803223359</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</si>
  <si>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</si>
  <si>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</si>
  <si>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1024264477</t>
  </si>
  <si>
    <t>7493300430</t>
  </si>
  <si>
    <t>Silnoproudá zařízení Elektrický ohřev výhybek (EOV) Topná souprava pro výhybku s nežlabovým pražcem J491:6,6-190,J491:7,5-190aJ491:9-190</t>
  </si>
  <si>
    <t>1516953241</t>
  </si>
  <si>
    <t>7493300440</t>
  </si>
  <si>
    <t>Silnoproudá zařízení Elektrický ohřev výhybek (EOV) Topná souprava pro výhybku s nežlabovým pražcem J491:9-300aJ491:11-300</t>
  </si>
  <si>
    <t>-808627364</t>
  </si>
  <si>
    <t>7493300590</t>
  </si>
  <si>
    <t>Silnoproudá zařízení Elektrický ohřev výhybek (EOV) Topná souprava pro výhybku s nežlabovým pražcem JS491:6,6-190,JS491:7,5-190aJS491:9-190</t>
  </si>
  <si>
    <t>585086613</t>
  </si>
  <si>
    <t>7493300600</t>
  </si>
  <si>
    <t>Silnoproudá zařízení Elektrický ohřev výhybek (EOV) Topná souprava pro výhybku s nežlabovým pražcem JS491:9-300aJS491:11-300</t>
  </si>
  <si>
    <t>-284901289</t>
  </si>
  <si>
    <t>7493300610</t>
  </si>
  <si>
    <t>Silnoproudá zařízení Elektrický ohřev výhybek (EOV) Topná souprava pro výhybku s nežlabovým pražcem JS491:12-500</t>
  </si>
  <si>
    <t>668422883</t>
  </si>
  <si>
    <t>7493351110</t>
  </si>
  <si>
    <t>Montáž elektrického ohřevu výhybek (EOV) topné tyče teplotního čidla</t>
  </si>
  <si>
    <t>-729214422</t>
  </si>
  <si>
    <t>7493351115</t>
  </si>
  <si>
    <t>Montáž elektrického ohřevu výhybek (EOV) topné tyče srážkového čidla včetně držáku</t>
  </si>
  <si>
    <t>-19326238</t>
  </si>
  <si>
    <t>7493351120</t>
  </si>
  <si>
    <t>Montáž elektrického ohřevu výhybek (EOV) topné tyče ochranné klece</t>
  </si>
  <si>
    <t>-203023897</t>
  </si>
  <si>
    <t>7493300770</t>
  </si>
  <si>
    <t>Silnoproudá zařízení Elektrický ohřev výhybek (EOV) Příslušenství Čidlo teploty kolejové</t>
  </si>
  <si>
    <t>2067387498</t>
  </si>
  <si>
    <t>7493300780</t>
  </si>
  <si>
    <t>Silnoproudá zařízení Elektrický ohřev výhybek (EOV) Příslušenství Srážkové čidlo včetně držáku</t>
  </si>
  <si>
    <t>-1589965158</t>
  </si>
  <si>
    <t>7493300760</t>
  </si>
  <si>
    <t>Silnoproudá zařízení Elektrický ohřev výhybek (EOV) Příslušenství Klec ochranná</t>
  </si>
  <si>
    <t>-892157520</t>
  </si>
  <si>
    <t>7493352010</t>
  </si>
  <si>
    <t>Montáž rozvaděče pro elektrický ohřev výhybky silového pro připojení základních výhybkových jednotek do 8 kusů 3-f vývodů - instalace rozvaděče do terénu nebo rozvodny včetně elektrovýzbroje</t>
  </si>
  <si>
    <t>-75183919</t>
  </si>
  <si>
    <t>7493352030</t>
  </si>
  <si>
    <t>Montáž rozvaděče pro elektrický ohřev výhybky ovladače pro EOV a osvětlení - včetně instalace ovladače do vnitřního prostoru včetně napojení na podružné rozvaděče a nadřazený systém včetně připojovacích poplatků</t>
  </si>
  <si>
    <t>-2045577979</t>
  </si>
  <si>
    <t>7493352040</t>
  </si>
  <si>
    <t>Montáž rozvaděče pro elektrický ohřev výhybky řídícího software do PLC řídící jednotky do ovladače EOV a osvětlení - 1x výhybka/1 x větev osvětlení - pro možnost chodu ovladače a jeho oživení, neobsahuje cenu za software</t>
  </si>
  <si>
    <t>-2014596600</t>
  </si>
  <si>
    <t>7493300040</t>
  </si>
  <si>
    <t>Silnoproudá zařízení Elektrický ohřev výhybek (EOV) Periferní rozváděče Rozváděč ohřevu výměn pro 6 výhybek s měřením a podřízenou jednotkou</t>
  </si>
  <si>
    <t>1931186653</t>
  </si>
  <si>
    <t>7493300130</t>
  </si>
  <si>
    <t>Silnoproudá zařízení Elektrický ohřev výhybek (EOV) Řídící rozváděče Rozváděč pro ovládání a signalizaci, podřízený, 4 okruhy,do 7 rozvaděčů,do 40 okruhů VO a až se 32 připojenými vyhybkami EOV</t>
  </si>
  <si>
    <t>1163863796</t>
  </si>
  <si>
    <t>7493301010</t>
  </si>
  <si>
    <t>Silnoproudá zařízení Elektrický ohřev výhybek (EOV) SW do PLC</t>
  </si>
  <si>
    <t>1562069249</t>
  </si>
  <si>
    <t>7493301020</t>
  </si>
  <si>
    <t>Silnoproudá zařízení Elektrický ohřev výhybek (EOV) SW Parametrizace PLC</t>
  </si>
  <si>
    <t>1005668295</t>
  </si>
  <si>
    <t>7493301030</t>
  </si>
  <si>
    <t>Silnoproudá zařízení Elektrický ohřev výhybek (EOV) SW Parametrizace komunikace</t>
  </si>
  <si>
    <t>590630756</t>
  </si>
  <si>
    <t>7493301060</t>
  </si>
  <si>
    <t>Silnoproudá zařízení Elektrický ohřev výhybek (EOV) SW Parametrizace rozváděče</t>
  </si>
  <si>
    <t>1889057553</t>
  </si>
  <si>
    <t>7493301070</t>
  </si>
  <si>
    <t>Silnoproudá zařízení Elektrický ohřev výhybek (EOV) SW Parametrizace okruhu OV (na okruh OV), dle počtu okruhů osvětlení</t>
  </si>
  <si>
    <t>1276996927</t>
  </si>
  <si>
    <t>7493301080</t>
  </si>
  <si>
    <t>Silnoproudá zařízení Elektrický ohřev výhybek (EOV) SW Parametrizace okruhu EOV (na výhybku), dle počtu výhybek</t>
  </si>
  <si>
    <t>-1273924596</t>
  </si>
  <si>
    <t>-2088946070</t>
  </si>
  <si>
    <t>794281787</t>
  </si>
  <si>
    <t>7498351010</t>
  </si>
  <si>
    <t>-44503717</t>
  </si>
  <si>
    <t>SO 01-34-01.02 - Zemní práce - ÚRS</t>
  </si>
  <si>
    <t>132212102</t>
  </si>
  <si>
    <t>Hloubení zapažených i nezapažených rýh šířky do 600 mm ručním nebo pneumatickým nářadím s urovnáním dna do předepsaného profilu a spádu v horninách tř. 3 nesoudržných</t>
  </si>
  <si>
    <t>1479504189</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</si>
  <si>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</si>
  <si>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0,8*0,4*70</t>
  </si>
  <si>
    <t>-854980634</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</si>
  <si>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</si>
  <si>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181951102</t>
  </si>
  <si>
    <t>Úprava pláně vyrovnáním výškových rozdílů v hornině tř. 1 až 4 se zhutněním</t>
  </si>
  <si>
    <t>-1933658236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</si>
  <si>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</si>
  <si>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70*2</t>
  </si>
  <si>
    <t>460520172</t>
  </si>
  <si>
    <t>Montáž trubek ochranných uložených volně do rýhy plastových ohebných, vnitřního průměru přes 32 do 50 mm</t>
  </si>
  <si>
    <t>2103267693</t>
  </si>
  <si>
    <t>460520176</t>
  </si>
  <si>
    <t>Montáž trubek ochranných uložených volně do rýhy plastových ohebných, vnitřního průměru přes 133 do 172 mm</t>
  </si>
  <si>
    <t>921612414</t>
  </si>
  <si>
    <t>SO 01-34-01.03 - VRN</t>
  </si>
  <si>
    <t>Geodetické práce po ukončení opravy</t>
  </si>
  <si>
    <t>1027547242</t>
  </si>
  <si>
    <t>013003002</t>
  </si>
  <si>
    <t>Projektové práce v rozsahu ZRN přes 1 do 3 mil. Kč</t>
  </si>
  <si>
    <t>-419036770</t>
  </si>
  <si>
    <t>061002001</t>
  </si>
  <si>
    <t>Územní vlivy - klimatické vlivy (vyjma mrazu pod -10°C)</t>
  </si>
  <si>
    <t>-1515722528</t>
  </si>
  <si>
    <t>074002001</t>
  </si>
  <si>
    <t>Rušení prací železničním provozem široká trať s počtem vlaků do 25 za směnu 8,5 hod.</t>
  </si>
  <si>
    <t>-249738441</t>
  </si>
  <si>
    <t>SO 01-35-01 - Trakční vedení</t>
  </si>
  <si>
    <t>SO 01-35-01.01 - ÚOŽI</t>
  </si>
  <si>
    <t>7497100010</t>
  </si>
  <si>
    <t>Základy trakčního vedení Materiál pro úpravu kabelů u základu TV</t>
  </si>
  <si>
    <t>7497100020</t>
  </si>
  <si>
    <t>Základy trakčního vedení Hloubený základ TV - materiál</t>
  </si>
  <si>
    <t>7497100060</t>
  </si>
  <si>
    <t>Základy trakčního vedení Výztuž pro základ TV - jednodílná</t>
  </si>
  <si>
    <t>7497100070</t>
  </si>
  <si>
    <t>Základy trakčního vedení Svorník kotevní kovaný pro základ TV vč. povrch. úpravy dle TKP</t>
  </si>
  <si>
    <t>7497100080</t>
  </si>
  <si>
    <t>Základy trakčního vedení Svorníkový koš pro základ TV</t>
  </si>
  <si>
    <t>7497100090</t>
  </si>
  <si>
    <t>Základy trakčního vedení Korugovaná roura pro utopený základ TV</t>
  </si>
  <si>
    <t>7497100100</t>
  </si>
  <si>
    <t>Základy trakčního vedení Kotevni sloupek TV</t>
  </si>
  <si>
    <t>7497100150</t>
  </si>
  <si>
    <t>Základy trakčního vedení Ochranná síť nebo zábrana na podstavci pro TV vč. betonu</t>
  </si>
  <si>
    <t>7497200060</t>
  </si>
  <si>
    <t>Stožáry trakčního vedení Stožár TV - typ ( T,TB 245 ) od 10m - do 14m vč. uzavíracího nátěru</t>
  </si>
  <si>
    <t>7497200130</t>
  </si>
  <si>
    <t>Stožáry trakčního vedení Stožár TV - typ ( TS,TSI 245 ) do 10m vč. uzavíracího nátěru</t>
  </si>
  <si>
    <t>7497200160</t>
  </si>
  <si>
    <t>Stožáry trakčního vedení Stožár TV - typ ( TS,TSI 324 ) od 10m - do 14m vč. uzavíracího nátěru</t>
  </si>
  <si>
    <t>7497200190</t>
  </si>
  <si>
    <t>Stožáry trakčního vedení Stožár TV - typ ( TBS,TBSI 245 ) do 10m vč. uzavíracího nátěru</t>
  </si>
  <si>
    <t>7497200200</t>
  </si>
  <si>
    <t>Stožáry trakčního vedení Stožár TV - typ ( TBS,TBSI 245 ) od 10m - do 14m vč. uzavíracího nátěru</t>
  </si>
  <si>
    <t>7497200420</t>
  </si>
  <si>
    <t>Stožáry trakčního vedení Stožár TV - typ ( BP 9m ) vč. podlití</t>
  </si>
  <si>
    <t>7497200430</t>
  </si>
  <si>
    <t>Stožáry trakčního vedení Stožár TV - typ ( BP 10m ) vč. podlití</t>
  </si>
  <si>
    <t>7497200450</t>
  </si>
  <si>
    <t>Stožáry trakčního vedení Stožár TV - typ ( BP 12,5m ) vč. podlití</t>
  </si>
  <si>
    <t>7497200500</t>
  </si>
  <si>
    <t>Stožáry trakčního vedení Břevno typ 23 L</t>
  </si>
  <si>
    <t>7497200520</t>
  </si>
  <si>
    <t>Stožáry trakčního vedení Materiál pro připevnění břevna 23,34 vč. ukončení břevna A na 1T</t>
  </si>
  <si>
    <t>7497200530</t>
  </si>
  <si>
    <t>Stožáry trakčního vedení Materiál pro připevnění břevna 23,34 vč. ukončení břevna B na 2T</t>
  </si>
  <si>
    <t>7497200540</t>
  </si>
  <si>
    <t>Stožáry trakčního vedení Materiál pro připevnění břevna 23,34 vč. ukončení břevna C na BP</t>
  </si>
  <si>
    <t>7497200560</t>
  </si>
  <si>
    <t>Stožáry trakčního vedení Materiál sestavení pro připevnění závěsu břevna 23,34 na 1T</t>
  </si>
  <si>
    <t>7497200570</t>
  </si>
  <si>
    <t>Stožáry trakčního vedení Materiál sestavení pro připevnění závěsu břevna 23,34 na 2T</t>
  </si>
  <si>
    <t>7497200580</t>
  </si>
  <si>
    <t>Stožáry trakčního vedení Materiál sestavení pro připevnění závěsu břevna 23,34 na BP</t>
  </si>
  <si>
    <t>7497200590</t>
  </si>
  <si>
    <t>Stožáry trakčního vedení Břevínko pro spojení dvojice T stožárů</t>
  </si>
  <si>
    <t>7497300020</t>
  </si>
  <si>
    <t>Vodiče trakčního vedení Závěs na konzole</t>
  </si>
  <si>
    <t>7497300090</t>
  </si>
  <si>
    <t>Vodiče trakčního vedení Závěs lana na bráně (táhlem, bez táhla)</t>
  </si>
  <si>
    <t>7497300200</t>
  </si>
  <si>
    <t>Vodiče trakčního vedení Závěs SIK</t>
  </si>
  <si>
    <t>7497300240</t>
  </si>
  <si>
    <t>Vodiče trakčního vedení Křížení sestav</t>
  </si>
  <si>
    <t>7497300250</t>
  </si>
  <si>
    <t>Vodiče trakčního vedení Věšák troleje</t>
  </si>
  <si>
    <t>7497300280</t>
  </si>
  <si>
    <t>Vodiče trakčního vedení Spojka 2 lan nebo TR + lana</t>
  </si>
  <si>
    <t>7497300300</t>
  </si>
  <si>
    <t>Vodiče trakčního vedení Sjízdná spojka troleje</t>
  </si>
  <si>
    <t>7497300310</t>
  </si>
  <si>
    <t>Vodiče trakčního vedení Dělič v troleji vč. tabulky</t>
  </si>
  <si>
    <t>7497300330</t>
  </si>
  <si>
    <t>Vodiče trakčního vedení Pevný bod kompenzované sestavy</t>
  </si>
  <si>
    <t>7497300340</t>
  </si>
  <si>
    <t>Vodiče trakčního vedení Materiál sestavení pro kotvení pevného bodu na stož. T, P, 2T, DS</t>
  </si>
  <si>
    <t>7497300350</t>
  </si>
  <si>
    <t>Vodiče trakčního vedení Materiál sestavení pro kotvení pevného bodu na stož. BP - jedna kolej</t>
  </si>
  <si>
    <t>7497300410</t>
  </si>
  <si>
    <t>Vodiče trakčního vedení Odtah TR a NL</t>
  </si>
  <si>
    <t>7497300420</t>
  </si>
  <si>
    <t>Vodiče trakčního vedení Pérové kotvení jednoho nebo dvou lan 50-70 mm2 na BP s izolací</t>
  </si>
  <si>
    <t>7497300440</t>
  </si>
  <si>
    <t>Vodiče trakčního vedení Kotvení lana 50-70 mm2 na T</t>
  </si>
  <si>
    <t>7497300450</t>
  </si>
  <si>
    <t>Vodiče trakčního vedení Oboustranné nebo pevné a pérové kotv. lana 50-70 mm2 na T</t>
  </si>
  <si>
    <t>7497300510</t>
  </si>
  <si>
    <t>Vodiče trakčního vedení Vložená izolace v podélných a příčných polích</t>
  </si>
  <si>
    <t>7497300540</t>
  </si>
  <si>
    <t>Vodiče trakčního vedení lano 50 mm2 Bz (lano nosné)</t>
  </si>
  <si>
    <t>7497300540.1</t>
  </si>
  <si>
    <t>Vodiče trakčního vedení lano 50 mm2 Bz (např. lano směrové, příčné, pevných bodů, odtahů)</t>
  </si>
  <si>
    <t>7497300550</t>
  </si>
  <si>
    <t>Vodiče trakčního vedení lano 70 mm2 Bz (lano nosné)</t>
  </si>
  <si>
    <t>7497300550.1</t>
  </si>
  <si>
    <t>Vodiče trakčního vedení lano 70 mm2 Bz (např. lano směrové, příčné, pevných bodů, odtahů)</t>
  </si>
  <si>
    <t>7497300600</t>
  </si>
  <si>
    <t>Vodiče trakčního vedení Pohyb. kotvení TR nebo NL, na BP - 10kN</t>
  </si>
  <si>
    <t>7497300610</t>
  </si>
  <si>
    <t>Vodiče trakčního vedení Pohyb. kotvení TR nebo NL, na BP - 15kN</t>
  </si>
  <si>
    <t>7497300730</t>
  </si>
  <si>
    <t>Vodiče trakčního vedení Pevné kotv. sestavy TV na BP, T, 2xT, 2T/2TB - do 15kN</t>
  </si>
  <si>
    <t>7497300830</t>
  </si>
  <si>
    <t>Vodiče trakčního vedení lano 120 mm2 Cu ( lano - ZV, NV, OV, napájecích převěsů)</t>
  </si>
  <si>
    <t>7497300860</t>
  </si>
  <si>
    <t>Vodiče trakčního vedení Trolejový drát 100 mm2 Cu</t>
  </si>
  <si>
    <t>7497300880</t>
  </si>
  <si>
    <t>Vodiče trakčního vedení Trolejový drát 150 mm2 Cu</t>
  </si>
  <si>
    <t>7497300890</t>
  </si>
  <si>
    <t>Vodiče trakčního vedení Připev. jednostranné lišty pro kotvení ZV, NV, OV</t>
  </si>
  <si>
    <t>7497300940</t>
  </si>
  <si>
    <t>Vodiče trakčního vedení Kotv. 2 lan ZV, NV, OV se zdvojenými izolátory</t>
  </si>
  <si>
    <t>7497301080</t>
  </si>
  <si>
    <t>Vodiče trakčního vedení Lisovaná spojka dvou lan ZV, NV, OV</t>
  </si>
  <si>
    <t>7497301130</t>
  </si>
  <si>
    <t>Vodiče trakčního vedení Materiál sestavení pro připevnění pohonu odpojovače na stožár typu BP</t>
  </si>
  <si>
    <t>7497301140</t>
  </si>
  <si>
    <t>Vodiče trakčního vedení Materiál sestavení pro připevnění odpojovače na stožár typu BP</t>
  </si>
  <si>
    <t>7497301150</t>
  </si>
  <si>
    <t>Vodiče trakčního vedení Pohon odpojovače motorový</t>
  </si>
  <si>
    <t>7497301170</t>
  </si>
  <si>
    <t>Vodiče trakčního vedení Táhlo motorového odpojovače</t>
  </si>
  <si>
    <t>7497301180</t>
  </si>
  <si>
    <t>Vodiče trakčního vedení Odpojovač nebo odpínač na stož. TV</t>
  </si>
  <si>
    <t>7497301330</t>
  </si>
  <si>
    <t>Vodiče trakčního vedení Dva svody z dvojitého napáj. převěsu na TV lany 120 Cu</t>
  </si>
  <si>
    <t>7497301400</t>
  </si>
  <si>
    <t>Vodiče trakčního vedení Proudové propojení sestav TV</t>
  </si>
  <si>
    <t>7497301800</t>
  </si>
  <si>
    <t>Vodiče trakčního vedení Materiál sestavení pro upevnění konzol středové,stranové</t>
  </si>
  <si>
    <t>7497301980</t>
  </si>
  <si>
    <t>Vodiče trakčního vedení Ukolejnění s průrazkou T, P, 2T, BP, DS, OK - 1 vodič</t>
  </si>
  <si>
    <t>7497301990</t>
  </si>
  <si>
    <t>Vodiče trakčního vedení Ukolejnění s průrazkou T, P, 2T, BP, DS, OK - 2 vodiče</t>
  </si>
  <si>
    <t>7497302000</t>
  </si>
  <si>
    <t>Vodiče trakčního vedení Ukolejnění s průrazkou výzt. dvojice 2T, 2P - 1 vodič</t>
  </si>
  <si>
    <t>7497302230</t>
  </si>
  <si>
    <t>Vodiče trakčního vedení Materiál sestavení návěstní štít do sestavy TV</t>
  </si>
  <si>
    <t>7497302250</t>
  </si>
  <si>
    <t>Vodiče trakčního vedení Výstražné tabulky na stožáru T, P, BP, DS</t>
  </si>
  <si>
    <t>7497302260</t>
  </si>
  <si>
    <t>Vodiče trakčního vedení Tabulka číslování stožárů a pohonů odpojovačů 1 - 3 znaky</t>
  </si>
  <si>
    <t>7497131010</t>
  </si>
  <si>
    <t>Úprava kabelů u základu trakčního vedení - obsahuje i ruční výkop v průměrné hloubce 80 cm a šíři 50 cm v zemině 4, zřízení a odstranění pažení, případně čerpání vody, demolici zpevněných ploch před úpravou, ověření kabelové trasy</t>
  </si>
  <si>
    <t>7497150510</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</si>
  <si>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výztuže, montáž kovaných svorníků nebo provedení dutiny pro upevnění stožáru trakčního vedení</t>
  </si>
  <si>
    <t>7497152010</t>
  </si>
  <si>
    <t>Montáž kotevního sloupku trakčního vedení</t>
  </si>
  <si>
    <t>7497155010</t>
  </si>
  <si>
    <t>Montáž ochranné sítě nebo zábrany na podstavci pro trakční vedení včetně montáže betonových patek</t>
  </si>
  <si>
    <t>7497251005</t>
  </si>
  <si>
    <t>Montáž stožárů trakčního vedení výšky do 14 m, typ T, TB - včetně vsazení do dutiny, neobsahuje betonáž hlavičky základů</t>
  </si>
  <si>
    <t>7497251015</t>
  </si>
  <si>
    <t>Montáž stožárů trakčního vedení výšky do 14 m, typ TS, TSI, TBS, TBSI - včetně konečné regulace po zatížení</t>
  </si>
  <si>
    <t>7497251050</t>
  </si>
  <si>
    <t>Montáž stožárů trakčního vedení výšky do do 16 m, typ BP - včetně konečné regulace po zatížení</t>
  </si>
  <si>
    <t>7497252015</t>
  </si>
  <si>
    <t>Jednostranné připevnění břevna typ 23, 34</t>
  </si>
  <si>
    <t>7497254015</t>
  </si>
  <si>
    <t>Připevnění závěsu břevna typ 23, 34</t>
  </si>
  <si>
    <t>7497255015</t>
  </si>
  <si>
    <t>Montáž břevínka pro spojení dvojice T stožárů</t>
  </si>
  <si>
    <t>7497350020</t>
  </si>
  <si>
    <t>Montáž závěsu na konzole bez přídavného lana</t>
  </si>
  <si>
    <t>7497350070</t>
  </si>
  <si>
    <t>Uvolnění a zpětná montáž troleje nebo nosného lana z ramene trakčního vedení, SIK, závěsu</t>
  </si>
  <si>
    <t>7497350100</t>
  </si>
  <si>
    <t>Montáž závěsu lana na bráně (táhlem, bez táhla)</t>
  </si>
  <si>
    <t>7497350155</t>
  </si>
  <si>
    <t>Montáž závěsu SIK</t>
  </si>
  <si>
    <t>7497350190</t>
  </si>
  <si>
    <t>Montáž křížení sestav</t>
  </si>
  <si>
    <t>7497350200</t>
  </si>
  <si>
    <t>Montáž věšáku troleje</t>
  </si>
  <si>
    <t>7497350230</t>
  </si>
  <si>
    <t>Montáž spojky 2 lan nebo troleje a lana</t>
  </si>
  <si>
    <t>7497350240</t>
  </si>
  <si>
    <t>Montáž spojky sjízdné trolejové</t>
  </si>
  <si>
    <t>7497350250</t>
  </si>
  <si>
    <t>Montáž děliče v troleji včetně tabulky</t>
  </si>
  <si>
    <t>7497350270</t>
  </si>
  <si>
    <t>Montáž pevného bodu kompenzované sestavy</t>
  </si>
  <si>
    <t>7497350290</t>
  </si>
  <si>
    <t>Montáž kotvení pevného bodu na stožár T, P, 2T, DS</t>
  </si>
  <si>
    <t>176</t>
  </si>
  <si>
    <t>7497350295</t>
  </si>
  <si>
    <t>Montáž kotvení pevného bodu na stožár BP - jedna kolej</t>
  </si>
  <si>
    <t>178</t>
  </si>
  <si>
    <t>7497350330</t>
  </si>
  <si>
    <t>Montáž lan pevných bodů a odtahů 50 mm2 Bz, Fe</t>
  </si>
  <si>
    <t>180</t>
  </si>
  <si>
    <t>7497350332</t>
  </si>
  <si>
    <t>Montáž lan pevných bodů a odtahů 70 mm2 Bz, Fe</t>
  </si>
  <si>
    <t>182</t>
  </si>
  <si>
    <t>7497350350</t>
  </si>
  <si>
    <t>Montáž odtahu troleje a nosného lana</t>
  </si>
  <si>
    <t>184</t>
  </si>
  <si>
    <t>7497350365</t>
  </si>
  <si>
    <t>Kotvení lana 50-70 mm2 na stožár T</t>
  </si>
  <si>
    <t>186</t>
  </si>
  <si>
    <t>7497350370</t>
  </si>
  <si>
    <t>Kotvení lana oboustranné nebo pevné a pérové 50-70 mm2 na stožár T</t>
  </si>
  <si>
    <t>188</t>
  </si>
  <si>
    <t>7497350420</t>
  </si>
  <si>
    <t>Vložení izolace v podélných a příčných polích</t>
  </si>
  <si>
    <t>190</t>
  </si>
  <si>
    <t>7497350462</t>
  </si>
  <si>
    <t>Montáž pohyblivého kotvení sestavy trakčního vedení troleje nebo nosného lana na stožár BP 10 kN</t>
  </si>
  <si>
    <t>192</t>
  </si>
  <si>
    <t>7497350464</t>
  </si>
  <si>
    <t>Montáž pohyblivého kotvení sestavy trakčního vedení troleje nebo nosného lana na stožár BP 15 kN</t>
  </si>
  <si>
    <t>194</t>
  </si>
  <si>
    <t>7497350640</t>
  </si>
  <si>
    <t>Pevné kotvení sestavy trakčního vedení na stožár BP, T, 2xT, 2T/2TB - do 15 kN</t>
  </si>
  <si>
    <t>196</t>
  </si>
  <si>
    <t>7497350700</t>
  </si>
  <si>
    <t>Tažení nosného lana do 240 mm2 Bz, Cu</t>
  </si>
  <si>
    <t>198</t>
  </si>
  <si>
    <t>7497350710</t>
  </si>
  <si>
    <t>Tažení troleje do 150 mm2 Cu</t>
  </si>
  <si>
    <t>7497350720</t>
  </si>
  <si>
    <t>Výšková regulace troleje</t>
  </si>
  <si>
    <t>202</t>
  </si>
  <si>
    <t>7497350730</t>
  </si>
  <si>
    <t>Montáž definitivní regulace pohyblivého kotvení troleje</t>
  </si>
  <si>
    <t>204</t>
  </si>
  <si>
    <t>7497350732</t>
  </si>
  <si>
    <t>Montáž definitivní regulace pohyblivého kotvení nosného lana</t>
  </si>
  <si>
    <t>206</t>
  </si>
  <si>
    <t>7497350750</t>
  </si>
  <si>
    <t>Zajištění kotvení nosného lana a troleje všech sestavení</t>
  </si>
  <si>
    <t>208</t>
  </si>
  <si>
    <t>7497350760</t>
  </si>
  <si>
    <t>Zkouška trakčního vedení vlastností mechanických - prvotní zkouška dodaného zařízení podle TKP</t>
  </si>
  <si>
    <t>210</t>
  </si>
  <si>
    <t>7497350765</t>
  </si>
  <si>
    <t>Zkouška trakčního vedení vlastností elektrických - prvotní zkouška dodaného zařízení podle TKP</t>
  </si>
  <si>
    <t>212</t>
  </si>
  <si>
    <t>7497350780</t>
  </si>
  <si>
    <t>Připevnění lišty pro kotvení zesilovací, napájecí a obcházecí vedení (ZV, NV, OV) jednostranné</t>
  </si>
  <si>
    <t>214</t>
  </si>
  <si>
    <t>7497350815</t>
  </si>
  <si>
    <t>Montáž kotvení lana zesilovacího, napájecího a obcházecího vedení dvou se zdvojenými izolátory</t>
  </si>
  <si>
    <t>216</t>
  </si>
  <si>
    <t>7497350920</t>
  </si>
  <si>
    <t>Montáž lisované spojky zesilovacího, napájecího a obcházecího vedení dvou lan</t>
  </si>
  <si>
    <t>218</t>
  </si>
  <si>
    <t>7497350960</t>
  </si>
  <si>
    <t>Tažení lana pro zesilovací, napájecí a obcházecí vedení do 240 mm2 Cu, AlFe</t>
  </si>
  <si>
    <t>220</t>
  </si>
  <si>
    <t>7497350970</t>
  </si>
  <si>
    <t>Montáž pohonu odpojovače motorového</t>
  </si>
  <si>
    <t>222</t>
  </si>
  <si>
    <t>7497350990</t>
  </si>
  <si>
    <t>Montáž odpojovače nebo odpínače, příp. s uzemňovacím nožem na stožár trakčního vedení</t>
  </si>
  <si>
    <t>224</t>
  </si>
  <si>
    <t>7497351080</t>
  </si>
  <si>
    <t>Montáž svodu trakčního vedení lany 120 Cu dvou z dvojitého napájecího převěsu</t>
  </si>
  <si>
    <t>226</t>
  </si>
  <si>
    <t>7497351135</t>
  </si>
  <si>
    <t>Montáž proudového propojení sestav trakčního vedení</t>
  </si>
  <si>
    <t>228</t>
  </si>
  <si>
    <t>7497351400</t>
  </si>
  <si>
    <t>Upevnění konzol středové, stranové</t>
  </si>
  <si>
    <t>230</t>
  </si>
  <si>
    <t>7497351590</t>
  </si>
  <si>
    <t>Montáž ukolejnění s průrazkou T, P, 2T, BP, DS, OK - 1 vodič</t>
  </si>
  <si>
    <t>232</t>
  </si>
  <si>
    <t>7497351595</t>
  </si>
  <si>
    <t>Montáž ukolejnění s průrazkou T, P, 2T, BP, DS, OK - 2 vodiče</t>
  </si>
  <si>
    <t>234</t>
  </si>
  <si>
    <t>7497351610</t>
  </si>
  <si>
    <t>Montáž ukolejnění s průrazkou výzt. dvojice 2T, 2P - 1 vodič</t>
  </si>
  <si>
    <t>236</t>
  </si>
  <si>
    <t>7497351750</t>
  </si>
  <si>
    <t>Připevnění štítu návěstního</t>
  </si>
  <si>
    <t>238</t>
  </si>
  <si>
    <t>7497351770</t>
  </si>
  <si>
    <t>Montáž výstražných tabulek na stožáru T, P, BP, DS</t>
  </si>
  <si>
    <t>240</t>
  </si>
  <si>
    <t>7497351780</t>
  </si>
  <si>
    <t>Číslování stožárů a pohonů odpojovačů 1 - 3 znaky</t>
  </si>
  <si>
    <t>242</t>
  </si>
  <si>
    <t>7497351810</t>
  </si>
  <si>
    <t>Úpravy stávajícího trakčního vedení provizorní stavy za 100 m - obsahuje i veškeré další práce a úpravy na stávajícím trakčního vedení, nutné ke zprovoznění trakčního vedení</t>
  </si>
  <si>
    <t>244</t>
  </si>
  <si>
    <t>7497351840</t>
  </si>
  <si>
    <t>Zpracování KSU a TP pro účely zavedení do provozu za 100 m - při uvádění do provozu</t>
  </si>
  <si>
    <t>246</t>
  </si>
  <si>
    <t>7497655010</t>
  </si>
  <si>
    <t>Tažné hnací vozidlo k pracovním soupravám pro montáž a demontáž - obsahuje i veškeré výkony tažného hnacího vozidla pro posun montážní techniky v kolejišti</t>
  </si>
  <si>
    <t>248</t>
  </si>
  <si>
    <t>7497271015</t>
  </si>
  <si>
    <t>Demontáže zařízení trakčního vedení stožáru TS, TBS - demontáž stávajícího zařízení se všemi pomocnými doplňujícími úpravami</t>
  </si>
  <si>
    <t>250</t>
  </si>
  <si>
    <t>7497271035</t>
  </si>
  <si>
    <t>Demontáže zařízení trakčního vedení stožáru BP, AP - demontáž stávajícího zařízení se všemi pomocnými doplňujícími úpravami</t>
  </si>
  <si>
    <t>252</t>
  </si>
  <si>
    <t>7497271040</t>
  </si>
  <si>
    <t>Demontáže zařízení trakčního vedení stožáru brány krakorce 23, 34 - demontáž stávajícího zařízení se všemi pomocnými doplňujícími úpravami , včetně vyvěšení a ukončení</t>
  </si>
  <si>
    <t>254</t>
  </si>
  <si>
    <t>7497271045</t>
  </si>
  <si>
    <t>Demontáže zařízení trakčního vedení stožáru konzoly TV - demontáž stávajícího zařízení se všemi pomocnými doplňujícími úpravami , včetně upevnění</t>
  </si>
  <si>
    <t>7497371010</t>
  </si>
  <si>
    <t>Demontáže zařízení trakčního vedení závěsu na bráně - demontáž stávajícího zařízení se všemi pomocnými doplňujícími úpravami</t>
  </si>
  <si>
    <t>258</t>
  </si>
  <si>
    <t>7497371025</t>
  </si>
  <si>
    <t>Demontáže zařízení trakčního vedení závěsu odtahu troleje, nosného lana - demontáž stávajícího zařízení se všemi pomocnými doplňujícími úpravami</t>
  </si>
  <si>
    <t>260</t>
  </si>
  <si>
    <t>7497371030</t>
  </si>
  <si>
    <t>Demontáže zařízení trakčního vedení závěsu příčných lan směrových, nosných - demontáž stávajícího zařízení se všemi pomocnými doplňujícími úpravami , včetně kotvení</t>
  </si>
  <si>
    <t>262</t>
  </si>
  <si>
    <t>7497371040</t>
  </si>
  <si>
    <t>Demontáže zařízení trakčního vedení závěsu věšáku - demontáž stávajícího zařízení se všemi pomocnými doplňujícími úpravami , úplná</t>
  </si>
  <si>
    <t>264</t>
  </si>
  <si>
    <t>7497371045</t>
  </si>
  <si>
    <t>Demontáže zařízení trakčního vedení závěsu podélné nebo příčné proudové propojky - demontáž stávajícího zařízení se všemi pomocnými doplňujícími úpravami</t>
  </si>
  <si>
    <t>266</t>
  </si>
  <si>
    <t>7497371060</t>
  </si>
  <si>
    <t>Demontáže zařízení trakčního vedení závěsu děliče - demontáž stávajícího zařízení se všemi pomocnými doplňujícími úpravami , úplná</t>
  </si>
  <si>
    <t>268</t>
  </si>
  <si>
    <t>7497371065</t>
  </si>
  <si>
    <t>Demontáže zařízení trakčního vedení závěsu vložené izolace - demontáž stávajícího zařízení se všemi pomocnými doplňujícími úpravami</t>
  </si>
  <si>
    <t>270</t>
  </si>
  <si>
    <t>7497371070</t>
  </si>
  <si>
    <t>Demontáže zařízení trakčního vedení závěsu pevného bodu - demontáž stávajícího zařízení se všemi pomocnými doplňujícími úpravami , včetně zakotvení</t>
  </si>
  <si>
    <t>272</t>
  </si>
  <si>
    <t>7497371110</t>
  </si>
  <si>
    <t>Demontáže zařízení trakčního vedení troleje včetně nástavků stříhání - demontáž stávajícího zařízení se všemi pomocnými doplňujícími úpravami</t>
  </si>
  <si>
    <t>274</t>
  </si>
  <si>
    <t>7497371310</t>
  </si>
  <si>
    <t>Demontáže zařízení trakčního vedení kotvení troleje, nosného lana pevně - demontáž stávajícího zařízení se všemi pomocnými doplňujícími úpravami</t>
  </si>
  <si>
    <t>276</t>
  </si>
  <si>
    <t>7497371315</t>
  </si>
  <si>
    <t>Demontáže zařízení trakčního vedení kotvení troleje, nosného lana pohyblivě - demontáž stávajícího zařízení se všemi pomocnými doplňujícími úpravami</t>
  </si>
  <si>
    <t>278</t>
  </si>
  <si>
    <t>7497371350</t>
  </si>
  <si>
    <t>Demontáže zařízení trakčního vedení kotvení zesilovacího, napájecího, obcházecího vedení včetně připevnění lišt - demontáž stávajícího zařízení se všemi pomocnými doplňujícími úpravami</t>
  </si>
  <si>
    <t>280</t>
  </si>
  <si>
    <t>7497371425</t>
  </si>
  <si>
    <t>Demontáže zařízení trakčního vedení lana zesilovacího vedení odpojovače s pohonem včetně svodu - demontáž stávajícího zařízení se všemi pomocnými doplňujícími úpravami</t>
  </si>
  <si>
    <t>282</t>
  </si>
  <si>
    <t>7497371615</t>
  </si>
  <si>
    <t>Demontáže zařízení trakčního vedení svodu dvojité lano - demontáž stávajícího zařízení se všemi pomocnými doplňujícími úpravami</t>
  </si>
  <si>
    <t>284</t>
  </si>
  <si>
    <t>7497371625</t>
  </si>
  <si>
    <t>Demontáže zařízení trakčního vedení svodu ukolejnění konstrukcí a stožárů - demontáž stávajícího zařízení se všemi pomocnými doplňujícími úpravami</t>
  </si>
  <si>
    <t>286</t>
  </si>
  <si>
    <t>7497371720</t>
  </si>
  <si>
    <t>Demontáže zařízení trakčního vedení břevínka propojení stožárové dvojice - demontáž stávajícího zařízení se všemi pomocnými doplňujícími úpravami</t>
  </si>
  <si>
    <t>288</t>
  </si>
  <si>
    <t>7497371725</t>
  </si>
  <si>
    <t>Demontáže zařízení trakčního vedení návěst pro el. provoz - demontáž stávajícího zařízení se všemi pomocnými doplňujícími úpravami</t>
  </si>
  <si>
    <t>290</t>
  </si>
  <si>
    <t>292</t>
  </si>
  <si>
    <t>7498156010</t>
  </si>
  <si>
    <t>Měření dotykových napětí u trakčního stožáru - obsahuje i cenu měření a kontrolu parametrů trolejových vedení a trakčních zařízení podle požadavku ČSN, jejich vyhodnocení včetně nájmu mechanizmu a měřících zařízení</t>
  </si>
  <si>
    <t>294</t>
  </si>
  <si>
    <t>7498157010</t>
  </si>
  <si>
    <t>Revize a kontroly technická kontrola - obsahuje i cenu měření a kontrolu parametrů trolejových vedení a trakčních zařízení podle požadavku ČSN, jejich vyhodnocení včetně nájmu mechanizmu a měřících zařízení</t>
  </si>
  <si>
    <t>296</t>
  </si>
  <si>
    <t>7498158010</t>
  </si>
  <si>
    <t>Výkon jednotek správce trakčního vedení mimo výkonů investora úplný - obsahuje i cenu za zajištění pracoviště správcem trakčního vedení (zkratování trakčního vedení), zajištění přejezdů správcem trakčního vedení včetně nájmu pracovníků a použitých mechanizmů nutných k výkonu</t>
  </si>
  <si>
    <t>9791003000</t>
  </si>
  <si>
    <t>Odvoz vybouraných materiálů vybouraných hmot nebo konstrukcí do 1 km</t>
  </si>
  <si>
    <t>304</t>
  </si>
  <si>
    <t>9791004000</t>
  </si>
  <si>
    <t>Odvoz vybouraných materiálů vybouraných hmot nebo konstrukcí příplatek ZKD 1 km u odvozu</t>
  </si>
  <si>
    <t>tkm</t>
  </si>
  <si>
    <t>306</t>
  </si>
  <si>
    <t>9791021000</t>
  </si>
  <si>
    <t>Poplatek za uložení odpadu na oficiální skládku</t>
  </si>
  <si>
    <t>308</t>
  </si>
  <si>
    <t>SO 01-35-01.02 - ÚRS</t>
  </si>
  <si>
    <t>Bourání základů ze ŽB</t>
  </si>
  <si>
    <t>302</t>
  </si>
  <si>
    <t>SO 01-35-01.03 - VRN</t>
  </si>
  <si>
    <t>Dokumentace skutečného provedení stavby + realizační dokumentace</t>
  </si>
  <si>
    <t>-1368795852</t>
  </si>
  <si>
    <t>SO 01-36-01 - kabelové rozvody, osvětlení a DOÚO</t>
  </si>
  <si>
    <t>SO 01-36-01.1 - Rozvody a osvětlení - ÚOŽI</t>
  </si>
  <si>
    <t>7493151010</t>
  </si>
  <si>
    <t>Montáž osvětlovacích stožárů včetně výstroje sklopných výšky do 12 m - včetně připojovací svorkovnice pro 2x svítidla, kabelového vedení ke svítidlům a veškerého příslušenství. Neobsahuje základovou konstrukci a montáž svítidla</t>
  </si>
  <si>
    <t>1309349736</t>
  </si>
  <si>
    <t>7493152530</t>
  </si>
  <si>
    <t>Montáž svítidla pro železnici na sklopný stožár - kompletace a montáž včetně "superlife" světelného zdroje, elektronického předřadníku a připojení kabelu</t>
  </si>
  <si>
    <t>-824197535</t>
  </si>
  <si>
    <t>7493100050</t>
  </si>
  <si>
    <t>Silnoproudá zařízení Venkovní osvětlení Osvětlovací stožáry sklopné výšky od 7 do 9 m, žárově zinkovaný, vč. Výstroje,stožár nesmí mít dvířka (z důvodu neoprávněného vstupu), přístup ke svorkovnici bude možný až po sklopení stožáru, kdy se dolní část plně otevře a umožní snadný přístup ke svorkovnicím.</t>
  </si>
  <si>
    <t>31219628</t>
  </si>
  <si>
    <t>7493100010</t>
  </si>
  <si>
    <t>Silnoproudá zařízení Venkovní osvětlení Osvětlovací stožáry sklopné výšky do 6 m, žárově zinkovaný, vč. výstroje, stožár nesmí mít dvířka (z důvodu neoprávněného vstupu), přístup ke svorkovnici bude možný až po sklopení stožáru, kdy se dolní část plně otevře a umožní snadný přístup ke svorkovnicím.</t>
  </si>
  <si>
    <t>-666586356</t>
  </si>
  <si>
    <t>7493100660</t>
  </si>
  <si>
    <t>Silnoproudá zařízení Venkovní osvětlení Svítidla pro železnici LED svítidlo o příkonu 36 - 55 W určené pro osvětlení venkovních prostor veřejnosti přístupných (nástupiště, přechody kolejiště) na ŽDC.</t>
  </si>
  <si>
    <t>1106134377</t>
  </si>
  <si>
    <t>7493100460</t>
  </si>
  <si>
    <t>Silnoproudá zařízení Venkovní osvětlení Výložníky pro osvětlovací stožáry Dvouramenný</t>
  </si>
  <si>
    <t>1343023376</t>
  </si>
  <si>
    <t>7492652016</t>
  </si>
  <si>
    <t>Montáž kabelů 4- a 5-žílových Al do 240 mm2 - uložení do země, chráničky, na rošty, pod omítku apod.</t>
  </si>
  <si>
    <t>66528351</t>
  </si>
  <si>
    <t>7492554020</t>
  </si>
  <si>
    <t>Montáž kabelů 4- a 5-žílových Cu do 240 mm2 - uložení do země, chráničky, na rošty, pod omítku apod.</t>
  </si>
  <si>
    <t>-676484934</t>
  </si>
  <si>
    <t>-917063911</t>
  </si>
  <si>
    <t>-1207088913</t>
  </si>
  <si>
    <t>7492554012</t>
  </si>
  <si>
    <t>Montáž kabelů 4- a 5-žílových Cu do 25 mm2 - uložení do země, chráničky, na rošty, pod omítku apod.</t>
  </si>
  <si>
    <t>-665488370</t>
  </si>
  <si>
    <t>7492555028</t>
  </si>
  <si>
    <t>Montáž kabelů vícežílových Cu 12 x 4 mm2 - uložení do země, chráničky, na rošty, pod omítku apod.</t>
  </si>
  <si>
    <t>-102203696</t>
  </si>
  <si>
    <t>889431570</t>
  </si>
  <si>
    <t>1981834143</t>
  </si>
  <si>
    <t>7492751028</t>
  </si>
  <si>
    <t>513967045</t>
  </si>
  <si>
    <t>7492752010</t>
  </si>
  <si>
    <t>Montáž ukončení kabelů nn kabelovou spojkou 3/4/5 - žílové kabely s plastovou izolací do 16 mm2 - včetně odizolování pláště a izolace žil kabelu, včetně ukončení žil a stínění (oko)</t>
  </si>
  <si>
    <t>-1771759780</t>
  </si>
  <si>
    <t>7492752018</t>
  </si>
  <si>
    <t>1776032157</t>
  </si>
  <si>
    <t>153356687</t>
  </si>
  <si>
    <t>7492752042</t>
  </si>
  <si>
    <t>Montáž ukončení kabelů nn kabelovou spojkou vícežilové kabely s plastovou izolací do 4 mm2 8-14 - žílové kabely - včetně odizolování pláště a izolace žil kabelu, včetně ukončení žil a stínění (oko)</t>
  </si>
  <si>
    <t>423930805</t>
  </si>
  <si>
    <t>7492600180</t>
  </si>
  <si>
    <t>2079610941</t>
  </si>
  <si>
    <t>7492501820</t>
  </si>
  <si>
    <t>Silnoproudé rozvody Kabely, vodiče, šňůry Cu - nn Kabel silový 4 a 5-žílový Cu, plastová izolace CYKY 3J240+120 (3Bx240+120)</t>
  </si>
  <si>
    <t>917021679</t>
  </si>
  <si>
    <t>Poznámka k položce:
CYKY-J 4x240</t>
  </si>
  <si>
    <t>7492501800</t>
  </si>
  <si>
    <t>Silnoproudé rozvody Kabely, vodiče, šňůry Cu - nn Kabel silový 4 a 5-žílový Cu, plastová izolace CYKY 3J150+70 (3Bx150+70)</t>
  </si>
  <si>
    <t>1877000577</t>
  </si>
  <si>
    <t>7492501900</t>
  </si>
  <si>
    <t>Silnoproudé rozvody Kabely, vodiče, šňůry Cu - nn Kabel silový 4 a 5-žílový Cu, plastová izolace CYKY 4J25 (4Bx25)</t>
  </si>
  <si>
    <t>1686571238</t>
  </si>
  <si>
    <t>-412974068</t>
  </si>
  <si>
    <t>7492501980</t>
  </si>
  <si>
    <t>Silnoproudé rozvody Kabely, vodiče, šňůry Cu - nn Kabel silový 4 a 5-žílový Cu, plastová izolace CYKY 5J10 (5Cx10)</t>
  </si>
  <si>
    <t>-1471414364</t>
  </si>
  <si>
    <t>7492502020</t>
  </si>
  <si>
    <t>Silnoproudé rozvody Kabely, vodiče, šňůry Cu - nn Kabel silový 4 a 5-žílový Cu, plastová izolace CYKY 5J4 (5Cx4)</t>
  </si>
  <si>
    <t>-1989212298</t>
  </si>
  <si>
    <t>Silnoproudé rozvody Kabely, vodiče, šňůry Cu - nn Kabel silový 2 a 3-žílový Cu, plastová izolace CYKY 3J1,5 (3Cx 1,5)</t>
  </si>
  <si>
    <t>1974163708</t>
  </si>
  <si>
    <t>Silnoproudé rozvody Kabely, vodiče, šňůry Cu - nn Kabel silový 2 a 3-žílový Cu, plastová izolace CYKY 3J2,5 (3Cx 2,5)</t>
  </si>
  <si>
    <t>-1215977377</t>
  </si>
  <si>
    <t>7492502160</t>
  </si>
  <si>
    <t>Silnoproudé rozvody Kabely, vodiče, šňůry Cu - nn Kabel silový více-žílový Cu, plastová izolace CYKY 12J4 (12Cx4)</t>
  </si>
  <si>
    <t>-1684514243</t>
  </si>
  <si>
    <t>7492103670</t>
  </si>
  <si>
    <t>Silnoproudé rozvody Spojovací vedení, podpěrné izolátory Spojky, ukončení pasu, ostatní Spojka SVCZC 240 AL smršťovací</t>
  </si>
  <si>
    <t>-1618111462</t>
  </si>
  <si>
    <t>7492103370</t>
  </si>
  <si>
    <t>Silnoproudé rozvody Spojovací vedení, podpěrné izolátory Spojky, ukončení pasu, ostatní Spojka SVCZC 240 CU smršťovací</t>
  </si>
  <si>
    <t>-169472134</t>
  </si>
  <si>
    <t>7492103650</t>
  </si>
  <si>
    <t>Silnoproudé rozvody Spojovací vedení, podpěrné izolátory Spojky, ukončení pasu, ostatní Spojka SVCZC 150 AL smršťovací</t>
  </si>
  <si>
    <t>-986035699</t>
  </si>
  <si>
    <t>7492103400</t>
  </si>
  <si>
    <t>Silnoproudé rozvody Spojovací vedení, podpěrné izolátory Spojky, ukončení pasu, ostatní Spojka SVCZV 5x4 -6</t>
  </si>
  <si>
    <t>-198462462</t>
  </si>
  <si>
    <t>7492103380</t>
  </si>
  <si>
    <t>Silnoproudé rozvody Spojovací vedení, podpěrné izolátory Spojky, ukončení pasu, ostatní Spojka SVCZV 3x1,5-2,5</t>
  </si>
  <si>
    <t>-1820877843</t>
  </si>
  <si>
    <t>7492103600</t>
  </si>
  <si>
    <t xml:space="preserve">Spojovací vedení, podpěrné izolátory Spojky, ukončení pasu, ostatní Spojka SVCZC  6-35 smršťovací</t>
  </si>
  <si>
    <t>-1543336641</t>
  </si>
  <si>
    <t>7492103260</t>
  </si>
  <si>
    <t>Spojovací vedení, podpěrné izolátory Spojky, ukončení pasu, ostatní Spojka SVCZC 25 CU smršťovací</t>
  </si>
  <si>
    <t>1881266813</t>
  </si>
  <si>
    <t>Poznámka k položce:
nahradit spojkou SVCZV 12x4-6</t>
  </si>
  <si>
    <t>7491100110</t>
  </si>
  <si>
    <t>Elektroinstalační materiál, ocelové konstrukce, uzemnění Trubková vedení Ohebné elektroinstalační trubky KOPOFLEX 40 rudá</t>
  </si>
  <si>
    <t>1808134415</t>
  </si>
  <si>
    <t>Elektroinstalační materiál, ocelové konstrukce, uzemnění Trubková vedení Ohebné elektroinstalační trubky KOPOFLEX 50 rudá</t>
  </si>
  <si>
    <t>323039968</t>
  </si>
  <si>
    <t>7491100130</t>
  </si>
  <si>
    <t>Elektroinstalační materiál, ocelové konstrukce, uzemnění Trubková vedení Ohebné elektroinstalační trubky KOPOFLEX 110 rudá</t>
  </si>
  <si>
    <t>2049293820</t>
  </si>
  <si>
    <t>7491100190</t>
  </si>
  <si>
    <t>Elektroinstalační materiál, ocelové konstrukce, uzemnění Trubková vedení Ohebné elektroinstalační trubky KOPOFLEX 125 rudá</t>
  </si>
  <si>
    <t>-180657125</t>
  </si>
  <si>
    <t>-195451575</t>
  </si>
  <si>
    <t>1322895540</t>
  </si>
  <si>
    <t>Trasy kabelového vedení Trasy kabelového vedení Chráničky optického kabelu HDPE 6040 průměr 40/33 mm</t>
  </si>
  <si>
    <t>1430155923</t>
  </si>
  <si>
    <t>Trasy kabelového vedení Trasy kabelového vedení Spojky šroubovací pro chráničky optického kabelu HDPE 5050 průměr 40 mm</t>
  </si>
  <si>
    <t>736208906</t>
  </si>
  <si>
    <t>7491652010</t>
  </si>
  <si>
    <t>-1537887680</t>
  </si>
  <si>
    <t>7491652040</t>
  </si>
  <si>
    <t>60545288</t>
  </si>
  <si>
    <t>509830698</t>
  </si>
  <si>
    <t>7491600190</t>
  </si>
  <si>
    <t>Elektroinstalační materiál, ocelové konstrukce, uzemnění Uzemnění Vnější Uzemňovací vedení v zemi, kruhovým vodičem FeZn do D=10 mm</t>
  </si>
  <si>
    <t>1238753244</t>
  </si>
  <si>
    <t>7491600260</t>
  </si>
  <si>
    <t>Elektroinstalační materiál, ocelové konstrukce, uzemnění Uzemnění Vnější Tyč ZT 1,5t T-profil zemnící</t>
  </si>
  <si>
    <t>1123048623</t>
  </si>
  <si>
    <t>7491601410</t>
  </si>
  <si>
    <t>Elektroinstalační materiál, ocelové konstrukce, uzemnění Uzemnění Hromosvodné vedení Svorka SP</t>
  </si>
  <si>
    <t>-1229907461</t>
  </si>
  <si>
    <t>7593505150</t>
  </si>
  <si>
    <t>Pokládka výstražné fólie do výkopu</t>
  </si>
  <si>
    <t>1998538683</t>
  </si>
  <si>
    <t>7592700655</t>
  </si>
  <si>
    <t>Upozorňovadla, značky Upozorňovadla, značky Ostatní Fólie výstražná červená š34cm (HM0673909992034)</t>
  </si>
  <si>
    <t>1304142136</t>
  </si>
  <si>
    <t>7493171012</t>
  </si>
  <si>
    <t>Demontáž osvětlovacích stožárů výšky přes 6 do 14 m - včetně veškeré elektrovýzbroje (svítidla, kabely, rozvodnice)</t>
  </si>
  <si>
    <t>1616798064</t>
  </si>
  <si>
    <t>7493172010</t>
  </si>
  <si>
    <t>Demontáž osvětlovací věže trubkové do výšky 25 m - včetně veškeré elektrovýzbroje (svítidla, kabely, rozvodnice)</t>
  </si>
  <si>
    <t>1448695371</t>
  </si>
  <si>
    <t>7496573020</t>
  </si>
  <si>
    <t>Demontáž kabelových skříní nn zděné nebo betonové - včetně odpojení kabelů a bourání zdiva nebo betonu pilíře</t>
  </si>
  <si>
    <t>-1506167526</t>
  </si>
  <si>
    <t>7494271010</t>
  </si>
  <si>
    <t>-2052702162</t>
  </si>
  <si>
    <t>7496572010</t>
  </si>
  <si>
    <t>Demontáž zařízení dálkového ovládání úsekových odpojovačů ovladače</t>
  </si>
  <si>
    <t>-403797267</t>
  </si>
  <si>
    <t>7494251012</t>
  </si>
  <si>
    <t>Montáž rozvaděčů skříňových oceloplechových IP40, prázdných jednostranného pole výška do 2 250 mm hloubka do 800 mm š 600-800 mm - včetně bočních zákrytů, dodání atestů a celkové revizní zprávy včetně kusové zkoušky, neobsahuje elektrovýzbroj</t>
  </si>
  <si>
    <t>836147365</t>
  </si>
  <si>
    <t>7493654020</t>
  </si>
  <si>
    <t>Montáž rozpojovacích skříní SR a SD venkovních na pojistkové lišty nebo na pojistkové spodky do 400 A pro připojení kabelů (i kabelové smyčky) do 240 mm2 kompaktní pilíř s 2 - 3 sadami pojistkových lišt - včetně elektrovýzbroje, neobsahuje cenu za zemní práce</t>
  </si>
  <si>
    <t>705996923</t>
  </si>
  <si>
    <t>7493654022</t>
  </si>
  <si>
    <t>Montáž rozpojovacích skříní SR a SD venkovních na pojistkové lišty nebo na pojistkové spodky do 400 A pro připojení kabelů (i kabelové smyčky) do 240 mm2 kompaktní pilíř s 4 - 5 sadami pojistkových lišt - včetně elektrovýzbroje, neobsahuje cenu za zemní práce</t>
  </si>
  <si>
    <t>-1786623746</t>
  </si>
  <si>
    <t>7493653015</t>
  </si>
  <si>
    <t>Montáž skříní přípojkových SS venkovních pro připojení kabelů (i kabelové smyčky) do 240 mm2 na stěnu nebo do výklenku se 3-4 sadami jistících prvků - včetně elektrovýzbrojhe a zednického zapravení zdiva, neobsahuje cenu za vybourání niky</t>
  </si>
  <si>
    <t>1927489931</t>
  </si>
  <si>
    <t>7493655025</t>
  </si>
  <si>
    <t>Montáž skříní elektroměrových venkovních pro přímé měření do 80 A pro připojení kabelů do 16 mm2 dvousazbové, včetně jističe do 80 A a jističe 2 B/1 kompaktní pilíř - včetně elektrovýzbroje , neobsahuje cenu za zemní práce</t>
  </si>
  <si>
    <t>-1290523097</t>
  </si>
  <si>
    <t>7494153010</t>
  </si>
  <si>
    <t>Montáž prázdných plastových kabelových skříní min. IP 44, výšky do 800 mm, hloubky do 320 mm kompaktní pilíř š do 530 mm - včetně elektrovýzbroje</t>
  </si>
  <si>
    <t>656249077</t>
  </si>
  <si>
    <t>7493102220</t>
  </si>
  <si>
    <t>Venkovní osvětlení Rozvaděče pro napájení osvětlení železničních prostranství pro 9 - 12ks 3-f větví s PLC řídícím systémem</t>
  </si>
  <si>
    <t>-924160390</t>
  </si>
  <si>
    <t>7493600610</t>
  </si>
  <si>
    <t>Kabelové a zásuvkové skříně, elektroměrové rozvaděče Rozpojovací jisticí skříně - řadové (SR) se 3 sadami pojistkových spodků velikosti 2 kompaktní pilíř včetně základu</t>
  </si>
  <si>
    <t>-1643181777</t>
  </si>
  <si>
    <t>7493600650</t>
  </si>
  <si>
    <t>Kabelové a zásuvkové skříně, elektroměrové rozvaděče Rozpojovací jisticí skříně - řadové (SR) s 5 sadami pojistkových spodků velikosti 2 kompaktní pilíř včetně základu</t>
  </si>
  <si>
    <t>-1411937663</t>
  </si>
  <si>
    <t>7493600600</t>
  </si>
  <si>
    <t>Kabelové a zásuvkové skříně, elektroměrové rozvaděče Rozpojovací jisticí skříně - řadové (SR) se 3 sadami pojistkových spodků velikosti 2 do výklenku ve stěně (zděném pilíři)</t>
  </si>
  <si>
    <t>7602294</t>
  </si>
  <si>
    <t>7493600911</t>
  </si>
  <si>
    <t>Kabelové a zásuvkové skříně, elektroměrové rozvaděče Skříně elektroměrové pro přímé měření Elektroměrový rozváděč pro nepřímé měření</t>
  </si>
  <si>
    <t>897271400</t>
  </si>
  <si>
    <t>7493601090</t>
  </si>
  <si>
    <t>Silnoproudá zařízení Kabelové a zásuvkové skříně, elektroměrové rozvaděče Prázdné skříně a pilíře Skříň plastová kompaktní pilíř včetně základu, IP44, šířka do 400 mm, výška do 700 mm, hloubka do 300 mm, PUR lak</t>
  </si>
  <si>
    <t>1169053374</t>
  </si>
  <si>
    <t>Poznámka k položce:
SS O</t>
  </si>
  <si>
    <t>7496756045</t>
  </si>
  <si>
    <t>Montáž dálkové diagnostiky TS ŽDC doplnění aplikace integračního koncentrátoru pro technologický systém</t>
  </si>
  <si>
    <t>1712774131</t>
  </si>
  <si>
    <t>7496756061</t>
  </si>
  <si>
    <t>Montáž dálkové diagnostiky TS ŽDC doplnění aplikace integračního serveru o technologický systém</t>
  </si>
  <si>
    <t>818554365</t>
  </si>
  <si>
    <t>7496756068</t>
  </si>
  <si>
    <t>Montáž dálkové diagnostiky TS ŽDC doplnění aplikace pro dispečerské klienty o technologický systém</t>
  </si>
  <si>
    <t>-1542956157</t>
  </si>
  <si>
    <t>7496756077</t>
  </si>
  <si>
    <t>Montáž dálkové diagnostiky TS ŽDC doplnění/úprava aplikace pro dispečerské klienty</t>
  </si>
  <si>
    <t>1035270472</t>
  </si>
  <si>
    <t>7496756092</t>
  </si>
  <si>
    <t>Montáž dálkové diagnostiky TS ŽDC konfigurace síťového spojení</t>
  </si>
  <si>
    <t>1158482272</t>
  </si>
  <si>
    <t>7496756094</t>
  </si>
  <si>
    <t>Montáž dálkové diagnostiky TS ŽDC konfigurace prvku sdělovacího zařízení</t>
  </si>
  <si>
    <t>-269551236</t>
  </si>
  <si>
    <t>7496756098</t>
  </si>
  <si>
    <t>Montáž dálkové diagnostiky TS ŽDC komplexní a individuální zkoušky systému pro datový objekt</t>
  </si>
  <si>
    <t>766577948</t>
  </si>
  <si>
    <t>7593005042</t>
  </si>
  <si>
    <t>Montáž zdroje napájecího - se zapojením vodičů a přezkoušení funkce</t>
  </si>
  <si>
    <t>-1855103609</t>
  </si>
  <si>
    <t>7496753040</t>
  </si>
  <si>
    <t>Montáž SKŘ - DŘT, IPC, PLC instalace montážního materiálu v objektu ŽST</t>
  </si>
  <si>
    <t>-2071917143</t>
  </si>
  <si>
    <t>7496753050</t>
  </si>
  <si>
    <t>Montáž SKŘ - DŘT, IPC, PLC připojení, oživení a zprovoznění přenosové cesty v objektu ŽST</t>
  </si>
  <si>
    <t>-1811386259</t>
  </si>
  <si>
    <t>-1792975048</t>
  </si>
  <si>
    <t>7496701330</t>
  </si>
  <si>
    <t>DŘT, SKŘ, Elektrodispečink, DDTS DŘT a SKŘ skříně pro automatizaci PLC typ_5 (TECOMAT) Napájecí zdroj pro CPU (PW), 24VDC</t>
  </si>
  <si>
    <t>-1362240946</t>
  </si>
  <si>
    <t>7496701440</t>
  </si>
  <si>
    <t>DŘT, SKŘ, Elektrodispečink, DDTS DŘT a SKŘ skříně pro automatizaci PLC typ_5 (TECOMAT) Procesorová jednotka kompakt CPU (CP), kom. rozhranní ethernet, seriál</t>
  </si>
  <si>
    <t>659837259</t>
  </si>
  <si>
    <t>7496701450</t>
  </si>
  <si>
    <t>DŘT, SKŘ, Elektrodispečink, DDTS DŘT a SKŘ skříně pro automatizaci PLC typ_5 (TECOMAT) Vstupní jednotka PLC kompakt (IB), 12xDI, 24VDC, GO</t>
  </si>
  <si>
    <t>594093032</t>
  </si>
  <si>
    <t>7496704000</t>
  </si>
  <si>
    <t>DŘT, SKŘ, Elektrodispečink, DDTS Elektrodispečink Ostatní Integrační koncentrátor (Dodávka Integračního koncentrátoru v provedení, které vyhovuje dle platných specifikací SŽDC, s možností připojení I/O informací, včetně napájecích částí.)</t>
  </si>
  <si>
    <t>1500721349</t>
  </si>
  <si>
    <t>7590540284</t>
  </si>
  <si>
    <t xml:space="preserve">Slaboproudé rozvody, kabely pro přívod a vnitřní instalaci UTP/FTP kategorie 5e 100Mhz  1 Gbps FTP Stíněný plášť, PVC vnitřní, drát</t>
  </si>
  <si>
    <t>-906319267</t>
  </si>
  <si>
    <t>7491100040</t>
  </si>
  <si>
    <t>Elektroinstalační materiál, ocelové konstrukce, uzemnění Trubková vedení Ohebné elektroinstalační trubky 1429/1 pr.29 320N MONOFLEX</t>
  </si>
  <si>
    <t>-1243498975</t>
  </si>
  <si>
    <t>7496553010</t>
  </si>
  <si>
    <t>Montáž dálkového ovládání úsekových odpojovačů (DOÚO) ovladače motorových pohonů trakčních odpojovačů - včetně veškerého příslušenství</t>
  </si>
  <si>
    <t>653624605</t>
  </si>
  <si>
    <t>7496553054</t>
  </si>
  <si>
    <t>Montáž dálkového ovládání úsekových odpojovačů (DOÚO) svorkovnicové skříně pro DOÚO venkovní pilíř</t>
  </si>
  <si>
    <t>1423808909</t>
  </si>
  <si>
    <t>7493500050</t>
  </si>
  <si>
    <t>Dálkové ovládání úsekových odpojovačů ( DOÚO ) Ovladače pro dálkové ovládání motorových pohonů trakčních odpojovačů pro 16 motorových pohonů</t>
  </si>
  <si>
    <t>-1439704581</t>
  </si>
  <si>
    <t>7493500090</t>
  </si>
  <si>
    <t>Dálkové ovládání úsekových odpojovačů ( DOÚO ) Svorkovnicové skříně plastová do venkovního prostředí, 41 - 80 svorek</t>
  </si>
  <si>
    <t>1716922578</t>
  </si>
  <si>
    <t>7493500100</t>
  </si>
  <si>
    <t>Dálkové ovládání úsekových odpojovačů ( DOÚO ) Svorkovnicové skříně plastová do venkovního prostředí, 81 - 120 svorek</t>
  </si>
  <si>
    <t>-879525700</t>
  </si>
  <si>
    <t>7494151010</t>
  </si>
  <si>
    <t>-1741816914</t>
  </si>
  <si>
    <t>1184256344</t>
  </si>
  <si>
    <t>1143433019</t>
  </si>
  <si>
    <t>1046267348</t>
  </si>
  <si>
    <t>7494450510</t>
  </si>
  <si>
    <t>Montáž proudových chráničů dvoupólových do 40 A (10 kA) - do skříně nebo rozvaděče</t>
  </si>
  <si>
    <t>-53499601</t>
  </si>
  <si>
    <t>7494559010</t>
  </si>
  <si>
    <t>Montáž relé modulárního</t>
  </si>
  <si>
    <t>-84949320</t>
  </si>
  <si>
    <t>7494752010</t>
  </si>
  <si>
    <t>Montáž svodičů přepětí pro sítě nn - typ 1+2 (třída B+C) pro třífázové sítě - do rozvaděče nebo skříně</t>
  </si>
  <si>
    <t>-951573010</t>
  </si>
  <si>
    <t>7494756016</t>
  </si>
  <si>
    <t>Montáž svornic řadových nn včetně upevnění a štítku pro Cu/Al vodiče do 16 mm2 - do rozvaděče nebo skříně</t>
  </si>
  <si>
    <t>907271890</t>
  </si>
  <si>
    <t>7494000006</t>
  </si>
  <si>
    <t>Rozvaděče nn Rozvodnicové a rozváděčové skříně Distri Rozvodnicové skříně DistriTon Plastové Nástěnné (IP40) pro nástěnnou montáž, neprůhledné dveře, počet řad 2, počet modulů v řadě 14, krytí IP40, PE+N, barva bílá, materiál: plast</t>
  </si>
  <si>
    <t>1340394490</t>
  </si>
  <si>
    <t>7494000042</t>
  </si>
  <si>
    <t>Rozvaděče nn Rozvodnicové a rozváděčové skříně Distri Rozvodnicové skříně DistriTon Plastové Zapuštěné (IP40) pro zapuštěnou montáž, neprůhledné dveře, počet řad 4, počet modulů v řadě 14, krytí IP40, PE+N, barva bílá, materiál: plast</t>
  </si>
  <si>
    <t>-2120822799</t>
  </si>
  <si>
    <t>7494003124</t>
  </si>
  <si>
    <t>Rozvaděče nn Modulární přístroje Jističe do 80 A; 10 kA 1-pólové In 10 A, Ue AC 230 V / DC 72 V, charakteristika B, 1pól, Icn 10 kA</t>
  </si>
  <si>
    <t>219391517</t>
  </si>
  <si>
    <t>7494003128</t>
  </si>
  <si>
    <t>Rozvaděče nn Modulární přístroje Jističe do 80 A; 10 kA 1-pólové In 16 A, Ue AC 230 V / DC 72 V, charakteristika B, 1pól, Icn 10 kA</t>
  </si>
  <si>
    <t>451375970</t>
  </si>
  <si>
    <t>7494003130</t>
  </si>
  <si>
    <t>Rozvaděče nn Modulární přístroje Jističe do 80 A; 10 kA 1-pólové In 20 A, Ue AC 230 V / DC 72 V, charakteristika B, 1pól, Icn 10 kA</t>
  </si>
  <si>
    <t>1854223911</t>
  </si>
  <si>
    <t>7494003386</t>
  </si>
  <si>
    <t>Rozvaděče nn Modulární přístroje Jističe do 80 A; 10 kA 3-pólové In 16 A, Ue AC 230/400 V / DC 216 V, charakteristika B, 3pól, Icn 10 kA</t>
  </si>
  <si>
    <t>1206662653</t>
  </si>
  <si>
    <t>7494003388</t>
  </si>
  <si>
    <t>Rozvaděče nn Modulární přístroje Jističe do 80 A; 10 kA 3-pólové In 20 A, Ue AC 230/400 V / DC 216 V, charakteristika B, 3pól, Icn 10 kA</t>
  </si>
  <si>
    <t>-917355108</t>
  </si>
  <si>
    <t>7494003390</t>
  </si>
  <si>
    <t>Rozvaděče nn Modulární přístroje Jističe do 80 A; 10 kA 3-pólové In 25 A, Ue AC 230/400 V / DC 216 V, charakteristika B, 3pól, Icn 10 kA</t>
  </si>
  <si>
    <t>-1646494555</t>
  </si>
  <si>
    <t>7494003392</t>
  </si>
  <si>
    <t>Rozvaděče nn Modulární přístroje Jističe do 80 A; 10 kA 3-pólové In 32 A, Ue AC 230/400 V / DC 216 V, charakteristika B, 3pól, Icn 10 kA</t>
  </si>
  <si>
    <t>1620967810</t>
  </si>
  <si>
    <t>7494003394</t>
  </si>
  <si>
    <t>Rozvaděče nn Modulární přístroje Jističe do 80 A; 10 kA 3-pólové In 40 A, Ue AC 230/400 V / DC 216 V, charakteristika B, 3pól, Icn 10 kA</t>
  </si>
  <si>
    <t>791155493</t>
  </si>
  <si>
    <t>7494004524</t>
  </si>
  <si>
    <t>Rozvaděče nn Modulární přístroje Ostatní přístroje -modulární přístroje Vypínače In 63 A, Ue AC 250/440 V, 3pól</t>
  </si>
  <si>
    <t>-1432213531</t>
  </si>
  <si>
    <t>7494003806</t>
  </si>
  <si>
    <t>Rozvaděče nn Modulární přístroje Proudové chrániče 10 kA typ AC 2-pólové In 25 A, Ue AC 230/400 V, Idn 30 mA, 2pól, Inc 10 kA, typ AC</t>
  </si>
  <si>
    <t>1804647864</t>
  </si>
  <si>
    <t>7494003808</t>
  </si>
  <si>
    <t>Rozvaděče nn Modulární přístroje Proudové chrániče 10 kA typ AC 2-pólové In 40 A, Ue AC 230/400 V, Idn 30 mA, 2pól, Inc 10 kA, typ AC</t>
  </si>
  <si>
    <t>1993582812</t>
  </si>
  <si>
    <t>7494004414</t>
  </si>
  <si>
    <t>Rozvaděče nn Modulární přístroje Spínací přístroje Spínací hodiny In 16 A, Uc AC 230 V, 1x přepínací kontakt, týdenní program, 1 kanál, jazyk EN, záloha chodu</t>
  </si>
  <si>
    <t>1967194670</t>
  </si>
  <si>
    <t>7494004192</t>
  </si>
  <si>
    <t>Rozvaděče nn Modulární přístroje Spínací přístroje Instalační stykače AC Ith 20 A, Uc AC 230 V, 2x zapínací kontakt, AC-3: zap. 9A</t>
  </si>
  <si>
    <t>-581231638</t>
  </si>
  <si>
    <t>7494004110</t>
  </si>
  <si>
    <t>Rozvaděče nn Modulární přístroje Přepěťové ochrany Kombinované svodiče bleskových proudů a přepětí typ 1+2, Iimp 12,5 kA, Uc AC 335 V, výměnné moduly, varistor, 4pól</t>
  </si>
  <si>
    <t>1297418815</t>
  </si>
  <si>
    <t>7494010378</t>
  </si>
  <si>
    <t>Rozvaděče nn Přístroje pro spínání a ovládání Svornice a pomocný materiál Svornice Svorka RSA 4 A (RSA4) řadová bílá</t>
  </si>
  <si>
    <t>1454454092</t>
  </si>
  <si>
    <t>7494010394</t>
  </si>
  <si>
    <t>Rozvaděče nn Přístroje pro spínání a ovládání Svornice a pomocný materiál Svornice Svorka RSA 6 A řadová</t>
  </si>
  <si>
    <t>1996933553</t>
  </si>
  <si>
    <t>7494010406</t>
  </si>
  <si>
    <t>Rozvaděče nn Přístroje pro spínání a ovládání Svornice a pomocný materiál Svornice Svorka RSA 10 A řadová bílá</t>
  </si>
  <si>
    <t>354288528</t>
  </si>
  <si>
    <t>7494010420</t>
  </si>
  <si>
    <t>Rozvaděče nn Přístroje pro spínání a ovládání Svornice a pomocný materiál Svornice Svorka RSA 16 A řadová bílá</t>
  </si>
  <si>
    <t>-999858719</t>
  </si>
  <si>
    <t>7491251025</t>
  </si>
  <si>
    <t>Montáž lišt elektroinstalačních, kabelových žlabů z PVC-U jednokomorových zaklapávacích rozměru 100/100 - 100/150 mm - na konstrukci, omítku apod. včetně spojek, ohybů, rohů, bez krabic</t>
  </si>
  <si>
    <t>-88881217</t>
  </si>
  <si>
    <t>7491200840</t>
  </si>
  <si>
    <t>Elektroinstalační materiál, ocelové konstrukce, uzemnění Elektroinstalační materiál Elektroinstalační lišty a kabelové žlaby Kanál PK 170x70 D parapetní dutý 2m</t>
  </si>
  <si>
    <t>2036866444</t>
  </si>
  <si>
    <t>2147377460</t>
  </si>
  <si>
    <t>7491252025</t>
  </si>
  <si>
    <t>Montáž krabic elektroinstalačních, rozvodek - bez zapojení krabice instalační pod omítku 125x125 včetně svorkovnice a víka - včetně zhotovení otvoru</t>
  </si>
  <si>
    <t>1587110426</t>
  </si>
  <si>
    <t>7491201390</t>
  </si>
  <si>
    <t>Elektroinstalační materiál Elektroinstalační krabice a rozvodky Bez zapojení Krabice KP 67/3 přístrojová</t>
  </si>
  <si>
    <t>960347392</t>
  </si>
  <si>
    <t>7491201170</t>
  </si>
  <si>
    <t>Elektroinstalační materiál Elektroinstalační krabice a rozvodky Bez zapojení Krabice KO 97/L samoúchytná</t>
  </si>
  <si>
    <t>1918073199</t>
  </si>
  <si>
    <t>Poznámka k položce:
použít krabici KP PK pro parapetní kanál</t>
  </si>
  <si>
    <t>7491201210</t>
  </si>
  <si>
    <t>Elektroinstalační materiál Elektroinstalační krabice a rozvodky Bez zapojení Krabice KT 250 rozvodná</t>
  </si>
  <si>
    <t>1169311030</t>
  </si>
  <si>
    <t>7491253010</t>
  </si>
  <si>
    <t>Montáž přístrojů spínacích instalačních kolébkových velkoplošných vypínačů jednopolových řaz.1, 250 V/10 A, IP20 vč.ovl.krytu a rámečku - včetně zapojení a osazení</t>
  </si>
  <si>
    <t>-271752055</t>
  </si>
  <si>
    <t>931487240</t>
  </si>
  <si>
    <t>275006196</t>
  </si>
  <si>
    <t>7491555025</t>
  </si>
  <si>
    <t>Montáž svítidel základních instalačních zářivkových s krytem se 2 zdroji 1x36 W nebo 1x58 W, IP20 - včetně zapojení a osazení, s klasickým nebo elektronickým předřadníkem, včetně montáže zářivky</t>
  </si>
  <si>
    <t>-230462116</t>
  </si>
  <si>
    <t>7590575020</t>
  </si>
  <si>
    <t>Montáž zásuvky pro 1 datový port</t>
  </si>
  <si>
    <t>918440618</t>
  </si>
  <si>
    <t>7491202310</t>
  </si>
  <si>
    <t>Elektroinstalační materiál, ocelové konstrukce, uzemnění Elektroinstalační materiál Spínací přístroje instalační Tělo TANGO 3558-A01340 spínače č.1</t>
  </si>
  <si>
    <t>450695389</t>
  </si>
  <si>
    <t>7491202330</t>
  </si>
  <si>
    <t>Elektroinstalační materiál Spínací přístroje instalační Tělo TANGO 3558-A05340 spínače č.5</t>
  </si>
  <si>
    <t>-2102432517</t>
  </si>
  <si>
    <t>7491202340</t>
  </si>
  <si>
    <t>Elektroinstalační materiál Spínací přístroje instalační Tělo TANGO 3558-A06340 spínače č.6</t>
  </si>
  <si>
    <t>1770076611</t>
  </si>
  <si>
    <t>7491204070</t>
  </si>
  <si>
    <t>Elektroinstalační materiál, ocelové konstrukce, uzemnění Elektroinstalační materiál Zásuvky instalační Dvojzásuvka TANGO 5512A-2349 B</t>
  </si>
  <si>
    <t>1831619063</t>
  </si>
  <si>
    <t>7491206110</t>
  </si>
  <si>
    <t>1456871669</t>
  </si>
  <si>
    <t>Poznámka k položce:
použít LED svítidla</t>
  </si>
  <si>
    <t>7496701960</t>
  </si>
  <si>
    <t>R110 kV, měnírny, TNS, spínací stanice DŘT, SKŘ, Elektrodispečink, DDTS Elektrodispečink Ostatní Datová zásuvka LAN kompletní</t>
  </si>
  <si>
    <t>1464856498</t>
  </si>
  <si>
    <t>-489548187</t>
  </si>
  <si>
    <t>1262996001</t>
  </si>
  <si>
    <t>249119499</t>
  </si>
  <si>
    <t>9902200500</t>
  </si>
  <si>
    <t>Doprava dodávek zhotovitele, dodávek objednatele nebo výzisku mechanizací přes 3,5 t objemnějšího kusového materiálu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</si>
  <si>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-827295698</t>
  </si>
  <si>
    <t>9903200100</t>
  </si>
  <si>
    <t xml:space="preserve">Přeprava mechanizace na místo prováděných prací o hmotnosti přes 12 t přes 50 do 100 km Poznámka: Ceny jsou určeny pro dopravu mechanizmů na místo prováděných prací po silnici i po kolejích.
V ceně jsou započteny i náklady na zpáteční cestu dopravního prostředku. 
Měrnou jednotkou je kus přepravovaného stroje. 
</t>
  </si>
  <si>
    <t>-103792877</t>
  </si>
  <si>
    <t>Poznámka k souboru cen:_x000d_
Ceny jsou určeny pro dopravu mechanizmů na místo prováděných prací po silnici i po kolejích.V ceně jsou započteny i náklady na zpáteční cestu dopravního prostředku. Měrnou jednotkou je kus přepravovaného stroje.</t>
  </si>
  <si>
    <t>SO 01-31-01.2 - ZZEE - ÚOŽI</t>
  </si>
  <si>
    <t>706112776</t>
  </si>
  <si>
    <t>231103970</t>
  </si>
  <si>
    <t>150580051</t>
  </si>
  <si>
    <t>-1084579230</t>
  </si>
  <si>
    <t>7492501880</t>
  </si>
  <si>
    <t>Kabely, vodiče, šňůry Cu - nn Kabel silový 4 a 5-žílový Cu, plastová izolace CYKY 4J16 (4Bx16)</t>
  </si>
  <si>
    <t>-550140393</t>
  </si>
  <si>
    <t>-454471275</t>
  </si>
  <si>
    <t>7495800050</t>
  </si>
  <si>
    <t>Záložní zdroj elektrické energie (ZZEE) Motorgenerátor do 100kVA, vč.automatického startu a kompletní výbavy, propojovacích vedení a příslušenství bez krytu dle TOS.</t>
  </si>
  <si>
    <t>-4609161</t>
  </si>
  <si>
    <t>SO 01-31-01.3 - Přeložky vn kabelů - ÚOŽI</t>
  </si>
  <si>
    <t>7492451012</t>
  </si>
  <si>
    <t>1220927532</t>
  </si>
  <si>
    <t>7492452050</t>
  </si>
  <si>
    <t>Montáž spojek kabelů vn přechodových pro třížílové kabely s papírovou izolací a pro jednožílové kabely s plastovou izolací - včetně odizolování pláště a izolace žil kabelu, ukončení žil a stínění (oko)</t>
  </si>
  <si>
    <t>755368762</t>
  </si>
  <si>
    <t>7492453012</t>
  </si>
  <si>
    <t>Montáž koncovek kabelů vn jednožílových do 240 mm2 - včetně odizolování pláště a izolace žil kabelu, ukončení žil a stínění (oko)</t>
  </si>
  <si>
    <t>-345226351</t>
  </si>
  <si>
    <t>Kabely, vodiče - vn Kabely do 22kV včetně 22-AXEKVCEY 1x150/25 - 1x240/25 mm2, kabel silový, stíněný ( bez kabelových příchytek )</t>
  </si>
  <si>
    <t>489950331</t>
  </si>
  <si>
    <t>7492700590</t>
  </si>
  <si>
    <t>Ukončení vodičů a kabelů VN Spojky pro kabely s papírovou izolací a přechodové spojky Přechodová spojka pro třížílové kabely s papírovou izolací a jednožílové kabely s plastovou izolací do 35kV, 150 - 240mm2</t>
  </si>
  <si>
    <t>-1484525507</t>
  </si>
  <si>
    <t>7492700790</t>
  </si>
  <si>
    <t xml:space="preserve">Ukončení vodičů a kabelů VN Kabelové koncovky pro plastové kabely nad 6kV Vnitřní  pro jednožílové kabely s plastovou izolací, 10-35kV, 150 - 240 mm2</t>
  </si>
  <si>
    <t>-801862800</t>
  </si>
  <si>
    <t>7491201094</t>
  </si>
  <si>
    <t>Elektroinstalační materiál Elektroinstalační lišty a kabelové žlaby Zemní kanál KOPOKAN 4 ZD (200x125) šedé tělo/ červené víko 2m</t>
  </si>
  <si>
    <t>-2018478727</t>
  </si>
  <si>
    <t>7491201098</t>
  </si>
  <si>
    <t>Elektroinstalační materiál Elektroinstalační lišty a kabelové žlaby Spojka zemního kanálu SPOJKA 4 pro KOPOKAN 4</t>
  </si>
  <si>
    <t>1261855794</t>
  </si>
  <si>
    <t>1320010001-R</t>
  </si>
  <si>
    <t>Výkop a odkop zeminy ke stávajícím kabelům ručně, zabezpečení výkopu</t>
  </si>
  <si>
    <t>-2097982830</t>
  </si>
  <si>
    <t>1320010041-R</t>
  </si>
  <si>
    <t>Zához osazené kabelové trasy ručně včetně hutnění</t>
  </si>
  <si>
    <t>-673158180</t>
  </si>
  <si>
    <t>1320010051-R</t>
  </si>
  <si>
    <t>Povrchová úprava po záhozu ve stávající kabelové trase</t>
  </si>
  <si>
    <t>-1578280470</t>
  </si>
  <si>
    <t>-779465086</t>
  </si>
  <si>
    <t>-1436540714</t>
  </si>
  <si>
    <t>013003001</t>
  </si>
  <si>
    <t>Projektové práce v rozsahu ZRN do 1 mil. Kč</t>
  </si>
  <si>
    <t>210593215</t>
  </si>
  <si>
    <t>SO 01-31-01.4 - Zemní práce - ÚRS</t>
  </si>
  <si>
    <t>131203102</t>
  </si>
  <si>
    <t>Hloubení zapažených i nezapažených jam ručním nebo pneumatickým nářadím s urovnáním dna do předepsaného profilu a spádu v horninách tř. 3 nesoudržných</t>
  </si>
  <si>
    <t>-909408499</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</si>
  <si>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</si>
  <si>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0,4*0,4*1*13</t>
  </si>
  <si>
    <t>0,5*0,5*1,2*15</t>
  </si>
  <si>
    <t>0,5*0,8*0,7*7</t>
  </si>
  <si>
    <t>2*2,5*0,5</t>
  </si>
  <si>
    <t>-880152390</t>
  </si>
  <si>
    <t>0,8*0,4*240</t>
  </si>
  <si>
    <t>1,5*0,4*10</t>
  </si>
  <si>
    <t>-1810039669</t>
  </si>
  <si>
    <t>8,54</t>
  </si>
  <si>
    <t>82,8</t>
  </si>
  <si>
    <t>52570417</t>
  </si>
  <si>
    <t>271532212</t>
  </si>
  <si>
    <t>Podsyp pod základové konstrukce se zhutněním a urovnáním povrchu z kameniva hrubého, frakce 16 - 32 mm</t>
  </si>
  <si>
    <t>-1374730530</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</si>
  <si>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</si>
  <si>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273321411</t>
  </si>
  <si>
    <t>Základy z betonu železového (bez výztuže) desky z betonu bez zvýšených nároků na prostředí tř. C 20/25</t>
  </si>
  <si>
    <t>-2013744166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</si>
  <si>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t>
  </si>
  <si>
    <t>273351121</t>
  </si>
  <si>
    <t>Bednění základů desek zřízení</t>
  </si>
  <si>
    <t>1313054659</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</si>
  <si>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</si>
  <si>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273351122</t>
  </si>
  <si>
    <t>Bednění základů desek odstranění</t>
  </si>
  <si>
    <t>1020216070</t>
  </si>
  <si>
    <t>273362021</t>
  </si>
  <si>
    <t>Výztuž základů desek ze svařovaných sítí z drátů typu KARI</t>
  </si>
  <si>
    <t>-2024210966</t>
  </si>
  <si>
    <t xml:space="preserve">Poznámka k souboru cen:_x000d_
1. Ceny platí pro desky rovné, s náběhy, hřibové nebo upnuté do žeber včetně výztuže těchto žeber._x000d_
</t>
  </si>
  <si>
    <t>275321411</t>
  </si>
  <si>
    <t>Základy z betonu železového (bez výztuže) patky z betonu bez zvýšených nároků na prostředí tř. C 20/25</t>
  </si>
  <si>
    <t>-1262575294</t>
  </si>
  <si>
    <t>742110001</t>
  </si>
  <si>
    <t>Montáž trubek elektroinstalačních plastových ohebných uložených pod omítku včetně zasekání</t>
  </si>
  <si>
    <t>907257017</t>
  </si>
  <si>
    <t>742110005</t>
  </si>
  <si>
    <t>Montáž trubek elektroinstalačních plastových ohebných uložených v podlaze</t>
  </si>
  <si>
    <t>2045052301</t>
  </si>
  <si>
    <t>Poznámka k položce:
KOPOFLEX 50 v DK</t>
  </si>
  <si>
    <t>-1719306419</t>
  </si>
  <si>
    <t>460520174</t>
  </si>
  <si>
    <t>Montáž trubek ochranných uložených volně do rýhy plastových ohebných, vnitřního průměru přes 90 do 110 mm</t>
  </si>
  <si>
    <t>1140608961</t>
  </si>
  <si>
    <t>460520175</t>
  </si>
  <si>
    <t>Montáž trubek ochranných uložených volně do rýhy plastových ohebných, vnitřního průměru přes 110 do 133 mm</t>
  </si>
  <si>
    <t>931612262</t>
  </si>
  <si>
    <t>460680604</t>
  </si>
  <si>
    <t>Prorážení otvorů a ostatní bourací práce vysekání rýh pro montáž trubek a kabelů v cihelných zdech hloubky přes 5 do 7 cm a šířky přes 7 do 10 cm</t>
  </si>
  <si>
    <t>602382951</t>
  </si>
  <si>
    <t xml:space="preserve">Poznámka k souboru cen:_x000d_
1. V cenách -0011 až -0013 nejsou započteny náklady na dodávku tvárnic. Tato dodávka se oceňuje ve specifikaci._x000d_
</t>
  </si>
  <si>
    <t>SO 01-31-01.5 - VRN - ÚRS</t>
  </si>
  <si>
    <t>-189987518</t>
  </si>
  <si>
    <t>94424856</t>
  </si>
  <si>
    <t>1917375155</t>
  </si>
  <si>
    <t>326636674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</si>
</sst>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0000A8"/>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8"/>
      <color theme="10"/>
      <name val="Wingdings 2"/>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28">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2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2" borderId="0" xfId="0" applyFont="1" applyFill="1" applyAlignment="1" applyProtection="1">
      <alignment horizontal="left" vertical="center"/>
    </xf>
    <xf numFmtId="0" fontId="5"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0"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5"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21" fillId="0" borderId="7" xfId="0" applyFont="1" applyBorder="1" applyAlignment="1" applyProtection="1">
      <alignment horizontal="left" vertical="center"/>
    </xf>
    <xf numFmtId="0" fontId="0" fillId="0" borderId="7" xfId="0" applyFont="1" applyBorder="1" applyAlignment="1" applyProtection="1">
      <alignment vertical="center"/>
    </xf>
    <xf numFmtId="4" fontId="21" fillId="0" borderId="7"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3" fillId="4" borderId="9" xfId="0" applyFont="1" applyFill="1" applyBorder="1" applyAlignment="1" applyProtection="1">
      <alignment horizontal="lef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4" xfId="0" applyFont="1" applyBorder="1" applyAlignment="1">
      <alignment horizontal="center" vertical="center"/>
    </xf>
    <xf numFmtId="0" fontId="23" fillId="0" borderId="15" xfId="0" applyFont="1" applyBorder="1" applyAlignment="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1" fillId="0" borderId="17"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8" xfId="0" applyFont="1" applyBorder="1" applyAlignment="1">
      <alignment vertical="center"/>
    </xf>
    <xf numFmtId="0" fontId="1" fillId="0" borderId="17" xfId="0" applyFont="1" applyBorder="1" applyAlignment="1" applyProtection="1">
      <alignment horizontal="left" vertical="center"/>
    </xf>
    <xf numFmtId="0" fontId="0" fillId="0" borderId="18" xfId="0" applyFont="1" applyBorder="1" applyAlignment="1" applyProtection="1">
      <alignment vertical="center"/>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0" fontId="2" fillId="5" borderId="10" xfId="0" applyFont="1" applyFill="1" applyBorder="1" applyAlignment="1" applyProtection="1">
      <alignment horizontal="center" vertical="center"/>
    </xf>
    <xf numFmtId="0" fontId="19" fillId="0" borderId="19"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7"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8"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4" xfId="0" applyFont="1" applyBorder="1" applyAlignment="1">
      <alignment vertical="center"/>
    </xf>
    <xf numFmtId="4" fontId="29" fillId="0" borderId="17"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8"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1" fillId="0" borderId="17"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8" xfId="0" applyNumberFormat="1" applyFont="1" applyBorder="1" applyAlignment="1" applyProtection="1">
      <alignment vertical="center"/>
    </xf>
    <xf numFmtId="0" fontId="5" fillId="0" borderId="0" xfId="0" applyFont="1" applyAlignment="1">
      <alignment horizontal="left" vertical="center"/>
    </xf>
    <xf numFmtId="0" fontId="32" fillId="0" borderId="0" xfId="1" applyFont="1" applyAlignment="1">
      <alignment horizontal="center" vertical="center"/>
    </xf>
    <xf numFmtId="4" fontId="31" fillId="0" borderId="22" xfId="0" applyNumberFormat="1" applyFont="1" applyBorder="1" applyAlignment="1" applyProtection="1">
      <alignment vertical="center"/>
    </xf>
    <xf numFmtId="4" fontId="31" fillId="0" borderId="23" xfId="0" applyNumberFormat="1" applyFont="1" applyBorder="1" applyAlignment="1" applyProtection="1">
      <alignment vertical="center"/>
    </xf>
    <xf numFmtId="166"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5" fillId="2" borderId="0" xfId="0" applyFont="1" applyFill="1" applyAlignment="1" applyProtection="1">
      <alignment vertical="center"/>
      <protection locked="0"/>
    </xf>
    <xf numFmtId="0" fontId="0" fillId="0" borderId="2"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34"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0" fillId="0" borderId="0" xfId="0" applyProtection="1"/>
    <xf numFmtId="0" fontId="0" fillId="0" borderId="4" xfId="0" applyBorder="1"/>
    <xf numFmtId="0" fontId="1" fillId="0" borderId="0" xfId="0" applyFont="1" applyAlignment="1" applyProtection="1">
      <alignment horizontal="left" vertical="center"/>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5" fillId="0" borderId="15" xfId="0" applyNumberFormat="1" applyFont="1" applyBorder="1" applyAlignment="1" applyProtection="1"/>
    <xf numFmtId="166" fontId="35" fillId="0" borderId="16"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0" fillId="0" borderId="17" xfId="0" applyFont="1" applyBorder="1" applyAlignment="1" applyProtection="1">
      <alignment vertical="center"/>
    </xf>
    <xf numFmtId="0" fontId="39" fillId="0" borderId="27" xfId="0" applyFont="1" applyBorder="1" applyAlignment="1" applyProtection="1">
      <alignment horizontal="center" vertical="center"/>
    </xf>
    <xf numFmtId="49" fontId="39" fillId="0" borderId="27" xfId="0" applyNumberFormat="1" applyFont="1" applyBorder="1" applyAlignment="1" applyProtection="1">
      <alignment horizontal="left" vertical="center" wrapText="1"/>
    </xf>
    <xf numFmtId="0" fontId="39" fillId="0" borderId="27" xfId="0" applyFont="1" applyBorder="1" applyAlignment="1" applyProtection="1">
      <alignment horizontal="left" vertical="center" wrapText="1"/>
    </xf>
    <xf numFmtId="0" fontId="39" fillId="0" borderId="27" xfId="0" applyFont="1" applyBorder="1" applyAlignment="1" applyProtection="1">
      <alignment horizontal="center" vertical="center" wrapText="1"/>
    </xf>
    <xf numFmtId="167" fontId="39" fillId="0" borderId="27" xfId="0" applyNumberFormat="1" applyFont="1" applyBorder="1" applyAlignment="1" applyProtection="1">
      <alignment vertical="center"/>
    </xf>
    <xf numFmtId="4" fontId="39" fillId="3" borderId="27" xfId="0" applyNumberFormat="1" applyFont="1" applyFill="1" applyBorder="1" applyAlignment="1" applyProtection="1">
      <alignment vertical="center"/>
      <protection locked="0"/>
    </xf>
    <xf numFmtId="4" fontId="39" fillId="0" borderId="27" xfId="0" applyNumberFormat="1" applyFont="1" applyBorder="1" applyAlignment="1" applyProtection="1">
      <alignment vertical="center"/>
    </xf>
    <xf numFmtId="0" fontId="39" fillId="0" borderId="4" xfId="0" applyFont="1" applyBorder="1" applyAlignment="1">
      <alignment vertical="center"/>
    </xf>
    <xf numFmtId="0" fontId="39" fillId="3" borderId="27"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39" fillId="0" borderId="23" xfId="0" applyFont="1" applyBorder="1" applyAlignment="1" applyProtection="1">
      <alignment horizontal="center" vertical="center"/>
    </xf>
    <xf numFmtId="0" fontId="11" fillId="0" borderId="22" xfId="0" applyFont="1" applyBorder="1" applyAlignment="1" applyProtection="1">
      <alignment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7" xfId="0" applyFont="1" applyBorder="1" applyAlignment="1" applyProtection="1">
      <alignment vertical="center"/>
    </xf>
    <xf numFmtId="0" fontId="12" fillId="0" borderId="0" xfId="0" applyFont="1" applyBorder="1" applyAlignment="1" applyProtection="1">
      <alignment vertical="center"/>
    </xf>
    <xf numFmtId="0" fontId="12" fillId="0" borderId="18" xfId="0" applyFont="1" applyBorder="1" applyAlignment="1" applyProtection="1">
      <alignment vertical="center"/>
    </xf>
    <xf numFmtId="0" fontId="12" fillId="0" borderId="0" xfId="0" applyFont="1" applyAlignment="1">
      <alignment horizontal="left" vertical="center"/>
    </xf>
    <xf numFmtId="0" fontId="0" fillId="0" borderId="22" xfId="0" applyFont="1" applyBorder="1" applyAlignment="1" applyProtection="1">
      <alignment vertical="center"/>
    </xf>
    <xf numFmtId="0" fontId="0" fillId="0" borderId="24" xfId="0" applyFont="1" applyBorder="1" applyAlignment="1" applyProtection="1">
      <alignment vertical="center"/>
    </xf>
    <xf numFmtId="167" fontId="0" fillId="3" borderId="27" xfId="0" applyNumberFormat="1" applyFont="1" applyFill="1" applyBorder="1" applyAlignment="1" applyProtection="1">
      <alignment vertical="center"/>
      <protection locked="0"/>
    </xf>
    <xf numFmtId="0" fontId="38" fillId="0" borderId="0" xfId="0" applyFont="1" applyAlignment="1" applyProtection="1">
      <alignment vertical="top" wrapText="1"/>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styles" Target="styles.xml" /><Relationship Id="rId46" Type="http://schemas.openxmlformats.org/officeDocument/2006/relationships/theme" Target="theme/theme1.xml" /><Relationship Id="rId47" Type="http://schemas.openxmlformats.org/officeDocument/2006/relationships/calcChain" Target="calcChain.xml" /><Relationship Id="rId4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21</v>
      </c>
      <c r="AO7" s="29"/>
      <c r="AP7" s="29"/>
      <c r="AQ7" s="31"/>
      <c r="BE7" s="39"/>
      <c r="BS7" s="24" t="s">
        <v>8</v>
      </c>
    </row>
    <row r="8" ht="14.4" customHeight="1">
      <c r="B8" s="28"/>
      <c r="C8" s="29"/>
      <c r="D8" s="40"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25</v>
      </c>
      <c r="AL8" s="29"/>
      <c r="AM8" s="29"/>
      <c r="AN8" s="41" t="s">
        <v>26</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28</v>
      </c>
      <c r="AL10" s="29"/>
      <c r="AM10" s="29"/>
      <c r="AN10" s="35" t="s">
        <v>21</v>
      </c>
      <c r="AO10" s="29"/>
      <c r="AP10" s="29"/>
      <c r="AQ10" s="31"/>
      <c r="BE10" s="39"/>
      <c r="BS10" s="24" t="s">
        <v>8</v>
      </c>
    </row>
    <row r="11" ht="18.48" customHeight="1">
      <c r="B11" s="28"/>
      <c r="C11" s="29"/>
      <c r="D11" s="29"/>
      <c r="E11" s="35" t="s">
        <v>24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29</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28</v>
      </c>
      <c r="AL13" s="29"/>
      <c r="AM13" s="29"/>
      <c r="AN13" s="42" t="s">
        <v>31</v>
      </c>
      <c r="AO13" s="29"/>
      <c r="AP13" s="29"/>
      <c r="AQ13" s="31"/>
      <c r="BE13" s="39"/>
      <c r="BS13" s="24" t="s">
        <v>8</v>
      </c>
    </row>
    <row r="14">
      <c r="B14" s="28"/>
      <c r="C14" s="29"/>
      <c r="D14" s="29"/>
      <c r="E14" s="42" t="s">
        <v>31</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29</v>
      </c>
      <c r="AL14" s="29"/>
      <c r="AM14" s="29"/>
      <c r="AN14" s="42" t="s">
        <v>31</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32</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28</v>
      </c>
      <c r="AL16" s="29"/>
      <c r="AM16" s="29"/>
      <c r="AN16" s="35" t="s">
        <v>21</v>
      </c>
      <c r="AO16" s="29"/>
      <c r="AP16" s="29"/>
      <c r="AQ16" s="31"/>
      <c r="BE16" s="39"/>
      <c r="BS16" s="24" t="s">
        <v>6</v>
      </c>
    </row>
    <row r="17" ht="18.48" customHeight="1">
      <c r="B17" s="28"/>
      <c r="C17" s="29"/>
      <c r="D17" s="29"/>
      <c r="E17" s="35" t="s">
        <v>24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29</v>
      </c>
      <c r="AL17" s="29"/>
      <c r="AM17" s="29"/>
      <c r="AN17" s="35" t="s">
        <v>21</v>
      </c>
      <c r="AO17" s="29"/>
      <c r="AP17" s="29"/>
      <c r="AQ17" s="31"/>
      <c r="BE17" s="39"/>
      <c r="BS17" s="24" t="s">
        <v>33</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34</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57" customHeight="1">
      <c r="B20" s="28"/>
      <c r="C20" s="29"/>
      <c r="D20" s="29"/>
      <c r="E20" s="44" t="s">
        <v>35</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36</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37</v>
      </c>
      <c r="M25" s="52"/>
      <c r="N25" s="52"/>
      <c r="O25" s="52"/>
      <c r="P25" s="47"/>
      <c r="Q25" s="47"/>
      <c r="R25" s="47"/>
      <c r="S25" s="47"/>
      <c r="T25" s="47"/>
      <c r="U25" s="47"/>
      <c r="V25" s="47"/>
      <c r="W25" s="52" t="s">
        <v>38</v>
      </c>
      <c r="X25" s="52"/>
      <c r="Y25" s="52"/>
      <c r="Z25" s="52"/>
      <c r="AA25" s="52"/>
      <c r="AB25" s="52"/>
      <c r="AC25" s="52"/>
      <c r="AD25" s="52"/>
      <c r="AE25" s="52"/>
      <c r="AF25" s="47"/>
      <c r="AG25" s="47"/>
      <c r="AH25" s="47"/>
      <c r="AI25" s="47"/>
      <c r="AJ25" s="47"/>
      <c r="AK25" s="52" t="s">
        <v>39</v>
      </c>
      <c r="AL25" s="52"/>
      <c r="AM25" s="52"/>
      <c r="AN25" s="52"/>
      <c r="AO25" s="52"/>
      <c r="AP25" s="47"/>
      <c r="AQ25" s="51"/>
      <c r="BE25" s="39"/>
    </row>
    <row r="26" s="2" customFormat="1" ht="14.4" customHeight="1">
      <c r="B26" s="53"/>
      <c r="C26" s="54"/>
      <c r="D26" s="55" t="s">
        <v>40</v>
      </c>
      <c r="E26" s="54"/>
      <c r="F26" s="55" t="s">
        <v>41</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42</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43</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44</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45</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46</v>
      </c>
      <c r="E32" s="61"/>
      <c r="F32" s="61"/>
      <c r="G32" s="61"/>
      <c r="H32" s="61"/>
      <c r="I32" s="61"/>
      <c r="J32" s="61"/>
      <c r="K32" s="61"/>
      <c r="L32" s="61"/>
      <c r="M32" s="61"/>
      <c r="N32" s="61"/>
      <c r="O32" s="61"/>
      <c r="P32" s="61"/>
      <c r="Q32" s="61"/>
      <c r="R32" s="61"/>
      <c r="S32" s="61"/>
      <c r="T32" s="62" t="s">
        <v>47</v>
      </c>
      <c r="U32" s="61"/>
      <c r="V32" s="61"/>
      <c r="W32" s="61"/>
      <c r="X32" s="63" t="s">
        <v>48</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49</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1</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Oprava SZZ Děčín východ horní nádraží 1.změna</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23</v>
      </c>
      <c r="D44" s="74"/>
      <c r="E44" s="74"/>
      <c r="F44" s="74"/>
      <c r="G44" s="74"/>
      <c r="H44" s="74"/>
      <c r="I44" s="74"/>
      <c r="J44" s="74"/>
      <c r="K44" s="74"/>
      <c r="L44" s="84" t="str">
        <f>IF(K8="","",K8)</f>
        <v xml:space="preserve"> </v>
      </c>
      <c r="M44" s="74"/>
      <c r="N44" s="74"/>
      <c r="O44" s="74"/>
      <c r="P44" s="74"/>
      <c r="Q44" s="74"/>
      <c r="R44" s="74"/>
      <c r="S44" s="74"/>
      <c r="T44" s="74"/>
      <c r="U44" s="74"/>
      <c r="V44" s="74"/>
      <c r="W44" s="74"/>
      <c r="X44" s="74"/>
      <c r="Y44" s="74"/>
      <c r="Z44" s="74"/>
      <c r="AA44" s="74"/>
      <c r="AB44" s="74"/>
      <c r="AC44" s="74"/>
      <c r="AD44" s="74"/>
      <c r="AE44" s="74"/>
      <c r="AF44" s="74"/>
      <c r="AG44" s="74"/>
      <c r="AH44" s="74"/>
      <c r="AI44" s="76" t="s">
        <v>25</v>
      </c>
      <c r="AJ44" s="74"/>
      <c r="AK44" s="74"/>
      <c r="AL44" s="74"/>
      <c r="AM44" s="85" t="str">
        <f>IF(AN8= "","",AN8)</f>
        <v>24. 8. 2018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27</v>
      </c>
      <c r="D46" s="74"/>
      <c r="E46" s="74"/>
      <c r="F46" s="74"/>
      <c r="G46" s="74"/>
      <c r="H46" s="74"/>
      <c r="I46" s="74"/>
      <c r="J46" s="74"/>
      <c r="K46" s="74"/>
      <c r="L46" s="77" t="str">
        <f>IF(E11= "","",E11)</f>
        <v xml:space="preserve"> </v>
      </c>
      <c r="M46" s="74"/>
      <c r="N46" s="74"/>
      <c r="O46" s="74"/>
      <c r="P46" s="74"/>
      <c r="Q46" s="74"/>
      <c r="R46" s="74"/>
      <c r="S46" s="74"/>
      <c r="T46" s="74"/>
      <c r="U46" s="74"/>
      <c r="V46" s="74"/>
      <c r="W46" s="74"/>
      <c r="X46" s="74"/>
      <c r="Y46" s="74"/>
      <c r="Z46" s="74"/>
      <c r="AA46" s="74"/>
      <c r="AB46" s="74"/>
      <c r="AC46" s="74"/>
      <c r="AD46" s="74"/>
      <c r="AE46" s="74"/>
      <c r="AF46" s="74"/>
      <c r="AG46" s="74"/>
      <c r="AH46" s="74"/>
      <c r="AI46" s="76" t="s">
        <v>32</v>
      </c>
      <c r="AJ46" s="74"/>
      <c r="AK46" s="74"/>
      <c r="AL46" s="74"/>
      <c r="AM46" s="77" t="str">
        <f>IF(E17="","",E17)</f>
        <v xml:space="preserve"> </v>
      </c>
      <c r="AN46" s="77"/>
      <c r="AO46" s="77"/>
      <c r="AP46" s="77"/>
      <c r="AQ46" s="74"/>
      <c r="AR46" s="72"/>
      <c r="AS46" s="86" t="s">
        <v>50</v>
      </c>
      <c r="AT46" s="87"/>
      <c r="AU46" s="88"/>
      <c r="AV46" s="88"/>
      <c r="AW46" s="88"/>
      <c r="AX46" s="88"/>
      <c r="AY46" s="88"/>
      <c r="AZ46" s="88"/>
      <c r="BA46" s="88"/>
      <c r="BB46" s="88"/>
      <c r="BC46" s="88"/>
      <c r="BD46" s="89"/>
    </row>
    <row r="47" s="1" customFormat="1">
      <c r="B47" s="46"/>
      <c r="C47" s="76" t="s">
        <v>30</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51</v>
      </c>
      <c r="D49" s="97"/>
      <c r="E49" s="97"/>
      <c r="F49" s="97"/>
      <c r="G49" s="97"/>
      <c r="H49" s="98"/>
      <c r="I49" s="99" t="s">
        <v>52</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53</v>
      </c>
      <c r="AH49" s="97"/>
      <c r="AI49" s="97"/>
      <c r="AJ49" s="97"/>
      <c r="AK49" s="97"/>
      <c r="AL49" s="97"/>
      <c r="AM49" s="97"/>
      <c r="AN49" s="99" t="s">
        <v>54</v>
      </c>
      <c r="AO49" s="97"/>
      <c r="AP49" s="97"/>
      <c r="AQ49" s="101" t="s">
        <v>55</v>
      </c>
      <c r="AR49" s="72"/>
      <c r="AS49" s="102" t="s">
        <v>56</v>
      </c>
      <c r="AT49" s="103" t="s">
        <v>57</v>
      </c>
      <c r="AU49" s="103" t="s">
        <v>58</v>
      </c>
      <c r="AV49" s="103" t="s">
        <v>59</v>
      </c>
      <c r="AW49" s="103" t="s">
        <v>60</v>
      </c>
      <c r="AX49" s="103" t="s">
        <v>61</v>
      </c>
      <c r="AY49" s="103" t="s">
        <v>62</v>
      </c>
      <c r="AZ49" s="103" t="s">
        <v>63</v>
      </c>
      <c r="BA49" s="103" t="s">
        <v>64</v>
      </c>
      <c r="BB49" s="103" t="s">
        <v>65</v>
      </c>
      <c r="BC49" s="103" t="s">
        <v>66</v>
      </c>
      <c r="BD49" s="104" t="s">
        <v>67</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68</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ROUND(AG52+AG89+AG94+AG98+AG104,2)</f>
        <v>0</v>
      </c>
      <c r="AH51" s="110"/>
      <c r="AI51" s="110"/>
      <c r="AJ51" s="110"/>
      <c r="AK51" s="110"/>
      <c r="AL51" s="110"/>
      <c r="AM51" s="110"/>
      <c r="AN51" s="111">
        <f>SUM(AG51,AT51)</f>
        <v>0</v>
      </c>
      <c r="AO51" s="111"/>
      <c r="AP51" s="111"/>
      <c r="AQ51" s="112" t="s">
        <v>21</v>
      </c>
      <c r="AR51" s="83"/>
      <c r="AS51" s="113">
        <f>ROUND(AS52+AS89+AS94+AS98+AS104,2)</f>
        <v>0</v>
      </c>
      <c r="AT51" s="114">
        <f>ROUND(SUM(AV51:AW51),2)</f>
        <v>0</v>
      </c>
      <c r="AU51" s="115">
        <f>ROUND(AU52+AU89+AU94+AU98+AU104,5)</f>
        <v>0</v>
      </c>
      <c r="AV51" s="114">
        <f>ROUND(AZ51*L26,2)</f>
        <v>0</v>
      </c>
      <c r="AW51" s="114">
        <f>ROUND(BA51*L27,2)</f>
        <v>0</v>
      </c>
      <c r="AX51" s="114">
        <f>ROUND(BB51*L26,2)</f>
        <v>0</v>
      </c>
      <c r="AY51" s="114">
        <f>ROUND(BC51*L27,2)</f>
        <v>0</v>
      </c>
      <c r="AZ51" s="114">
        <f>ROUND(AZ52+AZ89+AZ94+AZ98+AZ104,2)</f>
        <v>0</v>
      </c>
      <c r="BA51" s="114">
        <f>ROUND(BA52+BA89+BA94+BA98+BA104,2)</f>
        <v>0</v>
      </c>
      <c r="BB51" s="114">
        <f>ROUND(BB52+BB89+BB94+BB98+BB104,2)</f>
        <v>0</v>
      </c>
      <c r="BC51" s="114">
        <f>ROUND(BC52+BC89+BC94+BC98+BC104,2)</f>
        <v>0</v>
      </c>
      <c r="BD51" s="116">
        <f>ROUND(BD52+BD89+BD94+BD98+BD104,2)</f>
        <v>0</v>
      </c>
      <c r="BS51" s="117" t="s">
        <v>69</v>
      </c>
      <c r="BT51" s="117" t="s">
        <v>70</v>
      </c>
      <c r="BU51" s="118" t="s">
        <v>71</v>
      </c>
      <c r="BV51" s="117" t="s">
        <v>72</v>
      </c>
      <c r="BW51" s="117" t="s">
        <v>7</v>
      </c>
      <c r="BX51" s="117" t="s">
        <v>73</v>
      </c>
      <c r="CL51" s="117" t="s">
        <v>21</v>
      </c>
    </row>
    <row r="52" s="5" customFormat="1" ht="31.5" customHeight="1">
      <c r="B52" s="119"/>
      <c r="C52" s="120"/>
      <c r="D52" s="121" t="s">
        <v>74</v>
      </c>
      <c r="E52" s="121"/>
      <c r="F52" s="121"/>
      <c r="G52" s="121"/>
      <c r="H52" s="121"/>
      <c r="I52" s="122"/>
      <c r="J52" s="121" t="s">
        <v>75</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ROUND(AG53,2)</f>
        <v>0</v>
      </c>
      <c r="AH52" s="122"/>
      <c r="AI52" s="122"/>
      <c r="AJ52" s="122"/>
      <c r="AK52" s="122"/>
      <c r="AL52" s="122"/>
      <c r="AM52" s="122"/>
      <c r="AN52" s="124">
        <f>SUM(AG52,AT52)</f>
        <v>0</v>
      </c>
      <c r="AO52" s="122"/>
      <c r="AP52" s="122"/>
      <c r="AQ52" s="125" t="s">
        <v>76</v>
      </c>
      <c r="AR52" s="126"/>
      <c r="AS52" s="127">
        <f>ROUND(AS53,2)</f>
        <v>0</v>
      </c>
      <c r="AT52" s="128">
        <f>ROUND(SUM(AV52:AW52),2)</f>
        <v>0</v>
      </c>
      <c r="AU52" s="129">
        <f>ROUND(AU53,5)</f>
        <v>0</v>
      </c>
      <c r="AV52" s="128">
        <f>ROUND(AZ52*L26,2)</f>
        <v>0</v>
      </c>
      <c r="AW52" s="128">
        <f>ROUND(BA52*L27,2)</f>
        <v>0</v>
      </c>
      <c r="AX52" s="128">
        <f>ROUND(BB52*L26,2)</f>
        <v>0</v>
      </c>
      <c r="AY52" s="128">
        <f>ROUND(BC52*L27,2)</f>
        <v>0</v>
      </c>
      <c r="AZ52" s="128">
        <f>ROUND(AZ53,2)</f>
        <v>0</v>
      </c>
      <c r="BA52" s="128">
        <f>ROUND(BA53,2)</f>
        <v>0</v>
      </c>
      <c r="BB52" s="128">
        <f>ROUND(BB53,2)</f>
        <v>0</v>
      </c>
      <c r="BC52" s="128">
        <f>ROUND(BC53,2)</f>
        <v>0</v>
      </c>
      <c r="BD52" s="130">
        <f>ROUND(BD53,2)</f>
        <v>0</v>
      </c>
      <c r="BS52" s="131" t="s">
        <v>69</v>
      </c>
      <c r="BT52" s="131" t="s">
        <v>16</v>
      </c>
      <c r="BU52" s="131" t="s">
        <v>71</v>
      </c>
      <c r="BV52" s="131" t="s">
        <v>72</v>
      </c>
      <c r="BW52" s="131" t="s">
        <v>77</v>
      </c>
      <c r="BX52" s="131" t="s">
        <v>7</v>
      </c>
      <c r="CL52" s="131" t="s">
        <v>21</v>
      </c>
      <c r="CM52" s="131" t="s">
        <v>78</v>
      </c>
    </row>
    <row r="53" s="6" customFormat="1" ht="28.5" customHeight="1">
      <c r="B53" s="132"/>
      <c r="C53" s="133"/>
      <c r="D53" s="133"/>
      <c r="E53" s="134" t="s">
        <v>79</v>
      </c>
      <c r="F53" s="134"/>
      <c r="G53" s="134"/>
      <c r="H53" s="134"/>
      <c r="I53" s="134"/>
      <c r="J53" s="133"/>
      <c r="K53" s="134" t="s">
        <v>80</v>
      </c>
      <c r="L53" s="134"/>
      <c r="M53" s="134"/>
      <c r="N53" s="134"/>
      <c r="O53" s="134"/>
      <c r="P53" s="134"/>
      <c r="Q53" s="134"/>
      <c r="R53" s="134"/>
      <c r="S53" s="134"/>
      <c r="T53" s="134"/>
      <c r="U53" s="134"/>
      <c r="V53" s="134"/>
      <c r="W53" s="134"/>
      <c r="X53" s="134"/>
      <c r="Y53" s="134"/>
      <c r="Z53" s="134"/>
      <c r="AA53" s="134"/>
      <c r="AB53" s="134"/>
      <c r="AC53" s="134"/>
      <c r="AD53" s="134"/>
      <c r="AE53" s="134"/>
      <c r="AF53" s="134"/>
      <c r="AG53" s="135">
        <f>ROUND(AG54+AG57+AG61+AG63+AG66+AG69+AG71+AG73+AG75+AG77+AG79+AG82+AG84+AG87,2)</f>
        <v>0</v>
      </c>
      <c r="AH53" s="133"/>
      <c r="AI53" s="133"/>
      <c r="AJ53" s="133"/>
      <c r="AK53" s="133"/>
      <c r="AL53" s="133"/>
      <c r="AM53" s="133"/>
      <c r="AN53" s="136">
        <f>SUM(AG53,AT53)</f>
        <v>0</v>
      </c>
      <c r="AO53" s="133"/>
      <c r="AP53" s="133"/>
      <c r="AQ53" s="137" t="s">
        <v>81</v>
      </c>
      <c r="AR53" s="138"/>
      <c r="AS53" s="139">
        <f>ROUND(AS54+AS57+AS61+AS63+AS66+AS69+AS71+AS73+AS75+AS77+AS79+AS82+AS84+AS87,2)</f>
        <v>0</v>
      </c>
      <c r="AT53" s="140">
        <f>ROUND(SUM(AV53:AW53),2)</f>
        <v>0</v>
      </c>
      <c r="AU53" s="141">
        <f>ROUND(AU54+AU57+AU61+AU63+AU66+AU69+AU71+AU73+AU75+AU77+AU79+AU82+AU84+AU87,5)</f>
        <v>0</v>
      </c>
      <c r="AV53" s="140">
        <f>ROUND(AZ53*L26,2)</f>
        <v>0</v>
      </c>
      <c r="AW53" s="140">
        <f>ROUND(BA53*L27,2)</f>
        <v>0</v>
      </c>
      <c r="AX53" s="140">
        <f>ROUND(BB53*L26,2)</f>
        <v>0</v>
      </c>
      <c r="AY53" s="140">
        <f>ROUND(BC53*L27,2)</f>
        <v>0</v>
      </c>
      <c r="AZ53" s="140">
        <f>ROUND(AZ54+AZ57+AZ61+AZ63+AZ66+AZ69+AZ71+AZ73+AZ75+AZ77+AZ79+AZ82+AZ84+AZ87,2)</f>
        <v>0</v>
      </c>
      <c r="BA53" s="140">
        <f>ROUND(BA54+BA57+BA61+BA63+BA66+BA69+BA71+BA73+BA75+BA77+BA79+BA82+BA84+BA87,2)</f>
        <v>0</v>
      </c>
      <c r="BB53" s="140">
        <f>ROUND(BB54+BB57+BB61+BB63+BB66+BB69+BB71+BB73+BB75+BB77+BB79+BB82+BB84+BB87,2)</f>
        <v>0</v>
      </c>
      <c r="BC53" s="140">
        <f>ROUND(BC54+BC57+BC61+BC63+BC66+BC69+BC71+BC73+BC75+BC77+BC79+BC82+BC84+BC87,2)</f>
        <v>0</v>
      </c>
      <c r="BD53" s="142">
        <f>ROUND(BD54+BD57+BD61+BD63+BD66+BD69+BD71+BD73+BD75+BD77+BD79+BD82+BD84+BD87,2)</f>
        <v>0</v>
      </c>
      <c r="BS53" s="143" t="s">
        <v>69</v>
      </c>
      <c r="BT53" s="143" t="s">
        <v>78</v>
      </c>
      <c r="BU53" s="143" t="s">
        <v>71</v>
      </c>
      <c r="BV53" s="143" t="s">
        <v>72</v>
      </c>
      <c r="BW53" s="143" t="s">
        <v>82</v>
      </c>
      <c r="BX53" s="143" t="s">
        <v>77</v>
      </c>
      <c r="CL53" s="143" t="s">
        <v>21</v>
      </c>
    </row>
    <row r="54" s="6" customFormat="1" ht="28.5" customHeight="1">
      <c r="B54" s="132"/>
      <c r="C54" s="133"/>
      <c r="D54" s="133"/>
      <c r="E54" s="133"/>
      <c r="F54" s="134" t="s">
        <v>83</v>
      </c>
      <c r="G54" s="134"/>
      <c r="H54" s="134"/>
      <c r="I54" s="134"/>
      <c r="J54" s="134"/>
      <c r="K54" s="133"/>
      <c r="L54" s="134" t="s">
        <v>84</v>
      </c>
      <c r="M54" s="134"/>
      <c r="N54" s="134"/>
      <c r="O54" s="134"/>
      <c r="P54" s="134"/>
      <c r="Q54" s="134"/>
      <c r="R54" s="134"/>
      <c r="S54" s="134"/>
      <c r="T54" s="134"/>
      <c r="U54" s="134"/>
      <c r="V54" s="134"/>
      <c r="W54" s="134"/>
      <c r="X54" s="134"/>
      <c r="Y54" s="134"/>
      <c r="Z54" s="134"/>
      <c r="AA54" s="134"/>
      <c r="AB54" s="134"/>
      <c r="AC54" s="134"/>
      <c r="AD54" s="134"/>
      <c r="AE54" s="134"/>
      <c r="AF54" s="134"/>
      <c r="AG54" s="135">
        <f>ROUND(SUM(AG55:AG56),2)</f>
        <v>0</v>
      </c>
      <c r="AH54" s="133"/>
      <c r="AI54" s="133"/>
      <c r="AJ54" s="133"/>
      <c r="AK54" s="133"/>
      <c r="AL54" s="133"/>
      <c r="AM54" s="133"/>
      <c r="AN54" s="136">
        <f>SUM(AG54,AT54)</f>
        <v>0</v>
      </c>
      <c r="AO54" s="133"/>
      <c r="AP54" s="133"/>
      <c r="AQ54" s="137" t="s">
        <v>81</v>
      </c>
      <c r="AR54" s="138"/>
      <c r="AS54" s="139">
        <f>ROUND(SUM(AS55:AS56),2)</f>
        <v>0</v>
      </c>
      <c r="AT54" s="140">
        <f>ROUND(SUM(AV54:AW54),2)</f>
        <v>0</v>
      </c>
      <c r="AU54" s="141">
        <f>ROUND(SUM(AU55:AU56),5)</f>
        <v>0</v>
      </c>
      <c r="AV54" s="140">
        <f>ROUND(AZ54*L26,2)</f>
        <v>0</v>
      </c>
      <c r="AW54" s="140">
        <f>ROUND(BA54*L27,2)</f>
        <v>0</v>
      </c>
      <c r="AX54" s="140">
        <f>ROUND(BB54*L26,2)</f>
        <v>0</v>
      </c>
      <c r="AY54" s="140">
        <f>ROUND(BC54*L27,2)</f>
        <v>0</v>
      </c>
      <c r="AZ54" s="140">
        <f>ROUND(SUM(AZ55:AZ56),2)</f>
        <v>0</v>
      </c>
      <c r="BA54" s="140">
        <f>ROUND(SUM(BA55:BA56),2)</f>
        <v>0</v>
      </c>
      <c r="BB54" s="140">
        <f>ROUND(SUM(BB55:BB56),2)</f>
        <v>0</v>
      </c>
      <c r="BC54" s="140">
        <f>ROUND(SUM(BC55:BC56),2)</f>
        <v>0</v>
      </c>
      <c r="BD54" s="142">
        <f>ROUND(SUM(BD55:BD56),2)</f>
        <v>0</v>
      </c>
      <c r="BS54" s="143" t="s">
        <v>69</v>
      </c>
      <c r="BT54" s="143" t="s">
        <v>85</v>
      </c>
      <c r="BU54" s="143" t="s">
        <v>71</v>
      </c>
      <c r="BV54" s="143" t="s">
        <v>72</v>
      </c>
      <c r="BW54" s="143" t="s">
        <v>86</v>
      </c>
      <c r="BX54" s="143" t="s">
        <v>82</v>
      </c>
      <c r="CL54" s="143" t="s">
        <v>21</v>
      </c>
    </row>
    <row r="55" s="6" customFormat="1" ht="42.75" customHeight="1">
      <c r="A55" s="144" t="s">
        <v>87</v>
      </c>
      <c r="B55" s="132"/>
      <c r="C55" s="133"/>
      <c r="D55" s="133"/>
      <c r="E55" s="133"/>
      <c r="F55" s="133"/>
      <c r="G55" s="134" t="s">
        <v>88</v>
      </c>
      <c r="H55" s="134"/>
      <c r="I55" s="134"/>
      <c r="J55" s="134"/>
      <c r="K55" s="134"/>
      <c r="L55" s="133"/>
      <c r="M55" s="134" t="s">
        <v>89</v>
      </c>
      <c r="N55" s="134"/>
      <c r="O55" s="134"/>
      <c r="P55" s="134"/>
      <c r="Q55" s="134"/>
      <c r="R55" s="134"/>
      <c r="S55" s="134"/>
      <c r="T55" s="134"/>
      <c r="U55" s="134"/>
      <c r="V55" s="134"/>
      <c r="W55" s="134"/>
      <c r="X55" s="134"/>
      <c r="Y55" s="134"/>
      <c r="Z55" s="134"/>
      <c r="AA55" s="134"/>
      <c r="AB55" s="134"/>
      <c r="AC55" s="134"/>
      <c r="AD55" s="134"/>
      <c r="AE55" s="134"/>
      <c r="AF55" s="134"/>
      <c r="AG55" s="136">
        <f>'PS 01-11-01.01.1 - ÚRS'!J31</f>
        <v>0</v>
      </c>
      <c r="AH55" s="133"/>
      <c r="AI55" s="133"/>
      <c r="AJ55" s="133"/>
      <c r="AK55" s="133"/>
      <c r="AL55" s="133"/>
      <c r="AM55" s="133"/>
      <c r="AN55" s="136">
        <f>SUM(AG55,AT55)</f>
        <v>0</v>
      </c>
      <c r="AO55" s="133"/>
      <c r="AP55" s="133"/>
      <c r="AQ55" s="137" t="s">
        <v>81</v>
      </c>
      <c r="AR55" s="138"/>
      <c r="AS55" s="139">
        <v>0</v>
      </c>
      <c r="AT55" s="140">
        <f>ROUND(SUM(AV55:AW55),2)</f>
        <v>0</v>
      </c>
      <c r="AU55" s="141">
        <f>'PS 01-11-01.01.1 - ÚRS'!P94</f>
        <v>0</v>
      </c>
      <c r="AV55" s="140">
        <f>'PS 01-11-01.01.1 - ÚRS'!J34</f>
        <v>0</v>
      </c>
      <c r="AW55" s="140">
        <f>'PS 01-11-01.01.1 - ÚRS'!J35</f>
        <v>0</v>
      </c>
      <c r="AX55" s="140">
        <f>'PS 01-11-01.01.1 - ÚRS'!J36</f>
        <v>0</v>
      </c>
      <c r="AY55" s="140">
        <f>'PS 01-11-01.01.1 - ÚRS'!J37</f>
        <v>0</v>
      </c>
      <c r="AZ55" s="140">
        <f>'PS 01-11-01.01.1 - ÚRS'!F34</f>
        <v>0</v>
      </c>
      <c r="BA55" s="140">
        <f>'PS 01-11-01.01.1 - ÚRS'!F35</f>
        <v>0</v>
      </c>
      <c r="BB55" s="140">
        <f>'PS 01-11-01.01.1 - ÚRS'!F36</f>
        <v>0</v>
      </c>
      <c r="BC55" s="140">
        <f>'PS 01-11-01.01.1 - ÚRS'!F37</f>
        <v>0</v>
      </c>
      <c r="BD55" s="142">
        <f>'PS 01-11-01.01.1 - ÚRS'!F38</f>
        <v>0</v>
      </c>
      <c r="BT55" s="143" t="s">
        <v>90</v>
      </c>
      <c r="BV55" s="143" t="s">
        <v>72</v>
      </c>
      <c r="BW55" s="143" t="s">
        <v>91</v>
      </c>
      <c r="BX55" s="143" t="s">
        <v>86</v>
      </c>
      <c r="CL55" s="143" t="s">
        <v>21</v>
      </c>
    </row>
    <row r="56" s="6" customFormat="1" ht="42.75" customHeight="1">
      <c r="A56" s="144" t="s">
        <v>87</v>
      </c>
      <c r="B56" s="132"/>
      <c r="C56" s="133"/>
      <c r="D56" s="133"/>
      <c r="E56" s="133"/>
      <c r="F56" s="133"/>
      <c r="G56" s="134" t="s">
        <v>92</v>
      </c>
      <c r="H56" s="134"/>
      <c r="I56" s="134"/>
      <c r="J56" s="134"/>
      <c r="K56" s="134"/>
      <c r="L56" s="133"/>
      <c r="M56" s="134" t="s">
        <v>93</v>
      </c>
      <c r="N56" s="134"/>
      <c r="O56" s="134"/>
      <c r="P56" s="134"/>
      <c r="Q56" s="134"/>
      <c r="R56" s="134"/>
      <c r="S56" s="134"/>
      <c r="T56" s="134"/>
      <c r="U56" s="134"/>
      <c r="V56" s="134"/>
      <c r="W56" s="134"/>
      <c r="X56" s="134"/>
      <c r="Y56" s="134"/>
      <c r="Z56" s="134"/>
      <c r="AA56" s="134"/>
      <c r="AB56" s="134"/>
      <c r="AC56" s="134"/>
      <c r="AD56" s="134"/>
      <c r="AE56" s="134"/>
      <c r="AF56" s="134"/>
      <c r="AG56" s="136">
        <f>'PS 01-11-01.01.2 - ÚOŽI'!J31</f>
        <v>0</v>
      </c>
      <c r="AH56" s="133"/>
      <c r="AI56" s="133"/>
      <c r="AJ56" s="133"/>
      <c r="AK56" s="133"/>
      <c r="AL56" s="133"/>
      <c r="AM56" s="133"/>
      <c r="AN56" s="136">
        <f>SUM(AG56,AT56)</f>
        <v>0</v>
      </c>
      <c r="AO56" s="133"/>
      <c r="AP56" s="133"/>
      <c r="AQ56" s="137" t="s">
        <v>81</v>
      </c>
      <c r="AR56" s="138"/>
      <c r="AS56" s="139">
        <v>0</v>
      </c>
      <c r="AT56" s="140">
        <f>ROUND(SUM(AV56:AW56),2)</f>
        <v>0</v>
      </c>
      <c r="AU56" s="141">
        <f>'PS 01-11-01.01.2 - ÚOŽI'!P89</f>
        <v>0</v>
      </c>
      <c r="AV56" s="140">
        <f>'PS 01-11-01.01.2 - ÚOŽI'!J34</f>
        <v>0</v>
      </c>
      <c r="AW56" s="140">
        <f>'PS 01-11-01.01.2 - ÚOŽI'!J35</f>
        <v>0</v>
      </c>
      <c r="AX56" s="140">
        <f>'PS 01-11-01.01.2 - ÚOŽI'!J36</f>
        <v>0</v>
      </c>
      <c r="AY56" s="140">
        <f>'PS 01-11-01.01.2 - ÚOŽI'!J37</f>
        <v>0</v>
      </c>
      <c r="AZ56" s="140">
        <f>'PS 01-11-01.01.2 - ÚOŽI'!F34</f>
        <v>0</v>
      </c>
      <c r="BA56" s="140">
        <f>'PS 01-11-01.01.2 - ÚOŽI'!F35</f>
        <v>0</v>
      </c>
      <c r="BB56" s="140">
        <f>'PS 01-11-01.01.2 - ÚOŽI'!F36</f>
        <v>0</v>
      </c>
      <c r="BC56" s="140">
        <f>'PS 01-11-01.01.2 - ÚOŽI'!F37</f>
        <v>0</v>
      </c>
      <c r="BD56" s="142">
        <f>'PS 01-11-01.01.2 - ÚOŽI'!F38</f>
        <v>0</v>
      </c>
      <c r="BT56" s="143" t="s">
        <v>90</v>
      </c>
      <c r="BV56" s="143" t="s">
        <v>72</v>
      </c>
      <c r="BW56" s="143" t="s">
        <v>94</v>
      </c>
      <c r="BX56" s="143" t="s">
        <v>86</v>
      </c>
      <c r="CL56" s="143" t="s">
        <v>21</v>
      </c>
    </row>
    <row r="57" s="6" customFormat="1" ht="28.5" customHeight="1">
      <c r="B57" s="132"/>
      <c r="C57" s="133"/>
      <c r="D57" s="133"/>
      <c r="E57" s="133"/>
      <c r="F57" s="134" t="s">
        <v>95</v>
      </c>
      <c r="G57" s="134"/>
      <c r="H57" s="134"/>
      <c r="I57" s="134"/>
      <c r="J57" s="134"/>
      <c r="K57" s="133"/>
      <c r="L57" s="134" t="s">
        <v>96</v>
      </c>
      <c r="M57" s="134"/>
      <c r="N57" s="134"/>
      <c r="O57" s="134"/>
      <c r="P57" s="134"/>
      <c r="Q57" s="134"/>
      <c r="R57" s="134"/>
      <c r="S57" s="134"/>
      <c r="T57" s="134"/>
      <c r="U57" s="134"/>
      <c r="V57" s="134"/>
      <c r="W57" s="134"/>
      <c r="X57" s="134"/>
      <c r="Y57" s="134"/>
      <c r="Z57" s="134"/>
      <c r="AA57" s="134"/>
      <c r="AB57" s="134"/>
      <c r="AC57" s="134"/>
      <c r="AD57" s="134"/>
      <c r="AE57" s="134"/>
      <c r="AF57" s="134"/>
      <c r="AG57" s="135">
        <f>ROUND(SUM(AG58:AG60),2)</f>
        <v>0</v>
      </c>
      <c r="AH57" s="133"/>
      <c r="AI57" s="133"/>
      <c r="AJ57" s="133"/>
      <c r="AK57" s="133"/>
      <c r="AL57" s="133"/>
      <c r="AM57" s="133"/>
      <c r="AN57" s="136">
        <f>SUM(AG57,AT57)</f>
        <v>0</v>
      </c>
      <c r="AO57" s="133"/>
      <c r="AP57" s="133"/>
      <c r="AQ57" s="137" t="s">
        <v>81</v>
      </c>
      <c r="AR57" s="138"/>
      <c r="AS57" s="139">
        <f>ROUND(SUM(AS58:AS60),2)</f>
        <v>0</v>
      </c>
      <c r="AT57" s="140">
        <f>ROUND(SUM(AV57:AW57),2)</f>
        <v>0</v>
      </c>
      <c r="AU57" s="141">
        <f>ROUND(SUM(AU58:AU60),5)</f>
        <v>0</v>
      </c>
      <c r="AV57" s="140">
        <f>ROUND(AZ57*L26,2)</f>
        <v>0</v>
      </c>
      <c r="AW57" s="140">
        <f>ROUND(BA57*L27,2)</f>
        <v>0</v>
      </c>
      <c r="AX57" s="140">
        <f>ROUND(BB57*L26,2)</f>
        <v>0</v>
      </c>
      <c r="AY57" s="140">
        <f>ROUND(BC57*L27,2)</f>
        <v>0</v>
      </c>
      <c r="AZ57" s="140">
        <f>ROUND(SUM(AZ58:AZ60),2)</f>
        <v>0</v>
      </c>
      <c r="BA57" s="140">
        <f>ROUND(SUM(BA58:BA60),2)</f>
        <v>0</v>
      </c>
      <c r="BB57" s="140">
        <f>ROUND(SUM(BB58:BB60),2)</f>
        <v>0</v>
      </c>
      <c r="BC57" s="140">
        <f>ROUND(SUM(BC58:BC60),2)</f>
        <v>0</v>
      </c>
      <c r="BD57" s="142">
        <f>ROUND(SUM(BD58:BD60),2)</f>
        <v>0</v>
      </c>
      <c r="BS57" s="143" t="s">
        <v>69</v>
      </c>
      <c r="BT57" s="143" t="s">
        <v>85</v>
      </c>
      <c r="BU57" s="143" t="s">
        <v>71</v>
      </c>
      <c r="BV57" s="143" t="s">
        <v>72</v>
      </c>
      <c r="BW57" s="143" t="s">
        <v>97</v>
      </c>
      <c r="BX57" s="143" t="s">
        <v>82</v>
      </c>
      <c r="CL57" s="143" t="s">
        <v>21</v>
      </c>
    </row>
    <row r="58" s="6" customFormat="1" ht="42.75" customHeight="1">
      <c r="A58" s="144" t="s">
        <v>87</v>
      </c>
      <c r="B58" s="132"/>
      <c r="C58" s="133"/>
      <c r="D58" s="133"/>
      <c r="E58" s="133"/>
      <c r="F58" s="133"/>
      <c r="G58" s="134" t="s">
        <v>98</v>
      </c>
      <c r="H58" s="134"/>
      <c r="I58" s="134"/>
      <c r="J58" s="134"/>
      <c r="K58" s="134"/>
      <c r="L58" s="133"/>
      <c r="M58" s="134" t="s">
        <v>89</v>
      </c>
      <c r="N58" s="134"/>
      <c r="O58" s="134"/>
      <c r="P58" s="134"/>
      <c r="Q58" s="134"/>
      <c r="R58" s="134"/>
      <c r="S58" s="134"/>
      <c r="T58" s="134"/>
      <c r="U58" s="134"/>
      <c r="V58" s="134"/>
      <c r="W58" s="134"/>
      <c r="X58" s="134"/>
      <c r="Y58" s="134"/>
      <c r="Z58" s="134"/>
      <c r="AA58" s="134"/>
      <c r="AB58" s="134"/>
      <c r="AC58" s="134"/>
      <c r="AD58" s="134"/>
      <c r="AE58" s="134"/>
      <c r="AF58" s="134"/>
      <c r="AG58" s="136">
        <f>'PS 01-11-01.02.1 - ÚRS'!J31</f>
        <v>0</v>
      </c>
      <c r="AH58" s="133"/>
      <c r="AI58" s="133"/>
      <c r="AJ58" s="133"/>
      <c r="AK58" s="133"/>
      <c r="AL58" s="133"/>
      <c r="AM58" s="133"/>
      <c r="AN58" s="136">
        <f>SUM(AG58,AT58)</f>
        <v>0</v>
      </c>
      <c r="AO58" s="133"/>
      <c r="AP58" s="133"/>
      <c r="AQ58" s="137" t="s">
        <v>81</v>
      </c>
      <c r="AR58" s="138"/>
      <c r="AS58" s="139">
        <v>0</v>
      </c>
      <c r="AT58" s="140">
        <f>ROUND(SUM(AV58:AW58),2)</f>
        <v>0</v>
      </c>
      <c r="AU58" s="141">
        <f>'PS 01-11-01.02.1 - ÚRS'!P90</f>
        <v>0</v>
      </c>
      <c r="AV58" s="140">
        <f>'PS 01-11-01.02.1 - ÚRS'!J34</f>
        <v>0</v>
      </c>
      <c r="AW58" s="140">
        <f>'PS 01-11-01.02.1 - ÚRS'!J35</f>
        <v>0</v>
      </c>
      <c r="AX58" s="140">
        <f>'PS 01-11-01.02.1 - ÚRS'!J36</f>
        <v>0</v>
      </c>
      <c r="AY58" s="140">
        <f>'PS 01-11-01.02.1 - ÚRS'!J37</f>
        <v>0</v>
      </c>
      <c r="AZ58" s="140">
        <f>'PS 01-11-01.02.1 - ÚRS'!F34</f>
        <v>0</v>
      </c>
      <c r="BA58" s="140">
        <f>'PS 01-11-01.02.1 - ÚRS'!F35</f>
        <v>0</v>
      </c>
      <c r="BB58" s="140">
        <f>'PS 01-11-01.02.1 - ÚRS'!F36</f>
        <v>0</v>
      </c>
      <c r="BC58" s="140">
        <f>'PS 01-11-01.02.1 - ÚRS'!F37</f>
        <v>0</v>
      </c>
      <c r="BD58" s="142">
        <f>'PS 01-11-01.02.1 - ÚRS'!F38</f>
        <v>0</v>
      </c>
      <c r="BT58" s="143" t="s">
        <v>90</v>
      </c>
      <c r="BV58" s="143" t="s">
        <v>72</v>
      </c>
      <c r="BW58" s="143" t="s">
        <v>99</v>
      </c>
      <c r="BX58" s="143" t="s">
        <v>97</v>
      </c>
      <c r="CL58" s="143" t="s">
        <v>21</v>
      </c>
    </row>
    <row r="59" s="6" customFormat="1" ht="42.75" customHeight="1">
      <c r="A59" s="144" t="s">
        <v>87</v>
      </c>
      <c r="B59" s="132"/>
      <c r="C59" s="133"/>
      <c r="D59" s="133"/>
      <c r="E59" s="133"/>
      <c r="F59" s="133"/>
      <c r="G59" s="134" t="s">
        <v>100</v>
      </c>
      <c r="H59" s="134"/>
      <c r="I59" s="134"/>
      <c r="J59" s="134"/>
      <c r="K59" s="134"/>
      <c r="L59" s="133"/>
      <c r="M59" s="134" t="s">
        <v>93</v>
      </c>
      <c r="N59" s="134"/>
      <c r="O59" s="134"/>
      <c r="P59" s="134"/>
      <c r="Q59" s="134"/>
      <c r="R59" s="134"/>
      <c r="S59" s="134"/>
      <c r="T59" s="134"/>
      <c r="U59" s="134"/>
      <c r="V59" s="134"/>
      <c r="W59" s="134"/>
      <c r="X59" s="134"/>
      <c r="Y59" s="134"/>
      <c r="Z59" s="134"/>
      <c r="AA59" s="134"/>
      <c r="AB59" s="134"/>
      <c r="AC59" s="134"/>
      <c r="AD59" s="134"/>
      <c r="AE59" s="134"/>
      <c r="AF59" s="134"/>
      <c r="AG59" s="136">
        <f>'PS 01-11-01.02.2 - ÚOŽI'!J31</f>
        <v>0</v>
      </c>
      <c r="AH59" s="133"/>
      <c r="AI59" s="133"/>
      <c r="AJ59" s="133"/>
      <c r="AK59" s="133"/>
      <c r="AL59" s="133"/>
      <c r="AM59" s="133"/>
      <c r="AN59" s="136">
        <f>SUM(AG59,AT59)</f>
        <v>0</v>
      </c>
      <c r="AO59" s="133"/>
      <c r="AP59" s="133"/>
      <c r="AQ59" s="137" t="s">
        <v>81</v>
      </c>
      <c r="AR59" s="138"/>
      <c r="AS59" s="139">
        <v>0</v>
      </c>
      <c r="AT59" s="140">
        <f>ROUND(SUM(AV59:AW59),2)</f>
        <v>0</v>
      </c>
      <c r="AU59" s="141">
        <f>'PS 01-11-01.02.2 - ÚOŽI'!P89</f>
        <v>0</v>
      </c>
      <c r="AV59" s="140">
        <f>'PS 01-11-01.02.2 - ÚOŽI'!J34</f>
        <v>0</v>
      </c>
      <c r="AW59" s="140">
        <f>'PS 01-11-01.02.2 - ÚOŽI'!J35</f>
        <v>0</v>
      </c>
      <c r="AX59" s="140">
        <f>'PS 01-11-01.02.2 - ÚOŽI'!J36</f>
        <v>0</v>
      </c>
      <c r="AY59" s="140">
        <f>'PS 01-11-01.02.2 - ÚOŽI'!J37</f>
        <v>0</v>
      </c>
      <c r="AZ59" s="140">
        <f>'PS 01-11-01.02.2 - ÚOŽI'!F34</f>
        <v>0</v>
      </c>
      <c r="BA59" s="140">
        <f>'PS 01-11-01.02.2 - ÚOŽI'!F35</f>
        <v>0</v>
      </c>
      <c r="BB59" s="140">
        <f>'PS 01-11-01.02.2 - ÚOŽI'!F36</f>
        <v>0</v>
      </c>
      <c r="BC59" s="140">
        <f>'PS 01-11-01.02.2 - ÚOŽI'!F37</f>
        <v>0</v>
      </c>
      <c r="BD59" s="142">
        <f>'PS 01-11-01.02.2 - ÚOŽI'!F38</f>
        <v>0</v>
      </c>
      <c r="BT59" s="143" t="s">
        <v>90</v>
      </c>
      <c r="BV59" s="143" t="s">
        <v>72</v>
      </c>
      <c r="BW59" s="143" t="s">
        <v>101</v>
      </c>
      <c r="BX59" s="143" t="s">
        <v>97</v>
      </c>
      <c r="CL59" s="143" t="s">
        <v>21</v>
      </c>
    </row>
    <row r="60" s="6" customFormat="1" ht="42.75" customHeight="1">
      <c r="A60" s="144" t="s">
        <v>87</v>
      </c>
      <c r="B60" s="132"/>
      <c r="C60" s="133"/>
      <c r="D60" s="133"/>
      <c r="E60" s="133"/>
      <c r="F60" s="133"/>
      <c r="G60" s="134" t="s">
        <v>102</v>
      </c>
      <c r="H60" s="134"/>
      <c r="I60" s="134"/>
      <c r="J60" s="134"/>
      <c r="K60" s="134"/>
      <c r="L60" s="133"/>
      <c r="M60" s="134" t="s">
        <v>103</v>
      </c>
      <c r="N60" s="134"/>
      <c r="O60" s="134"/>
      <c r="P60" s="134"/>
      <c r="Q60" s="134"/>
      <c r="R60" s="134"/>
      <c r="S60" s="134"/>
      <c r="T60" s="134"/>
      <c r="U60" s="134"/>
      <c r="V60" s="134"/>
      <c r="W60" s="134"/>
      <c r="X60" s="134"/>
      <c r="Y60" s="134"/>
      <c r="Z60" s="134"/>
      <c r="AA60" s="134"/>
      <c r="AB60" s="134"/>
      <c r="AC60" s="134"/>
      <c r="AD60" s="134"/>
      <c r="AE60" s="134"/>
      <c r="AF60" s="134"/>
      <c r="AG60" s="136">
        <f>'PS 01-11-01.02.3 - Dodávk...'!J31</f>
        <v>0</v>
      </c>
      <c r="AH60" s="133"/>
      <c r="AI60" s="133"/>
      <c r="AJ60" s="133"/>
      <c r="AK60" s="133"/>
      <c r="AL60" s="133"/>
      <c r="AM60" s="133"/>
      <c r="AN60" s="136">
        <f>SUM(AG60,AT60)</f>
        <v>0</v>
      </c>
      <c r="AO60" s="133"/>
      <c r="AP60" s="133"/>
      <c r="AQ60" s="137" t="s">
        <v>81</v>
      </c>
      <c r="AR60" s="138"/>
      <c r="AS60" s="139">
        <v>0</v>
      </c>
      <c r="AT60" s="140">
        <f>ROUND(SUM(AV60:AW60),2)</f>
        <v>0</v>
      </c>
      <c r="AU60" s="141">
        <f>'PS 01-11-01.02.3 - Dodávk...'!P88</f>
        <v>0</v>
      </c>
      <c r="AV60" s="140">
        <f>'PS 01-11-01.02.3 - Dodávk...'!J34</f>
        <v>0</v>
      </c>
      <c r="AW60" s="140">
        <f>'PS 01-11-01.02.3 - Dodávk...'!J35</f>
        <v>0</v>
      </c>
      <c r="AX60" s="140">
        <f>'PS 01-11-01.02.3 - Dodávk...'!J36</f>
        <v>0</v>
      </c>
      <c r="AY60" s="140">
        <f>'PS 01-11-01.02.3 - Dodávk...'!J37</f>
        <v>0</v>
      </c>
      <c r="AZ60" s="140">
        <f>'PS 01-11-01.02.3 - Dodávk...'!F34</f>
        <v>0</v>
      </c>
      <c r="BA60" s="140">
        <f>'PS 01-11-01.02.3 - Dodávk...'!F35</f>
        <v>0</v>
      </c>
      <c r="BB60" s="140">
        <f>'PS 01-11-01.02.3 - Dodávk...'!F36</f>
        <v>0</v>
      </c>
      <c r="BC60" s="140">
        <f>'PS 01-11-01.02.3 - Dodávk...'!F37</f>
        <v>0</v>
      </c>
      <c r="BD60" s="142">
        <f>'PS 01-11-01.02.3 - Dodávk...'!F38</f>
        <v>0</v>
      </c>
      <c r="BT60" s="143" t="s">
        <v>90</v>
      </c>
      <c r="BV60" s="143" t="s">
        <v>72</v>
      </c>
      <c r="BW60" s="143" t="s">
        <v>104</v>
      </c>
      <c r="BX60" s="143" t="s">
        <v>97</v>
      </c>
      <c r="CL60" s="143" t="s">
        <v>21</v>
      </c>
    </row>
    <row r="61" s="6" customFormat="1" ht="28.5" customHeight="1">
      <c r="B61" s="132"/>
      <c r="C61" s="133"/>
      <c r="D61" s="133"/>
      <c r="E61" s="133"/>
      <c r="F61" s="134" t="s">
        <v>105</v>
      </c>
      <c r="G61" s="134"/>
      <c r="H61" s="134"/>
      <c r="I61" s="134"/>
      <c r="J61" s="134"/>
      <c r="K61" s="133"/>
      <c r="L61" s="134" t="s">
        <v>106</v>
      </c>
      <c r="M61" s="134"/>
      <c r="N61" s="134"/>
      <c r="O61" s="134"/>
      <c r="P61" s="134"/>
      <c r="Q61" s="134"/>
      <c r="R61" s="134"/>
      <c r="S61" s="134"/>
      <c r="T61" s="134"/>
      <c r="U61" s="134"/>
      <c r="V61" s="134"/>
      <c r="W61" s="134"/>
      <c r="X61" s="134"/>
      <c r="Y61" s="134"/>
      <c r="Z61" s="134"/>
      <c r="AA61" s="134"/>
      <c r="AB61" s="134"/>
      <c r="AC61" s="134"/>
      <c r="AD61" s="134"/>
      <c r="AE61" s="134"/>
      <c r="AF61" s="134"/>
      <c r="AG61" s="135">
        <f>ROUND(AG62,2)</f>
        <v>0</v>
      </c>
      <c r="AH61" s="133"/>
      <c r="AI61" s="133"/>
      <c r="AJ61" s="133"/>
      <c r="AK61" s="133"/>
      <c r="AL61" s="133"/>
      <c r="AM61" s="133"/>
      <c r="AN61" s="136">
        <f>SUM(AG61,AT61)</f>
        <v>0</v>
      </c>
      <c r="AO61" s="133"/>
      <c r="AP61" s="133"/>
      <c r="AQ61" s="137" t="s">
        <v>81</v>
      </c>
      <c r="AR61" s="138"/>
      <c r="AS61" s="139">
        <f>ROUND(AS62,2)</f>
        <v>0</v>
      </c>
      <c r="AT61" s="140">
        <f>ROUND(SUM(AV61:AW61),2)</f>
        <v>0</v>
      </c>
      <c r="AU61" s="141">
        <f>ROUND(AU62,5)</f>
        <v>0</v>
      </c>
      <c r="AV61" s="140">
        <f>ROUND(AZ61*L26,2)</f>
        <v>0</v>
      </c>
      <c r="AW61" s="140">
        <f>ROUND(BA61*L27,2)</f>
        <v>0</v>
      </c>
      <c r="AX61" s="140">
        <f>ROUND(BB61*L26,2)</f>
        <v>0</v>
      </c>
      <c r="AY61" s="140">
        <f>ROUND(BC61*L27,2)</f>
        <v>0</v>
      </c>
      <c r="AZ61" s="140">
        <f>ROUND(AZ62,2)</f>
        <v>0</v>
      </c>
      <c r="BA61" s="140">
        <f>ROUND(BA62,2)</f>
        <v>0</v>
      </c>
      <c r="BB61" s="140">
        <f>ROUND(BB62,2)</f>
        <v>0</v>
      </c>
      <c r="BC61" s="140">
        <f>ROUND(BC62,2)</f>
        <v>0</v>
      </c>
      <c r="BD61" s="142">
        <f>ROUND(BD62,2)</f>
        <v>0</v>
      </c>
      <c r="BS61" s="143" t="s">
        <v>69</v>
      </c>
      <c r="BT61" s="143" t="s">
        <v>85</v>
      </c>
      <c r="BU61" s="143" t="s">
        <v>71</v>
      </c>
      <c r="BV61" s="143" t="s">
        <v>72</v>
      </c>
      <c r="BW61" s="143" t="s">
        <v>107</v>
      </c>
      <c r="BX61" s="143" t="s">
        <v>82</v>
      </c>
      <c r="CL61" s="143" t="s">
        <v>21</v>
      </c>
    </row>
    <row r="62" s="6" customFormat="1" ht="42.75" customHeight="1">
      <c r="A62" s="144" t="s">
        <v>87</v>
      </c>
      <c r="B62" s="132"/>
      <c r="C62" s="133"/>
      <c r="D62" s="133"/>
      <c r="E62" s="133"/>
      <c r="F62" s="133"/>
      <c r="G62" s="134" t="s">
        <v>108</v>
      </c>
      <c r="H62" s="134"/>
      <c r="I62" s="134"/>
      <c r="J62" s="134"/>
      <c r="K62" s="134"/>
      <c r="L62" s="133"/>
      <c r="M62" s="134" t="s">
        <v>93</v>
      </c>
      <c r="N62" s="134"/>
      <c r="O62" s="134"/>
      <c r="P62" s="134"/>
      <c r="Q62" s="134"/>
      <c r="R62" s="134"/>
      <c r="S62" s="134"/>
      <c r="T62" s="134"/>
      <c r="U62" s="134"/>
      <c r="V62" s="134"/>
      <c r="W62" s="134"/>
      <c r="X62" s="134"/>
      <c r="Y62" s="134"/>
      <c r="Z62" s="134"/>
      <c r="AA62" s="134"/>
      <c r="AB62" s="134"/>
      <c r="AC62" s="134"/>
      <c r="AD62" s="134"/>
      <c r="AE62" s="134"/>
      <c r="AF62" s="134"/>
      <c r="AG62" s="136">
        <f>'PS 01-11-01.03.1 - ÚOŽI'!J31</f>
        <v>0</v>
      </c>
      <c r="AH62" s="133"/>
      <c r="AI62" s="133"/>
      <c r="AJ62" s="133"/>
      <c r="AK62" s="133"/>
      <c r="AL62" s="133"/>
      <c r="AM62" s="133"/>
      <c r="AN62" s="136">
        <f>SUM(AG62,AT62)</f>
        <v>0</v>
      </c>
      <c r="AO62" s="133"/>
      <c r="AP62" s="133"/>
      <c r="AQ62" s="137" t="s">
        <v>81</v>
      </c>
      <c r="AR62" s="138"/>
      <c r="AS62" s="139">
        <v>0</v>
      </c>
      <c r="AT62" s="140">
        <f>ROUND(SUM(AV62:AW62),2)</f>
        <v>0</v>
      </c>
      <c r="AU62" s="141">
        <f>'PS 01-11-01.03.1 - ÚOŽI'!P89</f>
        <v>0</v>
      </c>
      <c r="AV62" s="140">
        <f>'PS 01-11-01.03.1 - ÚOŽI'!J34</f>
        <v>0</v>
      </c>
      <c r="AW62" s="140">
        <f>'PS 01-11-01.03.1 - ÚOŽI'!J35</f>
        <v>0</v>
      </c>
      <c r="AX62" s="140">
        <f>'PS 01-11-01.03.1 - ÚOŽI'!J36</f>
        <v>0</v>
      </c>
      <c r="AY62" s="140">
        <f>'PS 01-11-01.03.1 - ÚOŽI'!J37</f>
        <v>0</v>
      </c>
      <c r="AZ62" s="140">
        <f>'PS 01-11-01.03.1 - ÚOŽI'!F34</f>
        <v>0</v>
      </c>
      <c r="BA62" s="140">
        <f>'PS 01-11-01.03.1 - ÚOŽI'!F35</f>
        <v>0</v>
      </c>
      <c r="BB62" s="140">
        <f>'PS 01-11-01.03.1 - ÚOŽI'!F36</f>
        <v>0</v>
      </c>
      <c r="BC62" s="140">
        <f>'PS 01-11-01.03.1 - ÚOŽI'!F37</f>
        <v>0</v>
      </c>
      <c r="BD62" s="142">
        <f>'PS 01-11-01.03.1 - ÚOŽI'!F38</f>
        <v>0</v>
      </c>
      <c r="BT62" s="143" t="s">
        <v>90</v>
      </c>
      <c r="BV62" s="143" t="s">
        <v>72</v>
      </c>
      <c r="BW62" s="143" t="s">
        <v>109</v>
      </c>
      <c r="BX62" s="143" t="s">
        <v>107</v>
      </c>
      <c r="CL62" s="143" t="s">
        <v>21</v>
      </c>
    </row>
    <row r="63" s="6" customFormat="1" ht="28.5" customHeight="1">
      <c r="B63" s="132"/>
      <c r="C63" s="133"/>
      <c r="D63" s="133"/>
      <c r="E63" s="133"/>
      <c r="F63" s="134" t="s">
        <v>110</v>
      </c>
      <c r="G63" s="134"/>
      <c r="H63" s="134"/>
      <c r="I63" s="134"/>
      <c r="J63" s="134"/>
      <c r="K63" s="133"/>
      <c r="L63" s="134" t="s">
        <v>111</v>
      </c>
      <c r="M63" s="134"/>
      <c r="N63" s="134"/>
      <c r="O63" s="134"/>
      <c r="P63" s="134"/>
      <c r="Q63" s="134"/>
      <c r="R63" s="134"/>
      <c r="S63" s="134"/>
      <c r="T63" s="134"/>
      <c r="U63" s="134"/>
      <c r="V63" s="134"/>
      <c r="W63" s="134"/>
      <c r="X63" s="134"/>
      <c r="Y63" s="134"/>
      <c r="Z63" s="134"/>
      <c r="AA63" s="134"/>
      <c r="AB63" s="134"/>
      <c r="AC63" s="134"/>
      <c r="AD63" s="134"/>
      <c r="AE63" s="134"/>
      <c r="AF63" s="134"/>
      <c r="AG63" s="135">
        <f>ROUND(SUM(AG64:AG65),2)</f>
        <v>0</v>
      </c>
      <c r="AH63" s="133"/>
      <c r="AI63" s="133"/>
      <c r="AJ63" s="133"/>
      <c r="AK63" s="133"/>
      <c r="AL63" s="133"/>
      <c r="AM63" s="133"/>
      <c r="AN63" s="136">
        <f>SUM(AG63,AT63)</f>
        <v>0</v>
      </c>
      <c r="AO63" s="133"/>
      <c r="AP63" s="133"/>
      <c r="AQ63" s="137" t="s">
        <v>81</v>
      </c>
      <c r="AR63" s="138"/>
      <c r="AS63" s="139">
        <f>ROUND(SUM(AS64:AS65),2)</f>
        <v>0</v>
      </c>
      <c r="AT63" s="140">
        <f>ROUND(SUM(AV63:AW63),2)</f>
        <v>0</v>
      </c>
      <c r="AU63" s="141">
        <f>ROUND(SUM(AU64:AU65),5)</f>
        <v>0</v>
      </c>
      <c r="AV63" s="140">
        <f>ROUND(AZ63*L26,2)</f>
        <v>0</v>
      </c>
      <c r="AW63" s="140">
        <f>ROUND(BA63*L27,2)</f>
        <v>0</v>
      </c>
      <c r="AX63" s="140">
        <f>ROUND(BB63*L26,2)</f>
        <v>0</v>
      </c>
      <c r="AY63" s="140">
        <f>ROUND(BC63*L27,2)</f>
        <v>0</v>
      </c>
      <c r="AZ63" s="140">
        <f>ROUND(SUM(AZ64:AZ65),2)</f>
        <v>0</v>
      </c>
      <c r="BA63" s="140">
        <f>ROUND(SUM(BA64:BA65),2)</f>
        <v>0</v>
      </c>
      <c r="BB63" s="140">
        <f>ROUND(SUM(BB64:BB65),2)</f>
        <v>0</v>
      </c>
      <c r="BC63" s="140">
        <f>ROUND(SUM(BC64:BC65),2)</f>
        <v>0</v>
      </c>
      <c r="BD63" s="142">
        <f>ROUND(SUM(BD64:BD65),2)</f>
        <v>0</v>
      </c>
      <c r="BS63" s="143" t="s">
        <v>69</v>
      </c>
      <c r="BT63" s="143" t="s">
        <v>85</v>
      </c>
      <c r="BU63" s="143" t="s">
        <v>71</v>
      </c>
      <c r="BV63" s="143" t="s">
        <v>72</v>
      </c>
      <c r="BW63" s="143" t="s">
        <v>112</v>
      </c>
      <c r="BX63" s="143" t="s">
        <v>82</v>
      </c>
      <c r="CL63" s="143" t="s">
        <v>21</v>
      </c>
    </row>
    <row r="64" s="6" customFormat="1" ht="28.5" customHeight="1">
      <c r="A64" s="144" t="s">
        <v>87</v>
      </c>
      <c r="B64" s="132"/>
      <c r="C64" s="133"/>
      <c r="D64" s="133"/>
      <c r="E64" s="133"/>
      <c r="F64" s="133"/>
      <c r="G64" s="134" t="s">
        <v>113</v>
      </c>
      <c r="H64" s="134"/>
      <c r="I64" s="134"/>
      <c r="J64" s="134"/>
      <c r="K64" s="134"/>
      <c r="L64" s="133"/>
      <c r="M64" s="134" t="s">
        <v>89</v>
      </c>
      <c r="N64" s="134"/>
      <c r="O64" s="134"/>
      <c r="P64" s="134"/>
      <c r="Q64" s="134"/>
      <c r="R64" s="134"/>
      <c r="S64" s="134"/>
      <c r="T64" s="134"/>
      <c r="U64" s="134"/>
      <c r="V64" s="134"/>
      <c r="W64" s="134"/>
      <c r="X64" s="134"/>
      <c r="Y64" s="134"/>
      <c r="Z64" s="134"/>
      <c r="AA64" s="134"/>
      <c r="AB64" s="134"/>
      <c r="AC64" s="134"/>
      <c r="AD64" s="134"/>
      <c r="AE64" s="134"/>
      <c r="AF64" s="134"/>
      <c r="AG64" s="136">
        <f>'PS01-11-01.04.1 - ÚRS'!J31</f>
        <v>0</v>
      </c>
      <c r="AH64" s="133"/>
      <c r="AI64" s="133"/>
      <c r="AJ64" s="133"/>
      <c r="AK64" s="133"/>
      <c r="AL64" s="133"/>
      <c r="AM64" s="133"/>
      <c r="AN64" s="136">
        <f>SUM(AG64,AT64)</f>
        <v>0</v>
      </c>
      <c r="AO64" s="133"/>
      <c r="AP64" s="133"/>
      <c r="AQ64" s="137" t="s">
        <v>81</v>
      </c>
      <c r="AR64" s="138"/>
      <c r="AS64" s="139">
        <v>0</v>
      </c>
      <c r="AT64" s="140">
        <f>ROUND(SUM(AV64:AW64),2)</f>
        <v>0</v>
      </c>
      <c r="AU64" s="141">
        <f>'PS01-11-01.04.1 - ÚRS'!P90</f>
        <v>0</v>
      </c>
      <c r="AV64" s="140">
        <f>'PS01-11-01.04.1 - ÚRS'!J34</f>
        <v>0</v>
      </c>
      <c r="AW64" s="140">
        <f>'PS01-11-01.04.1 - ÚRS'!J35</f>
        <v>0</v>
      </c>
      <c r="AX64" s="140">
        <f>'PS01-11-01.04.1 - ÚRS'!J36</f>
        <v>0</v>
      </c>
      <c r="AY64" s="140">
        <f>'PS01-11-01.04.1 - ÚRS'!J37</f>
        <v>0</v>
      </c>
      <c r="AZ64" s="140">
        <f>'PS01-11-01.04.1 - ÚRS'!F34</f>
        <v>0</v>
      </c>
      <c r="BA64" s="140">
        <f>'PS01-11-01.04.1 - ÚRS'!F35</f>
        <v>0</v>
      </c>
      <c r="BB64" s="140">
        <f>'PS01-11-01.04.1 - ÚRS'!F36</f>
        <v>0</v>
      </c>
      <c r="BC64" s="140">
        <f>'PS01-11-01.04.1 - ÚRS'!F37</f>
        <v>0</v>
      </c>
      <c r="BD64" s="142">
        <f>'PS01-11-01.04.1 - ÚRS'!F38</f>
        <v>0</v>
      </c>
      <c r="BT64" s="143" t="s">
        <v>90</v>
      </c>
      <c r="BV64" s="143" t="s">
        <v>72</v>
      </c>
      <c r="BW64" s="143" t="s">
        <v>114</v>
      </c>
      <c r="BX64" s="143" t="s">
        <v>112</v>
      </c>
      <c r="CL64" s="143" t="s">
        <v>21</v>
      </c>
    </row>
    <row r="65" s="6" customFormat="1" ht="28.5" customHeight="1">
      <c r="A65" s="144" t="s">
        <v>87</v>
      </c>
      <c r="B65" s="132"/>
      <c r="C65" s="133"/>
      <c r="D65" s="133"/>
      <c r="E65" s="133"/>
      <c r="F65" s="133"/>
      <c r="G65" s="134" t="s">
        <v>115</v>
      </c>
      <c r="H65" s="134"/>
      <c r="I65" s="134"/>
      <c r="J65" s="134"/>
      <c r="K65" s="134"/>
      <c r="L65" s="133"/>
      <c r="M65" s="134" t="s">
        <v>93</v>
      </c>
      <c r="N65" s="134"/>
      <c r="O65" s="134"/>
      <c r="P65" s="134"/>
      <c r="Q65" s="134"/>
      <c r="R65" s="134"/>
      <c r="S65" s="134"/>
      <c r="T65" s="134"/>
      <c r="U65" s="134"/>
      <c r="V65" s="134"/>
      <c r="W65" s="134"/>
      <c r="X65" s="134"/>
      <c r="Y65" s="134"/>
      <c r="Z65" s="134"/>
      <c r="AA65" s="134"/>
      <c r="AB65" s="134"/>
      <c r="AC65" s="134"/>
      <c r="AD65" s="134"/>
      <c r="AE65" s="134"/>
      <c r="AF65" s="134"/>
      <c r="AG65" s="136">
        <f>'PS01-11-01.04.2 - ÚOŽI'!J31</f>
        <v>0</v>
      </c>
      <c r="AH65" s="133"/>
      <c r="AI65" s="133"/>
      <c r="AJ65" s="133"/>
      <c r="AK65" s="133"/>
      <c r="AL65" s="133"/>
      <c r="AM65" s="133"/>
      <c r="AN65" s="136">
        <f>SUM(AG65,AT65)</f>
        <v>0</v>
      </c>
      <c r="AO65" s="133"/>
      <c r="AP65" s="133"/>
      <c r="AQ65" s="137" t="s">
        <v>81</v>
      </c>
      <c r="AR65" s="138"/>
      <c r="AS65" s="139">
        <v>0</v>
      </c>
      <c r="AT65" s="140">
        <f>ROUND(SUM(AV65:AW65),2)</f>
        <v>0</v>
      </c>
      <c r="AU65" s="141">
        <f>'PS01-11-01.04.2 - ÚOŽI'!P91</f>
        <v>0</v>
      </c>
      <c r="AV65" s="140">
        <f>'PS01-11-01.04.2 - ÚOŽI'!J34</f>
        <v>0</v>
      </c>
      <c r="AW65" s="140">
        <f>'PS01-11-01.04.2 - ÚOŽI'!J35</f>
        <v>0</v>
      </c>
      <c r="AX65" s="140">
        <f>'PS01-11-01.04.2 - ÚOŽI'!J36</f>
        <v>0</v>
      </c>
      <c r="AY65" s="140">
        <f>'PS01-11-01.04.2 - ÚOŽI'!J37</f>
        <v>0</v>
      </c>
      <c r="AZ65" s="140">
        <f>'PS01-11-01.04.2 - ÚOŽI'!F34</f>
        <v>0</v>
      </c>
      <c r="BA65" s="140">
        <f>'PS01-11-01.04.2 - ÚOŽI'!F35</f>
        <v>0</v>
      </c>
      <c r="BB65" s="140">
        <f>'PS01-11-01.04.2 - ÚOŽI'!F36</f>
        <v>0</v>
      </c>
      <c r="BC65" s="140">
        <f>'PS01-11-01.04.2 - ÚOŽI'!F37</f>
        <v>0</v>
      </c>
      <c r="BD65" s="142">
        <f>'PS01-11-01.04.2 - ÚOŽI'!F38</f>
        <v>0</v>
      </c>
      <c r="BT65" s="143" t="s">
        <v>90</v>
      </c>
      <c r="BV65" s="143" t="s">
        <v>72</v>
      </c>
      <c r="BW65" s="143" t="s">
        <v>116</v>
      </c>
      <c r="BX65" s="143" t="s">
        <v>112</v>
      </c>
      <c r="CL65" s="143" t="s">
        <v>21</v>
      </c>
    </row>
    <row r="66" s="6" customFormat="1" ht="28.5" customHeight="1">
      <c r="B66" s="132"/>
      <c r="C66" s="133"/>
      <c r="D66" s="133"/>
      <c r="E66" s="133"/>
      <c r="F66" s="134" t="s">
        <v>117</v>
      </c>
      <c r="G66" s="134"/>
      <c r="H66" s="134"/>
      <c r="I66" s="134"/>
      <c r="J66" s="134"/>
      <c r="K66" s="133"/>
      <c r="L66" s="134" t="s">
        <v>118</v>
      </c>
      <c r="M66" s="134"/>
      <c r="N66" s="134"/>
      <c r="O66" s="134"/>
      <c r="P66" s="134"/>
      <c r="Q66" s="134"/>
      <c r="R66" s="134"/>
      <c r="S66" s="134"/>
      <c r="T66" s="134"/>
      <c r="U66" s="134"/>
      <c r="V66" s="134"/>
      <c r="W66" s="134"/>
      <c r="X66" s="134"/>
      <c r="Y66" s="134"/>
      <c r="Z66" s="134"/>
      <c r="AA66" s="134"/>
      <c r="AB66" s="134"/>
      <c r="AC66" s="134"/>
      <c r="AD66" s="134"/>
      <c r="AE66" s="134"/>
      <c r="AF66" s="134"/>
      <c r="AG66" s="135">
        <f>ROUND(SUM(AG67:AG68),2)</f>
        <v>0</v>
      </c>
      <c r="AH66" s="133"/>
      <c r="AI66" s="133"/>
      <c r="AJ66" s="133"/>
      <c r="AK66" s="133"/>
      <c r="AL66" s="133"/>
      <c r="AM66" s="133"/>
      <c r="AN66" s="136">
        <f>SUM(AG66,AT66)</f>
        <v>0</v>
      </c>
      <c r="AO66" s="133"/>
      <c r="AP66" s="133"/>
      <c r="AQ66" s="137" t="s">
        <v>81</v>
      </c>
      <c r="AR66" s="138"/>
      <c r="AS66" s="139">
        <f>ROUND(SUM(AS67:AS68),2)</f>
        <v>0</v>
      </c>
      <c r="AT66" s="140">
        <f>ROUND(SUM(AV66:AW66),2)</f>
        <v>0</v>
      </c>
      <c r="AU66" s="141">
        <f>ROUND(SUM(AU67:AU68),5)</f>
        <v>0</v>
      </c>
      <c r="AV66" s="140">
        <f>ROUND(AZ66*L26,2)</f>
        <v>0</v>
      </c>
      <c r="AW66" s="140">
        <f>ROUND(BA66*L27,2)</f>
        <v>0</v>
      </c>
      <c r="AX66" s="140">
        <f>ROUND(BB66*L26,2)</f>
        <v>0</v>
      </c>
      <c r="AY66" s="140">
        <f>ROUND(BC66*L27,2)</f>
        <v>0</v>
      </c>
      <c r="AZ66" s="140">
        <f>ROUND(SUM(AZ67:AZ68),2)</f>
        <v>0</v>
      </c>
      <c r="BA66" s="140">
        <f>ROUND(SUM(BA67:BA68),2)</f>
        <v>0</v>
      </c>
      <c r="BB66" s="140">
        <f>ROUND(SUM(BB67:BB68),2)</f>
        <v>0</v>
      </c>
      <c r="BC66" s="140">
        <f>ROUND(SUM(BC67:BC68),2)</f>
        <v>0</v>
      </c>
      <c r="BD66" s="142">
        <f>ROUND(SUM(BD67:BD68),2)</f>
        <v>0</v>
      </c>
      <c r="BS66" s="143" t="s">
        <v>69</v>
      </c>
      <c r="BT66" s="143" t="s">
        <v>85</v>
      </c>
      <c r="BU66" s="143" t="s">
        <v>71</v>
      </c>
      <c r="BV66" s="143" t="s">
        <v>72</v>
      </c>
      <c r="BW66" s="143" t="s">
        <v>119</v>
      </c>
      <c r="BX66" s="143" t="s">
        <v>82</v>
      </c>
      <c r="CL66" s="143" t="s">
        <v>21</v>
      </c>
    </row>
    <row r="67" s="6" customFormat="1" ht="42.75" customHeight="1">
      <c r="A67" s="144" t="s">
        <v>87</v>
      </c>
      <c r="B67" s="132"/>
      <c r="C67" s="133"/>
      <c r="D67" s="133"/>
      <c r="E67" s="133"/>
      <c r="F67" s="133"/>
      <c r="G67" s="134" t="s">
        <v>120</v>
      </c>
      <c r="H67" s="134"/>
      <c r="I67" s="134"/>
      <c r="J67" s="134"/>
      <c r="K67" s="134"/>
      <c r="L67" s="133"/>
      <c r="M67" s="134" t="s">
        <v>121</v>
      </c>
      <c r="N67" s="134"/>
      <c r="O67" s="134"/>
      <c r="P67" s="134"/>
      <c r="Q67" s="134"/>
      <c r="R67" s="134"/>
      <c r="S67" s="134"/>
      <c r="T67" s="134"/>
      <c r="U67" s="134"/>
      <c r="V67" s="134"/>
      <c r="W67" s="134"/>
      <c r="X67" s="134"/>
      <c r="Y67" s="134"/>
      <c r="Z67" s="134"/>
      <c r="AA67" s="134"/>
      <c r="AB67" s="134"/>
      <c r="AC67" s="134"/>
      <c r="AD67" s="134"/>
      <c r="AE67" s="134"/>
      <c r="AF67" s="134"/>
      <c r="AG67" s="136">
        <f>'PS 01-11-01.05.1 - Centrá...'!J31</f>
        <v>0</v>
      </c>
      <c r="AH67" s="133"/>
      <c r="AI67" s="133"/>
      <c r="AJ67" s="133"/>
      <c r="AK67" s="133"/>
      <c r="AL67" s="133"/>
      <c r="AM67" s="133"/>
      <c r="AN67" s="136">
        <f>SUM(AG67,AT67)</f>
        <v>0</v>
      </c>
      <c r="AO67" s="133"/>
      <c r="AP67" s="133"/>
      <c r="AQ67" s="137" t="s">
        <v>81</v>
      </c>
      <c r="AR67" s="138"/>
      <c r="AS67" s="139">
        <v>0</v>
      </c>
      <c r="AT67" s="140">
        <f>ROUND(SUM(AV67:AW67),2)</f>
        <v>0</v>
      </c>
      <c r="AU67" s="141">
        <f>'PS 01-11-01.05.1 - Centrá...'!P89</f>
        <v>0</v>
      </c>
      <c r="AV67" s="140">
        <f>'PS 01-11-01.05.1 - Centrá...'!J34</f>
        <v>0</v>
      </c>
      <c r="AW67" s="140">
        <f>'PS 01-11-01.05.1 - Centrá...'!J35</f>
        <v>0</v>
      </c>
      <c r="AX67" s="140">
        <f>'PS 01-11-01.05.1 - Centrá...'!J36</f>
        <v>0</v>
      </c>
      <c r="AY67" s="140">
        <f>'PS 01-11-01.05.1 - Centrá...'!J37</f>
        <v>0</v>
      </c>
      <c r="AZ67" s="140">
        <f>'PS 01-11-01.05.1 - Centrá...'!F34</f>
        <v>0</v>
      </c>
      <c r="BA67" s="140">
        <f>'PS 01-11-01.05.1 - Centrá...'!F35</f>
        <v>0</v>
      </c>
      <c r="BB67" s="140">
        <f>'PS 01-11-01.05.1 - Centrá...'!F36</f>
        <v>0</v>
      </c>
      <c r="BC67" s="140">
        <f>'PS 01-11-01.05.1 - Centrá...'!F37</f>
        <v>0</v>
      </c>
      <c r="BD67" s="142">
        <f>'PS 01-11-01.05.1 - Centrá...'!F38</f>
        <v>0</v>
      </c>
      <c r="BT67" s="143" t="s">
        <v>90</v>
      </c>
      <c r="BV67" s="143" t="s">
        <v>72</v>
      </c>
      <c r="BW67" s="143" t="s">
        <v>122</v>
      </c>
      <c r="BX67" s="143" t="s">
        <v>119</v>
      </c>
      <c r="CL67" s="143" t="s">
        <v>21</v>
      </c>
    </row>
    <row r="68" s="6" customFormat="1" ht="42.75" customHeight="1">
      <c r="A68" s="144" t="s">
        <v>87</v>
      </c>
      <c r="B68" s="132"/>
      <c r="C68" s="133"/>
      <c r="D68" s="133"/>
      <c r="E68" s="133"/>
      <c r="F68" s="133"/>
      <c r="G68" s="134" t="s">
        <v>123</v>
      </c>
      <c r="H68" s="134"/>
      <c r="I68" s="134"/>
      <c r="J68" s="134"/>
      <c r="K68" s="134"/>
      <c r="L68" s="133"/>
      <c r="M68" s="134" t="s">
        <v>124</v>
      </c>
      <c r="N68" s="134"/>
      <c r="O68" s="134"/>
      <c r="P68" s="134"/>
      <c r="Q68" s="134"/>
      <c r="R68" s="134"/>
      <c r="S68" s="134"/>
      <c r="T68" s="134"/>
      <c r="U68" s="134"/>
      <c r="V68" s="134"/>
      <c r="W68" s="134"/>
      <c r="X68" s="134"/>
      <c r="Y68" s="134"/>
      <c r="Z68" s="134"/>
      <c r="AA68" s="134"/>
      <c r="AB68" s="134"/>
      <c r="AC68" s="134"/>
      <c r="AD68" s="134"/>
      <c r="AE68" s="134"/>
      <c r="AF68" s="134"/>
      <c r="AG68" s="136">
        <f>'PS 01-11-01.05.2 - SZZ - ...'!J31</f>
        <v>0</v>
      </c>
      <c r="AH68" s="133"/>
      <c r="AI68" s="133"/>
      <c r="AJ68" s="133"/>
      <c r="AK68" s="133"/>
      <c r="AL68" s="133"/>
      <c r="AM68" s="133"/>
      <c r="AN68" s="136">
        <f>SUM(AG68,AT68)</f>
        <v>0</v>
      </c>
      <c r="AO68" s="133"/>
      <c r="AP68" s="133"/>
      <c r="AQ68" s="137" t="s">
        <v>81</v>
      </c>
      <c r="AR68" s="138"/>
      <c r="AS68" s="139">
        <v>0</v>
      </c>
      <c r="AT68" s="140">
        <f>ROUND(SUM(AV68:AW68),2)</f>
        <v>0</v>
      </c>
      <c r="AU68" s="141">
        <f>'PS 01-11-01.05.2 - SZZ - ...'!P89</f>
        <v>0</v>
      </c>
      <c r="AV68" s="140">
        <f>'PS 01-11-01.05.2 - SZZ - ...'!J34</f>
        <v>0</v>
      </c>
      <c r="AW68" s="140">
        <f>'PS 01-11-01.05.2 - SZZ - ...'!J35</f>
        <v>0</v>
      </c>
      <c r="AX68" s="140">
        <f>'PS 01-11-01.05.2 - SZZ - ...'!J36</f>
        <v>0</v>
      </c>
      <c r="AY68" s="140">
        <f>'PS 01-11-01.05.2 - SZZ - ...'!J37</f>
        <v>0</v>
      </c>
      <c r="AZ68" s="140">
        <f>'PS 01-11-01.05.2 - SZZ - ...'!F34</f>
        <v>0</v>
      </c>
      <c r="BA68" s="140">
        <f>'PS 01-11-01.05.2 - SZZ - ...'!F35</f>
        <v>0</v>
      </c>
      <c r="BB68" s="140">
        <f>'PS 01-11-01.05.2 - SZZ - ...'!F36</f>
        <v>0</v>
      </c>
      <c r="BC68" s="140">
        <f>'PS 01-11-01.05.2 - SZZ - ...'!F37</f>
        <v>0</v>
      </c>
      <c r="BD68" s="142">
        <f>'PS 01-11-01.05.2 - SZZ - ...'!F38</f>
        <v>0</v>
      </c>
      <c r="BT68" s="143" t="s">
        <v>90</v>
      </c>
      <c r="BV68" s="143" t="s">
        <v>72</v>
      </c>
      <c r="BW68" s="143" t="s">
        <v>125</v>
      </c>
      <c r="BX68" s="143" t="s">
        <v>119</v>
      </c>
      <c r="CL68" s="143" t="s">
        <v>21</v>
      </c>
    </row>
    <row r="69" s="6" customFormat="1" ht="28.5" customHeight="1">
      <c r="B69" s="132"/>
      <c r="C69" s="133"/>
      <c r="D69" s="133"/>
      <c r="E69" s="133"/>
      <c r="F69" s="134" t="s">
        <v>126</v>
      </c>
      <c r="G69" s="134"/>
      <c r="H69" s="134"/>
      <c r="I69" s="134"/>
      <c r="J69" s="134"/>
      <c r="K69" s="133"/>
      <c r="L69" s="134" t="s">
        <v>127</v>
      </c>
      <c r="M69" s="134"/>
      <c r="N69" s="134"/>
      <c r="O69" s="134"/>
      <c r="P69" s="134"/>
      <c r="Q69" s="134"/>
      <c r="R69" s="134"/>
      <c r="S69" s="134"/>
      <c r="T69" s="134"/>
      <c r="U69" s="134"/>
      <c r="V69" s="134"/>
      <c r="W69" s="134"/>
      <c r="X69" s="134"/>
      <c r="Y69" s="134"/>
      <c r="Z69" s="134"/>
      <c r="AA69" s="134"/>
      <c r="AB69" s="134"/>
      <c r="AC69" s="134"/>
      <c r="AD69" s="134"/>
      <c r="AE69" s="134"/>
      <c r="AF69" s="134"/>
      <c r="AG69" s="135">
        <f>ROUND(AG70,2)</f>
        <v>0</v>
      </c>
      <c r="AH69" s="133"/>
      <c r="AI69" s="133"/>
      <c r="AJ69" s="133"/>
      <c r="AK69" s="133"/>
      <c r="AL69" s="133"/>
      <c r="AM69" s="133"/>
      <c r="AN69" s="136">
        <f>SUM(AG69,AT69)</f>
        <v>0</v>
      </c>
      <c r="AO69" s="133"/>
      <c r="AP69" s="133"/>
      <c r="AQ69" s="137" t="s">
        <v>81</v>
      </c>
      <c r="AR69" s="138"/>
      <c r="AS69" s="139">
        <f>ROUND(AS70,2)</f>
        <v>0</v>
      </c>
      <c r="AT69" s="140">
        <f>ROUND(SUM(AV69:AW69),2)</f>
        <v>0</v>
      </c>
      <c r="AU69" s="141">
        <f>ROUND(AU70,5)</f>
        <v>0</v>
      </c>
      <c r="AV69" s="140">
        <f>ROUND(AZ69*L26,2)</f>
        <v>0</v>
      </c>
      <c r="AW69" s="140">
        <f>ROUND(BA69*L27,2)</f>
        <v>0</v>
      </c>
      <c r="AX69" s="140">
        <f>ROUND(BB69*L26,2)</f>
        <v>0</v>
      </c>
      <c r="AY69" s="140">
        <f>ROUND(BC69*L27,2)</f>
        <v>0</v>
      </c>
      <c r="AZ69" s="140">
        <f>ROUND(AZ70,2)</f>
        <v>0</v>
      </c>
      <c r="BA69" s="140">
        <f>ROUND(BA70,2)</f>
        <v>0</v>
      </c>
      <c r="BB69" s="140">
        <f>ROUND(BB70,2)</f>
        <v>0</v>
      </c>
      <c r="BC69" s="140">
        <f>ROUND(BC70,2)</f>
        <v>0</v>
      </c>
      <c r="BD69" s="142">
        <f>ROUND(BD70,2)</f>
        <v>0</v>
      </c>
      <c r="BS69" s="143" t="s">
        <v>69</v>
      </c>
      <c r="BT69" s="143" t="s">
        <v>85</v>
      </c>
      <c r="BU69" s="143" t="s">
        <v>71</v>
      </c>
      <c r="BV69" s="143" t="s">
        <v>72</v>
      </c>
      <c r="BW69" s="143" t="s">
        <v>128</v>
      </c>
      <c r="BX69" s="143" t="s">
        <v>82</v>
      </c>
      <c r="CL69" s="143" t="s">
        <v>21</v>
      </c>
    </row>
    <row r="70" s="6" customFormat="1" ht="28.5" customHeight="1">
      <c r="A70" s="144" t="s">
        <v>87</v>
      </c>
      <c r="B70" s="132"/>
      <c r="C70" s="133"/>
      <c r="D70" s="133"/>
      <c r="E70" s="133"/>
      <c r="F70" s="133"/>
      <c r="G70" s="134" t="s">
        <v>129</v>
      </c>
      <c r="H70" s="134"/>
      <c r="I70" s="134"/>
      <c r="J70" s="134"/>
      <c r="K70" s="134"/>
      <c r="L70" s="133"/>
      <c r="M70" s="134" t="s">
        <v>130</v>
      </c>
      <c r="N70" s="134"/>
      <c r="O70" s="134"/>
      <c r="P70" s="134"/>
      <c r="Q70" s="134"/>
      <c r="R70" s="134"/>
      <c r="S70" s="134"/>
      <c r="T70" s="134"/>
      <c r="U70" s="134"/>
      <c r="V70" s="134"/>
      <c r="W70" s="134"/>
      <c r="X70" s="134"/>
      <c r="Y70" s="134"/>
      <c r="Z70" s="134"/>
      <c r="AA70" s="134"/>
      <c r="AB70" s="134"/>
      <c r="AC70" s="134"/>
      <c r="AD70" s="134"/>
      <c r="AE70" s="134"/>
      <c r="AF70" s="134"/>
      <c r="AG70" s="136">
        <f>'PS01-11-01.07.5 - Oprava ...'!J31</f>
        <v>0</v>
      </c>
      <c r="AH70" s="133"/>
      <c r="AI70" s="133"/>
      <c r="AJ70" s="133"/>
      <c r="AK70" s="133"/>
      <c r="AL70" s="133"/>
      <c r="AM70" s="133"/>
      <c r="AN70" s="136">
        <f>SUM(AG70,AT70)</f>
        <v>0</v>
      </c>
      <c r="AO70" s="133"/>
      <c r="AP70" s="133"/>
      <c r="AQ70" s="137" t="s">
        <v>81</v>
      </c>
      <c r="AR70" s="138"/>
      <c r="AS70" s="139">
        <v>0</v>
      </c>
      <c r="AT70" s="140">
        <f>ROUND(SUM(AV70:AW70),2)</f>
        <v>0</v>
      </c>
      <c r="AU70" s="141">
        <f>'PS01-11-01.07.5 - Oprava ...'!P89</f>
        <v>0</v>
      </c>
      <c r="AV70" s="140">
        <f>'PS01-11-01.07.5 - Oprava ...'!J34</f>
        <v>0</v>
      </c>
      <c r="AW70" s="140">
        <f>'PS01-11-01.07.5 - Oprava ...'!J35</f>
        <v>0</v>
      </c>
      <c r="AX70" s="140">
        <f>'PS01-11-01.07.5 - Oprava ...'!J36</f>
        <v>0</v>
      </c>
      <c r="AY70" s="140">
        <f>'PS01-11-01.07.5 - Oprava ...'!J37</f>
        <v>0</v>
      </c>
      <c r="AZ70" s="140">
        <f>'PS01-11-01.07.5 - Oprava ...'!F34</f>
        <v>0</v>
      </c>
      <c r="BA70" s="140">
        <f>'PS01-11-01.07.5 - Oprava ...'!F35</f>
        <v>0</v>
      </c>
      <c r="BB70" s="140">
        <f>'PS01-11-01.07.5 - Oprava ...'!F36</f>
        <v>0</v>
      </c>
      <c r="BC70" s="140">
        <f>'PS01-11-01.07.5 - Oprava ...'!F37</f>
        <v>0</v>
      </c>
      <c r="BD70" s="142">
        <f>'PS01-11-01.07.5 - Oprava ...'!F38</f>
        <v>0</v>
      </c>
      <c r="BT70" s="143" t="s">
        <v>90</v>
      </c>
      <c r="BV70" s="143" t="s">
        <v>72</v>
      </c>
      <c r="BW70" s="143" t="s">
        <v>131</v>
      </c>
      <c r="BX70" s="143" t="s">
        <v>128</v>
      </c>
      <c r="CL70" s="143" t="s">
        <v>21</v>
      </c>
    </row>
    <row r="71" s="6" customFormat="1" ht="28.5" customHeight="1">
      <c r="B71" s="132"/>
      <c r="C71" s="133"/>
      <c r="D71" s="133"/>
      <c r="E71" s="133"/>
      <c r="F71" s="134" t="s">
        <v>132</v>
      </c>
      <c r="G71" s="134"/>
      <c r="H71" s="134"/>
      <c r="I71" s="134"/>
      <c r="J71" s="134"/>
      <c r="K71" s="133"/>
      <c r="L71" s="134" t="s">
        <v>133</v>
      </c>
      <c r="M71" s="134"/>
      <c r="N71" s="134"/>
      <c r="O71" s="134"/>
      <c r="P71" s="134"/>
      <c r="Q71" s="134"/>
      <c r="R71" s="134"/>
      <c r="S71" s="134"/>
      <c r="T71" s="134"/>
      <c r="U71" s="134"/>
      <c r="V71" s="134"/>
      <c r="W71" s="134"/>
      <c r="X71" s="134"/>
      <c r="Y71" s="134"/>
      <c r="Z71" s="134"/>
      <c r="AA71" s="134"/>
      <c r="AB71" s="134"/>
      <c r="AC71" s="134"/>
      <c r="AD71" s="134"/>
      <c r="AE71" s="134"/>
      <c r="AF71" s="134"/>
      <c r="AG71" s="135">
        <f>ROUND(AG72,2)</f>
        <v>0</v>
      </c>
      <c r="AH71" s="133"/>
      <c r="AI71" s="133"/>
      <c r="AJ71" s="133"/>
      <c r="AK71" s="133"/>
      <c r="AL71" s="133"/>
      <c r="AM71" s="133"/>
      <c r="AN71" s="136">
        <f>SUM(AG71,AT71)</f>
        <v>0</v>
      </c>
      <c r="AO71" s="133"/>
      <c r="AP71" s="133"/>
      <c r="AQ71" s="137" t="s">
        <v>81</v>
      </c>
      <c r="AR71" s="138"/>
      <c r="AS71" s="139">
        <f>ROUND(AS72,2)</f>
        <v>0</v>
      </c>
      <c r="AT71" s="140">
        <f>ROUND(SUM(AV71:AW71),2)</f>
        <v>0</v>
      </c>
      <c r="AU71" s="141">
        <f>ROUND(AU72,5)</f>
        <v>0</v>
      </c>
      <c r="AV71" s="140">
        <f>ROUND(AZ71*L26,2)</f>
        <v>0</v>
      </c>
      <c r="AW71" s="140">
        <f>ROUND(BA71*L27,2)</f>
        <v>0</v>
      </c>
      <c r="AX71" s="140">
        <f>ROUND(BB71*L26,2)</f>
        <v>0</v>
      </c>
      <c r="AY71" s="140">
        <f>ROUND(BC71*L27,2)</f>
        <v>0</v>
      </c>
      <c r="AZ71" s="140">
        <f>ROUND(AZ72,2)</f>
        <v>0</v>
      </c>
      <c r="BA71" s="140">
        <f>ROUND(BA72,2)</f>
        <v>0</v>
      </c>
      <c r="BB71" s="140">
        <f>ROUND(BB72,2)</f>
        <v>0</v>
      </c>
      <c r="BC71" s="140">
        <f>ROUND(BC72,2)</f>
        <v>0</v>
      </c>
      <c r="BD71" s="142">
        <f>ROUND(BD72,2)</f>
        <v>0</v>
      </c>
      <c r="BS71" s="143" t="s">
        <v>69</v>
      </c>
      <c r="BT71" s="143" t="s">
        <v>85</v>
      </c>
      <c r="BU71" s="143" t="s">
        <v>71</v>
      </c>
      <c r="BV71" s="143" t="s">
        <v>72</v>
      </c>
      <c r="BW71" s="143" t="s">
        <v>134</v>
      </c>
      <c r="BX71" s="143" t="s">
        <v>82</v>
      </c>
      <c r="CL71" s="143" t="s">
        <v>21</v>
      </c>
    </row>
    <row r="72" s="6" customFormat="1" ht="42.75" customHeight="1">
      <c r="A72" s="144" t="s">
        <v>87</v>
      </c>
      <c r="B72" s="132"/>
      <c r="C72" s="133"/>
      <c r="D72" s="133"/>
      <c r="E72" s="133"/>
      <c r="F72" s="133"/>
      <c r="G72" s="134" t="s">
        <v>135</v>
      </c>
      <c r="H72" s="134"/>
      <c r="I72" s="134"/>
      <c r="J72" s="134"/>
      <c r="K72" s="134"/>
      <c r="L72" s="133"/>
      <c r="M72" s="134" t="s">
        <v>93</v>
      </c>
      <c r="N72" s="134"/>
      <c r="O72" s="134"/>
      <c r="P72" s="134"/>
      <c r="Q72" s="134"/>
      <c r="R72" s="134"/>
      <c r="S72" s="134"/>
      <c r="T72" s="134"/>
      <c r="U72" s="134"/>
      <c r="V72" s="134"/>
      <c r="W72" s="134"/>
      <c r="X72" s="134"/>
      <c r="Y72" s="134"/>
      <c r="Z72" s="134"/>
      <c r="AA72" s="134"/>
      <c r="AB72" s="134"/>
      <c r="AC72" s="134"/>
      <c r="AD72" s="134"/>
      <c r="AE72" s="134"/>
      <c r="AF72" s="134"/>
      <c r="AG72" s="136">
        <f>'PS 01-11-01.07.1 - ÚOŽI'!J31</f>
        <v>0</v>
      </c>
      <c r="AH72" s="133"/>
      <c r="AI72" s="133"/>
      <c r="AJ72" s="133"/>
      <c r="AK72" s="133"/>
      <c r="AL72" s="133"/>
      <c r="AM72" s="133"/>
      <c r="AN72" s="136">
        <f>SUM(AG72,AT72)</f>
        <v>0</v>
      </c>
      <c r="AO72" s="133"/>
      <c r="AP72" s="133"/>
      <c r="AQ72" s="137" t="s">
        <v>81</v>
      </c>
      <c r="AR72" s="138"/>
      <c r="AS72" s="139">
        <v>0</v>
      </c>
      <c r="AT72" s="140">
        <f>ROUND(SUM(AV72:AW72),2)</f>
        <v>0</v>
      </c>
      <c r="AU72" s="141">
        <f>'PS 01-11-01.07.1 - ÚOŽI'!P89</f>
        <v>0</v>
      </c>
      <c r="AV72" s="140">
        <f>'PS 01-11-01.07.1 - ÚOŽI'!J34</f>
        <v>0</v>
      </c>
      <c r="AW72" s="140">
        <f>'PS 01-11-01.07.1 - ÚOŽI'!J35</f>
        <v>0</v>
      </c>
      <c r="AX72" s="140">
        <f>'PS 01-11-01.07.1 - ÚOŽI'!J36</f>
        <v>0</v>
      </c>
      <c r="AY72" s="140">
        <f>'PS 01-11-01.07.1 - ÚOŽI'!J37</f>
        <v>0</v>
      </c>
      <c r="AZ72" s="140">
        <f>'PS 01-11-01.07.1 - ÚOŽI'!F34</f>
        <v>0</v>
      </c>
      <c r="BA72" s="140">
        <f>'PS 01-11-01.07.1 - ÚOŽI'!F35</f>
        <v>0</v>
      </c>
      <c r="BB72" s="140">
        <f>'PS 01-11-01.07.1 - ÚOŽI'!F36</f>
        <v>0</v>
      </c>
      <c r="BC72" s="140">
        <f>'PS 01-11-01.07.1 - ÚOŽI'!F37</f>
        <v>0</v>
      </c>
      <c r="BD72" s="142">
        <f>'PS 01-11-01.07.1 - ÚOŽI'!F38</f>
        <v>0</v>
      </c>
      <c r="BT72" s="143" t="s">
        <v>90</v>
      </c>
      <c r="BV72" s="143" t="s">
        <v>72</v>
      </c>
      <c r="BW72" s="143" t="s">
        <v>136</v>
      </c>
      <c r="BX72" s="143" t="s">
        <v>134</v>
      </c>
      <c r="CL72" s="143" t="s">
        <v>21</v>
      </c>
    </row>
    <row r="73" s="6" customFormat="1" ht="28.5" customHeight="1">
      <c r="B73" s="132"/>
      <c r="C73" s="133"/>
      <c r="D73" s="133"/>
      <c r="E73" s="133"/>
      <c r="F73" s="134" t="s">
        <v>137</v>
      </c>
      <c r="G73" s="134"/>
      <c r="H73" s="134"/>
      <c r="I73" s="134"/>
      <c r="J73" s="134"/>
      <c r="K73" s="133"/>
      <c r="L73" s="134" t="s">
        <v>138</v>
      </c>
      <c r="M73" s="134"/>
      <c r="N73" s="134"/>
      <c r="O73" s="134"/>
      <c r="P73" s="134"/>
      <c r="Q73" s="134"/>
      <c r="R73" s="134"/>
      <c r="S73" s="134"/>
      <c r="T73" s="134"/>
      <c r="U73" s="134"/>
      <c r="V73" s="134"/>
      <c r="W73" s="134"/>
      <c r="X73" s="134"/>
      <c r="Y73" s="134"/>
      <c r="Z73" s="134"/>
      <c r="AA73" s="134"/>
      <c r="AB73" s="134"/>
      <c r="AC73" s="134"/>
      <c r="AD73" s="134"/>
      <c r="AE73" s="134"/>
      <c r="AF73" s="134"/>
      <c r="AG73" s="135">
        <f>ROUND(AG74,2)</f>
        <v>0</v>
      </c>
      <c r="AH73" s="133"/>
      <c r="AI73" s="133"/>
      <c r="AJ73" s="133"/>
      <c r="AK73" s="133"/>
      <c r="AL73" s="133"/>
      <c r="AM73" s="133"/>
      <c r="AN73" s="136">
        <f>SUM(AG73,AT73)</f>
        <v>0</v>
      </c>
      <c r="AO73" s="133"/>
      <c r="AP73" s="133"/>
      <c r="AQ73" s="137" t="s">
        <v>81</v>
      </c>
      <c r="AR73" s="138"/>
      <c r="AS73" s="139">
        <f>ROUND(AS74,2)</f>
        <v>0</v>
      </c>
      <c r="AT73" s="140">
        <f>ROUND(SUM(AV73:AW73),2)</f>
        <v>0</v>
      </c>
      <c r="AU73" s="141">
        <f>ROUND(AU74,5)</f>
        <v>0</v>
      </c>
      <c r="AV73" s="140">
        <f>ROUND(AZ73*L26,2)</f>
        <v>0</v>
      </c>
      <c r="AW73" s="140">
        <f>ROUND(BA73*L27,2)</f>
        <v>0</v>
      </c>
      <c r="AX73" s="140">
        <f>ROUND(BB73*L26,2)</f>
        <v>0</v>
      </c>
      <c r="AY73" s="140">
        <f>ROUND(BC73*L27,2)</f>
        <v>0</v>
      </c>
      <c r="AZ73" s="140">
        <f>ROUND(AZ74,2)</f>
        <v>0</v>
      </c>
      <c r="BA73" s="140">
        <f>ROUND(BA74,2)</f>
        <v>0</v>
      </c>
      <c r="BB73" s="140">
        <f>ROUND(BB74,2)</f>
        <v>0</v>
      </c>
      <c r="BC73" s="140">
        <f>ROUND(BC74,2)</f>
        <v>0</v>
      </c>
      <c r="BD73" s="142">
        <f>ROUND(BD74,2)</f>
        <v>0</v>
      </c>
      <c r="BS73" s="143" t="s">
        <v>69</v>
      </c>
      <c r="BT73" s="143" t="s">
        <v>85</v>
      </c>
      <c r="BU73" s="143" t="s">
        <v>71</v>
      </c>
      <c r="BV73" s="143" t="s">
        <v>72</v>
      </c>
      <c r="BW73" s="143" t="s">
        <v>139</v>
      </c>
      <c r="BX73" s="143" t="s">
        <v>82</v>
      </c>
      <c r="CL73" s="143" t="s">
        <v>21</v>
      </c>
    </row>
    <row r="74" s="6" customFormat="1" ht="42.75" customHeight="1">
      <c r="A74" s="144" t="s">
        <v>87</v>
      </c>
      <c r="B74" s="132"/>
      <c r="C74" s="133"/>
      <c r="D74" s="133"/>
      <c r="E74" s="133"/>
      <c r="F74" s="133"/>
      <c r="G74" s="134" t="s">
        <v>140</v>
      </c>
      <c r="H74" s="134"/>
      <c r="I74" s="134"/>
      <c r="J74" s="134"/>
      <c r="K74" s="134"/>
      <c r="L74" s="133"/>
      <c r="M74" s="134" t="s">
        <v>93</v>
      </c>
      <c r="N74" s="134"/>
      <c r="O74" s="134"/>
      <c r="P74" s="134"/>
      <c r="Q74" s="134"/>
      <c r="R74" s="134"/>
      <c r="S74" s="134"/>
      <c r="T74" s="134"/>
      <c r="U74" s="134"/>
      <c r="V74" s="134"/>
      <c r="W74" s="134"/>
      <c r="X74" s="134"/>
      <c r="Y74" s="134"/>
      <c r="Z74" s="134"/>
      <c r="AA74" s="134"/>
      <c r="AB74" s="134"/>
      <c r="AC74" s="134"/>
      <c r="AD74" s="134"/>
      <c r="AE74" s="134"/>
      <c r="AF74" s="134"/>
      <c r="AG74" s="136">
        <f>'PS 01-11-01.08.1 - ÚOŽI'!J31</f>
        <v>0</v>
      </c>
      <c r="AH74" s="133"/>
      <c r="AI74" s="133"/>
      <c r="AJ74" s="133"/>
      <c r="AK74" s="133"/>
      <c r="AL74" s="133"/>
      <c r="AM74" s="133"/>
      <c r="AN74" s="136">
        <f>SUM(AG74,AT74)</f>
        <v>0</v>
      </c>
      <c r="AO74" s="133"/>
      <c r="AP74" s="133"/>
      <c r="AQ74" s="137" t="s">
        <v>81</v>
      </c>
      <c r="AR74" s="138"/>
      <c r="AS74" s="139">
        <v>0</v>
      </c>
      <c r="AT74" s="140">
        <f>ROUND(SUM(AV74:AW74),2)</f>
        <v>0</v>
      </c>
      <c r="AU74" s="141">
        <f>'PS 01-11-01.08.1 - ÚOŽI'!P89</f>
        <v>0</v>
      </c>
      <c r="AV74" s="140">
        <f>'PS 01-11-01.08.1 - ÚOŽI'!J34</f>
        <v>0</v>
      </c>
      <c r="AW74" s="140">
        <f>'PS 01-11-01.08.1 - ÚOŽI'!J35</f>
        <v>0</v>
      </c>
      <c r="AX74" s="140">
        <f>'PS 01-11-01.08.1 - ÚOŽI'!J36</f>
        <v>0</v>
      </c>
      <c r="AY74" s="140">
        <f>'PS 01-11-01.08.1 - ÚOŽI'!J37</f>
        <v>0</v>
      </c>
      <c r="AZ74" s="140">
        <f>'PS 01-11-01.08.1 - ÚOŽI'!F34</f>
        <v>0</v>
      </c>
      <c r="BA74" s="140">
        <f>'PS 01-11-01.08.1 - ÚOŽI'!F35</f>
        <v>0</v>
      </c>
      <c r="BB74" s="140">
        <f>'PS 01-11-01.08.1 - ÚOŽI'!F36</f>
        <v>0</v>
      </c>
      <c r="BC74" s="140">
        <f>'PS 01-11-01.08.1 - ÚOŽI'!F37</f>
        <v>0</v>
      </c>
      <c r="BD74" s="142">
        <f>'PS 01-11-01.08.1 - ÚOŽI'!F38</f>
        <v>0</v>
      </c>
      <c r="BT74" s="143" t="s">
        <v>90</v>
      </c>
      <c r="BV74" s="143" t="s">
        <v>72</v>
      </c>
      <c r="BW74" s="143" t="s">
        <v>141</v>
      </c>
      <c r="BX74" s="143" t="s">
        <v>139</v>
      </c>
      <c r="CL74" s="143" t="s">
        <v>21</v>
      </c>
    </row>
    <row r="75" s="6" customFormat="1" ht="28.5" customHeight="1">
      <c r="B75" s="132"/>
      <c r="C75" s="133"/>
      <c r="D75" s="133"/>
      <c r="E75" s="133"/>
      <c r="F75" s="134" t="s">
        <v>142</v>
      </c>
      <c r="G75" s="134"/>
      <c r="H75" s="134"/>
      <c r="I75" s="134"/>
      <c r="J75" s="134"/>
      <c r="K75" s="133"/>
      <c r="L75" s="134" t="s">
        <v>143</v>
      </c>
      <c r="M75" s="134"/>
      <c r="N75" s="134"/>
      <c r="O75" s="134"/>
      <c r="P75" s="134"/>
      <c r="Q75" s="134"/>
      <c r="R75" s="134"/>
      <c r="S75" s="134"/>
      <c r="T75" s="134"/>
      <c r="U75" s="134"/>
      <c r="V75" s="134"/>
      <c r="W75" s="134"/>
      <c r="X75" s="134"/>
      <c r="Y75" s="134"/>
      <c r="Z75" s="134"/>
      <c r="AA75" s="134"/>
      <c r="AB75" s="134"/>
      <c r="AC75" s="134"/>
      <c r="AD75" s="134"/>
      <c r="AE75" s="134"/>
      <c r="AF75" s="134"/>
      <c r="AG75" s="135">
        <f>ROUND(AG76,2)</f>
        <v>0</v>
      </c>
      <c r="AH75" s="133"/>
      <c r="AI75" s="133"/>
      <c r="AJ75" s="133"/>
      <c r="AK75" s="133"/>
      <c r="AL75" s="133"/>
      <c r="AM75" s="133"/>
      <c r="AN75" s="136">
        <f>SUM(AG75,AT75)</f>
        <v>0</v>
      </c>
      <c r="AO75" s="133"/>
      <c r="AP75" s="133"/>
      <c r="AQ75" s="137" t="s">
        <v>81</v>
      </c>
      <c r="AR75" s="138"/>
      <c r="AS75" s="139">
        <f>ROUND(AS76,2)</f>
        <v>0</v>
      </c>
      <c r="AT75" s="140">
        <f>ROUND(SUM(AV75:AW75),2)</f>
        <v>0</v>
      </c>
      <c r="AU75" s="141">
        <f>ROUND(AU76,5)</f>
        <v>0</v>
      </c>
      <c r="AV75" s="140">
        <f>ROUND(AZ75*L26,2)</f>
        <v>0</v>
      </c>
      <c r="AW75" s="140">
        <f>ROUND(BA75*L27,2)</f>
        <v>0</v>
      </c>
      <c r="AX75" s="140">
        <f>ROUND(BB75*L26,2)</f>
        <v>0</v>
      </c>
      <c r="AY75" s="140">
        <f>ROUND(BC75*L27,2)</f>
        <v>0</v>
      </c>
      <c r="AZ75" s="140">
        <f>ROUND(AZ76,2)</f>
        <v>0</v>
      </c>
      <c r="BA75" s="140">
        <f>ROUND(BA76,2)</f>
        <v>0</v>
      </c>
      <c r="BB75" s="140">
        <f>ROUND(BB76,2)</f>
        <v>0</v>
      </c>
      <c r="BC75" s="140">
        <f>ROUND(BC76,2)</f>
        <v>0</v>
      </c>
      <c r="BD75" s="142">
        <f>ROUND(BD76,2)</f>
        <v>0</v>
      </c>
      <c r="BS75" s="143" t="s">
        <v>69</v>
      </c>
      <c r="BT75" s="143" t="s">
        <v>85</v>
      </c>
      <c r="BU75" s="143" t="s">
        <v>71</v>
      </c>
      <c r="BV75" s="143" t="s">
        <v>72</v>
      </c>
      <c r="BW75" s="143" t="s">
        <v>144</v>
      </c>
      <c r="BX75" s="143" t="s">
        <v>82</v>
      </c>
      <c r="CL75" s="143" t="s">
        <v>21</v>
      </c>
    </row>
    <row r="76" s="6" customFormat="1" ht="42.75" customHeight="1">
      <c r="A76" s="144" t="s">
        <v>87</v>
      </c>
      <c r="B76" s="132"/>
      <c r="C76" s="133"/>
      <c r="D76" s="133"/>
      <c r="E76" s="133"/>
      <c r="F76" s="133"/>
      <c r="G76" s="134" t="s">
        <v>145</v>
      </c>
      <c r="H76" s="134"/>
      <c r="I76" s="134"/>
      <c r="J76" s="134"/>
      <c r="K76" s="134"/>
      <c r="L76" s="133"/>
      <c r="M76" s="134" t="s">
        <v>93</v>
      </c>
      <c r="N76" s="134"/>
      <c r="O76" s="134"/>
      <c r="P76" s="134"/>
      <c r="Q76" s="134"/>
      <c r="R76" s="134"/>
      <c r="S76" s="134"/>
      <c r="T76" s="134"/>
      <c r="U76" s="134"/>
      <c r="V76" s="134"/>
      <c r="W76" s="134"/>
      <c r="X76" s="134"/>
      <c r="Y76" s="134"/>
      <c r="Z76" s="134"/>
      <c r="AA76" s="134"/>
      <c r="AB76" s="134"/>
      <c r="AC76" s="134"/>
      <c r="AD76" s="134"/>
      <c r="AE76" s="134"/>
      <c r="AF76" s="134"/>
      <c r="AG76" s="136">
        <f>'PS 01-11-01.09.1 - ÚOŽI'!J31</f>
        <v>0</v>
      </c>
      <c r="AH76" s="133"/>
      <c r="AI76" s="133"/>
      <c r="AJ76" s="133"/>
      <c r="AK76" s="133"/>
      <c r="AL76" s="133"/>
      <c r="AM76" s="133"/>
      <c r="AN76" s="136">
        <f>SUM(AG76,AT76)</f>
        <v>0</v>
      </c>
      <c r="AO76" s="133"/>
      <c r="AP76" s="133"/>
      <c r="AQ76" s="137" t="s">
        <v>81</v>
      </c>
      <c r="AR76" s="138"/>
      <c r="AS76" s="139">
        <v>0</v>
      </c>
      <c r="AT76" s="140">
        <f>ROUND(SUM(AV76:AW76),2)</f>
        <v>0</v>
      </c>
      <c r="AU76" s="141">
        <f>'PS 01-11-01.09.1 - ÚOŽI'!P89</f>
        <v>0</v>
      </c>
      <c r="AV76" s="140">
        <f>'PS 01-11-01.09.1 - ÚOŽI'!J34</f>
        <v>0</v>
      </c>
      <c r="AW76" s="140">
        <f>'PS 01-11-01.09.1 - ÚOŽI'!J35</f>
        <v>0</v>
      </c>
      <c r="AX76" s="140">
        <f>'PS 01-11-01.09.1 - ÚOŽI'!J36</f>
        <v>0</v>
      </c>
      <c r="AY76" s="140">
        <f>'PS 01-11-01.09.1 - ÚOŽI'!J37</f>
        <v>0</v>
      </c>
      <c r="AZ76" s="140">
        <f>'PS 01-11-01.09.1 - ÚOŽI'!F34</f>
        <v>0</v>
      </c>
      <c r="BA76" s="140">
        <f>'PS 01-11-01.09.1 - ÚOŽI'!F35</f>
        <v>0</v>
      </c>
      <c r="BB76" s="140">
        <f>'PS 01-11-01.09.1 - ÚOŽI'!F36</f>
        <v>0</v>
      </c>
      <c r="BC76" s="140">
        <f>'PS 01-11-01.09.1 - ÚOŽI'!F37</f>
        <v>0</v>
      </c>
      <c r="BD76" s="142">
        <f>'PS 01-11-01.09.1 - ÚOŽI'!F38</f>
        <v>0</v>
      </c>
      <c r="BT76" s="143" t="s">
        <v>90</v>
      </c>
      <c r="BV76" s="143" t="s">
        <v>72</v>
      </c>
      <c r="BW76" s="143" t="s">
        <v>146</v>
      </c>
      <c r="BX76" s="143" t="s">
        <v>144</v>
      </c>
      <c r="CL76" s="143" t="s">
        <v>21</v>
      </c>
    </row>
    <row r="77" s="6" customFormat="1" ht="28.5" customHeight="1">
      <c r="B77" s="132"/>
      <c r="C77" s="133"/>
      <c r="D77" s="133"/>
      <c r="E77" s="133"/>
      <c r="F77" s="134" t="s">
        <v>147</v>
      </c>
      <c r="G77" s="134"/>
      <c r="H77" s="134"/>
      <c r="I77" s="134"/>
      <c r="J77" s="134"/>
      <c r="K77" s="133"/>
      <c r="L77" s="134" t="s">
        <v>148</v>
      </c>
      <c r="M77" s="134"/>
      <c r="N77" s="134"/>
      <c r="O77" s="134"/>
      <c r="P77" s="134"/>
      <c r="Q77" s="134"/>
      <c r="R77" s="134"/>
      <c r="S77" s="134"/>
      <c r="T77" s="134"/>
      <c r="U77" s="134"/>
      <c r="V77" s="134"/>
      <c r="W77" s="134"/>
      <c r="X77" s="134"/>
      <c r="Y77" s="134"/>
      <c r="Z77" s="134"/>
      <c r="AA77" s="134"/>
      <c r="AB77" s="134"/>
      <c r="AC77" s="134"/>
      <c r="AD77" s="134"/>
      <c r="AE77" s="134"/>
      <c r="AF77" s="134"/>
      <c r="AG77" s="135">
        <f>ROUND(AG78,2)</f>
        <v>0</v>
      </c>
      <c r="AH77" s="133"/>
      <c r="AI77" s="133"/>
      <c r="AJ77" s="133"/>
      <c r="AK77" s="133"/>
      <c r="AL77" s="133"/>
      <c r="AM77" s="133"/>
      <c r="AN77" s="136">
        <f>SUM(AG77,AT77)</f>
        <v>0</v>
      </c>
      <c r="AO77" s="133"/>
      <c r="AP77" s="133"/>
      <c r="AQ77" s="137" t="s">
        <v>81</v>
      </c>
      <c r="AR77" s="138"/>
      <c r="AS77" s="139">
        <f>ROUND(AS78,2)</f>
        <v>0</v>
      </c>
      <c r="AT77" s="140">
        <f>ROUND(SUM(AV77:AW77),2)</f>
        <v>0</v>
      </c>
      <c r="AU77" s="141">
        <f>ROUND(AU78,5)</f>
        <v>0</v>
      </c>
      <c r="AV77" s="140">
        <f>ROUND(AZ77*L26,2)</f>
        <v>0</v>
      </c>
      <c r="AW77" s="140">
        <f>ROUND(BA77*L27,2)</f>
        <v>0</v>
      </c>
      <c r="AX77" s="140">
        <f>ROUND(BB77*L26,2)</f>
        <v>0</v>
      </c>
      <c r="AY77" s="140">
        <f>ROUND(BC77*L27,2)</f>
        <v>0</v>
      </c>
      <c r="AZ77" s="140">
        <f>ROUND(AZ78,2)</f>
        <v>0</v>
      </c>
      <c r="BA77" s="140">
        <f>ROUND(BA78,2)</f>
        <v>0</v>
      </c>
      <c r="BB77" s="140">
        <f>ROUND(BB78,2)</f>
        <v>0</v>
      </c>
      <c r="BC77" s="140">
        <f>ROUND(BC78,2)</f>
        <v>0</v>
      </c>
      <c r="BD77" s="142">
        <f>ROUND(BD78,2)</f>
        <v>0</v>
      </c>
      <c r="BS77" s="143" t="s">
        <v>69</v>
      </c>
      <c r="BT77" s="143" t="s">
        <v>85</v>
      </c>
      <c r="BU77" s="143" t="s">
        <v>71</v>
      </c>
      <c r="BV77" s="143" t="s">
        <v>72</v>
      </c>
      <c r="BW77" s="143" t="s">
        <v>149</v>
      </c>
      <c r="BX77" s="143" t="s">
        <v>82</v>
      </c>
      <c r="CL77" s="143" t="s">
        <v>21</v>
      </c>
    </row>
    <row r="78" s="6" customFormat="1" ht="42.75" customHeight="1">
      <c r="A78" s="144" t="s">
        <v>87</v>
      </c>
      <c r="B78" s="132"/>
      <c r="C78" s="133"/>
      <c r="D78" s="133"/>
      <c r="E78" s="133"/>
      <c r="F78" s="133"/>
      <c r="G78" s="134" t="s">
        <v>150</v>
      </c>
      <c r="H78" s="134"/>
      <c r="I78" s="134"/>
      <c r="J78" s="134"/>
      <c r="K78" s="134"/>
      <c r="L78" s="133"/>
      <c r="M78" s="134" t="s">
        <v>93</v>
      </c>
      <c r="N78" s="134"/>
      <c r="O78" s="134"/>
      <c r="P78" s="134"/>
      <c r="Q78" s="134"/>
      <c r="R78" s="134"/>
      <c r="S78" s="134"/>
      <c r="T78" s="134"/>
      <c r="U78" s="134"/>
      <c r="V78" s="134"/>
      <c r="W78" s="134"/>
      <c r="X78" s="134"/>
      <c r="Y78" s="134"/>
      <c r="Z78" s="134"/>
      <c r="AA78" s="134"/>
      <c r="AB78" s="134"/>
      <c r="AC78" s="134"/>
      <c r="AD78" s="134"/>
      <c r="AE78" s="134"/>
      <c r="AF78" s="134"/>
      <c r="AG78" s="136">
        <f>'PS 01-11-01.10.1 - ÚOŽI'!J31</f>
        <v>0</v>
      </c>
      <c r="AH78" s="133"/>
      <c r="AI78" s="133"/>
      <c r="AJ78" s="133"/>
      <c r="AK78" s="133"/>
      <c r="AL78" s="133"/>
      <c r="AM78" s="133"/>
      <c r="AN78" s="136">
        <f>SUM(AG78,AT78)</f>
        <v>0</v>
      </c>
      <c r="AO78" s="133"/>
      <c r="AP78" s="133"/>
      <c r="AQ78" s="137" t="s">
        <v>81</v>
      </c>
      <c r="AR78" s="138"/>
      <c r="AS78" s="139">
        <v>0</v>
      </c>
      <c r="AT78" s="140">
        <f>ROUND(SUM(AV78:AW78),2)</f>
        <v>0</v>
      </c>
      <c r="AU78" s="141">
        <f>'PS 01-11-01.10.1 - ÚOŽI'!P89</f>
        <v>0</v>
      </c>
      <c r="AV78" s="140">
        <f>'PS 01-11-01.10.1 - ÚOŽI'!J34</f>
        <v>0</v>
      </c>
      <c r="AW78" s="140">
        <f>'PS 01-11-01.10.1 - ÚOŽI'!J35</f>
        <v>0</v>
      </c>
      <c r="AX78" s="140">
        <f>'PS 01-11-01.10.1 - ÚOŽI'!J36</f>
        <v>0</v>
      </c>
      <c r="AY78" s="140">
        <f>'PS 01-11-01.10.1 - ÚOŽI'!J37</f>
        <v>0</v>
      </c>
      <c r="AZ78" s="140">
        <f>'PS 01-11-01.10.1 - ÚOŽI'!F34</f>
        <v>0</v>
      </c>
      <c r="BA78" s="140">
        <f>'PS 01-11-01.10.1 - ÚOŽI'!F35</f>
        <v>0</v>
      </c>
      <c r="BB78" s="140">
        <f>'PS 01-11-01.10.1 - ÚOŽI'!F36</f>
        <v>0</v>
      </c>
      <c r="BC78" s="140">
        <f>'PS 01-11-01.10.1 - ÚOŽI'!F37</f>
        <v>0</v>
      </c>
      <c r="BD78" s="142">
        <f>'PS 01-11-01.10.1 - ÚOŽI'!F38</f>
        <v>0</v>
      </c>
      <c r="BT78" s="143" t="s">
        <v>90</v>
      </c>
      <c r="BV78" s="143" t="s">
        <v>72</v>
      </c>
      <c r="BW78" s="143" t="s">
        <v>151</v>
      </c>
      <c r="BX78" s="143" t="s">
        <v>149</v>
      </c>
      <c r="CL78" s="143" t="s">
        <v>21</v>
      </c>
    </row>
    <row r="79" s="6" customFormat="1" ht="28.5" customHeight="1">
      <c r="B79" s="132"/>
      <c r="C79" s="133"/>
      <c r="D79" s="133"/>
      <c r="E79" s="133"/>
      <c r="F79" s="134" t="s">
        <v>152</v>
      </c>
      <c r="G79" s="134"/>
      <c r="H79" s="134"/>
      <c r="I79" s="134"/>
      <c r="J79" s="134"/>
      <c r="K79" s="133"/>
      <c r="L79" s="134" t="s">
        <v>153</v>
      </c>
      <c r="M79" s="134"/>
      <c r="N79" s="134"/>
      <c r="O79" s="134"/>
      <c r="P79" s="134"/>
      <c r="Q79" s="134"/>
      <c r="R79" s="134"/>
      <c r="S79" s="134"/>
      <c r="T79" s="134"/>
      <c r="U79" s="134"/>
      <c r="V79" s="134"/>
      <c r="W79" s="134"/>
      <c r="X79" s="134"/>
      <c r="Y79" s="134"/>
      <c r="Z79" s="134"/>
      <c r="AA79" s="134"/>
      <c r="AB79" s="134"/>
      <c r="AC79" s="134"/>
      <c r="AD79" s="134"/>
      <c r="AE79" s="134"/>
      <c r="AF79" s="134"/>
      <c r="AG79" s="135">
        <f>ROUND(SUM(AG80:AG81),2)</f>
        <v>0</v>
      </c>
      <c r="AH79" s="133"/>
      <c r="AI79" s="133"/>
      <c r="AJ79" s="133"/>
      <c r="AK79" s="133"/>
      <c r="AL79" s="133"/>
      <c r="AM79" s="133"/>
      <c r="AN79" s="136">
        <f>SUM(AG79,AT79)</f>
        <v>0</v>
      </c>
      <c r="AO79" s="133"/>
      <c r="AP79" s="133"/>
      <c r="AQ79" s="137" t="s">
        <v>81</v>
      </c>
      <c r="AR79" s="138"/>
      <c r="AS79" s="139">
        <f>ROUND(SUM(AS80:AS81),2)</f>
        <v>0</v>
      </c>
      <c r="AT79" s="140">
        <f>ROUND(SUM(AV79:AW79),2)</f>
        <v>0</v>
      </c>
      <c r="AU79" s="141">
        <f>ROUND(SUM(AU80:AU81),5)</f>
        <v>0</v>
      </c>
      <c r="AV79" s="140">
        <f>ROUND(AZ79*L26,2)</f>
        <v>0</v>
      </c>
      <c r="AW79" s="140">
        <f>ROUND(BA79*L27,2)</f>
        <v>0</v>
      </c>
      <c r="AX79" s="140">
        <f>ROUND(BB79*L26,2)</f>
        <v>0</v>
      </c>
      <c r="AY79" s="140">
        <f>ROUND(BC79*L27,2)</f>
        <v>0</v>
      </c>
      <c r="AZ79" s="140">
        <f>ROUND(SUM(AZ80:AZ81),2)</f>
        <v>0</v>
      </c>
      <c r="BA79" s="140">
        <f>ROUND(SUM(BA80:BA81),2)</f>
        <v>0</v>
      </c>
      <c r="BB79" s="140">
        <f>ROUND(SUM(BB80:BB81),2)</f>
        <v>0</v>
      </c>
      <c r="BC79" s="140">
        <f>ROUND(SUM(BC80:BC81),2)</f>
        <v>0</v>
      </c>
      <c r="BD79" s="142">
        <f>ROUND(SUM(BD80:BD81),2)</f>
        <v>0</v>
      </c>
      <c r="BS79" s="143" t="s">
        <v>69</v>
      </c>
      <c r="BT79" s="143" t="s">
        <v>85</v>
      </c>
      <c r="BU79" s="143" t="s">
        <v>71</v>
      </c>
      <c r="BV79" s="143" t="s">
        <v>72</v>
      </c>
      <c r="BW79" s="143" t="s">
        <v>154</v>
      </c>
      <c r="BX79" s="143" t="s">
        <v>82</v>
      </c>
      <c r="CL79" s="143" t="s">
        <v>21</v>
      </c>
    </row>
    <row r="80" s="6" customFormat="1" ht="42.75" customHeight="1">
      <c r="A80" s="144" t="s">
        <v>87</v>
      </c>
      <c r="B80" s="132"/>
      <c r="C80" s="133"/>
      <c r="D80" s="133"/>
      <c r="E80" s="133"/>
      <c r="F80" s="133"/>
      <c r="G80" s="134" t="s">
        <v>155</v>
      </c>
      <c r="H80" s="134"/>
      <c r="I80" s="134"/>
      <c r="J80" s="134"/>
      <c r="K80" s="134"/>
      <c r="L80" s="133"/>
      <c r="M80" s="134" t="s">
        <v>89</v>
      </c>
      <c r="N80" s="134"/>
      <c r="O80" s="134"/>
      <c r="P80" s="134"/>
      <c r="Q80" s="134"/>
      <c r="R80" s="134"/>
      <c r="S80" s="134"/>
      <c r="T80" s="134"/>
      <c r="U80" s="134"/>
      <c r="V80" s="134"/>
      <c r="W80" s="134"/>
      <c r="X80" s="134"/>
      <c r="Y80" s="134"/>
      <c r="Z80" s="134"/>
      <c r="AA80" s="134"/>
      <c r="AB80" s="134"/>
      <c r="AC80" s="134"/>
      <c r="AD80" s="134"/>
      <c r="AE80" s="134"/>
      <c r="AF80" s="134"/>
      <c r="AG80" s="136">
        <f>'PS 01-11-01.11.1 - ÚRS'!J31</f>
        <v>0</v>
      </c>
      <c r="AH80" s="133"/>
      <c r="AI80" s="133"/>
      <c r="AJ80" s="133"/>
      <c r="AK80" s="133"/>
      <c r="AL80" s="133"/>
      <c r="AM80" s="133"/>
      <c r="AN80" s="136">
        <f>SUM(AG80,AT80)</f>
        <v>0</v>
      </c>
      <c r="AO80" s="133"/>
      <c r="AP80" s="133"/>
      <c r="AQ80" s="137" t="s">
        <v>81</v>
      </c>
      <c r="AR80" s="138"/>
      <c r="AS80" s="139">
        <v>0</v>
      </c>
      <c r="AT80" s="140">
        <f>ROUND(SUM(AV80:AW80),2)</f>
        <v>0</v>
      </c>
      <c r="AU80" s="141">
        <f>'PS 01-11-01.11.1 - ÚRS'!P91</f>
        <v>0</v>
      </c>
      <c r="AV80" s="140">
        <f>'PS 01-11-01.11.1 - ÚRS'!J34</f>
        <v>0</v>
      </c>
      <c r="AW80" s="140">
        <f>'PS 01-11-01.11.1 - ÚRS'!J35</f>
        <v>0</v>
      </c>
      <c r="AX80" s="140">
        <f>'PS 01-11-01.11.1 - ÚRS'!J36</f>
        <v>0</v>
      </c>
      <c r="AY80" s="140">
        <f>'PS 01-11-01.11.1 - ÚRS'!J37</f>
        <v>0</v>
      </c>
      <c r="AZ80" s="140">
        <f>'PS 01-11-01.11.1 - ÚRS'!F34</f>
        <v>0</v>
      </c>
      <c r="BA80" s="140">
        <f>'PS 01-11-01.11.1 - ÚRS'!F35</f>
        <v>0</v>
      </c>
      <c r="BB80" s="140">
        <f>'PS 01-11-01.11.1 - ÚRS'!F36</f>
        <v>0</v>
      </c>
      <c r="BC80" s="140">
        <f>'PS 01-11-01.11.1 - ÚRS'!F37</f>
        <v>0</v>
      </c>
      <c r="BD80" s="142">
        <f>'PS 01-11-01.11.1 - ÚRS'!F38</f>
        <v>0</v>
      </c>
      <c r="BT80" s="143" t="s">
        <v>90</v>
      </c>
      <c r="BV80" s="143" t="s">
        <v>72</v>
      </c>
      <c r="BW80" s="143" t="s">
        <v>156</v>
      </c>
      <c r="BX80" s="143" t="s">
        <v>154</v>
      </c>
      <c r="CL80" s="143" t="s">
        <v>21</v>
      </c>
    </row>
    <row r="81" s="6" customFormat="1" ht="42.75" customHeight="1">
      <c r="A81" s="144" t="s">
        <v>87</v>
      </c>
      <c r="B81" s="132"/>
      <c r="C81" s="133"/>
      <c r="D81" s="133"/>
      <c r="E81" s="133"/>
      <c r="F81" s="133"/>
      <c r="G81" s="134" t="s">
        <v>157</v>
      </c>
      <c r="H81" s="134"/>
      <c r="I81" s="134"/>
      <c r="J81" s="134"/>
      <c r="K81" s="134"/>
      <c r="L81" s="133"/>
      <c r="M81" s="134" t="s">
        <v>93</v>
      </c>
      <c r="N81" s="134"/>
      <c r="O81" s="134"/>
      <c r="P81" s="134"/>
      <c r="Q81" s="134"/>
      <c r="R81" s="134"/>
      <c r="S81" s="134"/>
      <c r="T81" s="134"/>
      <c r="U81" s="134"/>
      <c r="V81" s="134"/>
      <c r="W81" s="134"/>
      <c r="X81" s="134"/>
      <c r="Y81" s="134"/>
      <c r="Z81" s="134"/>
      <c r="AA81" s="134"/>
      <c r="AB81" s="134"/>
      <c r="AC81" s="134"/>
      <c r="AD81" s="134"/>
      <c r="AE81" s="134"/>
      <c r="AF81" s="134"/>
      <c r="AG81" s="136">
        <f>'PS 01-11-01.11.2 - ÚOŽI'!J31</f>
        <v>0</v>
      </c>
      <c r="AH81" s="133"/>
      <c r="AI81" s="133"/>
      <c r="AJ81" s="133"/>
      <c r="AK81" s="133"/>
      <c r="AL81" s="133"/>
      <c r="AM81" s="133"/>
      <c r="AN81" s="136">
        <f>SUM(AG81,AT81)</f>
        <v>0</v>
      </c>
      <c r="AO81" s="133"/>
      <c r="AP81" s="133"/>
      <c r="AQ81" s="137" t="s">
        <v>81</v>
      </c>
      <c r="AR81" s="138"/>
      <c r="AS81" s="139">
        <v>0</v>
      </c>
      <c r="AT81" s="140">
        <f>ROUND(SUM(AV81:AW81),2)</f>
        <v>0</v>
      </c>
      <c r="AU81" s="141">
        <f>'PS 01-11-01.11.2 - ÚOŽI'!P89</f>
        <v>0</v>
      </c>
      <c r="AV81" s="140">
        <f>'PS 01-11-01.11.2 - ÚOŽI'!J34</f>
        <v>0</v>
      </c>
      <c r="AW81" s="140">
        <f>'PS 01-11-01.11.2 - ÚOŽI'!J35</f>
        <v>0</v>
      </c>
      <c r="AX81" s="140">
        <f>'PS 01-11-01.11.2 - ÚOŽI'!J36</f>
        <v>0</v>
      </c>
      <c r="AY81" s="140">
        <f>'PS 01-11-01.11.2 - ÚOŽI'!J37</f>
        <v>0</v>
      </c>
      <c r="AZ81" s="140">
        <f>'PS 01-11-01.11.2 - ÚOŽI'!F34</f>
        <v>0</v>
      </c>
      <c r="BA81" s="140">
        <f>'PS 01-11-01.11.2 - ÚOŽI'!F35</f>
        <v>0</v>
      </c>
      <c r="BB81" s="140">
        <f>'PS 01-11-01.11.2 - ÚOŽI'!F36</f>
        <v>0</v>
      </c>
      <c r="BC81" s="140">
        <f>'PS 01-11-01.11.2 - ÚOŽI'!F37</f>
        <v>0</v>
      </c>
      <c r="BD81" s="142">
        <f>'PS 01-11-01.11.2 - ÚOŽI'!F38</f>
        <v>0</v>
      </c>
      <c r="BT81" s="143" t="s">
        <v>90</v>
      </c>
      <c r="BV81" s="143" t="s">
        <v>72</v>
      </c>
      <c r="BW81" s="143" t="s">
        <v>158</v>
      </c>
      <c r="BX81" s="143" t="s">
        <v>154</v>
      </c>
      <c r="CL81" s="143" t="s">
        <v>21</v>
      </c>
    </row>
    <row r="82" s="6" customFormat="1" ht="28.5" customHeight="1">
      <c r="B82" s="132"/>
      <c r="C82" s="133"/>
      <c r="D82" s="133"/>
      <c r="E82" s="133"/>
      <c r="F82" s="134" t="s">
        <v>159</v>
      </c>
      <c r="G82" s="134"/>
      <c r="H82" s="134"/>
      <c r="I82" s="134"/>
      <c r="J82" s="134"/>
      <c r="K82" s="133"/>
      <c r="L82" s="134" t="s">
        <v>160</v>
      </c>
      <c r="M82" s="134"/>
      <c r="N82" s="134"/>
      <c r="O82" s="134"/>
      <c r="P82" s="134"/>
      <c r="Q82" s="134"/>
      <c r="R82" s="134"/>
      <c r="S82" s="134"/>
      <c r="T82" s="134"/>
      <c r="U82" s="134"/>
      <c r="V82" s="134"/>
      <c r="W82" s="134"/>
      <c r="X82" s="134"/>
      <c r="Y82" s="134"/>
      <c r="Z82" s="134"/>
      <c r="AA82" s="134"/>
      <c r="AB82" s="134"/>
      <c r="AC82" s="134"/>
      <c r="AD82" s="134"/>
      <c r="AE82" s="134"/>
      <c r="AF82" s="134"/>
      <c r="AG82" s="135">
        <f>ROUND(AG83,2)</f>
        <v>0</v>
      </c>
      <c r="AH82" s="133"/>
      <c r="AI82" s="133"/>
      <c r="AJ82" s="133"/>
      <c r="AK82" s="133"/>
      <c r="AL82" s="133"/>
      <c r="AM82" s="133"/>
      <c r="AN82" s="136">
        <f>SUM(AG82,AT82)</f>
        <v>0</v>
      </c>
      <c r="AO82" s="133"/>
      <c r="AP82" s="133"/>
      <c r="AQ82" s="137" t="s">
        <v>81</v>
      </c>
      <c r="AR82" s="138"/>
      <c r="AS82" s="139">
        <f>ROUND(AS83,2)</f>
        <v>0</v>
      </c>
      <c r="AT82" s="140">
        <f>ROUND(SUM(AV82:AW82),2)</f>
        <v>0</v>
      </c>
      <c r="AU82" s="141">
        <f>ROUND(AU83,5)</f>
        <v>0</v>
      </c>
      <c r="AV82" s="140">
        <f>ROUND(AZ82*L26,2)</f>
        <v>0</v>
      </c>
      <c r="AW82" s="140">
        <f>ROUND(BA82*L27,2)</f>
        <v>0</v>
      </c>
      <c r="AX82" s="140">
        <f>ROUND(BB82*L26,2)</f>
        <v>0</v>
      </c>
      <c r="AY82" s="140">
        <f>ROUND(BC82*L27,2)</f>
        <v>0</v>
      </c>
      <c r="AZ82" s="140">
        <f>ROUND(AZ83,2)</f>
        <v>0</v>
      </c>
      <c r="BA82" s="140">
        <f>ROUND(BA83,2)</f>
        <v>0</v>
      </c>
      <c r="BB82" s="140">
        <f>ROUND(BB83,2)</f>
        <v>0</v>
      </c>
      <c r="BC82" s="140">
        <f>ROUND(BC83,2)</f>
        <v>0</v>
      </c>
      <c r="BD82" s="142">
        <f>ROUND(BD83,2)</f>
        <v>0</v>
      </c>
      <c r="BS82" s="143" t="s">
        <v>69</v>
      </c>
      <c r="BT82" s="143" t="s">
        <v>85</v>
      </c>
      <c r="BU82" s="143" t="s">
        <v>71</v>
      </c>
      <c r="BV82" s="143" t="s">
        <v>72</v>
      </c>
      <c r="BW82" s="143" t="s">
        <v>161</v>
      </c>
      <c r="BX82" s="143" t="s">
        <v>82</v>
      </c>
      <c r="CL82" s="143" t="s">
        <v>21</v>
      </c>
    </row>
    <row r="83" s="6" customFormat="1" ht="42.75" customHeight="1">
      <c r="A83" s="144" t="s">
        <v>87</v>
      </c>
      <c r="B83" s="132"/>
      <c r="C83" s="133"/>
      <c r="D83" s="133"/>
      <c r="E83" s="133"/>
      <c r="F83" s="133"/>
      <c r="G83" s="134" t="s">
        <v>162</v>
      </c>
      <c r="H83" s="134"/>
      <c r="I83" s="134"/>
      <c r="J83" s="134"/>
      <c r="K83" s="134"/>
      <c r="L83" s="133"/>
      <c r="M83" s="134" t="s">
        <v>160</v>
      </c>
      <c r="N83" s="134"/>
      <c r="O83" s="134"/>
      <c r="P83" s="134"/>
      <c r="Q83" s="134"/>
      <c r="R83" s="134"/>
      <c r="S83" s="134"/>
      <c r="T83" s="134"/>
      <c r="U83" s="134"/>
      <c r="V83" s="134"/>
      <c r="W83" s="134"/>
      <c r="X83" s="134"/>
      <c r="Y83" s="134"/>
      <c r="Z83" s="134"/>
      <c r="AA83" s="134"/>
      <c r="AB83" s="134"/>
      <c r="AC83" s="134"/>
      <c r="AD83" s="134"/>
      <c r="AE83" s="134"/>
      <c r="AF83" s="134"/>
      <c r="AG83" s="136">
        <f>'PS 01-11-01.12.1 - Inform...'!J31</f>
        <v>0</v>
      </c>
      <c r="AH83" s="133"/>
      <c r="AI83" s="133"/>
      <c r="AJ83" s="133"/>
      <c r="AK83" s="133"/>
      <c r="AL83" s="133"/>
      <c r="AM83" s="133"/>
      <c r="AN83" s="136">
        <f>SUM(AG83,AT83)</f>
        <v>0</v>
      </c>
      <c r="AO83" s="133"/>
      <c r="AP83" s="133"/>
      <c r="AQ83" s="137" t="s">
        <v>81</v>
      </c>
      <c r="AR83" s="138"/>
      <c r="AS83" s="139">
        <v>0</v>
      </c>
      <c r="AT83" s="140">
        <f>ROUND(SUM(AV83:AW83),2)</f>
        <v>0</v>
      </c>
      <c r="AU83" s="141">
        <f>'PS 01-11-01.12.1 - Inform...'!P91</f>
        <v>0</v>
      </c>
      <c r="AV83" s="140">
        <f>'PS 01-11-01.12.1 - Inform...'!J34</f>
        <v>0</v>
      </c>
      <c r="AW83" s="140">
        <f>'PS 01-11-01.12.1 - Inform...'!J35</f>
        <v>0</v>
      </c>
      <c r="AX83" s="140">
        <f>'PS 01-11-01.12.1 - Inform...'!J36</f>
        <v>0</v>
      </c>
      <c r="AY83" s="140">
        <f>'PS 01-11-01.12.1 - Inform...'!J37</f>
        <v>0</v>
      </c>
      <c r="AZ83" s="140">
        <f>'PS 01-11-01.12.1 - Inform...'!F34</f>
        <v>0</v>
      </c>
      <c r="BA83" s="140">
        <f>'PS 01-11-01.12.1 - Inform...'!F35</f>
        <v>0</v>
      </c>
      <c r="BB83" s="140">
        <f>'PS 01-11-01.12.1 - Inform...'!F36</f>
        <v>0</v>
      </c>
      <c r="BC83" s="140">
        <f>'PS 01-11-01.12.1 - Inform...'!F37</f>
        <v>0</v>
      </c>
      <c r="BD83" s="142">
        <f>'PS 01-11-01.12.1 - Inform...'!F38</f>
        <v>0</v>
      </c>
      <c r="BT83" s="143" t="s">
        <v>90</v>
      </c>
      <c r="BV83" s="143" t="s">
        <v>72</v>
      </c>
      <c r="BW83" s="143" t="s">
        <v>163</v>
      </c>
      <c r="BX83" s="143" t="s">
        <v>161</v>
      </c>
      <c r="CL83" s="143" t="s">
        <v>21</v>
      </c>
    </row>
    <row r="84" s="6" customFormat="1" ht="28.5" customHeight="1">
      <c r="B84" s="132"/>
      <c r="C84" s="133"/>
      <c r="D84" s="133"/>
      <c r="E84" s="133"/>
      <c r="F84" s="134" t="s">
        <v>164</v>
      </c>
      <c r="G84" s="134"/>
      <c r="H84" s="134"/>
      <c r="I84" s="134"/>
      <c r="J84" s="134"/>
      <c r="K84" s="133"/>
      <c r="L84" s="134" t="s">
        <v>165</v>
      </c>
      <c r="M84" s="134"/>
      <c r="N84" s="134"/>
      <c r="O84" s="134"/>
      <c r="P84" s="134"/>
      <c r="Q84" s="134"/>
      <c r="R84" s="134"/>
      <c r="S84" s="134"/>
      <c r="T84" s="134"/>
      <c r="U84" s="134"/>
      <c r="V84" s="134"/>
      <c r="W84" s="134"/>
      <c r="X84" s="134"/>
      <c r="Y84" s="134"/>
      <c r="Z84" s="134"/>
      <c r="AA84" s="134"/>
      <c r="AB84" s="134"/>
      <c r="AC84" s="134"/>
      <c r="AD84" s="134"/>
      <c r="AE84" s="134"/>
      <c r="AF84" s="134"/>
      <c r="AG84" s="135">
        <f>ROUND(SUM(AG85:AG86),2)</f>
        <v>0</v>
      </c>
      <c r="AH84" s="133"/>
      <c r="AI84" s="133"/>
      <c r="AJ84" s="133"/>
      <c r="AK84" s="133"/>
      <c r="AL84" s="133"/>
      <c r="AM84" s="133"/>
      <c r="AN84" s="136">
        <f>SUM(AG84,AT84)</f>
        <v>0</v>
      </c>
      <c r="AO84" s="133"/>
      <c r="AP84" s="133"/>
      <c r="AQ84" s="137" t="s">
        <v>81</v>
      </c>
      <c r="AR84" s="138"/>
      <c r="AS84" s="139">
        <f>ROUND(SUM(AS85:AS86),2)</f>
        <v>0</v>
      </c>
      <c r="AT84" s="140">
        <f>ROUND(SUM(AV84:AW84),2)</f>
        <v>0</v>
      </c>
      <c r="AU84" s="141">
        <f>ROUND(SUM(AU85:AU86),5)</f>
        <v>0</v>
      </c>
      <c r="AV84" s="140">
        <f>ROUND(AZ84*L26,2)</f>
        <v>0</v>
      </c>
      <c r="AW84" s="140">
        <f>ROUND(BA84*L27,2)</f>
        <v>0</v>
      </c>
      <c r="AX84" s="140">
        <f>ROUND(BB84*L26,2)</f>
        <v>0</v>
      </c>
      <c r="AY84" s="140">
        <f>ROUND(BC84*L27,2)</f>
        <v>0</v>
      </c>
      <c r="AZ84" s="140">
        <f>ROUND(SUM(AZ85:AZ86),2)</f>
        <v>0</v>
      </c>
      <c r="BA84" s="140">
        <f>ROUND(SUM(BA85:BA86),2)</f>
        <v>0</v>
      </c>
      <c r="BB84" s="140">
        <f>ROUND(SUM(BB85:BB86),2)</f>
        <v>0</v>
      </c>
      <c r="BC84" s="140">
        <f>ROUND(SUM(BC85:BC86),2)</f>
        <v>0</v>
      </c>
      <c r="BD84" s="142">
        <f>ROUND(SUM(BD85:BD86),2)</f>
        <v>0</v>
      </c>
      <c r="BS84" s="143" t="s">
        <v>69</v>
      </c>
      <c r="BT84" s="143" t="s">
        <v>85</v>
      </c>
      <c r="BU84" s="143" t="s">
        <v>71</v>
      </c>
      <c r="BV84" s="143" t="s">
        <v>72</v>
      </c>
      <c r="BW84" s="143" t="s">
        <v>166</v>
      </c>
      <c r="BX84" s="143" t="s">
        <v>82</v>
      </c>
      <c r="CL84" s="143" t="s">
        <v>21</v>
      </c>
    </row>
    <row r="85" s="6" customFormat="1" ht="42.75" customHeight="1">
      <c r="A85" s="144" t="s">
        <v>87</v>
      </c>
      <c r="B85" s="132"/>
      <c r="C85" s="133"/>
      <c r="D85" s="133"/>
      <c r="E85" s="133"/>
      <c r="F85" s="133"/>
      <c r="G85" s="134" t="s">
        <v>167</v>
      </c>
      <c r="H85" s="134"/>
      <c r="I85" s="134"/>
      <c r="J85" s="134"/>
      <c r="K85" s="134"/>
      <c r="L85" s="133"/>
      <c r="M85" s="134" t="s">
        <v>89</v>
      </c>
      <c r="N85" s="134"/>
      <c r="O85" s="134"/>
      <c r="P85" s="134"/>
      <c r="Q85" s="134"/>
      <c r="R85" s="134"/>
      <c r="S85" s="134"/>
      <c r="T85" s="134"/>
      <c r="U85" s="134"/>
      <c r="V85" s="134"/>
      <c r="W85" s="134"/>
      <c r="X85" s="134"/>
      <c r="Y85" s="134"/>
      <c r="Z85" s="134"/>
      <c r="AA85" s="134"/>
      <c r="AB85" s="134"/>
      <c r="AC85" s="134"/>
      <c r="AD85" s="134"/>
      <c r="AE85" s="134"/>
      <c r="AF85" s="134"/>
      <c r="AG85" s="136">
        <f>'PS 01-11-01.13.1 - ÚRS'!J31</f>
        <v>0</v>
      </c>
      <c r="AH85" s="133"/>
      <c r="AI85" s="133"/>
      <c r="AJ85" s="133"/>
      <c r="AK85" s="133"/>
      <c r="AL85" s="133"/>
      <c r="AM85" s="133"/>
      <c r="AN85" s="136">
        <f>SUM(AG85,AT85)</f>
        <v>0</v>
      </c>
      <c r="AO85" s="133"/>
      <c r="AP85" s="133"/>
      <c r="AQ85" s="137" t="s">
        <v>81</v>
      </c>
      <c r="AR85" s="138"/>
      <c r="AS85" s="139">
        <v>0</v>
      </c>
      <c r="AT85" s="140">
        <f>ROUND(SUM(AV85:AW85),2)</f>
        <v>0</v>
      </c>
      <c r="AU85" s="141">
        <f>'PS 01-11-01.13.1 - ÚRS'!P90</f>
        <v>0</v>
      </c>
      <c r="AV85" s="140">
        <f>'PS 01-11-01.13.1 - ÚRS'!J34</f>
        <v>0</v>
      </c>
      <c r="AW85" s="140">
        <f>'PS 01-11-01.13.1 - ÚRS'!J35</f>
        <v>0</v>
      </c>
      <c r="AX85" s="140">
        <f>'PS 01-11-01.13.1 - ÚRS'!J36</f>
        <v>0</v>
      </c>
      <c r="AY85" s="140">
        <f>'PS 01-11-01.13.1 - ÚRS'!J37</f>
        <v>0</v>
      </c>
      <c r="AZ85" s="140">
        <f>'PS 01-11-01.13.1 - ÚRS'!F34</f>
        <v>0</v>
      </c>
      <c r="BA85" s="140">
        <f>'PS 01-11-01.13.1 - ÚRS'!F35</f>
        <v>0</v>
      </c>
      <c r="BB85" s="140">
        <f>'PS 01-11-01.13.1 - ÚRS'!F36</f>
        <v>0</v>
      </c>
      <c r="BC85" s="140">
        <f>'PS 01-11-01.13.1 - ÚRS'!F37</f>
        <v>0</v>
      </c>
      <c r="BD85" s="142">
        <f>'PS 01-11-01.13.1 - ÚRS'!F38</f>
        <v>0</v>
      </c>
      <c r="BT85" s="143" t="s">
        <v>90</v>
      </c>
      <c r="BV85" s="143" t="s">
        <v>72</v>
      </c>
      <c r="BW85" s="143" t="s">
        <v>168</v>
      </c>
      <c r="BX85" s="143" t="s">
        <v>166</v>
      </c>
      <c r="CL85" s="143" t="s">
        <v>21</v>
      </c>
    </row>
    <row r="86" s="6" customFormat="1" ht="42.75" customHeight="1">
      <c r="A86" s="144" t="s">
        <v>87</v>
      </c>
      <c r="B86" s="132"/>
      <c r="C86" s="133"/>
      <c r="D86" s="133"/>
      <c r="E86" s="133"/>
      <c r="F86" s="133"/>
      <c r="G86" s="134" t="s">
        <v>169</v>
      </c>
      <c r="H86" s="134"/>
      <c r="I86" s="134"/>
      <c r="J86" s="134"/>
      <c r="K86" s="134"/>
      <c r="L86" s="133"/>
      <c r="M86" s="134" t="s">
        <v>93</v>
      </c>
      <c r="N86" s="134"/>
      <c r="O86" s="134"/>
      <c r="P86" s="134"/>
      <c r="Q86" s="134"/>
      <c r="R86" s="134"/>
      <c r="S86" s="134"/>
      <c r="T86" s="134"/>
      <c r="U86" s="134"/>
      <c r="V86" s="134"/>
      <c r="W86" s="134"/>
      <c r="X86" s="134"/>
      <c r="Y86" s="134"/>
      <c r="Z86" s="134"/>
      <c r="AA86" s="134"/>
      <c r="AB86" s="134"/>
      <c r="AC86" s="134"/>
      <c r="AD86" s="134"/>
      <c r="AE86" s="134"/>
      <c r="AF86" s="134"/>
      <c r="AG86" s="136">
        <f>'PS 01-11-01.13.2 - ÚOŽI'!J31</f>
        <v>0</v>
      </c>
      <c r="AH86" s="133"/>
      <c r="AI86" s="133"/>
      <c r="AJ86" s="133"/>
      <c r="AK86" s="133"/>
      <c r="AL86" s="133"/>
      <c r="AM86" s="133"/>
      <c r="AN86" s="136">
        <f>SUM(AG86,AT86)</f>
        <v>0</v>
      </c>
      <c r="AO86" s="133"/>
      <c r="AP86" s="133"/>
      <c r="AQ86" s="137" t="s">
        <v>81</v>
      </c>
      <c r="AR86" s="138"/>
      <c r="AS86" s="139">
        <v>0</v>
      </c>
      <c r="AT86" s="140">
        <f>ROUND(SUM(AV86:AW86),2)</f>
        <v>0</v>
      </c>
      <c r="AU86" s="141">
        <f>'PS 01-11-01.13.2 - ÚOŽI'!P89</f>
        <v>0</v>
      </c>
      <c r="AV86" s="140">
        <f>'PS 01-11-01.13.2 - ÚOŽI'!J34</f>
        <v>0</v>
      </c>
      <c r="AW86" s="140">
        <f>'PS 01-11-01.13.2 - ÚOŽI'!J35</f>
        <v>0</v>
      </c>
      <c r="AX86" s="140">
        <f>'PS 01-11-01.13.2 - ÚOŽI'!J36</f>
        <v>0</v>
      </c>
      <c r="AY86" s="140">
        <f>'PS 01-11-01.13.2 - ÚOŽI'!J37</f>
        <v>0</v>
      </c>
      <c r="AZ86" s="140">
        <f>'PS 01-11-01.13.2 - ÚOŽI'!F34</f>
        <v>0</v>
      </c>
      <c r="BA86" s="140">
        <f>'PS 01-11-01.13.2 - ÚOŽI'!F35</f>
        <v>0</v>
      </c>
      <c r="BB86" s="140">
        <f>'PS 01-11-01.13.2 - ÚOŽI'!F36</f>
        <v>0</v>
      </c>
      <c r="BC86" s="140">
        <f>'PS 01-11-01.13.2 - ÚOŽI'!F37</f>
        <v>0</v>
      </c>
      <c r="BD86" s="142">
        <f>'PS 01-11-01.13.2 - ÚOŽI'!F38</f>
        <v>0</v>
      </c>
      <c r="BT86" s="143" t="s">
        <v>90</v>
      </c>
      <c r="BV86" s="143" t="s">
        <v>72</v>
      </c>
      <c r="BW86" s="143" t="s">
        <v>170</v>
      </c>
      <c r="BX86" s="143" t="s">
        <v>166</v>
      </c>
      <c r="CL86" s="143" t="s">
        <v>21</v>
      </c>
    </row>
    <row r="87" s="6" customFormat="1" ht="28.5" customHeight="1">
      <c r="B87" s="132"/>
      <c r="C87" s="133"/>
      <c r="D87" s="133"/>
      <c r="E87" s="133"/>
      <c r="F87" s="134" t="s">
        <v>171</v>
      </c>
      <c r="G87" s="134"/>
      <c r="H87" s="134"/>
      <c r="I87" s="134"/>
      <c r="J87" s="134"/>
      <c r="K87" s="133"/>
      <c r="L87" s="134" t="s">
        <v>172</v>
      </c>
      <c r="M87" s="134"/>
      <c r="N87" s="134"/>
      <c r="O87" s="134"/>
      <c r="P87" s="134"/>
      <c r="Q87" s="134"/>
      <c r="R87" s="134"/>
      <c r="S87" s="134"/>
      <c r="T87" s="134"/>
      <c r="U87" s="134"/>
      <c r="V87" s="134"/>
      <c r="W87" s="134"/>
      <c r="X87" s="134"/>
      <c r="Y87" s="134"/>
      <c r="Z87" s="134"/>
      <c r="AA87" s="134"/>
      <c r="AB87" s="134"/>
      <c r="AC87" s="134"/>
      <c r="AD87" s="134"/>
      <c r="AE87" s="134"/>
      <c r="AF87" s="134"/>
      <c r="AG87" s="135">
        <f>ROUND(AG88,2)</f>
        <v>0</v>
      </c>
      <c r="AH87" s="133"/>
      <c r="AI87" s="133"/>
      <c r="AJ87" s="133"/>
      <c r="AK87" s="133"/>
      <c r="AL87" s="133"/>
      <c r="AM87" s="133"/>
      <c r="AN87" s="136">
        <f>SUM(AG87,AT87)</f>
        <v>0</v>
      </c>
      <c r="AO87" s="133"/>
      <c r="AP87" s="133"/>
      <c r="AQ87" s="137" t="s">
        <v>81</v>
      </c>
      <c r="AR87" s="138"/>
      <c r="AS87" s="139">
        <f>ROUND(AS88,2)</f>
        <v>0</v>
      </c>
      <c r="AT87" s="140">
        <f>ROUND(SUM(AV87:AW87),2)</f>
        <v>0</v>
      </c>
      <c r="AU87" s="141">
        <f>ROUND(AU88,5)</f>
        <v>0</v>
      </c>
      <c r="AV87" s="140">
        <f>ROUND(AZ87*L26,2)</f>
        <v>0</v>
      </c>
      <c r="AW87" s="140">
        <f>ROUND(BA87*L27,2)</f>
        <v>0</v>
      </c>
      <c r="AX87" s="140">
        <f>ROUND(BB87*L26,2)</f>
        <v>0</v>
      </c>
      <c r="AY87" s="140">
        <f>ROUND(BC87*L27,2)</f>
        <v>0</v>
      </c>
      <c r="AZ87" s="140">
        <f>ROUND(AZ88,2)</f>
        <v>0</v>
      </c>
      <c r="BA87" s="140">
        <f>ROUND(BA88,2)</f>
        <v>0</v>
      </c>
      <c r="BB87" s="140">
        <f>ROUND(BB88,2)</f>
        <v>0</v>
      </c>
      <c r="BC87" s="140">
        <f>ROUND(BC88,2)</f>
        <v>0</v>
      </c>
      <c r="BD87" s="142">
        <f>ROUND(BD88,2)</f>
        <v>0</v>
      </c>
      <c r="BS87" s="143" t="s">
        <v>69</v>
      </c>
      <c r="BT87" s="143" t="s">
        <v>85</v>
      </c>
      <c r="BU87" s="143" t="s">
        <v>71</v>
      </c>
      <c r="BV87" s="143" t="s">
        <v>72</v>
      </c>
      <c r="BW87" s="143" t="s">
        <v>173</v>
      </c>
      <c r="BX87" s="143" t="s">
        <v>82</v>
      </c>
      <c r="CL87" s="143" t="s">
        <v>21</v>
      </c>
    </row>
    <row r="88" s="6" customFormat="1" ht="42.75" customHeight="1">
      <c r="A88" s="144" t="s">
        <v>87</v>
      </c>
      <c r="B88" s="132"/>
      <c r="C88" s="133"/>
      <c r="D88" s="133"/>
      <c r="E88" s="133"/>
      <c r="F88" s="133"/>
      <c r="G88" s="134" t="s">
        <v>174</v>
      </c>
      <c r="H88" s="134"/>
      <c r="I88" s="134"/>
      <c r="J88" s="134"/>
      <c r="K88" s="134"/>
      <c r="L88" s="133"/>
      <c r="M88" s="134" t="s">
        <v>89</v>
      </c>
      <c r="N88" s="134"/>
      <c r="O88" s="134"/>
      <c r="P88" s="134"/>
      <c r="Q88" s="134"/>
      <c r="R88" s="134"/>
      <c r="S88" s="134"/>
      <c r="T88" s="134"/>
      <c r="U88" s="134"/>
      <c r="V88" s="134"/>
      <c r="W88" s="134"/>
      <c r="X88" s="134"/>
      <c r="Y88" s="134"/>
      <c r="Z88" s="134"/>
      <c r="AA88" s="134"/>
      <c r="AB88" s="134"/>
      <c r="AC88" s="134"/>
      <c r="AD88" s="134"/>
      <c r="AE88" s="134"/>
      <c r="AF88" s="134"/>
      <c r="AG88" s="136">
        <f>'PS 01-11-01.14.1 - ÚRS'!J31</f>
        <v>0</v>
      </c>
      <c r="AH88" s="133"/>
      <c r="AI88" s="133"/>
      <c r="AJ88" s="133"/>
      <c r="AK88" s="133"/>
      <c r="AL88" s="133"/>
      <c r="AM88" s="133"/>
      <c r="AN88" s="136">
        <f>SUM(AG88,AT88)</f>
        <v>0</v>
      </c>
      <c r="AO88" s="133"/>
      <c r="AP88" s="133"/>
      <c r="AQ88" s="137" t="s">
        <v>81</v>
      </c>
      <c r="AR88" s="138"/>
      <c r="AS88" s="139">
        <v>0</v>
      </c>
      <c r="AT88" s="140">
        <f>ROUND(SUM(AV88:AW88),2)</f>
        <v>0</v>
      </c>
      <c r="AU88" s="141">
        <f>'PS 01-11-01.14.1 - ÚRS'!P94</f>
        <v>0</v>
      </c>
      <c r="AV88" s="140">
        <f>'PS 01-11-01.14.1 - ÚRS'!J34</f>
        <v>0</v>
      </c>
      <c r="AW88" s="140">
        <f>'PS 01-11-01.14.1 - ÚRS'!J35</f>
        <v>0</v>
      </c>
      <c r="AX88" s="140">
        <f>'PS 01-11-01.14.1 - ÚRS'!J36</f>
        <v>0</v>
      </c>
      <c r="AY88" s="140">
        <f>'PS 01-11-01.14.1 - ÚRS'!J37</f>
        <v>0</v>
      </c>
      <c r="AZ88" s="140">
        <f>'PS 01-11-01.14.1 - ÚRS'!F34</f>
        <v>0</v>
      </c>
      <c r="BA88" s="140">
        <f>'PS 01-11-01.14.1 - ÚRS'!F35</f>
        <v>0</v>
      </c>
      <c r="BB88" s="140">
        <f>'PS 01-11-01.14.1 - ÚRS'!F36</f>
        <v>0</v>
      </c>
      <c r="BC88" s="140">
        <f>'PS 01-11-01.14.1 - ÚRS'!F37</f>
        <v>0</v>
      </c>
      <c r="BD88" s="142">
        <f>'PS 01-11-01.14.1 - ÚRS'!F38</f>
        <v>0</v>
      </c>
      <c r="BT88" s="143" t="s">
        <v>90</v>
      </c>
      <c r="BV88" s="143" t="s">
        <v>72</v>
      </c>
      <c r="BW88" s="143" t="s">
        <v>175</v>
      </c>
      <c r="BX88" s="143" t="s">
        <v>173</v>
      </c>
      <c r="CL88" s="143" t="s">
        <v>21</v>
      </c>
    </row>
    <row r="89" s="5" customFormat="1" ht="16.5" customHeight="1">
      <c r="B89" s="119"/>
      <c r="C89" s="120"/>
      <c r="D89" s="121" t="s">
        <v>176</v>
      </c>
      <c r="E89" s="121"/>
      <c r="F89" s="121"/>
      <c r="G89" s="121"/>
      <c r="H89" s="121"/>
      <c r="I89" s="122"/>
      <c r="J89" s="121" t="s">
        <v>177</v>
      </c>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3">
        <f>ROUND(AG90,2)</f>
        <v>0</v>
      </c>
      <c r="AH89" s="122"/>
      <c r="AI89" s="122"/>
      <c r="AJ89" s="122"/>
      <c r="AK89" s="122"/>
      <c r="AL89" s="122"/>
      <c r="AM89" s="122"/>
      <c r="AN89" s="124">
        <f>SUM(AG89,AT89)</f>
        <v>0</v>
      </c>
      <c r="AO89" s="122"/>
      <c r="AP89" s="122"/>
      <c r="AQ89" s="125" t="s">
        <v>76</v>
      </c>
      <c r="AR89" s="126"/>
      <c r="AS89" s="127">
        <f>ROUND(AS90,2)</f>
        <v>0</v>
      </c>
      <c r="AT89" s="128">
        <f>ROUND(SUM(AV89:AW89),2)</f>
        <v>0</v>
      </c>
      <c r="AU89" s="129">
        <f>ROUND(AU90,5)</f>
        <v>0</v>
      </c>
      <c r="AV89" s="128">
        <f>ROUND(AZ89*L26,2)</f>
        <v>0</v>
      </c>
      <c r="AW89" s="128">
        <f>ROUND(BA89*L27,2)</f>
        <v>0</v>
      </c>
      <c r="AX89" s="128">
        <f>ROUND(BB89*L26,2)</f>
        <v>0</v>
      </c>
      <c r="AY89" s="128">
        <f>ROUND(BC89*L27,2)</f>
        <v>0</v>
      </c>
      <c r="AZ89" s="128">
        <f>ROUND(AZ90,2)</f>
        <v>0</v>
      </c>
      <c r="BA89" s="128">
        <f>ROUND(BA90,2)</f>
        <v>0</v>
      </c>
      <c r="BB89" s="128">
        <f>ROUND(BB90,2)</f>
        <v>0</v>
      </c>
      <c r="BC89" s="128">
        <f>ROUND(BC90,2)</f>
        <v>0</v>
      </c>
      <c r="BD89" s="130">
        <f>ROUND(BD90,2)</f>
        <v>0</v>
      </c>
      <c r="BS89" s="131" t="s">
        <v>69</v>
      </c>
      <c r="BT89" s="131" t="s">
        <v>16</v>
      </c>
      <c r="BU89" s="131" t="s">
        <v>71</v>
      </c>
      <c r="BV89" s="131" t="s">
        <v>72</v>
      </c>
      <c r="BW89" s="131" t="s">
        <v>178</v>
      </c>
      <c r="BX89" s="131" t="s">
        <v>7</v>
      </c>
      <c r="CL89" s="131" t="s">
        <v>21</v>
      </c>
      <c r="CM89" s="131" t="s">
        <v>78</v>
      </c>
    </row>
    <row r="90" s="6" customFormat="1" ht="28.5" customHeight="1">
      <c r="B90" s="132"/>
      <c r="C90" s="133"/>
      <c r="D90" s="133"/>
      <c r="E90" s="134" t="s">
        <v>179</v>
      </c>
      <c r="F90" s="134"/>
      <c r="G90" s="134"/>
      <c r="H90" s="134"/>
      <c r="I90" s="134"/>
      <c r="J90" s="133"/>
      <c r="K90" s="134" t="s">
        <v>180</v>
      </c>
      <c r="L90" s="134"/>
      <c r="M90" s="134"/>
      <c r="N90" s="134"/>
      <c r="O90" s="134"/>
      <c r="P90" s="134"/>
      <c r="Q90" s="134"/>
      <c r="R90" s="134"/>
      <c r="S90" s="134"/>
      <c r="T90" s="134"/>
      <c r="U90" s="134"/>
      <c r="V90" s="134"/>
      <c r="W90" s="134"/>
      <c r="X90" s="134"/>
      <c r="Y90" s="134"/>
      <c r="Z90" s="134"/>
      <c r="AA90" s="134"/>
      <c r="AB90" s="134"/>
      <c r="AC90" s="134"/>
      <c r="AD90" s="134"/>
      <c r="AE90" s="134"/>
      <c r="AF90" s="134"/>
      <c r="AG90" s="135">
        <f>ROUND(SUM(AG91:AG93),2)</f>
        <v>0</v>
      </c>
      <c r="AH90" s="133"/>
      <c r="AI90" s="133"/>
      <c r="AJ90" s="133"/>
      <c r="AK90" s="133"/>
      <c r="AL90" s="133"/>
      <c r="AM90" s="133"/>
      <c r="AN90" s="136">
        <f>SUM(AG90,AT90)</f>
        <v>0</v>
      </c>
      <c r="AO90" s="133"/>
      <c r="AP90" s="133"/>
      <c r="AQ90" s="137" t="s">
        <v>81</v>
      </c>
      <c r="AR90" s="138"/>
      <c r="AS90" s="139">
        <f>ROUND(SUM(AS91:AS93),2)</f>
        <v>0</v>
      </c>
      <c r="AT90" s="140">
        <f>ROUND(SUM(AV90:AW90),2)</f>
        <v>0</v>
      </c>
      <c r="AU90" s="141">
        <f>ROUND(SUM(AU91:AU93),5)</f>
        <v>0</v>
      </c>
      <c r="AV90" s="140">
        <f>ROUND(AZ90*L26,2)</f>
        <v>0</v>
      </c>
      <c r="AW90" s="140">
        <f>ROUND(BA90*L27,2)</f>
        <v>0</v>
      </c>
      <c r="AX90" s="140">
        <f>ROUND(BB90*L26,2)</f>
        <v>0</v>
      </c>
      <c r="AY90" s="140">
        <f>ROUND(BC90*L27,2)</f>
        <v>0</v>
      </c>
      <c r="AZ90" s="140">
        <f>ROUND(SUM(AZ91:AZ93),2)</f>
        <v>0</v>
      </c>
      <c r="BA90" s="140">
        <f>ROUND(SUM(BA91:BA93),2)</f>
        <v>0</v>
      </c>
      <c r="BB90" s="140">
        <f>ROUND(SUM(BB91:BB93),2)</f>
        <v>0</v>
      </c>
      <c r="BC90" s="140">
        <f>ROUND(SUM(BC91:BC93),2)</f>
        <v>0</v>
      </c>
      <c r="BD90" s="142">
        <f>ROUND(SUM(BD91:BD93),2)</f>
        <v>0</v>
      </c>
      <c r="BS90" s="143" t="s">
        <v>69</v>
      </c>
      <c r="BT90" s="143" t="s">
        <v>78</v>
      </c>
      <c r="BU90" s="143" t="s">
        <v>71</v>
      </c>
      <c r="BV90" s="143" t="s">
        <v>72</v>
      </c>
      <c r="BW90" s="143" t="s">
        <v>181</v>
      </c>
      <c r="BX90" s="143" t="s">
        <v>178</v>
      </c>
      <c r="CL90" s="143" t="s">
        <v>21</v>
      </c>
    </row>
    <row r="91" s="6" customFormat="1" ht="28.5" customHeight="1">
      <c r="A91" s="144" t="s">
        <v>87</v>
      </c>
      <c r="B91" s="132"/>
      <c r="C91" s="133"/>
      <c r="D91" s="133"/>
      <c r="E91" s="133"/>
      <c r="F91" s="134" t="s">
        <v>182</v>
      </c>
      <c r="G91" s="134"/>
      <c r="H91" s="134"/>
      <c r="I91" s="134"/>
      <c r="J91" s="134"/>
      <c r="K91" s="133"/>
      <c r="L91" s="134" t="s">
        <v>93</v>
      </c>
      <c r="M91" s="134"/>
      <c r="N91" s="134"/>
      <c r="O91" s="134"/>
      <c r="P91" s="134"/>
      <c r="Q91" s="134"/>
      <c r="R91" s="134"/>
      <c r="S91" s="134"/>
      <c r="T91" s="134"/>
      <c r="U91" s="134"/>
      <c r="V91" s="134"/>
      <c r="W91" s="134"/>
      <c r="X91" s="134"/>
      <c r="Y91" s="134"/>
      <c r="Z91" s="134"/>
      <c r="AA91" s="134"/>
      <c r="AB91" s="134"/>
      <c r="AC91" s="134"/>
      <c r="AD91" s="134"/>
      <c r="AE91" s="134"/>
      <c r="AF91" s="134"/>
      <c r="AG91" s="136">
        <f>'PS 01-35-01.01 - ÚOŽI'!J31</f>
        <v>0</v>
      </c>
      <c r="AH91" s="133"/>
      <c r="AI91" s="133"/>
      <c r="AJ91" s="133"/>
      <c r="AK91" s="133"/>
      <c r="AL91" s="133"/>
      <c r="AM91" s="133"/>
      <c r="AN91" s="136">
        <f>SUM(AG91,AT91)</f>
        <v>0</v>
      </c>
      <c r="AO91" s="133"/>
      <c r="AP91" s="133"/>
      <c r="AQ91" s="137" t="s">
        <v>81</v>
      </c>
      <c r="AR91" s="138"/>
      <c r="AS91" s="139">
        <v>0</v>
      </c>
      <c r="AT91" s="140">
        <f>ROUND(SUM(AV91:AW91),2)</f>
        <v>0</v>
      </c>
      <c r="AU91" s="141">
        <f>'PS 01-35-01.01 - ÚOŽI'!P90</f>
        <v>0</v>
      </c>
      <c r="AV91" s="140">
        <f>'PS 01-35-01.01 - ÚOŽI'!J34</f>
        <v>0</v>
      </c>
      <c r="AW91" s="140">
        <f>'PS 01-35-01.01 - ÚOŽI'!J35</f>
        <v>0</v>
      </c>
      <c r="AX91" s="140">
        <f>'PS 01-35-01.01 - ÚOŽI'!J36</f>
        <v>0</v>
      </c>
      <c r="AY91" s="140">
        <f>'PS 01-35-01.01 - ÚOŽI'!J37</f>
        <v>0</v>
      </c>
      <c r="AZ91" s="140">
        <f>'PS 01-35-01.01 - ÚOŽI'!F34</f>
        <v>0</v>
      </c>
      <c r="BA91" s="140">
        <f>'PS 01-35-01.01 - ÚOŽI'!F35</f>
        <v>0</v>
      </c>
      <c r="BB91" s="140">
        <f>'PS 01-35-01.01 - ÚOŽI'!F36</f>
        <v>0</v>
      </c>
      <c r="BC91" s="140">
        <f>'PS 01-35-01.01 - ÚOŽI'!F37</f>
        <v>0</v>
      </c>
      <c r="BD91" s="142">
        <f>'PS 01-35-01.01 - ÚOŽI'!F38</f>
        <v>0</v>
      </c>
      <c r="BT91" s="143" t="s">
        <v>85</v>
      </c>
      <c r="BV91" s="143" t="s">
        <v>72</v>
      </c>
      <c r="BW91" s="143" t="s">
        <v>183</v>
      </c>
      <c r="BX91" s="143" t="s">
        <v>181</v>
      </c>
      <c r="CL91" s="143" t="s">
        <v>21</v>
      </c>
    </row>
    <row r="92" s="6" customFormat="1" ht="28.5" customHeight="1">
      <c r="A92" s="144" t="s">
        <v>87</v>
      </c>
      <c r="B92" s="132"/>
      <c r="C92" s="133"/>
      <c r="D92" s="133"/>
      <c r="E92" s="133"/>
      <c r="F92" s="134" t="s">
        <v>184</v>
      </c>
      <c r="G92" s="134"/>
      <c r="H92" s="134"/>
      <c r="I92" s="134"/>
      <c r="J92" s="134"/>
      <c r="K92" s="133"/>
      <c r="L92" s="134" t="s">
        <v>89</v>
      </c>
      <c r="M92" s="134"/>
      <c r="N92" s="134"/>
      <c r="O92" s="134"/>
      <c r="P92" s="134"/>
      <c r="Q92" s="134"/>
      <c r="R92" s="134"/>
      <c r="S92" s="134"/>
      <c r="T92" s="134"/>
      <c r="U92" s="134"/>
      <c r="V92" s="134"/>
      <c r="W92" s="134"/>
      <c r="X92" s="134"/>
      <c r="Y92" s="134"/>
      <c r="Z92" s="134"/>
      <c r="AA92" s="134"/>
      <c r="AB92" s="134"/>
      <c r="AC92" s="134"/>
      <c r="AD92" s="134"/>
      <c r="AE92" s="134"/>
      <c r="AF92" s="134"/>
      <c r="AG92" s="136">
        <f>'PS 01-35-01.02 - ÚRS'!J31</f>
        <v>0</v>
      </c>
      <c r="AH92" s="133"/>
      <c r="AI92" s="133"/>
      <c r="AJ92" s="133"/>
      <c r="AK92" s="133"/>
      <c r="AL92" s="133"/>
      <c r="AM92" s="133"/>
      <c r="AN92" s="136">
        <f>SUM(AG92,AT92)</f>
        <v>0</v>
      </c>
      <c r="AO92" s="133"/>
      <c r="AP92" s="133"/>
      <c r="AQ92" s="137" t="s">
        <v>81</v>
      </c>
      <c r="AR92" s="138"/>
      <c r="AS92" s="139">
        <v>0</v>
      </c>
      <c r="AT92" s="140">
        <f>ROUND(SUM(AV92:AW92),2)</f>
        <v>0</v>
      </c>
      <c r="AU92" s="141">
        <f>'PS 01-35-01.02 - ÚRS'!P99</f>
        <v>0</v>
      </c>
      <c r="AV92" s="140">
        <f>'PS 01-35-01.02 - ÚRS'!J34</f>
        <v>0</v>
      </c>
      <c r="AW92" s="140">
        <f>'PS 01-35-01.02 - ÚRS'!J35</f>
        <v>0</v>
      </c>
      <c r="AX92" s="140">
        <f>'PS 01-35-01.02 - ÚRS'!J36</f>
        <v>0</v>
      </c>
      <c r="AY92" s="140">
        <f>'PS 01-35-01.02 - ÚRS'!J37</f>
        <v>0</v>
      </c>
      <c r="AZ92" s="140">
        <f>'PS 01-35-01.02 - ÚRS'!F34</f>
        <v>0</v>
      </c>
      <c r="BA92" s="140">
        <f>'PS 01-35-01.02 - ÚRS'!F35</f>
        <v>0</v>
      </c>
      <c r="BB92" s="140">
        <f>'PS 01-35-01.02 - ÚRS'!F36</f>
        <v>0</v>
      </c>
      <c r="BC92" s="140">
        <f>'PS 01-35-01.02 - ÚRS'!F37</f>
        <v>0</v>
      </c>
      <c r="BD92" s="142">
        <f>'PS 01-35-01.02 - ÚRS'!F38</f>
        <v>0</v>
      </c>
      <c r="BT92" s="143" t="s">
        <v>85</v>
      </c>
      <c r="BV92" s="143" t="s">
        <v>72</v>
      </c>
      <c r="BW92" s="143" t="s">
        <v>185</v>
      </c>
      <c r="BX92" s="143" t="s">
        <v>181</v>
      </c>
      <c r="CL92" s="143" t="s">
        <v>21</v>
      </c>
    </row>
    <row r="93" s="6" customFormat="1" ht="28.5" customHeight="1">
      <c r="A93" s="144" t="s">
        <v>87</v>
      </c>
      <c r="B93" s="132"/>
      <c r="C93" s="133"/>
      <c r="D93" s="133"/>
      <c r="E93" s="133"/>
      <c r="F93" s="134" t="s">
        <v>186</v>
      </c>
      <c r="G93" s="134"/>
      <c r="H93" s="134"/>
      <c r="I93" s="134"/>
      <c r="J93" s="134"/>
      <c r="K93" s="133"/>
      <c r="L93" s="134" t="s">
        <v>172</v>
      </c>
      <c r="M93" s="134"/>
      <c r="N93" s="134"/>
      <c r="O93" s="134"/>
      <c r="P93" s="134"/>
      <c r="Q93" s="134"/>
      <c r="R93" s="134"/>
      <c r="S93" s="134"/>
      <c r="T93" s="134"/>
      <c r="U93" s="134"/>
      <c r="V93" s="134"/>
      <c r="W93" s="134"/>
      <c r="X93" s="134"/>
      <c r="Y93" s="134"/>
      <c r="Z93" s="134"/>
      <c r="AA93" s="134"/>
      <c r="AB93" s="134"/>
      <c r="AC93" s="134"/>
      <c r="AD93" s="134"/>
      <c r="AE93" s="134"/>
      <c r="AF93" s="134"/>
      <c r="AG93" s="136">
        <f>'PS 01-35-01.03 - VRN'!J31</f>
        <v>0</v>
      </c>
      <c r="AH93" s="133"/>
      <c r="AI93" s="133"/>
      <c r="AJ93" s="133"/>
      <c r="AK93" s="133"/>
      <c r="AL93" s="133"/>
      <c r="AM93" s="133"/>
      <c r="AN93" s="136">
        <f>SUM(AG93,AT93)</f>
        <v>0</v>
      </c>
      <c r="AO93" s="133"/>
      <c r="AP93" s="133"/>
      <c r="AQ93" s="137" t="s">
        <v>81</v>
      </c>
      <c r="AR93" s="138"/>
      <c r="AS93" s="139">
        <v>0</v>
      </c>
      <c r="AT93" s="140">
        <f>ROUND(SUM(AV93:AW93),2)</f>
        <v>0</v>
      </c>
      <c r="AU93" s="141">
        <f>'PS 01-35-01.03 - VRN'!P90</f>
        <v>0</v>
      </c>
      <c r="AV93" s="140">
        <f>'PS 01-35-01.03 - VRN'!J34</f>
        <v>0</v>
      </c>
      <c r="AW93" s="140">
        <f>'PS 01-35-01.03 - VRN'!J35</f>
        <v>0</v>
      </c>
      <c r="AX93" s="140">
        <f>'PS 01-35-01.03 - VRN'!J36</f>
        <v>0</v>
      </c>
      <c r="AY93" s="140">
        <f>'PS 01-35-01.03 - VRN'!J37</f>
        <v>0</v>
      </c>
      <c r="AZ93" s="140">
        <f>'PS 01-35-01.03 - VRN'!F34</f>
        <v>0</v>
      </c>
      <c r="BA93" s="140">
        <f>'PS 01-35-01.03 - VRN'!F35</f>
        <v>0</v>
      </c>
      <c r="BB93" s="140">
        <f>'PS 01-35-01.03 - VRN'!F36</f>
        <v>0</v>
      </c>
      <c r="BC93" s="140">
        <f>'PS 01-35-01.03 - VRN'!F37</f>
        <v>0</v>
      </c>
      <c r="BD93" s="142">
        <f>'PS 01-35-01.03 - VRN'!F38</f>
        <v>0</v>
      </c>
      <c r="BT93" s="143" t="s">
        <v>85</v>
      </c>
      <c r="BV93" s="143" t="s">
        <v>72</v>
      </c>
      <c r="BW93" s="143" t="s">
        <v>187</v>
      </c>
      <c r="BX93" s="143" t="s">
        <v>181</v>
      </c>
      <c r="CL93" s="143" t="s">
        <v>21</v>
      </c>
    </row>
    <row r="94" s="5" customFormat="1" ht="31.5" customHeight="1">
      <c r="B94" s="119"/>
      <c r="C94" s="120"/>
      <c r="D94" s="121" t="s">
        <v>188</v>
      </c>
      <c r="E94" s="121"/>
      <c r="F94" s="121"/>
      <c r="G94" s="121"/>
      <c r="H94" s="121"/>
      <c r="I94" s="122"/>
      <c r="J94" s="121" t="s">
        <v>189</v>
      </c>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3">
        <f>ROUND(SUM(AG95:AG97),2)</f>
        <v>0</v>
      </c>
      <c r="AH94" s="122"/>
      <c r="AI94" s="122"/>
      <c r="AJ94" s="122"/>
      <c r="AK94" s="122"/>
      <c r="AL94" s="122"/>
      <c r="AM94" s="122"/>
      <c r="AN94" s="124">
        <f>SUM(AG94,AT94)</f>
        <v>0</v>
      </c>
      <c r="AO94" s="122"/>
      <c r="AP94" s="122"/>
      <c r="AQ94" s="125" t="s">
        <v>190</v>
      </c>
      <c r="AR94" s="126"/>
      <c r="AS94" s="127">
        <f>ROUND(SUM(AS95:AS97),2)</f>
        <v>0</v>
      </c>
      <c r="AT94" s="128">
        <f>ROUND(SUM(AV94:AW94),2)</f>
        <v>0</v>
      </c>
      <c r="AU94" s="129">
        <f>ROUND(SUM(AU95:AU97),5)</f>
        <v>0</v>
      </c>
      <c r="AV94" s="128">
        <f>ROUND(AZ94*L26,2)</f>
        <v>0</v>
      </c>
      <c r="AW94" s="128">
        <f>ROUND(BA94*L27,2)</f>
        <v>0</v>
      </c>
      <c r="AX94" s="128">
        <f>ROUND(BB94*L26,2)</f>
        <v>0</v>
      </c>
      <c r="AY94" s="128">
        <f>ROUND(BC94*L27,2)</f>
        <v>0</v>
      </c>
      <c r="AZ94" s="128">
        <f>ROUND(SUM(AZ95:AZ97),2)</f>
        <v>0</v>
      </c>
      <c r="BA94" s="128">
        <f>ROUND(SUM(BA95:BA97),2)</f>
        <v>0</v>
      </c>
      <c r="BB94" s="128">
        <f>ROUND(SUM(BB95:BB97),2)</f>
        <v>0</v>
      </c>
      <c r="BC94" s="128">
        <f>ROUND(SUM(BC95:BC97),2)</f>
        <v>0</v>
      </c>
      <c r="BD94" s="130">
        <f>ROUND(SUM(BD95:BD97),2)</f>
        <v>0</v>
      </c>
      <c r="BS94" s="131" t="s">
        <v>69</v>
      </c>
      <c r="BT94" s="131" t="s">
        <v>16</v>
      </c>
      <c r="BU94" s="131" t="s">
        <v>71</v>
      </c>
      <c r="BV94" s="131" t="s">
        <v>72</v>
      </c>
      <c r="BW94" s="131" t="s">
        <v>191</v>
      </c>
      <c r="BX94" s="131" t="s">
        <v>7</v>
      </c>
      <c r="CL94" s="131" t="s">
        <v>21</v>
      </c>
      <c r="CM94" s="131" t="s">
        <v>78</v>
      </c>
    </row>
    <row r="95" s="6" customFormat="1" ht="28.5" customHeight="1">
      <c r="A95" s="144" t="s">
        <v>87</v>
      </c>
      <c r="B95" s="132"/>
      <c r="C95" s="133"/>
      <c r="D95" s="133"/>
      <c r="E95" s="134" t="s">
        <v>192</v>
      </c>
      <c r="F95" s="134"/>
      <c r="G95" s="134"/>
      <c r="H95" s="134"/>
      <c r="I95" s="134"/>
      <c r="J95" s="133"/>
      <c r="K95" s="134" t="s">
        <v>193</v>
      </c>
      <c r="L95" s="134"/>
      <c r="M95" s="134"/>
      <c r="N95" s="134"/>
      <c r="O95" s="134"/>
      <c r="P95" s="134"/>
      <c r="Q95" s="134"/>
      <c r="R95" s="134"/>
      <c r="S95" s="134"/>
      <c r="T95" s="134"/>
      <c r="U95" s="134"/>
      <c r="V95" s="134"/>
      <c r="W95" s="134"/>
      <c r="X95" s="134"/>
      <c r="Y95" s="134"/>
      <c r="Z95" s="134"/>
      <c r="AA95" s="134"/>
      <c r="AB95" s="134"/>
      <c r="AC95" s="134"/>
      <c r="AD95" s="134"/>
      <c r="AE95" s="134"/>
      <c r="AF95" s="134"/>
      <c r="AG95" s="136">
        <f>'SO 02.1 - Staniční koleje...'!J29</f>
        <v>0</v>
      </c>
      <c r="AH95" s="133"/>
      <c r="AI95" s="133"/>
      <c r="AJ95" s="133"/>
      <c r="AK95" s="133"/>
      <c r="AL95" s="133"/>
      <c r="AM95" s="133"/>
      <c r="AN95" s="136">
        <f>SUM(AG95,AT95)</f>
        <v>0</v>
      </c>
      <c r="AO95" s="133"/>
      <c r="AP95" s="133"/>
      <c r="AQ95" s="137" t="s">
        <v>81</v>
      </c>
      <c r="AR95" s="138"/>
      <c r="AS95" s="139">
        <v>0</v>
      </c>
      <c r="AT95" s="140">
        <f>ROUND(SUM(AV95:AW95),2)</f>
        <v>0</v>
      </c>
      <c r="AU95" s="141">
        <f>'SO 02.1 - Staniční koleje...'!P85</f>
        <v>0</v>
      </c>
      <c r="AV95" s="140">
        <f>'SO 02.1 - Staniční koleje...'!J32</f>
        <v>0</v>
      </c>
      <c r="AW95" s="140">
        <f>'SO 02.1 - Staniční koleje...'!J33</f>
        <v>0</v>
      </c>
      <c r="AX95" s="140">
        <f>'SO 02.1 - Staniční koleje...'!J34</f>
        <v>0</v>
      </c>
      <c r="AY95" s="140">
        <f>'SO 02.1 - Staniční koleje...'!J35</f>
        <v>0</v>
      </c>
      <c r="AZ95" s="140">
        <f>'SO 02.1 - Staniční koleje...'!F32</f>
        <v>0</v>
      </c>
      <c r="BA95" s="140">
        <f>'SO 02.1 - Staniční koleje...'!F33</f>
        <v>0</v>
      </c>
      <c r="BB95" s="140">
        <f>'SO 02.1 - Staniční koleje...'!F34</f>
        <v>0</v>
      </c>
      <c r="BC95" s="140">
        <f>'SO 02.1 - Staniční koleje...'!F35</f>
        <v>0</v>
      </c>
      <c r="BD95" s="142">
        <f>'SO 02.1 - Staniční koleje...'!F36</f>
        <v>0</v>
      </c>
      <c r="BT95" s="143" t="s">
        <v>78</v>
      </c>
      <c r="BV95" s="143" t="s">
        <v>72</v>
      </c>
      <c r="BW95" s="143" t="s">
        <v>194</v>
      </c>
      <c r="BX95" s="143" t="s">
        <v>191</v>
      </c>
      <c r="CL95" s="143" t="s">
        <v>21</v>
      </c>
    </row>
    <row r="96" s="6" customFormat="1" ht="16.5" customHeight="1">
      <c r="A96" s="144" t="s">
        <v>87</v>
      </c>
      <c r="B96" s="132"/>
      <c r="C96" s="133"/>
      <c r="D96" s="133"/>
      <c r="E96" s="134" t="s">
        <v>195</v>
      </c>
      <c r="F96" s="134"/>
      <c r="G96" s="134"/>
      <c r="H96" s="134"/>
      <c r="I96" s="134"/>
      <c r="J96" s="133"/>
      <c r="K96" s="134" t="s">
        <v>196</v>
      </c>
      <c r="L96" s="134"/>
      <c r="M96" s="134"/>
      <c r="N96" s="134"/>
      <c r="O96" s="134"/>
      <c r="P96" s="134"/>
      <c r="Q96" s="134"/>
      <c r="R96" s="134"/>
      <c r="S96" s="134"/>
      <c r="T96" s="134"/>
      <c r="U96" s="134"/>
      <c r="V96" s="134"/>
      <c r="W96" s="134"/>
      <c r="X96" s="134"/>
      <c r="Y96" s="134"/>
      <c r="Z96" s="134"/>
      <c r="AA96" s="134"/>
      <c r="AB96" s="134"/>
      <c r="AC96" s="134"/>
      <c r="AD96" s="134"/>
      <c r="AE96" s="134"/>
      <c r="AF96" s="134"/>
      <c r="AG96" s="136">
        <f>'SO 04 - Nástupiště - ÚOŽI'!J29</f>
        <v>0</v>
      </c>
      <c r="AH96" s="133"/>
      <c r="AI96" s="133"/>
      <c r="AJ96" s="133"/>
      <c r="AK96" s="133"/>
      <c r="AL96" s="133"/>
      <c r="AM96" s="133"/>
      <c r="AN96" s="136">
        <f>SUM(AG96,AT96)</f>
        <v>0</v>
      </c>
      <c r="AO96" s="133"/>
      <c r="AP96" s="133"/>
      <c r="AQ96" s="137" t="s">
        <v>81</v>
      </c>
      <c r="AR96" s="138"/>
      <c r="AS96" s="139">
        <v>0</v>
      </c>
      <c r="AT96" s="140">
        <f>ROUND(SUM(AV96:AW96),2)</f>
        <v>0</v>
      </c>
      <c r="AU96" s="141">
        <f>'SO 04 - Nástupiště - ÚOŽI'!P86</f>
        <v>0</v>
      </c>
      <c r="AV96" s="140">
        <f>'SO 04 - Nástupiště - ÚOŽI'!J32</f>
        <v>0</v>
      </c>
      <c r="AW96" s="140">
        <f>'SO 04 - Nástupiště - ÚOŽI'!J33</f>
        <v>0</v>
      </c>
      <c r="AX96" s="140">
        <f>'SO 04 - Nástupiště - ÚOŽI'!J34</f>
        <v>0</v>
      </c>
      <c r="AY96" s="140">
        <f>'SO 04 - Nástupiště - ÚOŽI'!J35</f>
        <v>0</v>
      </c>
      <c r="AZ96" s="140">
        <f>'SO 04 - Nástupiště - ÚOŽI'!F32</f>
        <v>0</v>
      </c>
      <c r="BA96" s="140">
        <f>'SO 04 - Nástupiště - ÚOŽI'!F33</f>
        <v>0</v>
      </c>
      <c r="BB96" s="140">
        <f>'SO 04 - Nástupiště - ÚOŽI'!F34</f>
        <v>0</v>
      </c>
      <c r="BC96" s="140">
        <f>'SO 04 - Nástupiště - ÚOŽI'!F35</f>
        <v>0</v>
      </c>
      <c r="BD96" s="142">
        <f>'SO 04 - Nástupiště - ÚOŽI'!F36</f>
        <v>0</v>
      </c>
      <c r="BT96" s="143" t="s">
        <v>78</v>
      </c>
      <c r="BV96" s="143" t="s">
        <v>72</v>
      </c>
      <c r="BW96" s="143" t="s">
        <v>197</v>
      </c>
      <c r="BX96" s="143" t="s">
        <v>191</v>
      </c>
      <c r="CL96" s="143" t="s">
        <v>21</v>
      </c>
    </row>
    <row r="97" s="6" customFormat="1" ht="16.5" customHeight="1">
      <c r="A97" s="144" t="s">
        <v>87</v>
      </c>
      <c r="B97" s="132"/>
      <c r="C97" s="133"/>
      <c r="D97" s="133"/>
      <c r="E97" s="134" t="s">
        <v>198</v>
      </c>
      <c r="F97" s="134"/>
      <c r="G97" s="134"/>
      <c r="H97" s="134"/>
      <c r="I97" s="134"/>
      <c r="J97" s="133"/>
      <c r="K97" s="134" t="s">
        <v>172</v>
      </c>
      <c r="L97" s="134"/>
      <c r="M97" s="134"/>
      <c r="N97" s="134"/>
      <c r="O97" s="134"/>
      <c r="P97" s="134"/>
      <c r="Q97" s="134"/>
      <c r="R97" s="134"/>
      <c r="S97" s="134"/>
      <c r="T97" s="134"/>
      <c r="U97" s="134"/>
      <c r="V97" s="134"/>
      <c r="W97" s="134"/>
      <c r="X97" s="134"/>
      <c r="Y97" s="134"/>
      <c r="Z97" s="134"/>
      <c r="AA97" s="134"/>
      <c r="AB97" s="134"/>
      <c r="AC97" s="134"/>
      <c r="AD97" s="134"/>
      <c r="AE97" s="134"/>
      <c r="AF97" s="134"/>
      <c r="AG97" s="136">
        <f>'SO 06 - VRN'!J29</f>
        <v>0</v>
      </c>
      <c r="AH97" s="133"/>
      <c r="AI97" s="133"/>
      <c r="AJ97" s="133"/>
      <c r="AK97" s="133"/>
      <c r="AL97" s="133"/>
      <c r="AM97" s="133"/>
      <c r="AN97" s="136">
        <f>SUM(AG97,AT97)</f>
        <v>0</v>
      </c>
      <c r="AO97" s="133"/>
      <c r="AP97" s="133"/>
      <c r="AQ97" s="137" t="s">
        <v>81</v>
      </c>
      <c r="AR97" s="138"/>
      <c r="AS97" s="139">
        <v>0</v>
      </c>
      <c r="AT97" s="140">
        <f>ROUND(SUM(AV97:AW97),2)</f>
        <v>0</v>
      </c>
      <c r="AU97" s="141">
        <f>'SO 06 - VRN'!P89</f>
        <v>0</v>
      </c>
      <c r="AV97" s="140">
        <f>'SO 06 - VRN'!J32</f>
        <v>0</v>
      </c>
      <c r="AW97" s="140">
        <f>'SO 06 - VRN'!J33</f>
        <v>0</v>
      </c>
      <c r="AX97" s="140">
        <f>'SO 06 - VRN'!J34</f>
        <v>0</v>
      </c>
      <c r="AY97" s="140">
        <f>'SO 06 - VRN'!J35</f>
        <v>0</v>
      </c>
      <c r="AZ97" s="140">
        <f>'SO 06 - VRN'!F32</f>
        <v>0</v>
      </c>
      <c r="BA97" s="140">
        <f>'SO 06 - VRN'!F33</f>
        <v>0</v>
      </c>
      <c r="BB97" s="140">
        <f>'SO 06 - VRN'!F34</f>
        <v>0</v>
      </c>
      <c r="BC97" s="140">
        <f>'SO 06 - VRN'!F35</f>
        <v>0</v>
      </c>
      <c r="BD97" s="142">
        <f>'SO 06 - VRN'!F36</f>
        <v>0</v>
      </c>
      <c r="BT97" s="143" t="s">
        <v>78</v>
      </c>
      <c r="BV97" s="143" t="s">
        <v>72</v>
      </c>
      <c r="BW97" s="143" t="s">
        <v>199</v>
      </c>
      <c r="BX97" s="143" t="s">
        <v>191</v>
      </c>
      <c r="CL97" s="143" t="s">
        <v>21</v>
      </c>
    </row>
    <row r="98" s="5" customFormat="1" ht="16.5" customHeight="1">
      <c r="B98" s="119"/>
      <c r="C98" s="120"/>
      <c r="D98" s="121" t="s">
        <v>200</v>
      </c>
      <c r="E98" s="121"/>
      <c r="F98" s="121"/>
      <c r="G98" s="121"/>
      <c r="H98" s="121"/>
      <c r="I98" s="122"/>
      <c r="J98" s="121" t="s">
        <v>201</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ROUND(SUM(AG99:AG103),2)</f>
        <v>0</v>
      </c>
      <c r="AH98" s="122"/>
      <c r="AI98" s="122"/>
      <c r="AJ98" s="122"/>
      <c r="AK98" s="122"/>
      <c r="AL98" s="122"/>
      <c r="AM98" s="122"/>
      <c r="AN98" s="124">
        <f>SUM(AG98,AT98)</f>
        <v>0</v>
      </c>
      <c r="AO98" s="122"/>
      <c r="AP98" s="122"/>
      <c r="AQ98" s="125" t="s">
        <v>190</v>
      </c>
      <c r="AR98" s="126"/>
      <c r="AS98" s="127">
        <f>ROUND(SUM(AS99:AS103),2)</f>
        <v>0</v>
      </c>
      <c r="AT98" s="128">
        <f>ROUND(SUM(AV98:AW98),2)</f>
        <v>0</v>
      </c>
      <c r="AU98" s="129">
        <f>ROUND(SUM(AU99:AU103),5)</f>
        <v>0</v>
      </c>
      <c r="AV98" s="128">
        <f>ROUND(AZ98*L26,2)</f>
        <v>0</v>
      </c>
      <c r="AW98" s="128">
        <f>ROUND(BA98*L27,2)</f>
        <v>0</v>
      </c>
      <c r="AX98" s="128">
        <f>ROUND(BB98*L26,2)</f>
        <v>0</v>
      </c>
      <c r="AY98" s="128">
        <f>ROUND(BC98*L27,2)</f>
        <v>0</v>
      </c>
      <c r="AZ98" s="128">
        <f>ROUND(SUM(AZ99:AZ103),2)</f>
        <v>0</v>
      </c>
      <c r="BA98" s="128">
        <f>ROUND(SUM(BA99:BA103),2)</f>
        <v>0</v>
      </c>
      <c r="BB98" s="128">
        <f>ROUND(SUM(BB99:BB103),2)</f>
        <v>0</v>
      </c>
      <c r="BC98" s="128">
        <f>ROUND(SUM(BC99:BC103),2)</f>
        <v>0</v>
      </c>
      <c r="BD98" s="130">
        <f>ROUND(SUM(BD99:BD103),2)</f>
        <v>0</v>
      </c>
      <c r="BS98" s="131" t="s">
        <v>69</v>
      </c>
      <c r="BT98" s="131" t="s">
        <v>16</v>
      </c>
      <c r="BU98" s="131" t="s">
        <v>71</v>
      </c>
      <c r="BV98" s="131" t="s">
        <v>72</v>
      </c>
      <c r="BW98" s="131" t="s">
        <v>202</v>
      </c>
      <c r="BX98" s="131" t="s">
        <v>7</v>
      </c>
      <c r="CL98" s="131" t="s">
        <v>21</v>
      </c>
      <c r="CM98" s="131" t="s">
        <v>78</v>
      </c>
    </row>
    <row r="99" s="6" customFormat="1" ht="28.5" customHeight="1">
      <c r="A99" s="144" t="s">
        <v>87</v>
      </c>
      <c r="B99" s="132"/>
      <c r="C99" s="133"/>
      <c r="D99" s="133"/>
      <c r="E99" s="134" t="s">
        <v>203</v>
      </c>
      <c r="F99" s="134"/>
      <c r="G99" s="134"/>
      <c r="H99" s="134"/>
      <c r="I99" s="134"/>
      <c r="J99" s="133"/>
      <c r="K99" s="134" t="s">
        <v>204</v>
      </c>
      <c r="L99" s="134"/>
      <c r="M99" s="134"/>
      <c r="N99" s="134"/>
      <c r="O99" s="134"/>
      <c r="P99" s="134"/>
      <c r="Q99" s="134"/>
      <c r="R99" s="134"/>
      <c r="S99" s="134"/>
      <c r="T99" s="134"/>
      <c r="U99" s="134"/>
      <c r="V99" s="134"/>
      <c r="W99" s="134"/>
      <c r="X99" s="134"/>
      <c r="Y99" s="134"/>
      <c r="Z99" s="134"/>
      <c r="AA99" s="134"/>
      <c r="AB99" s="134"/>
      <c r="AC99" s="134"/>
      <c r="AD99" s="134"/>
      <c r="AE99" s="134"/>
      <c r="AF99" s="134"/>
      <c r="AG99" s="136">
        <f>'SO 03-40-01 - Rekonstrukc...'!J29</f>
        <v>0</v>
      </c>
      <c r="AH99" s="133"/>
      <c r="AI99" s="133"/>
      <c r="AJ99" s="133"/>
      <c r="AK99" s="133"/>
      <c r="AL99" s="133"/>
      <c r="AM99" s="133"/>
      <c r="AN99" s="136">
        <f>SUM(AG99,AT99)</f>
        <v>0</v>
      </c>
      <c r="AO99" s="133"/>
      <c r="AP99" s="133"/>
      <c r="AQ99" s="137" t="s">
        <v>81</v>
      </c>
      <c r="AR99" s="138"/>
      <c r="AS99" s="139">
        <v>0</v>
      </c>
      <c r="AT99" s="140">
        <f>ROUND(SUM(AV99:AW99),2)</f>
        <v>0</v>
      </c>
      <c r="AU99" s="141">
        <f>'SO 03-40-01 - Rekonstrukc...'!P114</f>
        <v>0</v>
      </c>
      <c r="AV99" s="140">
        <f>'SO 03-40-01 - Rekonstrukc...'!J32</f>
        <v>0</v>
      </c>
      <c r="AW99" s="140">
        <f>'SO 03-40-01 - Rekonstrukc...'!J33</f>
        <v>0</v>
      </c>
      <c r="AX99" s="140">
        <f>'SO 03-40-01 - Rekonstrukc...'!J34</f>
        <v>0</v>
      </c>
      <c r="AY99" s="140">
        <f>'SO 03-40-01 - Rekonstrukc...'!J35</f>
        <v>0</v>
      </c>
      <c r="AZ99" s="140">
        <f>'SO 03-40-01 - Rekonstrukc...'!F32</f>
        <v>0</v>
      </c>
      <c r="BA99" s="140">
        <f>'SO 03-40-01 - Rekonstrukc...'!F33</f>
        <v>0</v>
      </c>
      <c r="BB99" s="140">
        <f>'SO 03-40-01 - Rekonstrukc...'!F34</f>
        <v>0</v>
      </c>
      <c r="BC99" s="140">
        <f>'SO 03-40-01 - Rekonstrukc...'!F35</f>
        <v>0</v>
      </c>
      <c r="BD99" s="142">
        <f>'SO 03-40-01 - Rekonstrukc...'!F36</f>
        <v>0</v>
      </c>
      <c r="BT99" s="143" t="s">
        <v>78</v>
      </c>
      <c r="BV99" s="143" t="s">
        <v>72</v>
      </c>
      <c r="BW99" s="143" t="s">
        <v>205</v>
      </c>
      <c r="BX99" s="143" t="s">
        <v>202</v>
      </c>
      <c r="CL99" s="143" t="s">
        <v>21</v>
      </c>
    </row>
    <row r="100" s="6" customFormat="1" ht="28.5" customHeight="1">
      <c r="A100" s="144" t="s">
        <v>87</v>
      </c>
      <c r="B100" s="132"/>
      <c r="C100" s="133"/>
      <c r="D100" s="133"/>
      <c r="E100" s="134" t="s">
        <v>206</v>
      </c>
      <c r="F100" s="134"/>
      <c r="G100" s="134"/>
      <c r="H100" s="134"/>
      <c r="I100" s="134"/>
      <c r="J100" s="133"/>
      <c r="K100" s="134" t="s">
        <v>207</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'SO 03-40-02 - Vzduchotech...'!J29</f>
        <v>0</v>
      </c>
      <c r="AH100" s="133"/>
      <c r="AI100" s="133"/>
      <c r="AJ100" s="133"/>
      <c r="AK100" s="133"/>
      <c r="AL100" s="133"/>
      <c r="AM100" s="133"/>
      <c r="AN100" s="136">
        <f>SUM(AG100,AT100)</f>
        <v>0</v>
      </c>
      <c r="AO100" s="133"/>
      <c r="AP100" s="133"/>
      <c r="AQ100" s="137" t="s">
        <v>81</v>
      </c>
      <c r="AR100" s="138"/>
      <c r="AS100" s="139">
        <v>0</v>
      </c>
      <c r="AT100" s="140">
        <f>ROUND(SUM(AV100:AW100),2)</f>
        <v>0</v>
      </c>
      <c r="AU100" s="141">
        <f>'SO 03-40-02 - Vzduchotech...'!P90</f>
        <v>0</v>
      </c>
      <c r="AV100" s="140">
        <f>'SO 03-40-02 - Vzduchotech...'!J32</f>
        <v>0</v>
      </c>
      <c r="AW100" s="140">
        <f>'SO 03-40-02 - Vzduchotech...'!J33</f>
        <v>0</v>
      </c>
      <c r="AX100" s="140">
        <f>'SO 03-40-02 - Vzduchotech...'!J34</f>
        <v>0</v>
      </c>
      <c r="AY100" s="140">
        <f>'SO 03-40-02 - Vzduchotech...'!J35</f>
        <v>0</v>
      </c>
      <c r="AZ100" s="140">
        <f>'SO 03-40-02 - Vzduchotech...'!F32</f>
        <v>0</v>
      </c>
      <c r="BA100" s="140">
        <f>'SO 03-40-02 - Vzduchotech...'!F33</f>
        <v>0</v>
      </c>
      <c r="BB100" s="140">
        <f>'SO 03-40-02 - Vzduchotech...'!F34</f>
        <v>0</v>
      </c>
      <c r="BC100" s="140">
        <f>'SO 03-40-02 - Vzduchotech...'!F35</f>
        <v>0</v>
      </c>
      <c r="BD100" s="142">
        <f>'SO 03-40-02 - Vzduchotech...'!F36</f>
        <v>0</v>
      </c>
      <c r="BT100" s="143" t="s">
        <v>78</v>
      </c>
      <c r="BV100" s="143" t="s">
        <v>72</v>
      </c>
      <c r="BW100" s="143" t="s">
        <v>208</v>
      </c>
      <c r="BX100" s="143" t="s">
        <v>202</v>
      </c>
      <c r="CL100" s="143" t="s">
        <v>21</v>
      </c>
    </row>
    <row r="101" s="6" customFormat="1" ht="28.5" customHeight="1">
      <c r="A101" s="144" t="s">
        <v>87</v>
      </c>
      <c r="B101" s="132"/>
      <c r="C101" s="133"/>
      <c r="D101" s="133"/>
      <c r="E101" s="134" t="s">
        <v>209</v>
      </c>
      <c r="F101" s="134"/>
      <c r="G101" s="134"/>
      <c r="H101" s="134"/>
      <c r="I101" s="134"/>
      <c r="J101" s="133"/>
      <c r="K101" s="134" t="s">
        <v>210</v>
      </c>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'SO 03-40-03 - Zdravotně t...'!J29</f>
        <v>0</v>
      </c>
      <c r="AH101" s="133"/>
      <c r="AI101" s="133"/>
      <c r="AJ101" s="133"/>
      <c r="AK101" s="133"/>
      <c r="AL101" s="133"/>
      <c r="AM101" s="133"/>
      <c r="AN101" s="136">
        <f>SUM(AG101,AT101)</f>
        <v>0</v>
      </c>
      <c r="AO101" s="133"/>
      <c r="AP101" s="133"/>
      <c r="AQ101" s="137" t="s">
        <v>81</v>
      </c>
      <c r="AR101" s="138"/>
      <c r="AS101" s="139">
        <v>0</v>
      </c>
      <c r="AT101" s="140">
        <f>ROUND(SUM(AV101:AW101),2)</f>
        <v>0</v>
      </c>
      <c r="AU101" s="141">
        <f>'SO 03-40-03 - Zdravotně t...'!P96</f>
        <v>0</v>
      </c>
      <c r="AV101" s="140">
        <f>'SO 03-40-03 - Zdravotně t...'!J32</f>
        <v>0</v>
      </c>
      <c r="AW101" s="140">
        <f>'SO 03-40-03 - Zdravotně t...'!J33</f>
        <v>0</v>
      </c>
      <c r="AX101" s="140">
        <f>'SO 03-40-03 - Zdravotně t...'!J34</f>
        <v>0</v>
      </c>
      <c r="AY101" s="140">
        <f>'SO 03-40-03 - Zdravotně t...'!J35</f>
        <v>0</v>
      </c>
      <c r="AZ101" s="140">
        <f>'SO 03-40-03 - Zdravotně t...'!F32</f>
        <v>0</v>
      </c>
      <c r="BA101" s="140">
        <f>'SO 03-40-03 - Zdravotně t...'!F33</f>
        <v>0</v>
      </c>
      <c r="BB101" s="140">
        <f>'SO 03-40-03 - Zdravotně t...'!F34</f>
        <v>0</v>
      </c>
      <c r="BC101" s="140">
        <f>'SO 03-40-03 - Zdravotně t...'!F35</f>
        <v>0</v>
      </c>
      <c r="BD101" s="142">
        <f>'SO 03-40-03 - Zdravotně t...'!F36</f>
        <v>0</v>
      </c>
      <c r="BT101" s="143" t="s">
        <v>78</v>
      </c>
      <c r="BV101" s="143" t="s">
        <v>72</v>
      </c>
      <c r="BW101" s="143" t="s">
        <v>211</v>
      </c>
      <c r="BX101" s="143" t="s">
        <v>202</v>
      </c>
      <c r="CL101" s="143" t="s">
        <v>21</v>
      </c>
    </row>
    <row r="102" s="6" customFormat="1" ht="28.5" customHeight="1">
      <c r="A102" s="144" t="s">
        <v>87</v>
      </c>
      <c r="B102" s="132"/>
      <c r="C102" s="133"/>
      <c r="D102" s="133"/>
      <c r="E102" s="134" t="s">
        <v>212</v>
      </c>
      <c r="F102" s="134"/>
      <c r="G102" s="134"/>
      <c r="H102" s="134"/>
      <c r="I102" s="134"/>
      <c r="J102" s="133"/>
      <c r="K102" s="134" t="s">
        <v>213</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'SO 03-40-04 - Ústřední vy...'!J29</f>
        <v>0</v>
      </c>
      <c r="AH102" s="133"/>
      <c r="AI102" s="133"/>
      <c r="AJ102" s="133"/>
      <c r="AK102" s="133"/>
      <c r="AL102" s="133"/>
      <c r="AM102" s="133"/>
      <c r="AN102" s="136">
        <f>SUM(AG102,AT102)</f>
        <v>0</v>
      </c>
      <c r="AO102" s="133"/>
      <c r="AP102" s="133"/>
      <c r="AQ102" s="137" t="s">
        <v>81</v>
      </c>
      <c r="AR102" s="138"/>
      <c r="AS102" s="139">
        <v>0</v>
      </c>
      <c r="AT102" s="140">
        <f>ROUND(SUM(AV102:AW102),2)</f>
        <v>0</v>
      </c>
      <c r="AU102" s="141">
        <f>'SO 03-40-04 - Ústřední vy...'!P94</f>
        <v>0</v>
      </c>
      <c r="AV102" s="140">
        <f>'SO 03-40-04 - Ústřední vy...'!J32</f>
        <v>0</v>
      </c>
      <c r="AW102" s="140">
        <f>'SO 03-40-04 - Ústřední vy...'!J33</f>
        <v>0</v>
      </c>
      <c r="AX102" s="140">
        <f>'SO 03-40-04 - Ústřední vy...'!J34</f>
        <v>0</v>
      </c>
      <c r="AY102" s="140">
        <f>'SO 03-40-04 - Ústřední vy...'!J35</f>
        <v>0</v>
      </c>
      <c r="AZ102" s="140">
        <f>'SO 03-40-04 - Ústřední vy...'!F32</f>
        <v>0</v>
      </c>
      <c r="BA102" s="140">
        <f>'SO 03-40-04 - Ústřední vy...'!F33</f>
        <v>0</v>
      </c>
      <c r="BB102" s="140">
        <f>'SO 03-40-04 - Ústřední vy...'!F34</f>
        <v>0</v>
      </c>
      <c r="BC102" s="140">
        <f>'SO 03-40-04 - Ústřední vy...'!F35</f>
        <v>0</v>
      </c>
      <c r="BD102" s="142">
        <f>'SO 03-40-04 - Ústřední vy...'!F36</f>
        <v>0</v>
      </c>
      <c r="BT102" s="143" t="s">
        <v>78</v>
      </c>
      <c r="BV102" s="143" t="s">
        <v>72</v>
      </c>
      <c r="BW102" s="143" t="s">
        <v>214</v>
      </c>
      <c r="BX102" s="143" t="s">
        <v>202</v>
      </c>
      <c r="CL102" s="143" t="s">
        <v>21</v>
      </c>
    </row>
    <row r="103" s="6" customFormat="1" ht="28.5" customHeight="1">
      <c r="A103" s="144" t="s">
        <v>87</v>
      </c>
      <c r="B103" s="132"/>
      <c r="C103" s="133"/>
      <c r="D103" s="133"/>
      <c r="E103" s="134" t="s">
        <v>215</v>
      </c>
      <c r="F103" s="134"/>
      <c r="G103" s="134"/>
      <c r="H103" s="134"/>
      <c r="I103" s="134"/>
      <c r="J103" s="133"/>
      <c r="K103" s="134" t="s">
        <v>216</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'SO 03-40-05 - Vnitřní ply...'!J29</f>
        <v>0</v>
      </c>
      <c r="AH103" s="133"/>
      <c r="AI103" s="133"/>
      <c r="AJ103" s="133"/>
      <c r="AK103" s="133"/>
      <c r="AL103" s="133"/>
      <c r="AM103" s="133"/>
      <c r="AN103" s="136">
        <f>SUM(AG103,AT103)</f>
        <v>0</v>
      </c>
      <c r="AO103" s="133"/>
      <c r="AP103" s="133"/>
      <c r="AQ103" s="137" t="s">
        <v>81</v>
      </c>
      <c r="AR103" s="138"/>
      <c r="AS103" s="139">
        <v>0</v>
      </c>
      <c r="AT103" s="140">
        <f>ROUND(SUM(AV103:AW103),2)</f>
        <v>0</v>
      </c>
      <c r="AU103" s="141">
        <f>'SO 03-40-05 - Vnitřní ply...'!P90</f>
        <v>0</v>
      </c>
      <c r="AV103" s="140">
        <f>'SO 03-40-05 - Vnitřní ply...'!J32</f>
        <v>0</v>
      </c>
      <c r="AW103" s="140">
        <f>'SO 03-40-05 - Vnitřní ply...'!J33</f>
        <v>0</v>
      </c>
      <c r="AX103" s="140">
        <f>'SO 03-40-05 - Vnitřní ply...'!J34</f>
        <v>0</v>
      </c>
      <c r="AY103" s="140">
        <f>'SO 03-40-05 - Vnitřní ply...'!J35</f>
        <v>0</v>
      </c>
      <c r="AZ103" s="140">
        <f>'SO 03-40-05 - Vnitřní ply...'!F32</f>
        <v>0</v>
      </c>
      <c r="BA103" s="140">
        <f>'SO 03-40-05 - Vnitřní ply...'!F33</f>
        <v>0</v>
      </c>
      <c r="BB103" s="140">
        <f>'SO 03-40-05 - Vnitřní ply...'!F34</f>
        <v>0</v>
      </c>
      <c r="BC103" s="140">
        <f>'SO 03-40-05 - Vnitřní ply...'!F35</f>
        <v>0</v>
      </c>
      <c r="BD103" s="142">
        <f>'SO 03-40-05 - Vnitřní ply...'!F36</f>
        <v>0</v>
      </c>
      <c r="BT103" s="143" t="s">
        <v>78</v>
      </c>
      <c r="BV103" s="143" t="s">
        <v>72</v>
      </c>
      <c r="BW103" s="143" t="s">
        <v>217</v>
      </c>
      <c r="BX103" s="143" t="s">
        <v>202</v>
      </c>
      <c r="CL103" s="143" t="s">
        <v>21</v>
      </c>
    </row>
    <row r="104" s="5" customFormat="1" ht="16.5" customHeight="1">
      <c r="B104" s="119"/>
      <c r="C104" s="120"/>
      <c r="D104" s="121" t="s">
        <v>218</v>
      </c>
      <c r="E104" s="121"/>
      <c r="F104" s="121"/>
      <c r="G104" s="121"/>
      <c r="H104" s="121"/>
      <c r="I104" s="122"/>
      <c r="J104" s="121" t="s">
        <v>219</v>
      </c>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3">
        <f>ROUND(AG105+AG109+AG113,2)</f>
        <v>0</v>
      </c>
      <c r="AH104" s="122"/>
      <c r="AI104" s="122"/>
      <c r="AJ104" s="122"/>
      <c r="AK104" s="122"/>
      <c r="AL104" s="122"/>
      <c r="AM104" s="122"/>
      <c r="AN104" s="124">
        <f>SUM(AG104,AT104)</f>
        <v>0</v>
      </c>
      <c r="AO104" s="122"/>
      <c r="AP104" s="122"/>
      <c r="AQ104" s="125" t="s">
        <v>190</v>
      </c>
      <c r="AR104" s="126"/>
      <c r="AS104" s="127">
        <f>ROUND(AS105+AS109+AS113,2)</f>
        <v>0</v>
      </c>
      <c r="AT104" s="128">
        <f>ROUND(SUM(AV104:AW104),2)</f>
        <v>0</v>
      </c>
      <c r="AU104" s="129">
        <f>ROUND(AU105+AU109+AU113,5)</f>
        <v>0</v>
      </c>
      <c r="AV104" s="128">
        <f>ROUND(AZ104*L26,2)</f>
        <v>0</v>
      </c>
      <c r="AW104" s="128">
        <f>ROUND(BA104*L27,2)</f>
        <v>0</v>
      </c>
      <c r="AX104" s="128">
        <f>ROUND(BB104*L26,2)</f>
        <v>0</v>
      </c>
      <c r="AY104" s="128">
        <f>ROUND(BC104*L27,2)</f>
        <v>0</v>
      </c>
      <c r="AZ104" s="128">
        <f>ROUND(AZ105+AZ109+AZ113,2)</f>
        <v>0</v>
      </c>
      <c r="BA104" s="128">
        <f>ROUND(BA105+BA109+BA113,2)</f>
        <v>0</v>
      </c>
      <c r="BB104" s="128">
        <f>ROUND(BB105+BB109+BB113,2)</f>
        <v>0</v>
      </c>
      <c r="BC104" s="128">
        <f>ROUND(BC105+BC109+BC113,2)</f>
        <v>0</v>
      </c>
      <c r="BD104" s="130">
        <f>ROUND(BD105+BD109+BD113,2)</f>
        <v>0</v>
      </c>
      <c r="BS104" s="131" t="s">
        <v>69</v>
      </c>
      <c r="BT104" s="131" t="s">
        <v>16</v>
      </c>
      <c r="BU104" s="131" t="s">
        <v>71</v>
      </c>
      <c r="BV104" s="131" t="s">
        <v>72</v>
      </c>
      <c r="BW104" s="131" t="s">
        <v>220</v>
      </c>
      <c r="BX104" s="131" t="s">
        <v>7</v>
      </c>
      <c r="CL104" s="131" t="s">
        <v>21</v>
      </c>
      <c r="CM104" s="131" t="s">
        <v>78</v>
      </c>
    </row>
    <row r="105" s="6" customFormat="1" ht="28.5" customHeight="1">
      <c r="B105" s="132"/>
      <c r="C105" s="133"/>
      <c r="D105" s="133"/>
      <c r="E105" s="134" t="s">
        <v>221</v>
      </c>
      <c r="F105" s="134"/>
      <c r="G105" s="134"/>
      <c r="H105" s="134"/>
      <c r="I105" s="134"/>
      <c r="J105" s="133"/>
      <c r="K105" s="134" t="s">
        <v>222</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5">
        <f>ROUND(SUM(AG106:AG108),2)</f>
        <v>0</v>
      </c>
      <c r="AH105" s="133"/>
      <c r="AI105" s="133"/>
      <c r="AJ105" s="133"/>
      <c r="AK105" s="133"/>
      <c r="AL105" s="133"/>
      <c r="AM105" s="133"/>
      <c r="AN105" s="136">
        <f>SUM(AG105,AT105)</f>
        <v>0</v>
      </c>
      <c r="AO105" s="133"/>
      <c r="AP105" s="133"/>
      <c r="AQ105" s="137" t="s">
        <v>81</v>
      </c>
      <c r="AR105" s="138"/>
      <c r="AS105" s="139">
        <f>ROUND(SUM(AS106:AS108),2)</f>
        <v>0</v>
      </c>
      <c r="AT105" s="140">
        <f>ROUND(SUM(AV105:AW105),2)</f>
        <v>0</v>
      </c>
      <c r="AU105" s="141">
        <f>ROUND(SUM(AU106:AU108),5)</f>
        <v>0</v>
      </c>
      <c r="AV105" s="140">
        <f>ROUND(AZ105*L26,2)</f>
        <v>0</v>
      </c>
      <c r="AW105" s="140">
        <f>ROUND(BA105*L27,2)</f>
        <v>0</v>
      </c>
      <c r="AX105" s="140">
        <f>ROUND(BB105*L26,2)</f>
        <v>0</v>
      </c>
      <c r="AY105" s="140">
        <f>ROUND(BC105*L27,2)</f>
        <v>0</v>
      </c>
      <c r="AZ105" s="140">
        <f>ROUND(SUM(AZ106:AZ108),2)</f>
        <v>0</v>
      </c>
      <c r="BA105" s="140">
        <f>ROUND(SUM(BA106:BA108),2)</f>
        <v>0</v>
      </c>
      <c r="BB105" s="140">
        <f>ROUND(SUM(BB106:BB108),2)</f>
        <v>0</v>
      </c>
      <c r="BC105" s="140">
        <f>ROUND(SUM(BC106:BC108),2)</f>
        <v>0</v>
      </c>
      <c r="BD105" s="142">
        <f>ROUND(SUM(BD106:BD108),2)</f>
        <v>0</v>
      </c>
      <c r="BS105" s="143" t="s">
        <v>69</v>
      </c>
      <c r="BT105" s="143" t="s">
        <v>78</v>
      </c>
      <c r="BU105" s="143" t="s">
        <v>71</v>
      </c>
      <c r="BV105" s="143" t="s">
        <v>72</v>
      </c>
      <c r="BW105" s="143" t="s">
        <v>223</v>
      </c>
      <c r="BX105" s="143" t="s">
        <v>220</v>
      </c>
      <c r="CL105" s="143" t="s">
        <v>21</v>
      </c>
    </row>
    <row r="106" s="6" customFormat="1" ht="28.5" customHeight="1">
      <c r="A106" s="144" t="s">
        <v>87</v>
      </c>
      <c r="B106" s="132"/>
      <c r="C106" s="133"/>
      <c r="D106" s="133"/>
      <c r="E106" s="133"/>
      <c r="F106" s="134" t="s">
        <v>224</v>
      </c>
      <c r="G106" s="134"/>
      <c r="H106" s="134"/>
      <c r="I106" s="134"/>
      <c r="J106" s="134"/>
      <c r="K106" s="133"/>
      <c r="L106" s="134" t="s">
        <v>225</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'SO 01-34-01.01 - Rozvody ...'!J31</f>
        <v>0</v>
      </c>
      <c r="AH106" s="133"/>
      <c r="AI106" s="133"/>
      <c r="AJ106" s="133"/>
      <c r="AK106" s="133"/>
      <c r="AL106" s="133"/>
      <c r="AM106" s="133"/>
      <c r="AN106" s="136">
        <f>SUM(AG106,AT106)</f>
        <v>0</v>
      </c>
      <c r="AO106" s="133"/>
      <c r="AP106" s="133"/>
      <c r="AQ106" s="137" t="s">
        <v>81</v>
      </c>
      <c r="AR106" s="138"/>
      <c r="AS106" s="139">
        <v>0</v>
      </c>
      <c r="AT106" s="140">
        <f>ROUND(SUM(AV106:AW106),2)</f>
        <v>0</v>
      </c>
      <c r="AU106" s="141">
        <f>'SO 01-34-01.01 - Rozvody ...'!P89</f>
        <v>0</v>
      </c>
      <c r="AV106" s="140">
        <f>'SO 01-34-01.01 - Rozvody ...'!J34</f>
        <v>0</v>
      </c>
      <c r="AW106" s="140">
        <f>'SO 01-34-01.01 - Rozvody ...'!J35</f>
        <v>0</v>
      </c>
      <c r="AX106" s="140">
        <f>'SO 01-34-01.01 - Rozvody ...'!J36</f>
        <v>0</v>
      </c>
      <c r="AY106" s="140">
        <f>'SO 01-34-01.01 - Rozvody ...'!J37</f>
        <v>0</v>
      </c>
      <c r="AZ106" s="140">
        <f>'SO 01-34-01.01 - Rozvody ...'!F34</f>
        <v>0</v>
      </c>
      <c r="BA106" s="140">
        <f>'SO 01-34-01.01 - Rozvody ...'!F35</f>
        <v>0</v>
      </c>
      <c r="BB106" s="140">
        <f>'SO 01-34-01.01 - Rozvody ...'!F36</f>
        <v>0</v>
      </c>
      <c r="BC106" s="140">
        <f>'SO 01-34-01.01 - Rozvody ...'!F37</f>
        <v>0</v>
      </c>
      <c r="BD106" s="142">
        <f>'SO 01-34-01.01 - Rozvody ...'!F38</f>
        <v>0</v>
      </c>
      <c r="BT106" s="143" t="s">
        <v>85</v>
      </c>
      <c r="BV106" s="143" t="s">
        <v>72</v>
      </c>
      <c r="BW106" s="143" t="s">
        <v>226</v>
      </c>
      <c r="BX106" s="143" t="s">
        <v>223</v>
      </c>
      <c r="CL106" s="143" t="s">
        <v>21</v>
      </c>
    </row>
    <row r="107" s="6" customFormat="1" ht="28.5" customHeight="1">
      <c r="A107" s="144" t="s">
        <v>87</v>
      </c>
      <c r="B107" s="132"/>
      <c r="C107" s="133"/>
      <c r="D107" s="133"/>
      <c r="E107" s="133"/>
      <c r="F107" s="134" t="s">
        <v>227</v>
      </c>
      <c r="G107" s="134"/>
      <c r="H107" s="134"/>
      <c r="I107" s="134"/>
      <c r="J107" s="134"/>
      <c r="K107" s="133"/>
      <c r="L107" s="134" t="s">
        <v>228</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'SO 01-34-01.02 - Zemní pr...'!J31</f>
        <v>0</v>
      </c>
      <c r="AH107" s="133"/>
      <c r="AI107" s="133"/>
      <c r="AJ107" s="133"/>
      <c r="AK107" s="133"/>
      <c r="AL107" s="133"/>
      <c r="AM107" s="133"/>
      <c r="AN107" s="136">
        <f>SUM(AG107,AT107)</f>
        <v>0</v>
      </c>
      <c r="AO107" s="133"/>
      <c r="AP107" s="133"/>
      <c r="AQ107" s="137" t="s">
        <v>81</v>
      </c>
      <c r="AR107" s="138"/>
      <c r="AS107" s="139">
        <v>0</v>
      </c>
      <c r="AT107" s="140">
        <f>ROUND(SUM(AV107:AW107),2)</f>
        <v>0</v>
      </c>
      <c r="AU107" s="141">
        <f>'SO 01-34-01.02 - Zemní pr...'!P92</f>
        <v>0</v>
      </c>
      <c r="AV107" s="140">
        <f>'SO 01-34-01.02 - Zemní pr...'!J34</f>
        <v>0</v>
      </c>
      <c r="AW107" s="140">
        <f>'SO 01-34-01.02 - Zemní pr...'!J35</f>
        <v>0</v>
      </c>
      <c r="AX107" s="140">
        <f>'SO 01-34-01.02 - Zemní pr...'!J36</f>
        <v>0</v>
      </c>
      <c r="AY107" s="140">
        <f>'SO 01-34-01.02 - Zemní pr...'!J37</f>
        <v>0</v>
      </c>
      <c r="AZ107" s="140">
        <f>'SO 01-34-01.02 - Zemní pr...'!F34</f>
        <v>0</v>
      </c>
      <c r="BA107" s="140">
        <f>'SO 01-34-01.02 - Zemní pr...'!F35</f>
        <v>0</v>
      </c>
      <c r="BB107" s="140">
        <f>'SO 01-34-01.02 - Zemní pr...'!F36</f>
        <v>0</v>
      </c>
      <c r="BC107" s="140">
        <f>'SO 01-34-01.02 - Zemní pr...'!F37</f>
        <v>0</v>
      </c>
      <c r="BD107" s="142">
        <f>'SO 01-34-01.02 - Zemní pr...'!F38</f>
        <v>0</v>
      </c>
      <c r="BT107" s="143" t="s">
        <v>85</v>
      </c>
      <c r="BV107" s="143" t="s">
        <v>72</v>
      </c>
      <c r="BW107" s="143" t="s">
        <v>229</v>
      </c>
      <c r="BX107" s="143" t="s">
        <v>223</v>
      </c>
      <c r="CL107" s="143" t="s">
        <v>21</v>
      </c>
    </row>
    <row r="108" s="6" customFormat="1" ht="28.5" customHeight="1">
      <c r="A108" s="144" t="s">
        <v>87</v>
      </c>
      <c r="B108" s="132"/>
      <c r="C108" s="133"/>
      <c r="D108" s="133"/>
      <c r="E108" s="133"/>
      <c r="F108" s="134" t="s">
        <v>230</v>
      </c>
      <c r="G108" s="134"/>
      <c r="H108" s="134"/>
      <c r="I108" s="134"/>
      <c r="J108" s="134"/>
      <c r="K108" s="133"/>
      <c r="L108" s="134" t="s">
        <v>172</v>
      </c>
      <c r="M108" s="134"/>
      <c r="N108" s="134"/>
      <c r="O108" s="134"/>
      <c r="P108" s="134"/>
      <c r="Q108" s="134"/>
      <c r="R108" s="134"/>
      <c r="S108" s="134"/>
      <c r="T108" s="134"/>
      <c r="U108" s="134"/>
      <c r="V108" s="134"/>
      <c r="W108" s="134"/>
      <c r="X108" s="134"/>
      <c r="Y108" s="134"/>
      <c r="Z108" s="134"/>
      <c r="AA108" s="134"/>
      <c r="AB108" s="134"/>
      <c r="AC108" s="134"/>
      <c r="AD108" s="134"/>
      <c r="AE108" s="134"/>
      <c r="AF108" s="134"/>
      <c r="AG108" s="136">
        <f>'SO 01-34-01.03 - VRN'!J31</f>
        <v>0</v>
      </c>
      <c r="AH108" s="133"/>
      <c r="AI108" s="133"/>
      <c r="AJ108" s="133"/>
      <c r="AK108" s="133"/>
      <c r="AL108" s="133"/>
      <c r="AM108" s="133"/>
      <c r="AN108" s="136">
        <f>SUM(AG108,AT108)</f>
        <v>0</v>
      </c>
      <c r="AO108" s="133"/>
      <c r="AP108" s="133"/>
      <c r="AQ108" s="137" t="s">
        <v>81</v>
      </c>
      <c r="AR108" s="138"/>
      <c r="AS108" s="139">
        <v>0</v>
      </c>
      <c r="AT108" s="140">
        <f>ROUND(SUM(AV108:AW108),2)</f>
        <v>0</v>
      </c>
      <c r="AU108" s="141">
        <f>'SO 01-34-01.03 - VRN'!P89</f>
        <v>0</v>
      </c>
      <c r="AV108" s="140">
        <f>'SO 01-34-01.03 - VRN'!J34</f>
        <v>0</v>
      </c>
      <c r="AW108" s="140">
        <f>'SO 01-34-01.03 - VRN'!J35</f>
        <v>0</v>
      </c>
      <c r="AX108" s="140">
        <f>'SO 01-34-01.03 - VRN'!J36</f>
        <v>0</v>
      </c>
      <c r="AY108" s="140">
        <f>'SO 01-34-01.03 - VRN'!J37</f>
        <v>0</v>
      </c>
      <c r="AZ108" s="140">
        <f>'SO 01-34-01.03 - VRN'!F34</f>
        <v>0</v>
      </c>
      <c r="BA108" s="140">
        <f>'SO 01-34-01.03 - VRN'!F35</f>
        <v>0</v>
      </c>
      <c r="BB108" s="140">
        <f>'SO 01-34-01.03 - VRN'!F36</f>
        <v>0</v>
      </c>
      <c r="BC108" s="140">
        <f>'SO 01-34-01.03 - VRN'!F37</f>
        <v>0</v>
      </c>
      <c r="BD108" s="142">
        <f>'SO 01-34-01.03 - VRN'!F38</f>
        <v>0</v>
      </c>
      <c r="BT108" s="143" t="s">
        <v>85</v>
      </c>
      <c r="BV108" s="143" t="s">
        <v>72</v>
      </c>
      <c r="BW108" s="143" t="s">
        <v>231</v>
      </c>
      <c r="BX108" s="143" t="s">
        <v>223</v>
      </c>
      <c r="CL108" s="143" t="s">
        <v>21</v>
      </c>
    </row>
    <row r="109" s="6" customFormat="1" ht="28.5" customHeight="1">
      <c r="B109" s="132"/>
      <c r="C109" s="133"/>
      <c r="D109" s="133"/>
      <c r="E109" s="134" t="s">
        <v>232</v>
      </c>
      <c r="F109" s="134"/>
      <c r="G109" s="134"/>
      <c r="H109" s="134"/>
      <c r="I109" s="134"/>
      <c r="J109" s="133"/>
      <c r="K109" s="134" t="s">
        <v>233</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ROUND(SUM(AG110:AG112),2)</f>
        <v>0</v>
      </c>
      <c r="AH109" s="133"/>
      <c r="AI109" s="133"/>
      <c r="AJ109" s="133"/>
      <c r="AK109" s="133"/>
      <c r="AL109" s="133"/>
      <c r="AM109" s="133"/>
      <c r="AN109" s="136">
        <f>SUM(AG109,AT109)</f>
        <v>0</v>
      </c>
      <c r="AO109" s="133"/>
      <c r="AP109" s="133"/>
      <c r="AQ109" s="137" t="s">
        <v>81</v>
      </c>
      <c r="AR109" s="138"/>
      <c r="AS109" s="139">
        <f>ROUND(SUM(AS110:AS112),2)</f>
        <v>0</v>
      </c>
      <c r="AT109" s="140">
        <f>ROUND(SUM(AV109:AW109),2)</f>
        <v>0</v>
      </c>
      <c r="AU109" s="141">
        <f>ROUND(SUM(AU110:AU112),5)</f>
        <v>0</v>
      </c>
      <c r="AV109" s="140">
        <f>ROUND(AZ109*L26,2)</f>
        <v>0</v>
      </c>
      <c r="AW109" s="140">
        <f>ROUND(BA109*L27,2)</f>
        <v>0</v>
      </c>
      <c r="AX109" s="140">
        <f>ROUND(BB109*L26,2)</f>
        <v>0</v>
      </c>
      <c r="AY109" s="140">
        <f>ROUND(BC109*L27,2)</f>
        <v>0</v>
      </c>
      <c r="AZ109" s="140">
        <f>ROUND(SUM(AZ110:AZ112),2)</f>
        <v>0</v>
      </c>
      <c r="BA109" s="140">
        <f>ROUND(SUM(BA110:BA112),2)</f>
        <v>0</v>
      </c>
      <c r="BB109" s="140">
        <f>ROUND(SUM(BB110:BB112),2)</f>
        <v>0</v>
      </c>
      <c r="BC109" s="140">
        <f>ROUND(SUM(BC110:BC112),2)</f>
        <v>0</v>
      </c>
      <c r="BD109" s="142">
        <f>ROUND(SUM(BD110:BD112),2)</f>
        <v>0</v>
      </c>
      <c r="BS109" s="143" t="s">
        <v>69</v>
      </c>
      <c r="BT109" s="143" t="s">
        <v>78</v>
      </c>
      <c r="BU109" s="143" t="s">
        <v>71</v>
      </c>
      <c r="BV109" s="143" t="s">
        <v>72</v>
      </c>
      <c r="BW109" s="143" t="s">
        <v>234</v>
      </c>
      <c r="BX109" s="143" t="s">
        <v>220</v>
      </c>
      <c r="CL109" s="143" t="s">
        <v>21</v>
      </c>
    </row>
    <row r="110" s="6" customFormat="1" ht="28.5" customHeight="1">
      <c r="A110" s="144" t="s">
        <v>87</v>
      </c>
      <c r="B110" s="132"/>
      <c r="C110" s="133"/>
      <c r="D110" s="133"/>
      <c r="E110" s="133"/>
      <c r="F110" s="134" t="s">
        <v>235</v>
      </c>
      <c r="G110" s="134"/>
      <c r="H110" s="134"/>
      <c r="I110" s="134"/>
      <c r="J110" s="134"/>
      <c r="K110" s="133"/>
      <c r="L110" s="134" t="s">
        <v>93</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'SO 01-35-01.01 - ÚOŽI'!J31</f>
        <v>0</v>
      </c>
      <c r="AH110" s="133"/>
      <c r="AI110" s="133"/>
      <c r="AJ110" s="133"/>
      <c r="AK110" s="133"/>
      <c r="AL110" s="133"/>
      <c r="AM110" s="133"/>
      <c r="AN110" s="136">
        <f>SUM(AG110,AT110)</f>
        <v>0</v>
      </c>
      <c r="AO110" s="133"/>
      <c r="AP110" s="133"/>
      <c r="AQ110" s="137" t="s">
        <v>81</v>
      </c>
      <c r="AR110" s="138"/>
      <c r="AS110" s="139">
        <v>0</v>
      </c>
      <c r="AT110" s="140">
        <f>ROUND(SUM(AV110:AW110),2)</f>
        <v>0</v>
      </c>
      <c r="AU110" s="141">
        <f>'SO 01-35-01.01 - ÚOŽI'!P88</f>
        <v>0</v>
      </c>
      <c r="AV110" s="140">
        <f>'SO 01-35-01.01 - ÚOŽI'!J34</f>
        <v>0</v>
      </c>
      <c r="AW110" s="140">
        <f>'SO 01-35-01.01 - ÚOŽI'!J35</f>
        <v>0</v>
      </c>
      <c r="AX110" s="140">
        <f>'SO 01-35-01.01 - ÚOŽI'!J36</f>
        <v>0</v>
      </c>
      <c r="AY110" s="140">
        <f>'SO 01-35-01.01 - ÚOŽI'!J37</f>
        <v>0</v>
      </c>
      <c r="AZ110" s="140">
        <f>'SO 01-35-01.01 - ÚOŽI'!F34</f>
        <v>0</v>
      </c>
      <c r="BA110" s="140">
        <f>'SO 01-35-01.01 - ÚOŽI'!F35</f>
        <v>0</v>
      </c>
      <c r="BB110" s="140">
        <f>'SO 01-35-01.01 - ÚOŽI'!F36</f>
        <v>0</v>
      </c>
      <c r="BC110" s="140">
        <f>'SO 01-35-01.01 - ÚOŽI'!F37</f>
        <v>0</v>
      </c>
      <c r="BD110" s="142">
        <f>'SO 01-35-01.01 - ÚOŽI'!F38</f>
        <v>0</v>
      </c>
      <c r="BT110" s="143" t="s">
        <v>85</v>
      </c>
      <c r="BV110" s="143" t="s">
        <v>72</v>
      </c>
      <c r="BW110" s="143" t="s">
        <v>236</v>
      </c>
      <c r="BX110" s="143" t="s">
        <v>234</v>
      </c>
      <c r="CL110" s="143" t="s">
        <v>21</v>
      </c>
    </row>
    <row r="111" s="6" customFormat="1" ht="28.5" customHeight="1">
      <c r="A111" s="144" t="s">
        <v>87</v>
      </c>
      <c r="B111" s="132"/>
      <c r="C111" s="133"/>
      <c r="D111" s="133"/>
      <c r="E111" s="133"/>
      <c r="F111" s="134" t="s">
        <v>237</v>
      </c>
      <c r="G111" s="134"/>
      <c r="H111" s="134"/>
      <c r="I111" s="134"/>
      <c r="J111" s="134"/>
      <c r="K111" s="133"/>
      <c r="L111" s="134" t="s">
        <v>89</v>
      </c>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'SO 01-35-01.02 - ÚRS'!J31</f>
        <v>0</v>
      </c>
      <c r="AH111" s="133"/>
      <c r="AI111" s="133"/>
      <c r="AJ111" s="133"/>
      <c r="AK111" s="133"/>
      <c r="AL111" s="133"/>
      <c r="AM111" s="133"/>
      <c r="AN111" s="136">
        <f>SUM(AG111,AT111)</f>
        <v>0</v>
      </c>
      <c r="AO111" s="133"/>
      <c r="AP111" s="133"/>
      <c r="AQ111" s="137" t="s">
        <v>81</v>
      </c>
      <c r="AR111" s="138"/>
      <c r="AS111" s="139">
        <v>0</v>
      </c>
      <c r="AT111" s="140">
        <f>ROUND(SUM(AV111:AW111),2)</f>
        <v>0</v>
      </c>
      <c r="AU111" s="141">
        <f>'SO 01-35-01.02 - ÚRS'!P88</f>
        <v>0</v>
      </c>
      <c r="AV111" s="140">
        <f>'SO 01-35-01.02 - ÚRS'!J34</f>
        <v>0</v>
      </c>
      <c r="AW111" s="140">
        <f>'SO 01-35-01.02 - ÚRS'!J35</f>
        <v>0</v>
      </c>
      <c r="AX111" s="140">
        <f>'SO 01-35-01.02 - ÚRS'!J36</f>
        <v>0</v>
      </c>
      <c r="AY111" s="140">
        <f>'SO 01-35-01.02 - ÚRS'!J37</f>
        <v>0</v>
      </c>
      <c r="AZ111" s="140">
        <f>'SO 01-35-01.02 - ÚRS'!F34</f>
        <v>0</v>
      </c>
      <c r="BA111" s="140">
        <f>'SO 01-35-01.02 - ÚRS'!F35</f>
        <v>0</v>
      </c>
      <c r="BB111" s="140">
        <f>'SO 01-35-01.02 - ÚRS'!F36</f>
        <v>0</v>
      </c>
      <c r="BC111" s="140">
        <f>'SO 01-35-01.02 - ÚRS'!F37</f>
        <v>0</v>
      </c>
      <c r="BD111" s="142">
        <f>'SO 01-35-01.02 - ÚRS'!F38</f>
        <v>0</v>
      </c>
      <c r="BT111" s="143" t="s">
        <v>85</v>
      </c>
      <c r="BV111" s="143" t="s">
        <v>72</v>
      </c>
      <c r="BW111" s="143" t="s">
        <v>238</v>
      </c>
      <c r="BX111" s="143" t="s">
        <v>234</v>
      </c>
      <c r="CL111" s="143" t="s">
        <v>21</v>
      </c>
    </row>
    <row r="112" s="6" customFormat="1" ht="28.5" customHeight="1">
      <c r="A112" s="144" t="s">
        <v>87</v>
      </c>
      <c r="B112" s="132"/>
      <c r="C112" s="133"/>
      <c r="D112" s="133"/>
      <c r="E112" s="133"/>
      <c r="F112" s="134" t="s">
        <v>239</v>
      </c>
      <c r="G112" s="134"/>
      <c r="H112" s="134"/>
      <c r="I112" s="134"/>
      <c r="J112" s="134"/>
      <c r="K112" s="133"/>
      <c r="L112" s="134" t="s">
        <v>172</v>
      </c>
      <c r="M112" s="134"/>
      <c r="N112" s="134"/>
      <c r="O112" s="134"/>
      <c r="P112" s="134"/>
      <c r="Q112" s="134"/>
      <c r="R112" s="134"/>
      <c r="S112" s="134"/>
      <c r="T112" s="134"/>
      <c r="U112" s="134"/>
      <c r="V112" s="134"/>
      <c r="W112" s="134"/>
      <c r="X112" s="134"/>
      <c r="Y112" s="134"/>
      <c r="Z112" s="134"/>
      <c r="AA112" s="134"/>
      <c r="AB112" s="134"/>
      <c r="AC112" s="134"/>
      <c r="AD112" s="134"/>
      <c r="AE112" s="134"/>
      <c r="AF112" s="134"/>
      <c r="AG112" s="136">
        <f>'SO 01-35-01.03 - VRN'!J31</f>
        <v>0</v>
      </c>
      <c r="AH112" s="133"/>
      <c r="AI112" s="133"/>
      <c r="AJ112" s="133"/>
      <c r="AK112" s="133"/>
      <c r="AL112" s="133"/>
      <c r="AM112" s="133"/>
      <c r="AN112" s="136">
        <f>SUM(AG112,AT112)</f>
        <v>0</v>
      </c>
      <c r="AO112" s="133"/>
      <c r="AP112" s="133"/>
      <c r="AQ112" s="137" t="s">
        <v>81</v>
      </c>
      <c r="AR112" s="138"/>
      <c r="AS112" s="139">
        <v>0</v>
      </c>
      <c r="AT112" s="140">
        <f>ROUND(SUM(AV112:AW112),2)</f>
        <v>0</v>
      </c>
      <c r="AU112" s="141">
        <f>'SO 01-35-01.03 - VRN'!P88</f>
        <v>0</v>
      </c>
      <c r="AV112" s="140">
        <f>'SO 01-35-01.03 - VRN'!J34</f>
        <v>0</v>
      </c>
      <c r="AW112" s="140">
        <f>'SO 01-35-01.03 - VRN'!J35</f>
        <v>0</v>
      </c>
      <c r="AX112" s="140">
        <f>'SO 01-35-01.03 - VRN'!J36</f>
        <v>0</v>
      </c>
      <c r="AY112" s="140">
        <f>'SO 01-35-01.03 - VRN'!J37</f>
        <v>0</v>
      </c>
      <c r="AZ112" s="140">
        <f>'SO 01-35-01.03 - VRN'!F34</f>
        <v>0</v>
      </c>
      <c r="BA112" s="140">
        <f>'SO 01-35-01.03 - VRN'!F35</f>
        <v>0</v>
      </c>
      <c r="BB112" s="140">
        <f>'SO 01-35-01.03 - VRN'!F36</f>
        <v>0</v>
      </c>
      <c r="BC112" s="140">
        <f>'SO 01-35-01.03 - VRN'!F37</f>
        <v>0</v>
      </c>
      <c r="BD112" s="142">
        <f>'SO 01-35-01.03 - VRN'!F38</f>
        <v>0</v>
      </c>
      <c r="BT112" s="143" t="s">
        <v>85</v>
      </c>
      <c r="BV112" s="143" t="s">
        <v>72</v>
      </c>
      <c r="BW112" s="143" t="s">
        <v>240</v>
      </c>
      <c r="BX112" s="143" t="s">
        <v>234</v>
      </c>
      <c r="CL112" s="143" t="s">
        <v>21</v>
      </c>
    </row>
    <row r="113" s="6" customFormat="1" ht="28.5" customHeight="1">
      <c r="B113" s="132"/>
      <c r="C113" s="133"/>
      <c r="D113" s="133"/>
      <c r="E113" s="134" t="s">
        <v>241</v>
      </c>
      <c r="F113" s="134"/>
      <c r="G113" s="134"/>
      <c r="H113" s="134"/>
      <c r="I113" s="134"/>
      <c r="J113" s="133"/>
      <c r="K113" s="134" t="s">
        <v>242</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ROUND(SUM(AG114:AG118),2)</f>
        <v>0</v>
      </c>
      <c r="AH113" s="133"/>
      <c r="AI113" s="133"/>
      <c r="AJ113" s="133"/>
      <c r="AK113" s="133"/>
      <c r="AL113" s="133"/>
      <c r="AM113" s="133"/>
      <c r="AN113" s="136">
        <f>SUM(AG113,AT113)</f>
        <v>0</v>
      </c>
      <c r="AO113" s="133"/>
      <c r="AP113" s="133"/>
      <c r="AQ113" s="137" t="s">
        <v>81</v>
      </c>
      <c r="AR113" s="138"/>
      <c r="AS113" s="139">
        <f>ROUND(SUM(AS114:AS118),2)</f>
        <v>0</v>
      </c>
      <c r="AT113" s="140">
        <f>ROUND(SUM(AV113:AW113),2)</f>
        <v>0</v>
      </c>
      <c r="AU113" s="141">
        <f>ROUND(SUM(AU114:AU118),5)</f>
        <v>0</v>
      </c>
      <c r="AV113" s="140">
        <f>ROUND(AZ113*L26,2)</f>
        <v>0</v>
      </c>
      <c r="AW113" s="140">
        <f>ROUND(BA113*L27,2)</f>
        <v>0</v>
      </c>
      <c r="AX113" s="140">
        <f>ROUND(BB113*L26,2)</f>
        <v>0</v>
      </c>
      <c r="AY113" s="140">
        <f>ROUND(BC113*L27,2)</f>
        <v>0</v>
      </c>
      <c r="AZ113" s="140">
        <f>ROUND(SUM(AZ114:AZ118),2)</f>
        <v>0</v>
      </c>
      <c r="BA113" s="140">
        <f>ROUND(SUM(BA114:BA118),2)</f>
        <v>0</v>
      </c>
      <c r="BB113" s="140">
        <f>ROUND(SUM(BB114:BB118),2)</f>
        <v>0</v>
      </c>
      <c r="BC113" s="140">
        <f>ROUND(SUM(BC114:BC118),2)</f>
        <v>0</v>
      </c>
      <c r="BD113" s="142">
        <f>ROUND(SUM(BD114:BD118),2)</f>
        <v>0</v>
      </c>
      <c r="BS113" s="143" t="s">
        <v>69</v>
      </c>
      <c r="BT113" s="143" t="s">
        <v>78</v>
      </c>
      <c r="BU113" s="143" t="s">
        <v>71</v>
      </c>
      <c r="BV113" s="143" t="s">
        <v>72</v>
      </c>
      <c r="BW113" s="143" t="s">
        <v>243</v>
      </c>
      <c r="BX113" s="143" t="s">
        <v>220</v>
      </c>
      <c r="CL113" s="143" t="s">
        <v>21</v>
      </c>
    </row>
    <row r="114" s="6" customFormat="1" ht="28.5" customHeight="1">
      <c r="A114" s="144" t="s">
        <v>87</v>
      </c>
      <c r="B114" s="132"/>
      <c r="C114" s="133"/>
      <c r="D114" s="133"/>
      <c r="E114" s="133"/>
      <c r="F114" s="134" t="s">
        <v>244</v>
      </c>
      <c r="G114" s="134"/>
      <c r="H114" s="134"/>
      <c r="I114" s="134"/>
      <c r="J114" s="134"/>
      <c r="K114" s="133"/>
      <c r="L114" s="134" t="s">
        <v>245</v>
      </c>
      <c r="M114" s="134"/>
      <c r="N114" s="134"/>
      <c r="O114" s="134"/>
      <c r="P114" s="134"/>
      <c r="Q114" s="134"/>
      <c r="R114" s="134"/>
      <c r="S114" s="134"/>
      <c r="T114" s="134"/>
      <c r="U114" s="134"/>
      <c r="V114" s="134"/>
      <c r="W114" s="134"/>
      <c r="X114" s="134"/>
      <c r="Y114" s="134"/>
      <c r="Z114" s="134"/>
      <c r="AA114" s="134"/>
      <c r="AB114" s="134"/>
      <c r="AC114" s="134"/>
      <c r="AD114" s="134"/>
      <c r="AE114" s="134"/>
      <c r="AF114" s="134"/>
      <c r="AG114" s="136">
        <f>'SO 01-36-01.1 - Rozvody a...'!J31</f>
        <v>0</v>
      </c>
      <c r="AH114" s="133"/>
      <c r="AI114" s="133"/>
      <c r="AJ114" s="133"/>
      <c r="AK114" s="133"/>
      <c r="AL114" s="133"/>
      <c r="AM114" s="133"/>
      <c r="AN114" s="136">
        <f>SUM(AG114,AT114)</f>
        <v>0</v>
      </c>
      <c r="AO114" s="133"/>
      <c r="AP114" s="133"/>
      <c r="AQ114" s="137" t="s">
        <v>81</v>
      </c>
      <c r="AR114" s="138"/>
      <c r="AS114" s="139">
        <v>0</v>
      </c>
      <c r="AT114" s="140">
        <f>ROUND(SUM(AV114:AW114),2)</f>
        <v>0</v>
      </c>
      <c r="AU114" s="141">
        <f>'SO 01-36-01.1 - Rozvody a...'!P89</f>
        <v>0</v>
      </c>
      <c r="AV114" s="140">
        <f>'SO 01-36-01.1 - Rozvody a...'!J34</f>
        <v>0</v>
      </c>
      <c r="AW114" s="140">
        <f>'SO 01-36-01.1 - Rozvody a...'!J35</f>
        <v>0</v>
      </c>
      <c r="AX114" s="140">
        <f>'SO 01-36-01.1 - Rozvody a...'!J36</f>
        <v>0</v>
      </c>
      <c r="AY114" s="140">
        <f>'SO 01-36-01.1 - Rozvody a...'!J37</f>
        <v>0</v>
      </c>
      <c r="AZ114" s="140">
        <f>'SO 01-36-01.1 - Rozvody a...'!F34</f>
        <v>0</v>
      </c>
      <c r="BA114" s="140">
        <f>'SO 01-36-01.1 - Rozvody a...'!F35</f>
        <v>0</v>
      </c>
      <c r="BB114" s="140">
        <f>'SO 01-36-01.1 - Rozvody a...'!F36</f>
        <v>0</v>
      </c>
      <c r="BC114" s="140">
        <f>'SO 01-36-01.1 - Rozvody a...'!F37</f>
        <v>0</v>
      </c>
      <c r="BD114" s="142">
        <f>'SO 01-36-01.1 - Rozvody a...'!F38</f>
        <v>0</v>
      </c>
      <c r="BT114" s="143" t="s">
        <v>85</v>
      </c>
      <c r="BV114" s="143" t="s">
        <v>72</v>
      </c>
      <c r="BW114" s="143" t="s">
        <v>246</v>
      </c>
      <c r="BX114" s="143" t="s">
        <v>243</v>
      </c>
      <c r="CL114" s="143" t="s">
        <v>21</v>
      </c>
    </row>
    <row r="115" s="6" customFormat="1" ht="28.5" customHeight="1">
      <c r="A115" s="144" t="s">
        <v>87</v>
      </c>
      <c r="B115" s="132"/>
      <c r="C115" s="133"/>
      <c r="D115" s="133"/>
      <c r="E115" s="133"/>
      <c r="F115" s="134" t="s">
        <v>247</v>
      </c>
      <c r="G115" s="134"/>
      <c r="H115" s="134"/>
      <c r="I115" s="134"/>
      <c r="J115" s="134"/>
      <c r="K115" s="133"/>
      <c r="L115" s="134" t="s">
        <v>248</v>
      </c>
      <c r="M115" s="134"/>
      <c r="N115" s="134"/>
      <c r="O115" s="134"/>
      <c r="P115" s="134"/>
      <c r="Q115" s="134"/>
      <c r="R115" s="134"/>
      <c r="S115" s="134"/>
      <c r="T115" s="134"/>
      <c r="U115" s="134"/>
      <c r="V115" s="134"/>
      <c r="W115" s="134"/>
      <c r="X115" s="134"/>
      <c r="Y115" s="134"/>
      <c r="Z115" s="134"/>
      <c r="AA115" s="134"/>
      <c r="AB115" s="134"/>
      <c r="AC115" s="134"/>
      <c r="AD115" s="134"/>
      <c r="AE115" s="134"/>
      <c r="AF115" s="134"/>
      <c r="AG115" s="136">
        <f>'SO 01-31-01.2 - ZZEE - ÚOŽI'!J31</f>
        <v>0</v>
      </c>
      <c r="AH115" s="133"/>
      <c r="AI115" s="133"/>
      <c r="AJ115" s="133"/>
      <c r="AK115" s="133"/>
      <c r="AL115" s="133"/>
      <c r="AM115" s="133"/>
      <c r="AN115" s="136">
        <f>SUM(AG115,AT115)</f>
        <v>0</v>
      </c>
      <c r="AO115" s="133"/>
      <c r="AP115" s="133"/>
      <c r="AQ115" s="137" t="s">
        <v>81</v>
      </c>
      <c r="AR115" s="138"/>
      <c r="AS115" s="139">
        <v>0</v>
      </c>
      <c r="AT115" s="140">
        <f>ROUND(SUM(AV115:AW115),2)</f>
        <v>0</v>
      </c>
      <c r="AU115" s="141">
        <f>'SO 01-31-01.2 - ZZEE - ÚOŽI'!P89</f>
        <v>0</v>
      </c>
      <c r="AV115" s="140">
        <f>'SO 01-31-01.2 - ZZEE - ÚOŽI'!J34</f>
        <v>0</v>
      </c>
      <c r="AW115" s="140">
        <f>'SO 01-31-01.2 - ZZEE - ÚOŽI'!J35</f>
        <v>0</v>
      </c>
      <c r="AX115" s="140">
        <f>'SO 01-31-01.2 - ZZEE - ÚOŽI'!J36</f>
        <v>0</v>
      </c>
      <c r="AY115" s="140">
        <f>'SO 01-31-01.2 - ZZEE - ÚOŽI'!J37</f>
        <v>0</v>
      </c>
      <c r="AZ115" s="140">
        <f>'SO 01-31-01.2 - ZZEE - ÚOŽI'!F34</f>
        <v>0</v>
      </c>
      <c r="BA115" s="140">
        <f>'SO 01-31-01.2 - ZZEE - ÚOŽI'!F35</f>
        <v>0</v>
      </c>
      <c r="BB115" s="140">
        <f>'SO 01-31-01.2 - ZZEE - ÚOŽI'!F36</f>
        <v>0</v>
      </c>
      <c r="BC115" s="140">
        <f>'SO 01-31-01.2 - ZZEE - ÚOŽI'!F37</f>
        <v>0</v>
      </c>
      <c r="BD115" s="142">
        <f>'SO 01-31-01.2 - ZZEE - ÚOŽI'!F38</f>
        <v>0</v>
      </c>
      <c r="BT115" s="143" t="s">
        <v>85</v>
      </c>
      <c r="BV115" s="143" t="s">
        <v>72</v>
      </c>
      <c r="BW115" s="143" t="s">
        <v>249</v>
      </c>
      <c r="BX115" s="143" t="s">
        <v>243</v>
      </c>
      <c r="CL115" s="143" t="s">
        <v>21</v>
      </c>
    </row>
    <row r="116" s="6" customFormat="1" ht="28.5" customHeight="1">
      <c r="A116" s="144" t="s">
        <v>87</v>
      </c>
      <c r="B116" s="132"/>
      <c r="C116" s="133"/>
      <c r="D116" s="133"/>
      <c r="E116" s="133"/>
      <c r="F116" s="134" t="s">
        <v>250</v>
      </c>
      <c r="G116" s="134"/>
      <c r="H116" s="134"/>
      <c r="I116" s="134"/>
      <c r="J116" s="134"/>
      <c r="K116" s="133"/>
      <c r="L116" s="134" t="s">
        <v>251</v>
      </c>
      <c r="M116" s="134"/>
      <c r="N116" s="134"/>
      <c r="O116" s="134"/>
      <c r="P116" s="134"/>
      <c r="Q116" s="134"/>
      <c r="R116" s="134"/>
      <c r="S116" s="134"/>
      <c r="T116" s="134"/>
      <c r="U116" s="134"/>
      <c r="V116" s="134"/>
      <c r="W116" s="134"/>
      <c r="X116" s="134"/>
      <c r="Y116" s="134"/>
      <c r="Z116" s="134"/>
      <c r="AA116" s="134"/>
      <c r="AB116" s="134"/>
      <c r="AC116" s="134"/>
      <c r="AD116" s="134"/>
      <c r="AE116" s="134"/>
      <c r="AF116" s="134"/>
      <c r="AG116" s="136">
        <f>'SO 01-31-01.3 - Přeložky ...'!J31</f>
        <v>0</v>
      </c>
      <c r="AH116" s="133"/>
      <c r="AI116" s="133"/>
      <c r="AJ116" s="133"/>
      <c r="AK116" s="133"/>
      <c r="AL116" s="133"/>
      <c r="AM116" s="133"/>
      <c r="AN116" s="136">
        <f>SUM(AG116,AT116)</f>
        <v>0</v>
      </c>
      <c r="AO116" s="133"/>
      <c r="AP116" s="133"/>
      <c r="AQ116" s="137" t="s">
        <v>81</v>
      </c>
      <c r="AR116" s="138"/>
      <c r="AS116" s="139">
        <v>0</v>
      </c>
      <c r="AT116" s="140">
        <f>ROUND(SUM(AV116:AW116),2)</f>
        <v>0</v>
      </c>
      <c r="AU116" s="141">
        <f>'SO 01-31-01.3 - Přeložky ...'!P89</f>
        <v>0</v>
      </c>
      <c r="AV116" s="140">
        <f>'SO 01-31-01.3 - Přeložky ...'!J34</f>
        <v>0</v>
      </c>
      <c r="AW116" s="140">
        <f>'SO 01-31-01.3 - Přeložky ...'!J35</f>
        <v>0</v>
      </c>
      <c r="AX116" s="140">
        <f>'SO 01-31-01.3 - Přeložky ...'!J36</f>
        <v>0</v>
      </c>
      <c r="AY116" s="140">
        <f>'SO 01-31-01.3 - Přeložky ...'!J37</f>
        <v>0</v>
      </c>
      <c r="AZ116" s="140">
        <f>'SO 01-31-01.3 - Přeložky ...'!F34</f>
        <v>0</v>
      </c>
      <c r="BA116" s="140">
        <f>'SO 01-31-01.3 - Přeložky ...'!F35</f>
        <v>0</v>
      </c>
      <c r="BB116" s="140">
        <f>'SO 01-31-01.3 - Přeložky ...'!F36</f>
        <v>0</v>
      </c>
      <c r="BC116" s="140">
        <f>'SO 01-31-01.3 - Přeložky ...'!F37</f>
        <v>0</v>
      </c>
      <c r="BD116" s="142">
        <f>'SO 01-31-01.3 - Přeložky ...'!F38</f>
        <v>0</v>
      </c>
      <c r="BT116" s="143" t="s">
        <v>85</v>
      </c>
      <c r="BV116" s="143" t="s">
        <v>72</v>
      </c>
      <c r="BW116" s="143" t="s">
        <v>252</v>
      </c>
      <c r="BX116" s="143" t="s">
        <v>243</v>
      </c>
      <c r="CL116" s="143" t="s">
        <v>21</v>
      </c>
    </row>
    <row r="117" s="6" customFormat="1" ht="28.5" customHeight="1">
      <c r="A117" s="144" t="s">
        <v>87</v>
      </c>
      <c r="B117" s="132"/>
      <c r="C117" s="133"/>
      <c r="D117" s="133"/>
      <c r="E117" s="133"/>
      <c r="F117" s="134" t="s">
        <v>253</v>
      </c>
      <c r="G117" s="134"/>
      <c r="H117" s="134"/>
      <c r="I117" s="134"/>
      <c r="J117" s="134"/>
      <c r="K117" s="133"/>
      <c r="L117" s="134" t="s">
        <v>228</v>
      </c>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'SO 01-31-01.4 - Zemní prá...'!J31</f>
        <v>0</v>
      </c>
      <c r="AH117" s="133"/>
      <c r="AI117" s="133"/>
      <c r="AJ117" s="133"/>
      <c r="AK117" s="133"/>
      <c r="AL117" s="133"/>
      <c r="AM117" s="133"/>
      <c r="AN117" s="136">
        <f>SUM(AG117,AT117)</f>
        <v>0</v>
      </c>
      <c r="AO117" s="133"/>
      <c r="AP117" s="133"/>
      <c r="AQ117" s="137" t="s">
        <v>81</v>
      </c>
      <c r="AR117" s="138"/>
      <c r="AS117" s="139">
        <v>0</v>
      </c>
      <c r="AT117" s="140">
        <f>ROUND(SUM(AV117:AW117),2)</f>
        <v>0</v>
      </c>
      <c r="AU117" s="141">
        <f>'SO 01-31-01.4 - Zemní prá...'!P95</f>
        <v>0</v>
      </c>
      <c r="AV117" s="140">
        <f>'SO 01-31-01.4 - Zemní prá...'!J34</f>
        <v>0</v>
      </c>
      <c r="AW117" s="140">
        <f>'SO 01-31-01.4 - Zemní prá...'!J35</f>
        <v>0</v>
      </c>
      <c r="AX117" s="140">
        <f>'SO 01-31-01.4 - Zemní prá...'!J36</f>
        <v>0</v>
      </c>
      <c r="AY117" s="140">
        <f>'SO 01-31-01.4 - Zemní prá...'!J37</f>
        <v>0</v>
      </c>
      <c r="AZ117" s="140">
        <f>'SO 01-31-01.4 - Zemní prá...'!F34</f>
        <v>0</v>
      </c>
      <c r="BA117" s="140">
        <f>'SO 01-31-01.4 - Zemní prá...'!F35</f>
        <v>0</v>
      </c>
      <c r="BB117" s="140">
        <f>'SO 01-31-01.4 - Zemní prá...'!F36</f>
        <v>0</v>
      </c>
      <c r="BC117" s="140">
        <f>'SO 01-31-01.4 - Zemní prá...'!F37</f>
        <v>0</v>
      </c>
      <c r="BD117" s="142">
        <f>'SO 01-31-01.4 - Zemní prá...'!F38</f>
        <v>0</v>
      </c>
      <c r="BT117" s="143" t="s">
        <v>85</v>
      </c>
      <c r="BV117" s="143" t="s">
        <v>72</v>
      </c>
      <c r="BW117" s="143" t="s">
        <v>254</v>
      </c>
      <c r="BX117" s="143" t="s">
        <v>243</v>
      </c>
      <c r="CL117" s="143" t="s">
        <v>21</v>
      </c>
    </row>
    <row r="118" s="6" customFormat="1" ht="28.5" customHeight="1">
      <c r="A118" s="144" t="s">
        <v>87</v>
      </c>
      <c r="B118" s="132"/>
      <c r="C118" s="133"/>
      <c r="D118" s="133"/>
      <c r="E118" s="133"/>
      <c r="F118" s="134" t="s">
        <v>255</v>
      </c>
      <c r="G118" s="134"/>
      <c r="H118" s="134"/>
      <c r="I118" s="134"/>
      <c r="J118" s="134"/>
      <c r="K118" s="133"/>
      <c r="L118" s="134" t="s">
        <v>256</v>
      </c>
      <c r="M118" s="134"/>
      <c r="N118" s="134"/>
      <c r="O118" s="134"/>
      <c r="P118" s="134"/>
      <c r="Q118" s="134"/>
      <c r="R118" s="134"/>
      <c r="S118" s="134"/>
      <c r="T118" s="134"/>
      <c r="U118" s="134"/>
      <c r="V118" s="134"/>
      <c r="W118" s="134"/>
      <c r="X118" s="134"/>
      <c r="Y118" s="134"/>
      <c r="Z118" s="134"/>
      <c r="AA118" s="134"/>
      <c r="AB118" s="134"/>
      <c r="AC118" s="134"/>
      <c r="AD118" s="134"/>
      <c r="AE118" s="134"/>
      <c r="AF118" s="134"/>
      <c r="AG118" s="136">
        <f>'SO 01-31-01.5 - VRN - ÚRS'!J31</f>
        <v>0</v>
      </c>
      <c r="AH118" s="133"/>
      <c r="AI118" s="133"/>
      <c r="AJ118" s="133"/>
      <c r="AK118" s="133"/>
      <c r="AL118" s="133"/>
      <c r="AM118" s="133"/>
      <c r="AN118" s="136">
        <f>SUM(AG118,AT118)</f>
        <v>0</v>
      </c>
      <c r="AO118" s="133"/>
      <c r="AP118" s="133"/>
      <c r="AQ118" s="137" t="s">
        <v>81</v>
      </c>
      <c r="AR118" s="138"/>
      <c r="AS118" s="145">
        <v>0</v>
      </c>
      <c r="AT118" s="146">
        <f>ROUND(SUM(AV118:AW118),2)</f>
        <v>0</v>
      </c>
      <c r="AU118" s="147">
        <f>'SO 01-31-01.5 - VRN - ÚRS'!P89</f>
        <v>0</v>
      </c>
      <c r="AV118" s="146">
        <f>'SO 01-31-01.5 - VRN - ÚRS'!J34</f>
        <v>0</v>
      </c>
      <c r="AW118" s="146">
        <f>'SO 01-31-01.5 - VRN - ÚRS'!J35</f>
        <v>0</v>
      </c>
      <c r="AX118" s="146">
        <f>'SO 01-31-01.5 - VRN - ÚRS'!J36</f>
        <v>0</v>
      </c>
      <c r="AY118" s="146">
        <f>'SO 01-31-01.5 - VRN - ÚRS'!J37</f>
        <v>0</v>
      </c>
      <c r="AZ118" s="146">
        <f>'SO 01-31-01.5 - VRN - ÚRS'!F34</f>
        <v>0</v>
      </c>
      <c r="BA118" s="146">
        <f>'SO 01-31-01.5 - VRN - ÚRS'!F35</f>
        <v>0</v>
      </c>
      <c r="BB118" s="146">
        <f>'SO 01-31-01.5 - VRN - ÚRS'!F36</f>
        <v>0</v>
      </c>
      <c r="BC118" s="146">
        <f>'SO 01-31-01.5 - VRN - ÚRS'!F37</f>
        <v>0</v>
      </c>
      <c r="BD118" s="148">
        <f>'SO 01-31-01.5 - VRN - ÚRS'!F38</f>
        <v>0</v>
      </c>
      <c r="BT118" s="143" t="s">
        <v>85</v>
      </c>
      <c r="BV118" s="143" t="s">
        <v>72</v>
      </c>
      <c r="BW118" s="143" t="s">
        <v>257</v>
      </c>
      <c r="BX118" s="143" t="s">
        <v>243</v>
      </c>
      <c r="CL118" s="143" t="s">
        <v>21</v>
      </c>
    </row>
    <row r="119" s="1" customFormat="1" ht="30" customHeight="1">
      <c r="B119" s="46"/>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2"/>
    </row>
    <row r="120" s="1" customFormat="1" ht="6.96" customHeight="1">
      <c r="B120" s="67"/>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72"/>
    </row>
  </sheetData>
  <sheetProtection sheet="1" formatColumns="0" formatRows="0" objects="1" scenarios="1" spinCount="100000" saltValue="GbYsxmF2Dk9OGfWddy1IudnIfVYHv/bEpWRC10Ql5O6rxBLTPsqDQYgnCJNc/GuOyWactytbvPaSKaYoMMWx+Q==" hashValue="P2PCoB3bYGhsq96MmWQiTLJGhnrBgYmW/17zJjyr+YL/EU9vKltQl6UUKrR7mSamXibrh1YtUcAAAQ/Xa3c/IQ==" algorithmName="SHA-512" password="CC35"/>
  <mergeCells count="305">
    <mergeCell ref="L106:AF106"/>
    <mergeCell ref="K105:AF105"/>
    <mergeCell ref="L107:AF107"/>
    <mergeCell ref="L108:AF108"/>
    <mergeCell ref="K109:AF109"/>
    <mergeCell ref="L110:AF110"/>
    <mergeCell ref="L111:AF111"/>
    <mergeCell ref="L112:AF112"/>
    <mergeCell ref="K113:AF113"/>
    <mergeCell ref="L114:AF114"/>
    <mergeCell ref="L115:AF115"/>
    <mergeCell ref="L116:AF116"/>
    <mergeCell ref="L117:AF117"/>
    <mergeCell ref="L118:AF118"/>
    <mergeCell ref="AN115:AP115"/>
    <mergeCell ref="AN114:AP114"/>
    <mergeCell ref="AN116:AP116"/>
    <mergeCell ref="AN117:AP117"/>
    <mergeCell ref="AN118:AP118"/>
    <mergeCell ref="E113:I113"/>
    <mergeCell ref="F112:J112"/>
    <mergeCell ref="F114:J114"/>
    <mergeCell ref="F115:J115"/>
    <mergeCell ref="F116:J116"/>
    <mergeCell ref="F117:J117"/>
    <mergeCell ref="F118:J118"/>
    <mergeCell ref="AG109:AM109"/>
    <mergeCell ref="AG108:AM108"/>
    <mergeCell ref="AG110:AM110"/>
    <mergeCell ref="AG111:AM111"/>
    <mergeCell ref="AG112:AM112"/>
    <mergeCell ref="AG113:AM113"/>
    <mergeCell ref="AG114:AM114"/>
    <mergeCell ref="AG115:AM115"/>
    <mergeCell ref="AG116:AM116"/>
    <mergeCell ref="AG117:AM117"/>
    <mergeCell ref="AG118:AM118"/>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 ref="M64:AF64"/>
    <mergeCell ref="M65:AF65"/>
    <mergeCell ref="L66:AF66"/>
    <mergeCell ref="M67:AF67"/>
    <mergeCell ref="M68:AF68"/>
    <mergeCell ref="L69:AF69"/>
    <mergeCell ref="M70:AF70"/>
    <mergeCell ref="L71:AF71"/>
    <mergeCell ref="M72:AF72"/>
    <mergeCell ref="L73:AF73"/>
    <mergeCell ref="M74:AF74"/>
    <mergeCell ref="L75:AF75"/>
    <mergeCell ref="M76:AF76"/>
    <mergeCell ref="L77:AF77"/>
    <mergeCell ref="M78:AF78"/>
    <mergeCell ref="G67:K67"/>
    <mergeCell ref="G74:K74"/>
    <mergeCell ref="G68:K68"/>
    <mergeCell ref="F69:J69"/>
    <mergeCell ref="G70:K70"/>
    <mergeCell ref="F71:J71"/>
    <mergeCell ref="G72:K72"/>
    <mergeCell ref="F73:J73"/>
    <mergeCell ref="F75:J75"/>
    <mergeCell ref="G76:K76"/>
    <mergeCell ref="F77:J77"/>
    <mergeCell ref="G78:K78"/>
    <mergeCell ref="F79:J79"/>
    <mergeCell ref="G80:K80"/>
    <mergeCell ref="G81:K81"/>
    <mergeCell ref="AN69:AP69"/>
    <mergeCell ref="AN70:AP70"/>
    <mergeCell ref="AN71:AP71"/>
    <mergeCell ref="AN72:AP72"/>
    <mergeCell ref="AN73:AP73"/>
    <mergeCell ref="AN74:AP74"/>
    <mergeCell ref="AN75:AP75"/>
    <mergeCell ref="AN76:AP76"/>
    <mergeCell ref="AN77:AP77"/>
    <mergeCell ref="AN78:AP78"/>
    <mergeCell ref="AN79:AP79"/>
    <mergeCell ref="AN80:AP80"/>
    <mergeCell ref="AN81:AP81"/>
    <mergeCell ref="AN82:AP82"/>
    <mergeCell ref="AN83:AP83"/>
    <mergeCell ref="AG78:AM78"/>
    <mergeCell ref="AG79:AM79"/>
    <mergeCell ref="AG80:AM80"/>
    <mergeCell ref="AG81:AM81"/>
    <mergeCell ref="AG82:AM82"/>
    <mergeCell ref="AG83:AM83"/>
    <mergeCell ref="AG84:AM84"/>
    <mergeCell ref="AG85:AM85"/>
    <mergeCell ref="AG86:AM86"/>
    <mergeCell ref="AG87:AM87"/>
    <mergeCell ref="AG88:AM88"/>
    <mergeCell ref="AG89:AM89"/>
    <mergeCell ref="AG90:AM90"/>
    <mergeCell ref="AG91:AM91"/>
    <mergeCell ref="AG92:AM92"/>
    <mergeCell ref="L79:AF79"/>
    <mergeCell ref="M80:AF80"/>
    <mergeCell ref="M81:AF81"/>
    <mergeCell ref="L82:AF82"/>
    <mergeCell ref="M83:AF83"/>
    <mergeCell ref="L84:AF84"/>
    <mergeCell ref="M85:AF85"/>
    <mergeCell ref="M86:AF86"/>
    <mergeCell ref="L87:AF87"/>
    <mergeCell ref="M88:AF88"/>
    <mergeCell ref="J89:AF89"/>
    <mergeCell ref="K90:AF90"/>
    <mergeCell ref="L91:AF91"/>
    <mergeCell ref="L92:AF92"/>
    <mergeCell ref="L93:AF93"/>
    <mergeCell ref="F82:J82"/>
    <mergeCell ref="G83:K83"/>
    <mergeCell ref="F84:J84"/>
    <mergeCell ref="G85:K85"/>
    <mergeCell ref="G86:K86"/>
    <mergeCell ref="F87:J87"/>
    <mergeCell ref="G88:K88"/>
    <mergeCell ref="D89:H89"/>
    <mergeCell ref="E90:I90"/>
    <mergeCell ref="F91:J91"/>
    <mergeCell ref="F92:J92"/>
    <mergeCell ref="F93:J93"/>
    <mergeCell ref="D94:H94"/>
    <mergeCell ref="E95:I95"/>
    <mergeCell ref="E96:I96"/>
    <mergeCell ref="AN84:AP84"/>
    <mergeCell ref="AN85:AP85"/>
    <mergeCell ref="AN86:AP86"/>
    <mergeCell ref="AN87:AP87"/>
    <mergeCell ref="AN88:AP88"/>
    <mergeCell ref="AN89:AP89"/>
    <mergeCell ref="AN90:AP90"/>
    <mergeCell ref="AN91:AP91"/>
    <mergeCell ref="AN92:AP92"/>
    <mergeCell ref="AN93:AP93"/>
    <mergeCell ref="AN94:AP94"/>
    <mergeCell ref="AN95:AP95"/>
    <mergeCell ref="AN96:AP96"/>
    <mergeCell ref="AN97:AP97"/>
    <mergeCell ref="AN98:AP98"/>
    <mergeCell ref="AG93:AM93"/>
    <mergeCell ref="AG94:AM94"/>
    <mergeCell ref="AG95:AM95"/>
    <mergeCell ref="AG96:AM96"/>
    <mergeCell ref="AG97:AM97"/>
    <mergeCell ref="AG98:AM98"/>
    <mergeCell ref="AG99:AM99"/>
    <mergeCell ref="AG100:AM100"/>
    <mergeCell ref="AG101:AM101"/>
    <mergeCell ref="AG102:AM102"/>
    <mergeCell ref="AG103:AM103"/>
    <mergeCell ref="AG104:AM104"/>
    <mergeCell ref="AG105:AM105"/>
    <mergeCell ref="AG106:AM106"/>
    <mergeCell ref="AG107:AM107"/>
    <mergeCell ref="K95:AF95"/>
    <mergeCell ref="J94:AF94"/>
    <mergeCell ref="K96:AF96"/>
    <mergeCell ref="K97:AF97"/>
    <mergeCell ref="J98:AF98"/>
    <mergeCell ref="K99:AF99"/>
    <mergeCell ref="K100:AF100"/>
    <mergeCell ref="K101:AF101"/>
    <mergeCell ref="K102:AF102"/>
    <mergeCell ref="K103:AF103"/>
    <mergeCell ref="J104:AF104"/>
    <mergeCell ref="E97:I97"/>
    <mergeCell ref="D98:H98"/>
    <mergeCell ref="E99:I99"/>
    <mergeCell ref="E100:I100"/>
    <mergeCell ref="E101:I101"/>
    <mergeCell ref="E102:I102"/>
    <mergeCell ref="E103:I103"/>
    <mergeCell ref="D104:H104"/>
    <mergeCell ref="E105:I105"/>
    <mergeCell ref="F106:J106"/>
    <mergeCell ref="F107:J107"/>
    <mergeCell ref="F108:J108"/>
    <mergeCell ref="E109:I109"/>
    <mergeCell ref="F110:J110"/>
    <mergeCell ref="F111:J111"/>
    <mergeCell ref="AN99:AP99"/>
    <mergeCell ref="AN100:AP100"/>
    <mergeCell ref="AN101:AP101"/>
    <mergeCell ref="AN102:AP102"/>
    <mergeCell ref="AN103:AP103"/>
    <mergeCell ref="AN104:AP104"/>
    <mergeCell ref="AN105:AP105"/>
    <mergeCell ref="AN106:AP106"/>
    <mergeCell ref="AN107:AP107"/>
    <mergeCell ref="AN108:AP108"/>
    <mergeCell ref="AN109:AP109"/>
    <mergeCell ref="AN110:AP110"/>
    <mergeCell ref="AN111:AP111"/>
    <mergeCell ref="AN112:AP112"/>
    <mergeCell ref="AN113:AP113"/>
    <mergeCell ref="K5:AO5"/>
    <mergeCell ref="W28:AE28"/>
    <mergeCell ref="AK28:AO28"/>
    <mergeCell ref="BE5:BE32"/>
    <mergeCell ref="W30:AE30"/>
    <mergeCell ref="X32:AB32"/>
    <mergeCell ref="AK32:AO32"/>
    <mergeCell ref="AR2:BE2"/>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AM46:AP46"/>
    <mergeCell ref="AS46:AT48"/>
    <mergeCell ref="AN49:AP49"/>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L42:AO42"/>
    <mergeCell ref="AM44:AN44"/>
    <mergeCell ref="I49:AF49"/>
    <mergeCell ref="AG49:AM49"/>
    <mergeCell ref="K53:AF53"/>
    <mergeCell ref="L54:AF54"/>
    <mergeCell ref="M55:AF55"/>
    <mergeCell ref="M56:AF56"/>
    <mergeCell ref="L57:AF57"/>
    <mergeCell ref="M58:AF58"/>
    <mergeCell ref="M59:AF59"/>
    <mergeCell ref="M60:AF60"/>
    <mergeCell ref="L61:AF61"/>
    <mergeCell ref="M62:AF62"/>
    <mergeCell ref="L63:AF63"/>
    <mergeCell ref="AG51:AM51"/>
    <mergeCell ref="C49:G49"/>
    <mergeCell ref="D52:H52"/>
    <mergeCell ref="E53:I53"/>
    <mergeCell ref="F54:J54"/>
    <mergeCell ref="G55:K55"/>
    <mergeCell ref="G56:K56"/>
    <mergeCell ref="F57:J57"/>
    <mergeCell ref="AN54:AP54"/>
    <mergeCell ref="AN59:AP59"/>
    <mergeCell ref="AN57:AP57"/>
    <mergeCell ref="AN55:AP55"/>
    <mergeCell ref="AN56:AP56"/>
    <mergeCell ref="AN58:AP58"/>
    <mergeCell ref="AN60:AP60"/>
    <mergeCell ref="AN61:AP61"/>
    <mergeCell ref="AN62:AP62"/>
    <mergeCell ref="AN63:AP63"/>
    <mergeCell ref="AN64:AP64"/>
    <mergeCell ref="AN65:AP65"/>
    <mergeCell ref="AN66:AP66"/>
    <mergeCell ref="AN67:AP67"/>
    <mergeCell ref="AN68:AP68"/>
    <mergeCell ref="AN51:AP51"/>
    <mergeCell ref="G58:K58"/>
    <mergeCell ref="G59:K59"/>
    <mergeCell ref="G60:K60"/>
    <mergeCell ref="F61:J61"/>
    <mergeCell ref="G62:K62"/>
    <mergeCell ref="F63:J63"/>
    <mergeCell ref="G64:K64"/>
    <mergeCell ref="G65:K65"/>
    <mergeCell ref="F66:J66"/>
  </mergeCells>
  <hyperlinks>
    <hyperlink ref="K1:S1" location="C2" display="1) Rekapitulace stavby"/>
    <hyperlink ref="W1:AI1" location="C51" display="2) Rekapitulace objektů stavby a soupisů prací"/>
    <hyperlink ref="A55" location="'PS 01-11-01.01.1 - ÚRS'!C2" display="/"/>
    <hyperlink ref="A56" location="'PS 01-11-01.01.2 - ÚOŽI'!C2" display="/"/>
    <hyperlink ref="A58" location="'PS 01-11-01.02.1 - ÚRS'!C2" display="/"/>
    <hyperlink ref="A59" location="'PS 01-11-01.02.2 - ÚOŽI'!C2" display="/"/>
    <hyperlink ref="A60" location="'PS 01-11-01.02.3 - Dodávk...'!C2" display="/"/>
    <hyperlink ref="A62" location="'PS 01-11-01.03.1 - ÚOŽI'!C2" display="/"/>
    <hyperlink ref="A64" location="'PS01-11-01.04.1 - ÚRS'!C2" display="/"/>
    <hyperlink ref="A65" location="'PS01-11-01.04.2 - ÚOŽI'!C2" display="/"/>
    <hyperlink ref="A67" location="'PS 01-11-01.05.1 - Centrá...'!C2" display="/"/>
    <hyperlink ref="A68" location="'PS 01-11-01.05.2 - SZZ - ...'!C2" display="/"/>
    <hyperlink ref="A70" location="'PS01-11-01.07.5 - Oprava ...'!C2" display="/"/>
    <hyperlink ref="A72" location="'PS 01-11-01.07.1 - ÚOŽI'!C2" display="/"/>
    <hyperlink ref="A74" location="'PS 01-11-01.08.1 - ÚOŽI'!C2" display="/"/>
    <hyperlink ref="A76" location="'PS 01-11-01.09.1 - ÚOŽI'!C2" display="/"/>
    <hyperlink ref="A78" location="'PS 01-11-01.10.1 - ÚOŽI'!C2" display="/"/>
    <hyperlink ref="A80" location="'PS 01-11-01.11.1 - ÚRS'!C2" display="/"/>
    <hyperlink ref="A81" location="'PS 01-11-01.11.2 - ÚOŽI'!C2" display="/"/>
    <hyperlink ref="A83" location="'PS 01-11-01.12.1 - Inform...'!C2" display="/"/>
    <hyperlink ref="A85" location="'PS 01-11-01.13.1 - ÚRS'!C2" display="/"/>
    <hyperlink ref="A86" location="'PS 01-11-01.13.2 - ÚOŽI'!C2" display="/"/>
    <hyperlink ref="A88" location="'PS 01-11-01.14.1 - ÚRS'!C2" display="/"/>
    <hyperlink ref="A91" location="'PS 01-35-01.01 - ÚOŽI'!C2" display="/"/>
    <hyperlink ref="A92" location="'PS 01-35-01.02 - ÚRS'!C2" display="/"/>
    <hyperlink ref="A93" location="'PS 01-35-01.03 - VRN'!C2" display="/"/>
    <hyperlink ref="A95" location="'SO 02.1 - Staniční koleje...'!C2" display="/"/>
    <hyperlink ref="A96" location="'SO 04 - Nástupiště - ÚOŽI'!C2" display="/"/>
    <hyperlink ref="A97" location="'SO 06 - VRN'!C2" display="/"/>
    <hyperlink ref="A99" location="'SO 03-40-01 - Rekonstrukc...'!C2" display="/"/>
    <hyperlink ref="A100" location="'SO 03-40-02 - Vzduchotech...'!C2" display="/"/>
    <hyperlink ref="A101" location="'SO 03-40-03 - Zdravotně t...'!C2" display="/"/>
    <hyperlink ref="A102" location="'SO 03-40-04 - Ústřední vy...'!C2" display="/"/>
    <hyperlink ref="A103" location="'SO 03-40-05 - Vnitřní ply...'!C2" display="/"/>
    <hyperlink ref="A106" location="'SO 01-34-01.01 - Rozvody ...'!C2" display="/"/>
    <hyperlink ref="A107" location="'SO 01-34-01.02 - Zemní pr...'!C2" display="/"/>
    <hyperlink ref="A108" location="'SO 01-34-01.03 - VRN'!C2" display="/"/>
    <hyperlink ref="A110" location="'SO 01-35-01.01 - ÚOŽI'!C2" display="/"/>
    <hyperlink ref="A111" location="'SO 01-35-01.02 - ÚRS'!C2" display="/"/>
    <hyperlink ref="A112" location="'SO 01-35-01.03 - VRN'!C2" display="/"/>
    <hyperlink ref="A114" location="'SO 01-36-01.1 - Rozvody a...'!C2" display="/"/>
    <hyperlink ref="A115" location="'SO 01-31-01.2 - ZZEE - ÚOŽI'!C2" display="/"/>
    <hyperlink ref="A116" location="'SO 01-31-01.3 - Přeložky ...'!C2" display="/"/>
    <hyperlink ref="A117" location="'SO 01-31-01.4 - Zemní prá...'!C2" display="/"/>
    <hyperlink ref="A118" location="'SO 01-31-01.5 - VRN - ÚRS'!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91</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269</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ROUND(J94,2)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ROUND(SUM(BE94:BE132), 2)</f>
        <v>0</v>
      </c>
      <c r="G34" s="47"/>
      <c r="H34" s="47"/>
      <c r="I34" s="171">
        <v>0.20999999999999999</v>
      </c>
      <c r="J34" s="170">
        <f>ROUND(ROUND((SUM(BE94:BE132)), 2)*I34, 2)</f>
        <v>0</v>
      </c>
      <c r="K34" s="51"/>
    </row>
    <row r="35" s="1" customFormat="1" ht="14.4" customHeight="1">
      <c r="B35" s="46"/>
      <c r="C35" s="47"/>
      <c r="D35" s="47"/>
      <c r="E35" s="55" t="s">
        <v>42</v>
      </c>
      <c r="F35" s="170">
        <f>ROUND(SUM(BF94:BF132), 2)</f>
        <v>0</v>
      </c>
      <c r="G35" s="47"/>
      <c r="H35" s="47"/>
      <c r="I35" s="171">
        <v>0.14999999999999999</v>
      </c>
      <c r="J35" s="170">
        <f>ROUND(ROUND((SUM(BF94:BF132)), 2)*I35, 2)</f>
        <v>0</v>
      </c>
      <c r="K35" s="51"/>
    </row>
    <row r="36" hidden="1" s="1" customFormat="1" ht="14.4" customHeight="1">
      <c r="B36" s="46"/>
      <c r="C36" s="47"/>
      <c r="D36" s="47"/>
      <c r="E36" s="55" t="s">
        <v>43</v>
      </c>
      <c r="F36" s="170">
        <f>ROUND(SUM(BG94:BG132), 2)</f>
        <v>0</v>
      </c>
      <c r="G36" s="47"/>
      <c r="H36" s="47"/>
      <c r="I36" s="171">
        <v>0.20999999999999999</v>
      </c>
      <c r="J36" s="170">
        <v>0</v>
      </c>
      <c r="K36" s="51"/>
    </row>
    <row r="37" hidden="1" s="1" customFormat="1" ht="14.4" customHeight="1">
      <c r="B37" s="46"/>
      <c r="C37" s="47"/>
      <c r="D37" s="47"/>
      <c r="E37" s="55" t="s">
        <v>44</v>
      </c>
      <c r="F37" s="170">
        <f>ROUND(SUM(BH94:BH132), 2)</f>
        <v>0</v>
      </c>
      <c r="G37" s="47"/>
      <c r="H37" s="47"/>
      <c r="I37" s="171">
        <v>0.14999999999999999</v>
      </c>
      <c r="J37" s="170">
        <v>0</v>
      </c>
      <c r="K37" s="51"/>
    </row>
    <row r="38" hidden="1" s="1" customFormat="1" ht="14.4" customHeight="1">
      <c r="B38" s="46"/>
      <c r="C38" s="47"/>
      <c r="D38" s="47"/>
      <c r="E38" s="55" t="s">
        <v>45</v>
      </c>
      <c r="F38" s="170">
        <f>ROUND(SUM(BI94:BI132),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01-11-01.01.1 -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J94</f>
        <v>0</v>
      </c>
      <c r="K64" s="51"/>
      <c r="AU64" s="24" t="s">
        <v>275</v>
      </c>
    </row>
    <row r="65" s="8" customFormat="1" ht="24.96" customHeight="1">
      <c r="B65" s="190"/>
      <c r="C65" s="191"/>
      <c r="D65" s="192" t="s">
        <v>276</v>
      </c>
      <c r="E65" s="193"/>
      <c r="F65" s="193"/>
      <c r="G65" s="193"/>
      <c r="H65" s="193"/>
      <c r="I65" s="194"/>
      <c r="J65" s="195">
        <f>J95</f>
        <v>0</v>
      </c>
      <c r="K65" s="196"/>
    </row>
    <row r="66" s="9" customFormat="1" ht="19.92" customHeight="1">
      <c r="B66" s="197"/>
      <c r="C66" s="198"/>
      <c r="D66" s="199" t="s">
        <v>277</v>
      </c>
      <c r="E66" s="200"/>
      <c r="F66" s="200"/>
      <c r="G66" s="200"/>
      <c r="H66" s="200"/>
      <c r="I66" s="201"/>
      <c r="J66" s="202">
        <f>J96</f>
        <v>0</v>
      </c>
      <c r="K66" s="203"/>
    </row>
    <row r="67" s="9" customFormat="1" ht="19.92" customHeight="1">
      <c r="B67" s="197"/>
      <c r="C67" s="198"/>
      <c r="D67" s="199" t="s">
        <v>278</v>
      </c>
      <c r="E67" s="200"/>
      <c r="F67" s="200"/>
      <c r="G67" s="200"/>
      <c r="H67" s="200"/>
      <c r="I67" s="201"/>
      <c r="J67" s="202">
        <f>J113</f>
        <v>0</v>
      </c>
      <c r="K67" s="203"/>
    </row>
    <row r="68" s="8" customFormat="1" ht="24.96" customHeight="1">
      <c r="B68" s="190"/>
      <c r="C68" s="191"/>
      <c r="D68" s="192" t="s">
        <v>279</v>
      </c>
      <c r="E68" s="193"/>
      <c r="F68" s="193"/>
      <c r="G68" s="193"/>
      <c r="H68" s="193"/>
      <c r="I68" s="194"/>
      <c r="J68" s="195">
        <f>J121</f>
        <v>0</v>
      </c>
      <c r="K68" s="196"/>
    </row>
    <row r="69" s="9" customFormat="1" ht="19.92" customHeight="1">
      <c r="B69" s="197"/>
      <c r="C69" s="198"/>
      <c r="D69" s="199" t="s">
        <v>280</v>
      </c>
      <c r="E69" s="200"/>
      <c r="F69" s="200"/>
      <c r="G69" s="200"/>
      <c r="H69" s="200"/>
      <c r="I69" s="201"/>
      <c r="J69" s="202">
        <f>J122</f>
        <v>0</v>
      </c>
      <c r="K69" s="203"/>
    </row>
    <row r="70" s="9" customFormat="1" ht="19.92" customHeight="1">
      <c r="B70" s="197"/>
      <c r="C70" s="198"/>
      <c r="D70" s="199" t="s">
        <v>281</v>
      </c>
      <c r="E70" s="200"/>
      <c r="F70" s="200"/>
      <c r="G70" s="200"/>
      <c r="H70" s="200"/>
      <c r="I70" s="201"/>
      <c r="J70" s="202">
        <f>J126</f>
        <v>0</v>
      </c>
      <c r="K70" s="203"/>
    </row>
    <row r="71" s="1" customFormat="1" ht="21.84" customHeight="1">
      <c r="B71" s="46"/>
      <c r="C71" s="47"/>
      <c r="D71" s="47"/>
      <c r="E71" s="47"/>
      <c r="F71" s="47"/>
      <c r="G71" s="47"/>
      <c r="H71" s="47"/>
      <c r="I71" s="157"/>
      <c r="J71" s="47"/>
      <c r="K71" s="51"/>
    </row>
    <row r="72" s="1" customFormat="1" ht="6.96" customHeight="1">
      <c r="B72" s="67"/>
      <c r="C72" s="68"/>
      <c r="D72" s="68"/>
      <c r="E72" s="68"/>
      <c r="F72" s="68"/>
      <c r="G72" s="68"/>
      <c r="H72" s="68"/>
      <c r="I72" s="179"/>
      <c r="J72" s="68"/>
      <c r="K72" s="69"/>
    </row>
    <row r="76" s="1" customFormat="1" ht="6.96" customHeight="1">
      <c r="B76" s="70"/>
      <c r="C76" s="71"/>
      <c r="D76" s="71"/>
      <c r="E76" s="71"/>
      <c r="F76" s="71"/>
      <c r="G76" s="71"/>
      <c r="H76" s="71"/>
      <c r="I76" s="182"/>
      <c r="J76" s="71"/>
      <c r="K76" s="71"/>
      <c r="L76" s="72"/>
    </row>
    <row r="77" s="1" customFormat="1" ht="36.96" customHeight="1">
      <c r="B77" s="46"/>
      <c r="C77" s="73" t="s">
        <v>282</v>
      </c>
      <c r="D77" s="74"/>
      <c r="E77" s="74"/>
      <c r="F77" s="74"/>
      <c r="G77" s="74"/>
      <c r="H77" s="74"/>
      <c r="I77" s="204"/>
      <c r="J77" s="74"/>
      <c r="K77" s="74"/>
      <c r="L77" s="72"/>
    </row>
    <row r="78" s="1" customFormat="1" ht="6.96" customHeight="1">
      <c r="B78" s="46"/>
      <c r="C78" s="74"/>
      <c r="D78" s="74"/>
      <c r="E78" s="74"/>
      <c r="F78" s="74"/>
      <c r="G78" s="74"/>
      <c r="H78" s="74"/>
      <c r="I78" s="204"/>
      <c r="J78" s="74"/>
      <c r="K78" s="74"/>
      <c r="L78" s="72"/>
    </row>
    <row r="79" s="1" customFormat="1" ht="14.4" customHeight="1">
      <c r="B79" s="46"/>
      <c r="C79" s="76" t="s">
        <v>18</v>
      </c>
      <c r="D79" s="74"/>
      <c r="E79" s="74"/>
      <c r="F79" s="74"/>
      <c r="G79" s="74"/>
      <c r="H79" s="74"/>
      <c r="I79" s="204"/>
      <c r="J79" s="74"/>
      <c r="K79" s="74"/>
      <c r="L79" s="72"/>
    </row>
    <row r="80" s="1" customFormat="1" ht="16.5" customHeight="1">
      <c r="B80" s="46"/>
      <c r="C80" s="74"/>
      <c r="D80" s="74"/>
      <c r="E80" s="205" t="str">
        <f>E7</f>
        <v>Oprava SZZ Děčín východ horní nádraží 1.změna</v>
      </c>
      <c r="F80" s="76"/>
      <c r="G80" s="76"/>
      <c r="H80" s="76"/>
      <c r="I80" s="204"/>
      <c r="J80" s="74"/>
      <c r="K80" s="74"/>
      <c r="L80" s="72"/>
    </row>
    <row r="81">
      <c r="B81" s="28"/>
      <c r="C81" s="76" t="s">
        <v>264</v>
      </c>
      <c r="D81" s="206"/>
      <c r="E81" s="206"/>
      <c r="F81" s="206"/>
      <c r="G81" s="206"/>
      <c r="H81" s="206"/>
      <c r="I81" s="149"/>
      <c r="J81" s="206"/>
      <c r="K81" s="206"/>
      <c r="L81" s="207"/>
    </row>
    <row r="82" ht="16.5" customHeight="1">
      <c r="B82" s="28"/>
      <c r="C82" s="206"/>
      <c r="D82" s="206"/>
      <c r="E82" s="205" t="s">
        <v>265</v>
      </c>
      <c r="F82" s="206"/>
      <c r="G82" s="206"/>
      <c r="H82" s="206"/>
      <c r="I82" s="149"/>
      <c r="J82" s="206"/>
      <c r="K82" s="206"/>
      <c r="L82" s="207"/>
    </row>
    <row r="83">
      <c r="B83" s="28"/>
      <c r="C83" s="76" t="s">
        <v>266</v>
      </c>
      <c r="D83" s="206"/>
      <c r="E83" s="206"/>
      <c r="F83" s="206"/>
      <c r="G83" s="206"/>
      <c r="H83" s="206"/>
      <c r="I83" s="149"/>
      <c r="J83" s="206"/>
      <c r="K83" s="206"/>
      <c r="L83" s="207"/>
    </row>
    <row r="84" s="1" customFormat="1" ht="16.5" customHeight="1">
      <c r="B84" s="46"/>
      <c r="C84" s="74"/>
      <c r="D84" s="74"/>
      <c r="E84" s="208" t="s">
        <v>267</v>
      </c>
      <c r="F84" s="74"/>
      <c r="G84" s="74"/>
      <c r="H84" s="74"/>
      <c r="I84" s="204"/>
      <c r="J84" s="74"/>
      <c r="K84" s="74"/>
      <c r="L84" s="72"/>
    </row>
    <row r="85" s="1" customFormat="1" ht="14.4" customHeight="1">
      <c r="B85" s="46"/>
      <c r="C85" s="76" t="s">
        <v>268</v>
      </c>
      <c r="D85" s="74"/>
      <c r="E85" s="74"/>
      <c r="F85" s="74"/>
      <c r="G85" s="74"/>
      <c r="H85" s="74"/>
      <c r="I85" s="204"/>
      <c r="J85" s="74"/>
      <c r="K85" s="74"/>
      <c r="L85" s="72"/>
    </row>
    <row r="86" s="1" customFormat="1" ht="17.25" customHeight="1">
      <c r="B86" s="46"/>
      <c r="C86" s="74"/>
      <c r="D86" s="74"/>
      <c r="E86" s="82" t="str">
        <f>E13</f>
        <v>PS 01-11-01.01.1 - ÚRS</v>
      </c>
      <c r="F86" s="74"/>
      <c r="G86" s="74"/>
      <c r="H86" s="74"/>
      <c r="I86" s="204"/>
      <c r="J86" s="74"/>
      <c r="K86" s="74"/>
      <c r="L86" s="72"/>
    </row>
    <row r="87" s="1" customFormat="1" ht="6.96" customHeight="1">
      <c r="B87" s="46"/>
      <c r="C87" s="74"/>
      <c r="D87" s="74"/>
      <c r="E87" s="74"/>
      <c r="F87" s="74"/>
      <c r="G87" s="74"/>
      <c r="H87" s="74"/>
      <c r="I87" s="204"/>
      <c r="J87" s="74"/>
      <c r="K87" s="74"/>
      <c r="L87" s="72"/>
    </row>
    <row r="88" s="1" customFormat="1" ht="18" customHeight="1">
      <c r="B88" s="46"/>
      <c r="C88" s="76" t="s">
        <v>23</v>
      </c>
      <c r="D88" s="74"/>
      <c r="E88" s="74"/>
      <c r="F88" s="209" t="str">
        <f>F16</f>
        <v>Děčín</v>
      </c>
      <c r="G88" s="74"/>
      <c r="H88" s="74"/>
      <c r="I88" s="210" t="s">
        <v>25</v>
      </c>
      <c r="J88" s="85" t="str">
        <f>IF(J16="","",J16)</f>
        <v>24. 8. 2018</v>
      </c>
      <c r="K88" s="74"/>
      <c r="L88" s="72"/>
    </row>
    <row r="89" s="1" customFormat="1" ht="6.96" customHeight="1">
      <c r="B89" s="46"/>
      <c r="C89" s="74"/>
      <c r="D89" s="74"/>
      <c r="E89" s="74"/>
      <c r="F89" s="74"/>
      <c r="G89" s="74"/>
      <c r="H89" s="74"/>
      <c r="I89" s="204"/>
      <c r="J89" s="74"/>
      <c r="K89" s="74"/>
      <c r="L89" s="72"/>
    </row>
    <row r="90" s="1" customFormat="1">
      <c r="B90" s="46"/>
      <c r="C90" s="76" t="s">
        <v>27</v>
      </c>
      <c r="D90" s="74"/>
      <c r="E90" s="74"/>
      <c r="F90" s="209" t="str">
        <f>E19</f>
        <v xml:space="preserve"> </v>
      </c>
      <c r="G90" s="74"/>
      <c r="H90" s="74"/>
      <c r="I90" s="210" t="s">
        <v>32</v>
      </c>
      <c r="J90" s="209" t="str">
        <f>E25</f>
        <v xml:space="preserve"> </v>
      </c>
      <c r="K90" s="74"/>
      <c r="L90" s="72"/>
    </row>
    <row r="91" s="1" customFormat="1" ht="14.4" customHeight="1">
      <c r="B91" s="46"/>
      <c r="C91" s="76" t="s">
        <v>30</v>
      </c>
      <c r="D91" s="74"/>
      <c r="E91" s="74"/>
      <c r="F91" s="209" t="str">
        <f>IF(E22="","",E22)</f>
        <v/>
      </c>
      <c r="G91" s="74"/>
      <c r="H91" s="74"/>
      <c r="I91" s="204"/>
      <c r="J91" s="74"/>
      <c r="K91" s="74"/>
      <c r="L91" s="72"/>
    </row>
    <row r="92" s="1" customFormat="1" ht="10.32" customHeight="1">
      <c r="B92" s="46"/>
      <c r="C92" s="74"/>
      <c r="D92" s="74"/>
      <c r="E92" s="74"/>
      <c r="F92" s="74"/>
      <c r="G92" s="74"/>
      <c r="H92" s="74"/>
      <c r="I92" s="204"/>
      <c r="J92" s="74"/>
      <c r="K92" s="74"/>
      <c r="L92" s="72"/>
    </row>
    <row r="93" s="10" customFormat="1" ht="29.28" customHeight="1">
      <c r="B93" s="211"/>
      <c r="C93" s="212" t="s">
        <v>283</v>
      </c>
      <c r="D93" s="213" t="s">
        <v>55</v>
      </c>
      <c r="E93" s="213" t="s">
        <v>51</v>
      </c>
      <c r="F93" s="213" t="s">
        <v>284</v>
      </c>
      <c r="G93" s="213" t="s">
        <v>285</v>
      </c>
      <c r="H93" s="213" t="s">
        <v>286</v>
      </c>
      <c r="I93" s="214" t="s">
        <v>287</v>
      </c>
      <c r="J93" s="213" t="s">
        <v>273</v>
      </c>
      <c r="K93" s="215" t="s">
        <v>288</v>
      </c>
      <c r="L93" s="216"/>
      <c r="M93" s="102" t="s">
        <v>289</v>
      </c>
      <c r="N93" s="103" t="s">
        <v>40</v>
      </c>
      <c r="O93" s="103" t="s">
        <v>290</v>
      </c>
      <c r="P93" s="103" t="s">
        <v>291</v>
      </c>
      <c r="Q93" s="103" t="s">
        <v>292</v>
      </c>
      <c r="R93" s="103" t="s">
        <v>293</v>
      </c>
      <c r="S93" s="103" t="s">
        <v>294</v>
      </c>
      <c r="T93" s="104" t="s">
        <v>295</v>
      </c>
    </row>
    <row r="94" s="1" customFormat="1" ht="29.28" customHeight="1">
      <c r="B94" s="46"/>
      <c r="C94" s="108" t="s">
        <v>274</v>
      </c>
      <c r="D94" s="74"/>
      <c r="E94" s="74"/>
      <c r="F94" s="74"/>
      <c r="G94" s="74"/>
      <c r="H94" s="74"/>
      <c r="I94" s="204"/>
      <c r="J94" s="217">
        <f>BK94</f>
        <v>0</v>
      </c>
      <c r="K94" s="74"/>
      <c r="L94" s="72"/>
      <c r="M94" s="105"/>
      <c r="N94" s="106"/>
      <c r="O94" s="106"/>
      <c r="P94" s="218">
        <f>P95+P121</f>
        <v>0</v>
      </c>
      <c r="Q94" s="106"/>
      <c r="R94" s="218">
        <f>R95+R121</f>
        <v>38.798760000000001</v>
      </c>
      <c r="S94" s="106"/>
      <c r="T94" s="219">
        <f>T95+T121</f>
        <v>0</v>
      </c>
      <c r="AT94" s="24" t="s">
        <v>69</v>
      </c>
      <c r="AU94" s="24" t="s">
        <v>275</v>
      </c>
      <c r="BK94" s="220">
        <f>BK95+BK121</f>
        <v>0</v>
      </c>
    </row>
    <row r="95" s="11" customFormat="1" ht="37.44001" customHeight="1">
      <c r="B95" s="221"/>
      <c r="C95" s="222"/>
      <c r="D95" s="223" t="s">
        <v>69</v>
      </c>
      <c r="E95" s="224" t="s">
        <v>296</v>
      </c>
      <c r="F95" s="224" t="s">
        <v>297</v>
      </c>
      <c r="G95" s="222"/>
      <c r="H95" s="222"/>
      <c r="I95" s="225"/>
      <c r="J95" s="226">
        <f>BK95</f>
        <v>0</v>
      </c>
      <c r="K95" s="222"/>
      <c r="L95" s="227"/>
      <c r="M95" s="228"/>
      <c r="N95" s="229"/>
      <c r="O95" s="229"/>
      <c r="P95" s="230">
        <f>P96+P113</f>
        <v>0</v>
      </c>
      <c r="Q95" s="229"/>
      <c r="R95" s="230">
        <f>R96+R113</f>
        <v>7.012760000000001</v>
      </c>
      <c r="S95" s="229"/>
      <c r="T95" s="231">
        <f>T96+T113</f>
        <v>0</v>
      </c>
      <c r="AR95" s="232" t="s">
        <v>16</v>
      </c>
      <c r="AT95" s="233" t="s">
        <v>69</v>
      </c>
      <c r="AU95" s="233" t="s">
        <v>70</v>
      </c>
      <c r="AY95" s="232" t="s">
        <v>298</v>
      </c>
      <c r="BK95" s="234">
        <f>BK96+BK113</f>
        <v>0</v>
      </c>
    </row>
    <row r="96" s="11" customFormat="1" ht="19.92" customHeight="1">
      <c r="B96" s="221"/>
      <c r="C96" s="222"/>
      <c r="D96" s="223" t="s">
        <v>69</v>
      </c>
      <c r="E96" s="235" t="s">
        <v>16</v>
      </c>
      <c r="F96" s="235" t="s">
        <v>299</v>
      </c>
      <c r="G96" s="222"/>
      <c r="H96" s="222"/>
      <c r="I96" s="225"/>
      <c r="J96" s="236">
        <f>BK96</f>
        <v>0</v>
      </c>
      <c r="K96" s="222"/>
      <c r="L96" s="227"/>
      <c r="M96" s="228"/>
      <c r="N96" s="229"/>
      <c r="O96" s="229"/>
      <c r="P96" s="230">
        <f>SUM(P97:P112)</f>
        <v>0</v>
      </c>
      <c r="Q96" s="229"/>
      <c r="R96" s="230">
        <f>SUM(R97:R112)</f>
        <v>0</v>
      </c>
      <c r="S96" s="229"/>
      <c r="T96" s="231">
        <f>SUM(T97:T112)</f>
        <v>0</v>
      </c>
      <c r="AR96" s="232" t="s">
        <v>16</v>
      </c>
      <c r="AT96" s="233" t="s">
        <v>69</v>
      </c>
      <c r="AU96" s="233" t="s">
        <v>16</v>
      </c>
      <c r="AY96" s="232" t="s">
        <v>298</v>
      </c>
      <c r="BK96" s="234">
        <f>SUM(BK97:BK112)</f>
        <v>0</v>
      </c>
    </row>
    <row r="97" s="1" customFormat="1" ht="25.5" customHeight="1">
      <c r="B97" s="46"/>
      <c r="C97" s="237" t="s">
        <v>16</v>
      </c>
      <c r="D97" s="237" t="s">
        <v>300</v>
      </c>
      <c r="E97" s="238" t="s">
        <v>301</v>
      </c>
      <c r="F97" s="239" t="s">
        <v>302</v>
      </c>
      <c r="G97" s="240" t="s">
        <v>303</v>
      </c>
      <c r="H97" s="241">
        <v>126</v>
      </c>
      <c r="I97" s="242"/>
      <c r="J97" s="243">
        <f>ROUND(I97*H97,2)</f>
        <v>0</v>
      </c>
      <c r="K97" s="239" t="s">
        <v>304</v>
      </c>
      <c r="L97" s="72"/>
      <c r="M97" s="244" t="s">
        <v>21</v>
      </c>
      <c r="N97" s="245" t="s">
        <v>41</v>
      </c>
      <c r="O97" s="47"/>
      <c r="P97" s="246">
        <f>O97*H97</f>
        <v>0</v>
      </c>
      <c r="Q97" s="246">
        <v>0</v>
      </c>
      <c r="R97" s="246">
        <f>Q97*H97</f>
        <v>0</v>
      </c>
      <c r="S97" s="246">
        <v>0</v>
      </c>
      <c r="T97" s="247">
        <f>S97*H97</f>
        <v>0</v>
      </c>
      <c r="AR97" s="24" t="s">
        <v>90</v>
      </c>
      <c r="AT97" s="24" t="s">
        <v>300</v>
      </c>
      <c r="AU97" s="24" t="s">
        <v>78</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90</v>
      </c>
      <c r="BM97" s="24" t="s">
        <v>305</v>
      </c>
    </row>
    <row r="98" s="12" customFormat="1">
      <c r="B98" s="249"/>
      <c r="C98" s="250"/>
      <c r="D98" s="251" t="s">
        <v>306</v>
      </c>
      <c r="E98" s="252" t="s">
        <v>21</v>
      </c>
      <c r="F98" s="253" t="s">
        <v>307</v>
      </c>
      <c r="G98" s="250"/>
      <c r="H98" s="254">
        <v>126</v>
      </c>
      <c r="I98" s="255"/>
      <c r="J98" s="250"/>
      <c r="K98" s="250"/>
      <c r="L98" s="256"/>
      <c r="M98" s="257"/>
      <c r="N98" s="258"/>
      <c r="O98" s="258"/>
      <c r="P98" s="258"/>
      <c r="Q98" s="258"/>
      <c r="R98" s="258"/>
      <c r="S98" s="258"/>
      <c r="T98" s="259"/>
      <c r="AT98" s="260" t="s">
        <v>306</v>
      </c>
      <c r="AU98" s="260" t="s">
        <v>78</v>
      </c>
      <c r="AV98" s="12" t="s">
        <v>78</v>
      </c>
      <c r="AW98" s="12" t="s">
        <v>33</v>
      </c>
      <c r="AX98" s="12" t="s">
        <v>70</v>
      </c>
      <c r="AY98" s="260" t="s">
        <v>298</v>
      </c>
    </row>
    <row r="99" s="13" customFormat="1">
      <c r="B99" s="261"/>
      <c r="C99" s="262"/>
      <c r="D99" s="251" t="s">
        <v>306</v>
      </c>
      <c r="E99" s="263" t="s">
        <v>21</v>
      </c>
      <c r="F99" s="264" t="s">
        <v>308</v>
      </c>
      <c r="G99" s="262"/>
      <c r="H99" s="263" t="s">
        <v>21</v>
      </c>
      <c r="I99" s="265"/>
      <c r="J99" s="262"/>
      <c r="K99" s="262"/>
      <c r="L99" s="266"/>
      <c r="M99" s="267"/>
      <c r="N99" s="268"/>
      <c r="O99" s="268"/>
      <c r="P99" s="268"/>
      <c r="Q99" s="268"/>
      <c r="R99" s="268"/>
      <c r="S99" s="268"/>
      <c r="T99" s="269"/>
      <c r="AT99" s="270" t="s">
        <v>306</v>
      </c>
      <c r="AU99" s="270" t="s">
        <v>78</v>
      </c>
      <c r="AV99" s="13" t="s">
        <v>16</v>
      </c>
      <c r="AW99" s="13" t="s">
        <v>33</v>
      </c>
      <c r="AX99" s="13" t="s">
        <v>70</v>
      </c>
      <c r="AY99" s="270" t="s">
        <v>298</v>
      </c>
    </row>
    <row r="100" s="14" customFormat="1">
      <c r="B100" s="271"/>
      <c r="C100" s="272"/>
      <c r="D100" s="251" t="s">
        <v>306</v>
      </c>
      <c r="E100" s="273" t="s">
        <v>21</v>
      </c>
      <c r="F100" s="274" t="s">
        <v>309</v>
      </c>
      <c r="G100" s="272"/>
      <c r="H100" s="275">
        <v>126</v>
      </c>
      <c r="I100" s="276"/>
      <c r="J100" s="272"/>
      <c r="K100" s="272"/>
      <c r="L100" s="277"/>
      <c r="M100" s="278"/>
      <c r="N100" s="279"/>
      <c r="O100" s="279"/>
      <c r="P100" s="279"/>
      <c r="Q100" s="279"/>
      <c r="R100" s="279"/>
      <c r="S100" s="279"/>
      <c r="T100" s="280"/>
      <c r="AT100" s="281" t="s">
        <v>306</v>
      </c>
      <c r="AU100" s="281" t="s">
        <v>78</v>
      </c>
      <c r="AV100" s="14" t="s">
        <v>90</v>
      </c>
      <c r="AW100" s="14" t="s">
        <v>33</v>
      </c>
      <c r="AX100" s="14" t="s">
        <v>16</v>
      </c>
      <c r="AY100" s="281" t="s">
        <v>298</v>
      </c>
    </row>
    <row r="101" s="1" customFormat="1" ht="25.5" customHeight="1">
      <c r="B101" s="46"/>
      <c r="C101" s="237" t="s">
        <v>78</v>
      </c>
      <c r="D101" s="237" t="s">
        <v>300</v>
      </c>
      <c r="E101" s="238" t="s">
        <v>310</v>
      </c>
      <c r="F101" s="239" t="s">
        <v>311</v>
      </c>
      <c r="G101" s="240" t="s">
        <v>303</v>
      </c>
      <c r="H101" s="241">
        <v>1232</v>
      </c>
      <c r="I101" s="242"/>
      <c r="J101" s="243">
        <f>ROUND(I101*H101,2)</f>
        <v>0</v>
      </c>
      <c r="K101" s="239" t="s">
        <v>304</v>
      </c>
      <c r="L101" s="72"/>
      <c r="M101" s="244" t="s">
        <v>21</v>
      </c>
      <c r="N101" s="245" t="s">
        <v>41</v>
      </c>
      <c r="O101" s="47"/>
      <c r="P101" s="246">
        <f>O101*H101</f>
        <v>0</v>
      </c>
      <c r="Q101" s="246">
        <v>0</v>
      </c>
      <c r="R101" s="246">
        <f>Q101*H101</f>
        <v>0</v>
      </c>
      <c r="S101" s="246">
        <v>0</v>
      </c>
      <c r="T101" s="247">
        <f>S101*H101</f>
        <v>0</v>
      </c>
      <c r="AR101" s="24" t="s">
        <v>90</v>
      </c>
      <c r="AT101" s="24" t="s">
        <v>300</v>
      </c>
      <c r="AU101" s="24" t="s">
        <v>78</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90</v>
      </c>
      <c r="BM101" s="24" t="s">
        <v>312</v>
      </c>
    </row>
    <row r="102" s="12" customFormat="1">
      <c r="B102" s="249"/>
      <c r="C102" s="250"/>
      <c r="D102" s="251" t="s">
        <v>306</v>
      </c>
      <c r="E102" s="252" t="s">
        <v>21</v>
      </c>
      <c r="F102" s="253" t="s">
        <v>313</v>
      </c>
      <c r="G102" s="250"/>
      <c r="H102" s="254">
        <v>1120</v>
      </c>
      <c r="I102" s="255"/>
      <c r="J102" s="250"/>
      <c r="K102" s="250"/>
      <c r="L102" s="256"/>
      <c r="M102" s="257"/>
      <c r="N102" s="258"/>
      <c r="O102" s="258"/>
      <c r="P102" s="258"/>
      <c r="Q102" s="258"/>
      <c r="R102" s="258"/>
      <c r="S102" s="258"/>
      <c r="T102" s="259"/>
      <c r="AT102" s="260" t="s">
        <v>306</v>
      </c>
      <c r="AU102" s="260" t="s">
        <v>78</v>
      </c>
      <c r="AV102" s="12" t="s">
        <v>78</v>
      </c>
      <c r="AW102" s="12" t="s">
        <v>33</v>
      </c>
      <c r="AX102" s="12" t="s">
        <v>70</v>
      </c>
      <c r="AY102" s="260" t="s">
        <v>298</v>
      </c>
    </row>
    <row r="103" s="13" customFormat="1">
      <c r="B103" s="261"/>
      <c r="C103" s="262"/>
      <c r="D103" s="251" t="s">
        <v>306</v>
      </c>
      <c r="E103" s="263" t="s">
        <v>21</v>
      </c>
      <c r="F103" s="264" t="s">
        <v>314</v>
      </c>
      <c r="G103" s="262"/>
      <c r="H103" s="263" t="s">
        <v>21</v>
      </c>
      <c r="I103" s="265"/>
      <c r="J103" s="262"/>
      <c r="K103" s="262"/>
      <c r="L103" s="266"/>
      <c r="M103" s="267"/>
      <c r="N103" s="268"/>
      <c r="O103" s="268"/>
      <c r="P103" s="268"/>
      <c r="Q103" s="268"/>
      <c r="R103" s="268"/>
      <c r="S103" s="268"/>
      <c r="T103" s="269"/>
      <c r="AT103" s="270" t="s">
        <v>306</v>
      </c>
      <c r="AU103" s="270" t="s">
        <v>78</v>
      </c>
      <c r="AV103" s="13" t="s">
        <v>16</v>
      </c>
      <c r="AW103" s="13" t="s">
        <v>33</v>
      </c>
      <c r="AX103" s="13" t="s">
        <v>70</v>
      </c>
      <c r="AY103" s="270" t="s">
        <v>298</v>
      </c>
    </row>
    <row r="104" s="12" customFormat="1">
      <c r="B104" s="249"/>
      <c r="C104" s="250"/>
      <c r="D104" s="251" t="s">
        <v>306</v>
      </c>
      <c r="E104" s="252" t="s">
        <v>21</v>
      </c>
      <c r="F104" s="253" t="s">
        <v>315</v>
      </c>
      <c r="G104" s="250"/>
      <c r="H104" s="254">
        <v>112</v>
      </c>
      <c r="I104" s="255"/>
      <c r="J104" s="250"/>
      <c r="K104" s="250"/>
      <c r="L104" s="256"/>
      <c r="M104" s="257"/>
      <c r="N104" s="258"/>
      <c r="O104" s="258"/>
      <c r="P104" s="258"/>
      <c r="Q104" s="258"/>
      <c r="R104" s="258"/>
      <c r="S104" s="258"/>
      <c r="T104" s="259"/>
      <c r="AT104" s="260" t="s">
        <v>306</v>
      </c>
      <c r="AU104" s="260" t="s">
        <v>78</v>
      </c>
      <c r="AV104" s="12" t="s">
        <v>78</v>
      </c>
      <c r="AW104" s="12" t="s">
        <v>33</v>
      </c>
      <c r="AX104" s="12" t="s">
        <v>70</v>
      </c>
      <c r="AY104" s="260" t="s">
        <v>298</v>
      </c>
    </row>
    <row r="105" s="13" customFormat="1">
      <c r="B105" s="261"/>
      <c r="C105" s="262"/>
      <c r="D105" s="251" t="s">
        <v>306</v>
      </c>
      <c r="E105" s="263" t="s">
        <v>21</v>
      </c>
      <c r="F105" s="264" t="s">
        <v>314</v>
      </c>
      <c r="G105" s="262"/>
      <c r="H105" s="263" t="s">
        <v>21</v>
      </c>
      <c r="I105" s="265"/>
      <c r="J105" s="262"/>
      <c r="K105" s="262"/>
      <c r="L105" s="266"/>
      <c r="M105" s="267"/>
      <c r="N105" s="268"/>
      <c r="O105" s="268"/>
      <c r="P105" s="268"/>
      <c r="Q105" s="268"/>
      <c r="R105" s="268"/>
      <c r="S105" s="268"/>
      <c r="T105" s="269"/>
      <c r="AT105" s="270" t="s">
        <v>306</v>
      </c>
      <c r="AU105" s="270" t="s">
        <v>78</v>
      </c>
      <c r="AV105" s="13" t="s">
        <v>16</v>
      </c>
      <c r="AW105" s="13" t="s">
        <v>33</v>
      </c>
      <c r="AX105" s="13" t="s">
        <v>70</v>
      </c>
      <c r="AY105" s="270" t="s">
        <v>298</v>
      </c>
    </row>
    <row r="106" s="14" customFormat="1">
      <c r="B106" s="271"/>
      <c r="C106" s="272"/>
      <c r="D106" s="251" t="s">
        <v>306</v>
      </c>
      <c r="E106" s="273" t="s">
        <v>21</v>
      </c>
      <c r="F106" s="274" t="s">
        <v>309</v>
      </c>
      <c r="G106" s="272"/>
      <c r="H106" s="275">
        <v>1232</v>
      </c>
      <c r="I106" s="276"/>
      <c r="J106" s="272"/>
      <c r="K106" s="272"/>
      <c r="L106" s="277"/>
      <c r="M106" s="278"/>
      <c r="N106" s="279"/>
      <c r="O106" s="279"/>
      <c r="P106" s="279"/>
      <c r="Q106" s="279"/>
      <c r="R106" s="279"/>
      <c r="S106" s="279"/>
      <c r="T106" s="280"/>
      <c r="AT106" s="281" t="s">
        <v>306</v>
      </c>
      <c r="AU106" s="281" t="s">
        <v>78</v>
      </c>
      <c r="AV106" s="14" t="s">
        <v>90</v>
      </c>
      <c r="AW106" s="14" t="s">
        <v>33</v>
      </c>
      <c r="AX106" s="14" t="s">
        <v>16</v>
      </c>
      <c r="AY106" s="281" t="s">
        <v>298</v>
      </c>
    </row>
    <row r="107" s="1" customFormat="1" ht="25.5" customHeight="1">
      <c r="B107" s="46"/>
      <c r="C107" s="237" t="s">
        <v>85</v>
      </c>
      <c r="D107" s="237" t="s">
        <v>300</v>
      </c>
      <c r="E107" s="238" t="s">
        <v>316</v>
      </c>
      <c r="F107" s="239" t="s">
        <v>317</v>
      </c>
      <c r="G107" s="240" t="s">
        <v>318</v>
      </c>
      <c r="H107" s="241">
        <v>532</v>
      </c>
      <c r="I107" s="242"/>
      <c r="J107" s="243">
        <f>ROUND(I107*H107,2)</f>
        <v>0</v>
      </c>
      <c r="K107" s="239" t="s">
        <v>304</v>
      </c>
      <c r="L107" s="72"/>
      <c r="M107" s="244" t="s">
        <v>21</v>
      </c>
      <c r="N107" s="245" t="s">
        <v>41</v>
      </c>
      <c r="O107" s="47"/>
      <c r="P107" s="246">
        <f>O107*H107</f>
        <v>0</v>
      </c>
      <c r="Q107" s="246">
        <v>0</v>
      </c>
      <c r="R107" s="246">
        <f>Q107*H107</f>
        <v>0</v>
      </c>
      <c r="S107" s="246">
        <v>0</v>
      </c>
      <c r="T107" s="247">
        <f>S107*H107</f>
        <v>0</v>
      </c>
      <c r="AR107" s="24" t="s">
        <v>90</v>
      </c>
      <c r="AT107" s="24" t="s">
        <v>300</v>
      </c>
      <c r="AU107" s="24" t="s">
        <v>78</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90</v>
      </c>
      <c r="BM107" s="24" t="s">
        <v>319</v>
      </c>
    </row>
    <row r="108" s="1" customFormat="1">
      <c r="B108" s="46"/>
      <c r="C108" s="74"/>
      <c r="D108" s="251" t="s">
        <v>320</v>
      </c>
      <c r="E108" s="74"/>
      <c r="F108" s="282" t="s">
        <v>321</v>
      </c>
      <c r="G108" s="74"/>
      <c r="H108" s="74"/>
      <c r="I108" s="204"/>
      <c r="J108" s="74"/>
      <c r="K108" s="74"/>
      <c r="L108" s="72"/>
      <c r="M108" s="283"/>
      <c r="N108" s="47"/>
      <c r="O108" s="47"/>
      <c r="P108" s="47"/>
      <c r="Q108" s="47"/>
      <c r="R108" s="47"/>
      <c r="S108" s="47"/>
      <c r="T108" s="95"/>
      <c r="AT108" s="24" t="s">
        <v>320</v>
      </c>
      <c r="AU108" s="24" t="s">
        <v>78</v>
      </c>
    </row>
    <row r="109" s="12" customFormat="1">
      <c r="B109" s="249"/>
      <c r="C109" s="250"/>
      <c r="D109" s="251" t="s">
        <v>306</v>
      </c>
      <c r="E109" s="252" t="s">
        <v>21</v>
      </c>
      <c r="F109" s="253" t="s">
        <v>322</v>
      </c>
      <c r="G109" s="250"/>
      <c r="H109" s="254">
        <v>532</v>
      </c>
      <c r="I109" s="255"/>
      <c r="J109" s="250"/>
      <c r="K109" s="250"/>
      <c r="L109" s="256"/>
      <c r="M109" s="257"/>
      <c r="N109" s="258"/>
      <c r="O109" s="258"/>
      <c r="P109" s="258"/>
      <c r="Q109" s="258"/>
      <c r="R109" s="258"/>
      <c r="S109" s="258"/>
      <c r="T109" s="259"/>
      <c r="AT109" s="260" t="s">
        <v>306</v>
      </c>
      <c r="AU109" s="260" t="s">
        <v>78</v>
      </c>
      <c r="AV109" s="12" t="s">
        <v>78</v>
      </c>
      <c r="AW109" s="12" t="s">
        <v>33</v>
      </c>
      <c r="AX109" s="12" t="s">
        <v>70</v>
      </c>
      <c r="AY109" s="260" t="s">
        <v>298</v>
      </c>
    </row>
    <row r="110" s="13" customFormat="1">
      <c r="B110" s="261"/>
      <c r="C110" s="262"/>
      <c r="D110" s="251" t="s">
        <v>306</v>
      </c>
      <c r="E110" s="263" t="s">
        <v>21</v>
      </c>
      <c r="F110" s="264" t="s">
        <v>323</v>
      </c>
      <c r="G110" s="262"/>
      <c r="H110" s="263" t="s">
        <v>21</v>
      </c>
      <c r="I110" s="265"/>
      <c r="J110" s="262"/>
      <c r="K110" s="262"/>
      <c r="L110" s="266"/>
      <c r="M110" s="267"/>
      <c r="N110" s="268"/>
      <c r="O110" s="268"/>
      <c r="P110" s="268"/>
      <c r="Q110" s="268"/>
      <c r="R110" s="268"/>
      <c r="S110" s="268"/>
      <c r="T110" s="269"/>
      <c r="AT110" s="270" t="s">
        <v>306</v>
      </c>
      <c r="AU110" s="270" t="s">
        <v>78</v>
      </c>
      <c r="AV110" s="13" t="s">
        <v>16</v>
      </c>
      <c r="AW110" s="13" t="s">
        <v>33</v>
      </c>
      <c r="AX110" s="13" t="s">
        <v>70</v>
      </c>
      <c r="AY110" s="270" t="s">
        <v>298</v>
      </c>
    </row>
    <row r="111" s="14" customFormat="1">
      <c r="B111" s="271"/>
      <c r="C111" s="272"/>
      <c r="D111" s="251" t="s">
        <v>306</v>
      </c>
      <c r="E111" s="273" t="s">
        <v>21</v>
      </c>
      <c r="F111" s="274" t="s">
        <v>309</v>
      </c>
      <c r="G111" s="272"/>
      <c r="H111" s="275">
        <v>532</v>
      </c>
      <c r="I111" s="276"/>
      <c r="J111" s="272"/>
      <c r="K111" s="272"/>
      <c r="L111" s="277"/>
      <c r="M111" s="278"/>
      <c r="N111" s="279"/>
      <c r="O111" s="279"/>
      <c r="P111" s="279"/>
      <c r="Q111" s="279"/>
      <c r="R111" s="279"/>
      <c r="S111" s="279"/>
      <c r="T111" s="280"/>
      <c r="AT111" s="281" t="s">
        <v>306</v>
      </c>
      <c r="AU111" s="281" t="s">
        <v>78</v>
      </c>
      <c r="AV111" s="14" t="s">
        <v>90</v>
      </c>
      <c r="AW111" s="14" t="s">
        <v>33</v>
      </c>
      <c r="AX111" s="14" t="s">
        <v>16</v>
      </c>
      <c r="AY111" s="281" t="s">
        <v>298</v>
      </c>
    </row>
    <row r="112" s="1" customFormat="1" ht="25.5" customHeight="1">
      <c r="B112" s="46"/>
      <c r="C112" s="237" t="s">
        <v>90</v>
      </c>
      <c r="D112" s="237" t="s">
        <v>300</v>
      </c>
      <c r="E112" s="238" t="s">
        <v>324</v>
      </c>
      <c r="F112" s="239" t="s">
        <v>325</v>
      </c>
      <c r="G112" s="240" t="s">
        <v>303</v>
      </c>
      <c r="H112" s="241">
        <v>126</v>
      </c>
      <c r="I112" s="242"/>
      <c r="J112" s="243">
        <f>ROUND(I112*H112,2)</f>
        <v>0</v>
      </c>
      <c r="K112" s="239" t="s">
        <v>304</v>
      </c>
      <c r="L112" s="72"/>
      <c r="M112" s="244" t="s">
        <v>21</v>
      </c>
      <c r="N112" s="245" t="s">
        <v>41</v>
      </c>
      <c r="O112" s="47"/>
      <c r="P112" s="246">
        <f>O112*H112</f>
        <v>0</v>
      </c>
      <c r="Q112" s="246">
        <v>0</v>
      </c>
      <c r="R112" s="246">
        <f>Q112*H112</f>
        <v>0</v>
      </c>
      <c r="S112" s="246">
        <v>0</v>
      </c>
      <c r="T112" s="247">
        <f>S112*H112</f>
        <v>0</v>
      </c>
      <c r="AR112" s="24" t="s">
        <v>90</v>
      </c>
      <c r="AT112" s="24" t="s">
        <v>300</v>
      </c>
      <c r="AU112" s="24" t="s">
        <v>78</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90</v>
      </c>
      <c r="BM112" s="24" t="s">
        <v>326</v>
      </c>
    </row>
    <row r="113" s="11" customFormat="1" ht="29.88" customHeight="1">
      <c r="B113" s="221"/>
      <c r="C113" s="222"/>
      <c r="D113" s="223" t="s">
        <v>69</v>
      </c>
      <c r="E113" s="235" t="s">
        <v>85</v>
      </c>
      <c r="F113" s="235" t="s">
        <v>327</v>
      </c>
      <c r="G113" s="222"/>
      <c r="H113" s="222"/>
      <c r="I113" s="225"/>
      <c r="J113" s="236">
        <f>BK113</f>
        <v>0</v>
      </c>
      <c r="K113" s="222"/>
      <c r="L113" s="227"/>
      <c r="M113" s="228"/>
      <c r="N113" s="229"/>
      <c r="O113" s="229"/>
      <c r="P113" s="230">
        <f>SUM(P114:P120)</f>
        <v>0</v>
      </c>
      <c r="Q113" s="229"/>
      <c r="R113" s="230">
        <f>SUM(R114:R120)</f>
        <v>7.012760000000001</v>
      </c>
      <c r="S113" s="229"/>
      <c r="T113" s="231">
        <f>SUM(T114:T120)</f>
        <v>0</v>
      </c>
      <c r="AR113" s="232" t="s">
        <v>16</v>
      </c>
      <c r="AT113" s="233" t="s">
        <v>69</v>
      </c>
      <c r="AU113" s="233" t="s">
        <v>16</v>
      </c>
      <c r="AY113" s="232" t="s">
        <v>298</v>
      </c>
      <c r="BK113" s="234">
        <f>SUM(BK114:BK120)</f>
        <v>0</v>
      </c>
    </row>
    <row r="114" s="1" customFormat="1" ht="16.5" customHeight="1">
      <c r="B114" s="46"/>
      <c r="C114" s="237" t="s">
        <v>328</v>
      </c>
      <c r="D114" s="237" t="s">
        <v>300</v>
      </c>
      <c r="E114" s="238" t="s">
        <v>329</v>
      </c>
      <c r="F114" s="239" t="s">
        <v>330</v>
      </c>
      <c r="G114" s="240" t="s">
        <v>318</v>
      </c>
      <c r="H114" s="241">
        <v>191</v>
      </c>
      <c r="I114" s="242"/>
      <c r="J114" s="243">
        <f>ROUND(I114*H114,2)</f>
        <v>0</v>
      </c>
      <c r="K114" s="239" t="s">
        <v>304</v>
      </c>
      <c r="L114" s="72"/>
      <c r="M114" s="244" t="s">
        <v>21</v>
      </c>
      <c r="N114" s="245" t="s">
        <v>41</v>
      </c>
      <c r="O114" s="47"/>
      <c r="P114" s="246">
        <f>O114*H114</f>
        <v>0</v>
      </c>
      <c r="Q114" s="246">
        <v>0.02</v>
      </c>
      <c r="R114" s="246">
        <f>Q114*H114</f>
        <v>3.8200000000000003</v>
      </c>
      <c r="S114" s="246">
        <v>0</v>
      </c>
      <c r="T114" s="247">
        <f>S114*H114</f>
        <v>0</v>
      </c>
      <c r="AR114" s="24" t="s">
        <v>90</v>
      </c>
      <c r="AT114" s="24" t="s">
        <v>300</v>
      </c>
      <c r="AU114" s="24" t="s">
        <v>78</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90</v>
      </c>
      <c r="BM114" s="24" t="s">
        <v>331</v>
      </c>
    </row>
    <row r="115" s="1" customFormat="1" ht="16.5" customHeight="1">
      <c r="B115" s="46"/>
      <c r="C115" s="284" t="s">
        <v>332</v>
      </c>
      <c r="D115" s="284" t="s">
        <v>333</v>
      </c>
      <c r="E115" s="285" t="s">
        <v>334</v>
      </c>
      <c r="F115" s="286" t="s">
        <v>335</v>
      </c>
      <c r="G115" s="287" t="s">
        <v>318</v>
      </c>
      <c r="H115" s="288">
        <v>64</v>
      </c>
      <c r="I115" s="289"/>
      <c r="J115" s="290">
        <f>ROUND(I115*H115,2)</f>
        <v>0</v>
      </c>
      <c r="K115" s="286" t="s">
        <v>304</v>
      </c>
      <c r="L115" s="291"/>
      <c r="M115" s="292" t="s">
        <v>21</v>
      </c>
      <c r="N115" s="293" t="s">
        <v>41</v>
      </c>
      <c r="O115" s="47"/>
      <c r="P115" s="246">
        <f>O115*H115</f>
        <v>0</v>
      </c>
      <c r="Q115" s="246">
        <v>0.01788</v>
      </c>
      <c r="R115" s="246">
        <f>Q115*H115</f>
        <v>1.14432</v>
      </c>
      <c r="S115" s="246">
        <v>0</v>
      </c>
      <c r="T115" s="247">
        <f>S115*H115</f>
        <v>0</v>
      </c>
      <c r="AR115" s="24" t="s">
        <v>336</v>
      </c>
      <c r="AT115" s="24" t="s">
        <v>333</v>
      </c>
      <c r="AU115" s="24" t="s">
        <v>78</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90</v>
      </c>
      <c r="BM115" s="24" t="s">
        <v>337</v>
      </c>
    </row>
    <row r="116" s="1" customFormat="1" ht="16.5" customHeight="1">
      <c r="B116" s="46"/>
      <c r="C116" s="284" t="s">
        <v>338</v>
      </c>
      <c r="D116" s="284" t="s">
        <v>333</v>
      </c>
      <c r="E116" s="285" t="s">
        <v>339</v>
      </c>
      <c r="F116" s="286" t="s">
        <v>340</v>
      </c>
      <c r="G116" s="287" t="s">
        <v>341</v>
      </c>
      <c r="H116" s="288">
        <v>32</v>
      </c>
      <c r="I116" s="289"/>
      <c r="J116" s="290">
        <f>ROUND(I116*H116,2)</f>
        <v>0</v>
      </c>
      <c r="K116" s="286" t="s">
        <v>304</v>
      </c>
      <c r="L116" s="291"/>
      <c r="M116" s="292" t="s">
        <v>21</v>
      </c>
      <c r="N116" s="293" t="s">
        <v>41</v>
      </c>
      <c r="O116" s="47"/>
      <c r="P116" s="246">
        <f>O116*H116</f>
        <v>0</v>
      </c>
      <c r="Q116" s="246">
        <v>0.00020000000000000001</v>
      </c>
      <c r="R116" s="246">
        <f>Q116*H116</f>
        <v>0.0064000000000000003</v>
      </c>
      <c r="S116" s="246">
        <v>0</v>
      </c>
      <c r="T116" s="247">
        <f>S116*H116</f>
        <v>0</v>
      </c>
      <c r="AR116" s="24" t="s">
        <v>336</v>
      </c>
      <c r="AT116" s="24" t="s">
        <v>333</v>
      </c>
      <c r="AU116" s="24" t="s">
        <v>78</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90</v>
      </c>
      <c r="BM116" s="24" t="s">
        <v>342</v>
      </c>
    </row>
    <row r="117" s="1" customFormat="1" ht="16.5" customHeight="1">
      <c r="B117" s="46"/>
      <c r="C117" s="284" t="s">
        <v>336</v>
      </c>
      <c r="D117" s="284" t="s">
        <v>333</v>
      </c>
      <c r="E117" s="285" t="s">
        <v>343</v>
      </c>
      <c r="F117" s="286" t="s">
        <v>344</v>
      </c>
      <c r="G117" s="287" t="s">
        <v>318</v>
      </c>
      <c r="H117" s="288">
        <v>127</v>
      </c>
      <c r="I117" s="289"/>
      <c r="J117" s="290">
        <f>ROUND(I117*H117,2)</f>
        <v>0</v>
      </c>
      <c r="K117" s="286" t="s">
        <v>304</v>
      </c>
      <c r="L117" s="291"/>
      <c r="M117" s="292" t="s">
        <v>21</v>
      </c>
      <c r="N117" s="293" t="s">
        <v>41</v>
      </c>
      <c r="O117" s="47"/>
      <c r="P117" s="246">
        <f>O117*H117</f>
        <v>0</v>
      </c>
      <c r="Q117" s="246">
        <v>0.01252</v>
      </c>
      <c r="R117" s="246">
        <f>Q117*H117</f>
        <v>1.5900399999999999</v>
      </c>
      <c r="S117" s="246">
        <v>0</v>
      </c>
      <c r="T117" s="247">
        <f>S117*H117</f>
        <v>0</v>
      </c>
      <c r="AR117" s="24" t="s">
        <v>336</v>
      </c>
      <c r="AT117" s="24" t="s">
        <v>333</v>
      </c>
      <c r="AU117" s="24" t="s">
        <v>78</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90</v>
      </c>
      <c r="BM117" s="24" t="s">
        <v>345</v>
      </c>
    </row>
    <row r="118" s="1" customFormat="1" ht="16.5" customHeight="1">
      <c r="B118" s="46"/>
      <c r="C118" s="284" t="s">
        <v>346</v>
      </c>
      <c r="D118" s="284" t="s">
        <v>333</v>
      </c>
      <c r="E118" s="285" t="s">
        <v>347</v>
      </c>
      <c r="F118" s="286" t="s">
        <v>348</v>
      </c>
      <c r="G118" s="287" t="s">
        <v>341</v>
      </c>
      <c r="H118" s="288">
        <v>64</v>
      </c>
      <c r="I118" s="289"/>
      <c r="J118" s="290">
        <f>ROUND(I118*H118,2)</f>
        <v>0</v>
      </c>
      <c r="K118" s="286" t="s">
        <v>304</v>
      </c>
      <c r="L118" s="291"/>
      <c r="M118" s="292" t="s">
        <v>21</v>
      </c>
      <c r="N118" s="293" t="s">
        <v>41</v>
      </c>
      <c r="O118" s="47"/>
      <c r="P118" s="246">
        <f>O118*H118</f>
        <v>0</v>
      </c>
      <c r="Q118" s="246">
        <v>0.00050000000000000001</v>
      </c>
      <c r="R118" s="246">
        <f>Q118*H118</f>
        <v>0.032000000000000001</v>
      </c>
      <c r="S118" s="246">
        <v>0</v>
      </c>
      <c r="T118" s="247">
        <f>S118*H118</f>
        <v>0</v>
      </c>
      <c r="AR118" s="24" t="s">
        <v>336</v>
      </c>
      <c r="AT118" s="24" t="s">
        <v>333</v>
      </c>
      <c r="AU118" s="24" t="s">
        <v>78</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90</v>
      </c>
      <c r="BM118" s="24" t="s">
        <v>349</v>
      </c>
    </row>
    <row r="119" s="1" customFormat="1" ht="16.5" customHeight="1">
      <c r="B119" s="46"/>
      <c r="C119" s="284" t="s">
        <v>350</v>
      </c>
      <c r="D119" s="284" t="s">
        <v>333</v>
      </c>
      <c r="E119" s="285" t="s">
        <v>351</v>
      </c>
      <c r="F119" s="286" t="s">
        <v>352</v>
      </c>
      <c r="G119" s="287" t="s">
        <v>341</v>
      </c>
      <c r="H119" s="288">
        <v>10</v>
      </c>
      <c r="I119" s="289"/>
      <c r="J119" s="290">
        <f>ROUND(I119*H119,2)</f>
        <v>0</v>
      </c>
      <c r="K119" s="286" t="s">
        <v>304</v>
      </c>
      <c r="L119" s="291"/>
      <c r="M119" s="292" t="s">
        <v>21</v>
      </c>
      <c r="N119" s="293" t="s">
        <v>41</v>
      </c>
      <c r="O119" s="47"/>
      <c r="P119" s="246">
        <f>O119*H119</f>
        <v>0</v>
      </c>
      <c r="Q119" s="246">
        <v>0.029999999999999999</v>
      </c>
      <c r="R119" s="246">
        <f>Q119*H119</f>
        <v>0.29999999999999999</v>
      </c>
      <c r="S119" s="246">
        <v>0</v>
      </c>
      <c r="T119" s="247">
        <f>S119*H119</f>
        <v>0</v>
      </c>
      <c r="AR119" s="24" t="s">
        <v>336</v>
      </c>
      <c r="AT119" s="24" t="s">
        <v>333</v>
      </c>
      <c r="AU119" s="24" t="s">
        <v>78</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90</v>
      </c>
      <c r="BM119" s="24" t="s">
        <v>353</v>
      </c>
    </row>
    <row r="120" s="1" customFormat="1" ht="16.5" customHeight="1">
      <c r="B120" s="46"/>
      <c r="C120" s="284" t="s">
        <v>354</v>
      </c>
      <c r="D120" s="284" t="s">
        <v>333</v>
      </c>
      <c r="E120" s="285" t="s">
        <v>355</v>
      </c>
      <c r="F120" s="286" t="s">
        <v>356</v>
      </c>
      <c r="G120" s="287" t="s">
        <v>341</v>
      </c>
      <c r="H120" s="288">
        <v>10</v>
      </c>
      <c r="I120" s="289"/>
      <c r="J120" s="290">
        <f>ROUND(I120*H120,2)</f>
        <v>0</v>
      </c>
      <c r="K120" s="286" t="s">
        <v>304</v>
      </c>
      <c r="L120" s="291"/>
      <c r="M120" s="292" t="s">
        <v>21</v>
      </c>
      <c r="N120" s="293" t="s">
        <v>41</v>
      </c>
      <c r="O120" s="47"/>
      <c r="P120" s="246">
        <f>O120*H120</f>
        <v>0</v>
      </c>
      <c r="Q120" s="246">
        <v>0.012</v>
      </c>
      <c r="R120" s="246">
        <f>Q120*H120</f>
        <v>0.12</v>
      </c>
      <c r="S120" s="246">
        <v>0</v>
      </c>
      <c r="T120" s="247">
        <f>S120*H120</f>
        <v>0</v>
      </c>
      <c r="AR120" s="24" t="s">
        <v>336</v>
      </c>
      <c r="AT120" s="24" t="s">
        <v>333</v>
      </c>
      <c r="AU120" s="24" t="s">
        <v>78</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90</v>
      </c>
      <c r="BM120" s="24" t="s">
        <v>357</v>
      </c>
    </row>
    <row r="121" s="11" customFormat="1" ht="37.44001" customHeight="1">
      <c r="B121" s="221"/>
      <c r="C121" s="222"/>
      <c r="D121" s="223" t="s">
        <v>69</v>
      </c>
      <c r="E121" s="224" t="s">
        <v>333</v>
      </c>
      <c r="F121" s="224" t="s">
        <v>358</v>
      </c>
      <c r="G121" s="222"/>
      <c r="H121" s="222"/>
      <c r="I121" s="225"/>
      <c r="J121" s="226">
        <f>BK121</f>
        <v>0</v>
      </c>
      <c r="K121" s="222"/>
      <c r="L121" s="227"/>
      <c r="M121" s="228"/>
      <c r="N121" s="229"/>
      <c r="O121" s="229"/>
      <c r="P121" s="230">
        <f>P122+P126</f>
        <v>0</v>
      </c>
      <c r="Q121" s="229"/>
      <c r="R121" s="230">
        <f>R122+R126</f>
        <v>31.785999999999998</v>
      </c>
      <c r="S121" s="229"/>
      <c r="T121" s="231">
        <f>T122+T126</f>
        <v>0</v>
      </c>
      <c r="AR121" s="232" t="s">
        <v>85</v>
      </c>
      <c r="AT121" s="233" t="s">
        <v>69</v>
      </c>
      <c r="AU121" s="233" t="s">
        <v>70</v>
      </c>
      <c r="AY121" s="232" t="s">
        <v>298</v>
      </c>
      <c r="BK121" s="234">
        <f>BK122+BK126</f>
        <v>0</v>
      </c>
    </row>
    <row r="122" s="11" customFormat="1" ht="19.92" customHeight="1">
      <c r="B122" s="221"/>
      <c r="C122" s="222"/>
      <c r="D122" s="223" t="s">
        <v>69</v>
      </c>
      <c r="E122" s="235" t="s">
        <v>359</v>
      </c>
      <c r="F122" s="235" t="s">
        <v>360</v>
      </c>
      <c r="G122" s="222"/>
      <c r="H122" s="222"/>
      <c r="I122" s="225"/>
      <c r="J122" s="236">
        <f>BK122</f>
        <v>0</v>
      </c>
      <c r="K122" s="222"/>
      <c r="L122" s="227"/>
      <c r="M122" s="228"/>
      <c r="N122" s="229"/>
      <c r="O122" s="229"/>
      <c r="P122" s="230">
        <f>SUM(P123:P125)</f>
        <v>0</v>
      </c>
      <c r="Q122" s="229"/>
      <c r="R122" s="230">
        <f>SUM(R123:R125)</f>
        <v>0.30600000000000005</v>
      </c>
      <c r="S122" s="229"/>
      <c r="T122" s="231">
        <f>SUM(T123:T125)</f>
        <v>0</v>
      </c>
      <c r="AR122" s="232" t="s">
        <v>85</v>
      </c>
      <c r="AT122" s="233" t="s">
        <v>69</v>
      </c>
      <c r="AU122" s="233" t="s">
        <v>16</v>
      </c>
      <c r="AY122" s="232" t="s">
        <v>298</v>
      </c>
      <c r="BK122" s="234">
        <f>SUM(BK123:BK125)</f>
        <v>0</v>
      </c>
    </row>
    <row r="123" s="1" customFormat="1" ht="25.5" customHeight="1">
      <c r="B123" s="46"/>
      <c r="C123" s="237" t="s">
        <v>361</v>
      </c>
      <c r="D123" s="237" t="s">
        <v>300</v>
      </c>
      <c r="E123" s="238" t="s">
        <v>362</v>
      </c>
      <c r="F123" s="239" t="s">
        <v>363</v>
      </c>
      <c r="G123" s="240" t="s">
        <v>318</v>
      </c>
      <c r="H123" s="241">
        <v>150</v>
      </c>
      <c r="I123" s="242"/>
      <c r="J123" s="243">
        <f>ROUND(I123*H123,2)</f>
        <v>0</v>
      </c>
      <c r="K123" s="239" t="s">
        <v>304</v>
      </c>
      <c r="L123" s="72"/>
      <c r="M123" s="244" t="s">
        <v>21</v>
      </c>
      <c r="N123" s="245" t="s">
        <v>41</v>
      </c>
      <c r="O123" s="47"/>
      <c r="P123" s="246">
        <f>O123*H123</f>
        <v>0</v>
      </c>
      <c r="Q123" s="246">
        <v>0</v>
      </c>
      <c r="R123" s="246">
        <f>Q123*H123</f>
        <v>0</v>
      </c>
      <c r="S123" s="246">
        <v>0</v>
      </c>
      <c r="T123" s="247">
        <f>S123*H123</f>
        <v>0</v>
      </c>
      <c r="AR123" s="24" t="s">
        <v>364</v>
      </c>
      <c r="AT123" s="24" t="s">
        <v>300</v>
      </c>
      <c r="AU123" s="24" t="s">
        <v>78</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364</v>
      </c>
      <c r="BM123" s="24" t="s">
        <v>365</v>
      </c>
    </row>
    <row r="124" s="1" customFormat="1">
      <c r="B124" s="46"/>
      <c r="C124" s="74"/>
      <c r="D124" s="251" t="s">
        <v>320</v>
      </c>
      <c r="E124" s="74"/>
      <c r="F124" s="282" t="s">
        <v>321</v>
      </c>
      <c r="G124" s="74"/>
      <c r="H124" s="74"/>
      <c r="I124" s="204"/>
      <c r="J124" s="74"/>
      <c r="K124" s="74"/>
      <c r="L124" s="72"/>
      <c r="M124" s="283"/>
      <c r="N124" s="47"/>
      <c r="O124" s="47"/>
      <c r="P124" s="47"/>
      <c r="Q124" s="47"/>
      <c r="R124" s="47"/>
      <c r="S124" s="47"/>
      <c r="T124" s="95"/>
      <c r="AT124" s="24" t="s">
        <v>320</v>
      </c>
      <c r="AU124" s="24" t="s">
        <v>78</v>
      </c>
    </row>
    <row r="125" s="1" customFormat="1" ht="16.5" customHeight="1">
      <c r="B125" s="46"/>
      <c r="C125" s="284" t="s">
        <v>366</v>
      </c>
      <c r="D125" s="284" t="s">
        <v>333</v>
      </c>
      <c r="E125" s="285" t="s">
        <v>367</v>
      </c>
      <c r="F125" s="286" t="s">
        <v>368</v>
      </c>
      <c r="G125" s="287" t="s">
        <v>369</v>
      </c>
      <c r="H125" s="288">
        <v>600</v>
      </c>
      <c r="I125" s="289"/>
      <c r="J125" s="290">
        <f>ROUND(I125*H125,2)</f>
        <v>0</v>
      </c>
      <c r="K125" s="286" t="s">
        <v>304</v>
      </c>
      <c r="L125" s="291"/>
      <c r="M125" s="292" t="s">
        <v>21</v>
      </c>
      <c r="N125" s="293" t="s">
        <v>41</v>
      </c>
      <c r="O125" s="47"/>
      <c r="P125" s="246">
        <f>O125*H125</f>
        <v>0</v>
      </c>
      <c r="Q125" s="246">
        <v>0.00051000000000000004</v>
      </c>
      <c r="R125" s="246">
        <f>Q125*H125</f>
        <v>0.30600000000000005</v>
      </c>
      <c r="S125" s="246">
        <v>0</v>
      </c>
      <c r="T125" s="247">
        <f>S125*H125</f>
        <v>0</v>
      </c>
      <c r="AR125" s="24" t="s">
        <v>370</v>
      </c>
      <c r="AT125" s="24" t="s">
        <v>333</v>
      </c>
      <c r="AU125" s="24" t="s">
        <v>78</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370</v>
      </c>
      <c r="BM125" s="24" t="s">
        <v>371</v>
      </c>
    </row>
    <row r="126" s="11" customFormat="1" ht="29.88" customHeight="1">
      <c r="B126" s="221"/>
      <c r="C126" s="222"/>
      <c r="D126" s="223" t="s">
        <v>69</v>
      </c>
      <c r="E126" s="235" t="s">
        <v>372</v>
      </c>
      <c r="F126" s="235" t="s">
        <v>373</v>
      </c>
      <c r="G126" s="222"/>
      <c r="H126" s="222"/>
      <c r="I126" s="225"/>
      <c r="J126" s="236">
        <f>BK126</f>
        <v>0</v>
      </c>
      <c r="K126" s="222"/>
      <c r="L126" s="227"/>
      <c r="M126" s="228"/>
      <c r="N126" s="229"/>
      <c r="O126" s="229"/>
      <c r="P126" s="230">
        <f>SUM(P127:P132)</f>
        <v>0</v>
      </c>
      <c r="Q126" s="229"/>
      <c r="R126" s="230">
        <f>SUM(R127:R132)</f>
        <v>31.479999999999997</v>
      </c>
      <c r="S126" s="229"/>
      <c r="T126" s="231">
        <f>SUM(T127:T132)</f>
        <v>0</v>
      </c>
      <c r="AR126" s="232" t="s">
        <v>85</v>
      </c>
      <c r="AT126" s="233" t="s">
        <v>69</v>
      </c>
      <c r="AU126" s="233" t="s">
        <v>16</v>
      </c>
      <c r="AY126" s="232" t="s">
        <v>298</v>
      </c>
      <c r="BK126" s="234">
        <f>SUM(BK127:BK132)</f>
        <v>0</v>
      </c>
    </row>
    <row r="127" s="1" customFormat="1" ht="38.25" customHeight="1">
      <c r="B127" s="46"/>
      <c r="C127" s="237" t="s">
        <v>374</v>
      </c>
      <c r="D127" s="237" t="s">
        <v>300</v>
      </c>
      <c r="E127" s="238" t="s">
        <v>375</v>
      </c>
      <c r="F127" s="239" t="s">
        <v>376</v>
      </c>
      <c r="G127" s="240" t="s">
        <v>318</v>
      </c>
      <c r="H127" s="241">
        <v>400</v>
      </c>
      <c r="I127" s="242"/>
      <c r="J127" s="243">
        <f>ROUND(I127*H127,2)</f>
        <v>0</v>
      </c>
      <c r="K127" s="239" t="s">
        <v>304</v>
      </c>
      <c r="L127" s="72"/>
      <c r="M127" s="244" t="s">
        <v>21</v>
      </c>
      <c r="N127" s="245" t="s">
        <v>41</v>
      </c>
      <c r="O127" s="47"/>
      <c r="P127" s="246">
        <f>O127*H127</f>
        <v>0</v>
      </c>
      <c r="Q127" s="246">
        <v>9.0000000000000006E-05</v>
      </c>
      <c r="R127" s="246">
        <f>Q127*H127</f>
        <v>0.036000000000000004</v>
      </c>
      <c r="S127" s="246">
        <v>0</v>
      </c>
      <c r="T127" s="247">
        <f>S127*H127</f>
        <v>0</v>
      </c>
      <c r="AR127" s="24" t="s">
        <v>364</v>
      </c>
      <c r="AT127" s="24" t="s">
        <v>300</v>
      </c>
      <c r="AU127" s="24" t="s">
        <v>78</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364</v>
      </c>
      <c r="BM127" s="24" t="s">
        <v>377</v>
      </c>
    </row>
    <row r="128" s="1" customFormat="1" ht="38.25" customHeight="1">
      <c r="B128" s="46"/>
      <c r="C128" s="237" t="s">
        <v>10</v>
      </c>
      <c r="D128" s="237" t="s">
        <v>300</v>
      </c>
      <c r="E128" s="238" t="s">
        <v>378</v>
      </c>
      <c r="F128" s="239" t="s">
        <v>379</v>
      </c>
      <c r="G128" s="240" t="s">
        <v>318</v>
      </c>
      <c r="H128" s="241">
        <v>2800</v>
      </c>
      <c r="I128" s="242"/>
      <c r="J128" s="243">
        <f>ROUND(I128*H128,2)</f>
        <v>0</v>
      </c>
      <c r="K128" s="239" t="s">
        <v>304</v>
      </c>
      <c r="L128" s="72"/>
      <c r="M128" s="244" t="s">
        <v>21</v>
      </c>
      <c r="N128" s="245" t="s">
        <v>41</v>
      </c>
      <c r="O128" s="47"/>
      <c r="P128" s="246">
        <f>O128*H128</f>
        <v>0</v>
      </c>
      <c r="Q128" s="246">
        <v>0.00012</v>
      </c>
      <c r="R128" s="246">
        <f>Q128*H128</f>
        <v>0.33600000000000002</v>
      </c>
      <c r="S128" s="246">
        <v>0</v>
      </c>
      <c r="T128" s="247">
        <f>S128*H128</f>
        <v>0</v>
      </c>
      <c r="AR128" s="24" t="s">
        <v>364</v>
      </c>
      <c r="AT128" s="24" t="s">
        <v>300</v>
      </c>
      <c r="AU128" s="24" t="s">
        <v>78</v>
      </c>
      <c r="AY128" s="24" t="s">
        <v>298</v>
      </c>
      <c r="BE128" s="248">
        <f>IF(N128="základní",J128,0)</f>
        <v>0</v>
      </c>
      <c r="BF128" s="248">
        <f>IF(N128="snížená",J128,0)</f>
        <v>0</v>
      </c>
      <c r="BG128" s="248">
        <f>IF(N128="zákl. přenesená",J128,0)</f>
        <v>0</v>
      </c>
      <c r="BH128" s="248">
        <f>IF(N128="sníž. přenesená",J128,0)</f>
        <v>0</v>
      </c>
      <c r="BI128" s="248">
        <f>IF(N128="nulová",J128,0)</f>
        <v>0</v>
      </c>
      <c r="BJ128" s="24" t="s">
        <v>16</v>
      </c>
      <c r="BK128" s="248">
        <f>ROUND(I128*H128,2)</f>
        <v>0</v>
      </c>
      <c r="BL128" s="24" t="s">
        <v>364</v>
      </c>
      <c r="BM128" s="24" t="s">
        <v>380</v>
      </c>
    </row>
    <row r="129" s="1" customFormat="1" ht="38.25" customHeight="1">
      <c r="B129" s="46"/>
      <c r="C129" s="237" t="s">
        <v>381</v>
      </c>
      <c r="D129" s="237" t="s">
        <v>300</v>
      </c>
      <c r="E129" s="238" t="s">
        <v>382</v>
      </c>
      <c r="F129" s="239" t="s">
        <v>383</v>
      </c>
      <c r="G129" s="240" t="s">
        <v>318</v>
      </c>
      <c r="H129" s="241">
        <v>5656</v>
      </c>
      <c r="I129" s="242"/>
      <c r="J129" s="243">
        <f>ROUND(I129*H129,2)</f>
        <v>0</v>
      </c>
      <c r="K129" s="239" t="s">
        <v>304</v>
      </c>
      <c r="L129" s="72"/>
      <c r="M129" s="244" t="s">
        <v>21</v>
      </c>
      <c r="N129" s="245" t="s">
        <v>41</v>
      </c>
      <c r="O129" s="47"/>
      <c r="P129" s="246">
        <f>O129*H129</f>
        <v>0</v>
      </c>
      <c r="Q129" s="246">
        <v>0</v>
      </c>
      <c r="R129" s="246">
        <f>Q129*H129</f>
        <v>0</v>
      </c>
      <c r="S129" s="246">
        <v>0</v>
      </c>
      <c r="T129" s="247">
        <f>S129*H129</f>
        <v>0</v>
      </c>
      <c r="AR129" s="24" t="s">
        <v>364</v>
      </c>
      <c r="AT129" s="24" t="s">
        <v>300</v>
      </c>
      <c r="AU129" s="24" t="s">
        <v>78</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364</v>
      </c>
      <c r="BM129" s="24" t="s">
        <v>384</v>
      </c>
    </row>
    <row r="130" s="1" customFormat="1" ht="16.5" customHeight="1">
      <c r="B130" s="46"/>
      <c r="C130" s="284" t="s">
        <v>385</v>
      </c>
      <c r="D130" s="284" t="s">
        <v>333</v>
      </c>
      <c r="E130" s="285" t="s">
        <v>386</v>
      </c>
      <c r="F130" s="286" t="s">
        <v>387</v>
      </c>
      <c r="G130" s="287" t="s">
        <v>318</v>
      </c>
      <c r="H130" s="288">
        <v>5656</v>
      </c>
      <c r="I130" s="289"/>
      <c r="J130" s="290">
        <f>ROUND(I130*H130,2)</f>
        <v>0</v>
      </c>
      <c r="K130" s="286" t="s">
        <v>304</v>
      </c>
      <c r="L130" s="291"/>
      <c r="M130" s="292" t="s">
        <v>21</v>
      </c>
      <c r="N130" s="293" t="s">
        <v>41</v>
      </c>
      <c r="O130" s="47"/>
      <c r="P130" s="246">
        <f>O130*H130</f>
        <v>0</v>
      </c>
      <c r="Q130" s="246">
        <v>0.0054999999999999997</v>
      </c>
      <c r="R130" s="246">
        <f>Q130*H130</f>
        <v>31.107999999999997</v>
      </c>
      <c r="S130" s="246">
        <v>0</v>
      </c>
      <c r="T130" s="247">
        <f>S130*H130</f>
        <v>0</v>
      </c>
      <c r="AR130" s="24" t="s">
        <v>370</v>
      </c>
      <c r="AT130" s="24" t="s">
        <v>333</v>
      </c>
      <c r="AU130" s="24" t="s">
        <v>78</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370</v>
      </c>
      <c r="BM130" s="24" t="s">
        <v>388</v>
      </c>
    </row>
    <row r="131" s="1" customFormat="1" ht="25.5" customHeight="1">
      <c r="B131" s="46"/>
      <c r="C131" s="237" t="s">
        <v>389</v>
      </c>
      <c r="D131" s="237" t="s">
        <v>300</v>
      </c>
      <c r="E131" s="238" t="s">
        <v>390</v>
      </c>
      <c r="F131" s="239" t="s">
        <v>391</v>
      </c>
      <c r="G131" s="240" t="s">
        <v>318</v>
      </c>
      <c r="H131" s="241">
        <v>400</v>
      </c>
      <c r="I131" s="242"/>
      <c r="J131" s="243">
        <f>ROUND(I131*H131,2)</f>
        <v>0</v>
      </c>
      <c r="K131" s="239" t="s">
        <v>304</v>
      </c>
      <c r="L131" s="72"/>
      <c r="M131" s="244" t="s">
        <v>21</v>
      </c>
      <c r="N131" s="245" t="s">
        <v>41</v>
      </c>
      <c r="O131" s="47"/>
      <c r="P131" s="246">
        <f>O131*H131</f>
        <v>0</v>
      </c>
      <c r="Q131" s="246">
        <v>0</v>
      </c>
      <c r="R131" s="246">
        <f>Q131*H131</f>
        <v>0</v>
      </c>
      <c r="S131" s="246">
        <v>0</v>
      </c>
      <c r="T131" s="247">
        <f>S131*H131</f>
        <v>0</v>
      </c>
      <c r="AR131" s="24" t="s">
        <v>364</v>
      </c>
      <c r="AT131" s="24" t="s">
        <v>300</v>
      </c>
      <c r="AU131" s="24" t="s">
        <v>78</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364</v>
      </c>
      <c r="BM131" s="24" t="s">
        <v>392</v>
      </c>
    </row>
    <row r="132" s="1" customFormat="1" ht="38.25" customHeight="1">
      <c r="B132" s="46"/>
      <c r="C132" s="237" t="s">
        <v>393</v>
      </c>
      <c r="D132" s="237" t="s">
        <v>300</v>
      </c>
      <c r="E132" s="238" t="s">
        <v>394</v>
      </c>
      <c r="F132" s="239" t="s">
        <v>395</v>
      </c>
      <c r="G132" s="240" t="s">
        <v>318</v>
      </c>
      <c r="H132" s="241">
        <v>2800</v>
      </c>
      <c r="I132" s="242"/>
      <c r="J132" s="243">
        <f>ROUND(I132*H132,2)</f>
        <v>0</v>
      </c>
      <c r="K132" s="239" t="s">
        <v>304</v>
      </c>
      <c r="L132" s="72"/>
      <c r="M132" s="244" t="s">
        <v>21</v>
      </c>
      <c r="N132" s="294" t="s">
        <v>41</v>
      </c>
      <c r="O132" s="295"/>
      <c r="P132" s="296">
        <f>O132*H132</f>
        <v>0</v>
      </c>
      <c r="Q132" s="296">
        <v>0</v>
      </c>
      <c r="R132" s="296">
        <f>Q132*H132</f>
        <v>0</v>
      </c>
      <c r="S132" s="296">
        <v>0</v>
      </c>
      <c r="T132" s="297">
        <f>S132*H132</f>
        <v>0</v>
      </c>
      <c r="AR132" s="24" t="s">
        <v>364</v>
      </c>
      <c r="AT132" s="24" t="s">
        <v>300</v>
      </c>
      <c r="AU132" s="24" t="s">
        <v>78</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364</v>
      </c>
      <c r="BM132" s="24" t="s">
        <v>396</v>
      </c>
    </row>
    <row r="133" s="1" customFormat="1" ht="6.96" customHeight="1">
      <c r="B133" s="67"/>
      <c r="C133" s="68"/>
      <c r="D133" s="68"/>
      <c r="E133" s="68"/>
      <c r="F133" s="68"/>
      <c r="G133" s="68"/>
      <c r="H133" s="68"/>
      <c r="I133" s="179"/>
      <c r="J133" s="68"/>
      <c r="K133" s="68"/>
      <c r="L133" s="72"/>
    </row>
  </sheetData>
  <sheetProtection sheet="1" autoFilter="0" formatColumns="0" formatRows="0" objects="1" scenarios="1" spinCount="100000" saltValue="4U3xcx0Y8w8TngPGS25KrymkQpjPOCRE3lHl3a0fzmfXQ6hwNbQdeVYH+HLqcEFyukt5TqWk3YDdA6ePQSDsRw==" hashValue="O94bD+ELODomfGTK6+l55yShEKuQzvwV/kXybFyCIeMm8VvOv4bLt0/Onsq59F15E10xcwxjE2X5qn/jCbmklg==" algorithmName="SHA-512" password="CC35"/>
  <autoFilter ref="C93:K132"/>
  <mergeCells count="16">
    <mergeCell ref="E7:H7"/>
    <mergeCell ref="E11:H11"/>
    <mergeCell ref="E9:H9"/>
    <mergeCell ref="E13:H13"/>
    <mergeCell ref="E28:H28"/>
    <mergeCell ref="E49:H49"/>
    <mergeCell ref="E53:H53"/>
    <mergeCell ref="E51:H51"/>
    <mergeCell ref="E55:H55"/>
    <mergeCell ref="J59:J60"/>
    <mergeCell ref="E80:H80"/>
    <mergeCell ref="E84:H84"/>
    <mergeCell ref="E82:H82"/>
    <mergeCell ref="E86:H86"/>
    <mergeCell ref="G1:H1"/>
    <mergeCell ref="L2:V2"/>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94</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397</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ROUND(SUM(BE89:BE144), 2)</f>
        <v>0</v>
      </c>
      <c r="G34" s="47"/>
      <c r="H34" s="47"/>
      <c r="I34" s="171">
        <v>0.20999999999999999</v>
      </c>
      <c r="J34" s="170">
        <f>ROUND(ROUND((SUM(BE89:BE144)), 2)*I34, 2)</f>
        <v>0</v>
      </c>
      <c r="K34" s="51"/>
    </row>
    <row r="35" s="1" customFormat="1" ht="14.4" customHeight="1">
      <c r="B35" s="46"/>
      <c r="C35" s="47"/>
      <c r="D35" s="47"/>
      <c r="E35" s="55" t="s">
        <v>42</v>
      </c>
      <c r="F35" s="170">
        <f>ROUND(SUM(BF89:BF144), 2)</f>
        <v>0</v>
      </c>
      <c r="G35" s="47"/>
      <c r="H35" s="47"/>
      <c r="I35" s="171">
        <v>0.14999999999999999</v>
      </c>
      <c r="J35" s="170">
        <f>ROUND(ROUND((SUM(BF89:BF144)), 2)*I35, 2)</f>
        <v>0</v>
      </c>
      <c r="K35" s="51"/>
    </row>
    <row r="36" hidden="1" s="1" customFormat="1" ht="14.4" customHeight="1">
      <c r="B36" s="46"/>
      <c r="C36" s="47"/>
      <c r="D36" s="47"/>
      <c r="E36" s="55" t="s">
        <v>43</v>
      </c>
      <c r="F36" s="170">
        <f>ROUND(SUM(BG89:BG144), 2)</f>
        <v>0</v>
      </c>
      <c r="G36" s="47"/>
      <c r="H36" s="47"/>
      <c r="I36" s="171">
        <v>0.20999999999999999</v>
      </c>
      <c r="J36" s="170">
        <v>0</v>
      </c>
      <c r="K36" s="51"/>
    </row>
    <row r="37" hidden="1" s="1" customFormat="1" ht="14.4" customHeight="1">
      <c r="B37" s="46"/>
      <c r="C37" s="47"/>
      <c r="D37" s="47"/>
      <c r="E37" s="55" t="s">
        <v>44</v>
      </c>
      <c r="F37" s="170">
        <f>ROUND(SUM(BH89:BH144), 2)</f>
        <v>0</v>
      </c>
      <c r="G37" s="47"/>
      <c r="H37" s="47"/>
      <c r="I37" s="171">
        <v>0.14999999999999999</v>
      </c>
      <c r="J37" s="170">
        <v>0</v>
      </c>
      <c r="K37" s="51"/>
    </row>
    <row r="38" hidden="1" s="1" customFormat="1" ht="14.4" customHeight="1">
      <c r="B38" s="46"/>
      <c r="C38" s="47"/>
      <c r="D38" s="47"/>
      <c r="E38" s="55" t="s">
        <v>45</v>
      </c>
      <c r="F38" s="170">
        <f>ROUND(SUM(BI89:BI144),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01-11-01.01.2 -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01-11-01.01.2 -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SUM(P91:P144)</f>
        <v>0</v>
      </c>
      <c r="Q90" s="229"/>
      <c r="R90" s="230">
        <f>SUM(R91:R144)</f>
        <v>0</v>
      </c>
      <c r="S90" s="229"/>
      <c r="T90" s="231">
        <f>SUM(T91:T144)</f>
        <v>0</v>
      </c>
      <c r="AR90" s="232" t="s">
        <v>90</v>
      </c>
      <c r="AT90" s="233" t="s">
        <v>69</v>
      </c>
      <c r="AU90" s="233" t="s">
        <v>70</v>
      </c>
      <c r="AY90" s="232" t="s">
        <v>298</v>
      </c>
      <c r="BK90" s="234">
        <f>SUM(BK91:BK144)</f>
        <v>0</v>
      </c>
    </row>
    <row r="91" s="1" customFormat="1" ht="38.25" customHeight="1">
      <c r="B91" s="46"/>
      <c r="C91" s="237" t="s">
        <v>16</v>
      </c>
      <c r="D91" s="237" t="s">
        <v>300</v>
      </c>
      <c r="E91" s="238" t="s">
        <v>401</v>
      </c>
      <c r="F91" s="239" t="s">
        <v>402</v>
      </c>
      <c r="G91" s="240" t="s">
        <v>341</v>
      </c>
      <c r="H91" s="241">
        <v>7</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405</v>
      </c>
    </row>
    <row r="92" s="1" customFormat="1" ht="16.5" customHeight="1">
      <c r="B92" s="46"/>
      <c r="C92" s="284" t="s">
        <v>78</v>
      </c>
      <c r="D92" s="284" t="s">
        <v>333</v>
      </c>
      <c r="E92" s="285" t="s">
        <v>406</v>
      </c>
      <c r="F92" s="286" t="s">
        <v>407</v>
      </c>
      <c r="G92" s="287" t="s">
        <v>341</v>
      </c>
      <c r="H92" s="288">
        <v>5</v>
      </c>
      <c r="I92" s="289"/>
      <c r="J92" s="290">
        <f>ROUND(I92*H92,2)</f>
        <v>0</v>
      </c>
      <c r="K92" s="286" t="s">
        <v>21</v>
      </c>
      <c r="L92" s="291"/>
      <c r="M92" s="292" t="s">
        <v>21</v>
      </c>
      <c r="N92" s="293" t="s">
        <v>41</v>
      </c>
      <c r="O92" s="47"/>
      <c r="P92" s="246">
        <f>O92*H92</f>
        <v>0</v>
      </c>
      <c r="Q92" s="246">
        <v>0</v>
      </c>
      <c r="R92" s="246">
        <f>Q92*H92</f>
        <v>0</v>
      </c>
      <c r="S92" s="246">
        <v>0</v>
      </c>
      <c r="T92" s="247">
        <f>S92*H92</f>
        <v>0</v>
      </c>
      <c r="AR92" s="24" t="s">
        <v>404</v>
      </c>
      <c r="AT92" s="24" t="s">
        <v>333</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408</v>
      </c>
    </row>
    <row r="93" s="1" customFormat="1" ht="16.5" customHeight="1">
      <c r="B93" s="46"/>
      <c r="C93" s="284" t="s">
        <v>85</v>
      </c>
      <c r="D93" s="284" t="s">
        <v>333</v>
      </c>
      <c r="E93" s="285" t="s">
        <v>409</v>
      </c>
      <c r="F93" s="286" t="s">
        <v>410</v>
      </c>
      <c r="G93" s="287" t="s">
        <v>341</v>
      </c>
      <c r="H93" s="288">
        <v>7</v>
      </c>
      <c r="I93" s="289"/>
      <c r="J93" s="290">
        <f>ROUND(I93*H93,2)</f>
        <v>0</v>
      </c>
      <c r="K93" s="286" t="s">
        <v>21</v>
      </c>
      <c r="L93" s="291"/>
      <c r="M93" s="292" t="s">
        <v>21</v>
      </c>
      <c r="N93" s="293" t="s">
        <v>41</v>
      </c>
      <c r="O93" s="47"/>
      <c r="P93" s="246">
        <f>O93*H93</f>
        <v>0</v>
      </c>
      <c r="Q93" s="246">
        <v>0</v>
      </c>
      <c r="R93" s="246">
        <f>Q93*H93</f>
        <v>0</v>
      </c>
      <c r="S93" s="246">
        <v>0</v>
      </c>
      <c r="T93" s="247">
        <f>S93*H93</f>
        <v>0</v>
      </c>
      <c r="AR93" s="24" t="s">
        <v>404</v>
      </c>
      <c r="AT93" s="24" t="s">
        <v>333</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411</v>
      </c>
    </row>
    <row r="94" s="1" customFormat="1" ht="16.5" customHeight="1">
      <c r="B94" s="46"/>
      <c r="C94" s="284" t="s">
        <v>90</v>
      </c>
      <c r="D94" s="284" t="s">
        <v>333</v>
      </c>
      <c r="E94" s="285" t="s">
        <v>412</v>
      </c>
      <c r="F94" s="286" t="s">
        <v>413</v>
      </c>
      <c r="G94" s="287" t="s">
        <v>341</v>
      </c>
      <c r="H94" s="288">
        <v>5</v>
      </c>
      <c r="I94" s="289"/>
      <c r="J94" s="290">
        <f>ROUND(I94*H94,2)</f>
        <v>0</v>
      </c>
      <c r="K94" s="286" t="s">
        <v>21</v>
      </c>
      <c r="L94" s="291"/>
      <c r="M94" s="292" t="s">
        <v>21</v>
      </c>
      <c r="N94" s="293" t="s">
        <v>41</v>
      </c>
      <c r="O94" s="47"/>
      <c r="P94" s="246">
        <f>O94*H94</f>
        <v>0</v>
      </c>
      <c r="Q94" s="246">
        <v>0</v>
      </c>
      <c r="R94" s="246">
        <f>Q94*H94</f>
        <v>0</v>
      </c>
      <c r="S94" s="246">
        <v>0</v>
      </c>
      <c r="T94" s="247">
        <f>S94*H94</f>
        <v>0</v>
      </c>
      <c r="AR94" s="24" t="s">
        <v>404</v>
      </c>
      <c r="AT94" s="24" t="s">
        <v>333</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414</v>
      </c>
    </row>
    <row r="95" s="1" customFormat="1" ht="16.5" customHeight="1">
      <c r="B95" s="46"/>
      <c r="C95" s="284" t="s">
        <v>328</v>
      </c>
      <c r="D95" s="284" t="s">
        <v>333</v>
      </c>
      <c r="E95" s="285" t="s">
        <v>415</v>
      </c>
      <c r="F95" s="286" t="s">
        <v>416</v>
      </c>
      <c r="G95" s="287" t="s">
        <v>341</v>
      </c>
      <c r="H95" s="288">
        <v>5</v>
      </c>
      <c r="I95" s="289"/>
      <c r="J95" s="290">
        <f>ROUND(I95*H95,2)</f>
        <v>0</v>
      </c>
      <c r="K95" s="286" t="s">
        <v>21</v>
      </c>
      <c r="L95" s="291"/>
      <c r="M95" s="292" t="s">
        <v>21</v>
      </c>
      <c r="N95" s="293" t="s">
        <v>41</v>
      </c>
      <c r="O95" s="47"/>
      <c r="P95" s="246">
        <f>O95*H95</f>
        <v>0</v>
      </c>
      <c r="Q95" s="246">
        <v>0</v>
      </c>
      <c r="R95" s="246">
        <f>Q95*H95</f>
        <v>0</v>
      </c>
      <c r="S95" s="246">
        <v>0</v>
      </c>
      <c r="T95" s="247">
        <f>S95*H95</f>
        <v>0</v>
      </c>
      <c r="AR95" s="24" t="s">
        <v>404</v>
      </c>
      <c r="AT95" s="24" t="s">
        <v>333</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404</v>
      </c>
      <c r="BM95" s="24" t="s">
        <v>417</v>
      </c>
    </row>
    <row r="96" s="1" customFormat="1" ht="16.5" customHeight="1">
      <c r="B96" s="46"/>
      <c r="C96" s="284" t="s">
        <v>332</v>
      </c>
      <c r="D96" s="284" t="s">
        <v>333</v>
      </c>
      <c r="E96" s="285" t="s">
        <v>418</v>
      </c>
      <c r="F96" s="286" t="s">
        <v>419</v>
      </c>
      <c r="G96" s="287" t="s">
        <v>341</v>
      </c>
      <c r="H96" s="288">
        <v>2</v>
      </c>
      <c r="I96" s="289"/>
      <c r="J96" s="290">
        <f>ROUND(I96*H96,2)</f>
        <v>0</v>
      </c>
      <c r="K96" s="286" t="s">
        <v>21</v>
      </c>
      <c r="L96" s="291"/>
      <c r="M96" s="292" t="s">
        <v>21</v>
      </c>
      <c r="N96" s="293" t="s">
        <v>41</v>
      </c>
      <c r="O96" s="47"/>
      <c r="P96" s="246">
        <f>O96*H96</f>
        <v>0</v>
      </c>
      <c r="Q96" s="246">
        <v>0</v>
      </c>
      <c r="R96" s="246">
        <f>Q96*H96</f>
        <v>0</v>
      </c>
      <c r="S96" s="246">
        <v>0</v>
      </c>
      <c r="T96" s="247">
        <f>S96*H96</f>
        <v>0</v>
      </c>
      <c r="AR96" s="24" t="s">
        <v>404</v>
      </c>
      <c r="AT96" s="24" t="s">
        <v>333</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404</v>
      </c>
      <c r="BM96" s="24" t="s">
        <v>420</v>
      </c>
    </row>
    <row r="97" s="1" customFormat="1" ht="16.5" customHeight="1">
      <c r="B97" s="46"/>
      <c r="C97" s="284" t="s">
        <v>338</v>
      </c>
      <c r="D97" s="284" t="s">
        <v>333</v>
      </c>
      <c r="E97" s="285" t="s">
        <v>421</v>
      </c>
      <c r="F97" s="286" t="s">
        <v>422</v>
      </c>
      <c r="G97" s="287" t="s">
        <v>341</v>
      </c>
      <c r="H97" s="288">
        <v>2</v>
      </c>
      <c r="I97" s="289"/>
      <c r="J97" s="290">
        <f>ROUND(I97*H97,2)</f>
        <v>0</v>
      </c>
      <c r="K97" s="286" t="s">
        <v>21</v>
      </c>
      <c r="L97" s="291"/>
      <c r="M97" s="292" t="s">
        <v>21</v>
      </c>
      <c r="N97" s="293" t="s">
        <v>41</v>
      </c>
      <c r="O97" s="47"/>
      <c r="P97" s="246">
        <f>O97*H97</f>
        <v>0</v>
      </c>
      <c r="Q97" s="246">
        <v>0</v>
      </c>
      <c r="R97" s="246">
        <f>Q97*H97</f>
        <v>0</v>
      </c>
      <c r="S97" s="246">
        <v>0</v>
      </c>
      <c r="T97" s="247">
        <f>S97*H97</f>
        <v>0</v>
      </c>
      <c r="AR97" s="24" t="s">
        <v>404</v>
      </c>
      <c r="AT97" s="24" t="s">
        <v>333</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404</v>
      </c>
      <c r="BM97" s="24" t="s">
        <v>423</v>
      </c>
    </row>
    <row r="98" s="1" customFormat="1" ht="16.5" customHeight="1">
      <c r="B98" s="46"/>
      <c r="C98" s="284" t="s">
        <v>336</v>
      </c>
      <c r="D98" s="284" t="s">
        <v>333</v>
      </c>
      <c r="E98" s="285" t="s">
        <v>424</v>
      </c>
      <c r="F98" s="286" t="s">
        <v>425</v>
      </c>
      <c r="G98" s="287" t="s">
        <v>341</v>
      </c>
      <c r="H98" s="288">
        <v>2</v>
      </c>
      <c r="I98" s="289"/>
      <c r="J98" s="290">
        <f>ROUND(I98*H98,2)</f>
        <v>0</v>
      </c>
      <c r="K98" s="286" t="s">
        <v>21</v>
      </c>
      <c r="L98" s="291"/>
      <c r="M98" s="292" t="s">
        <v>21</v>
      </c>
      <c r="N98" s="293" t="s">
        <v>41</v>
      </c>
      <c r="O98" s="47"/>
      <c r="P98" s="246">
        <f>O98*H98</f>
        <v>0</v>
      </c>
      <c r="Q98" s="246">
        <v>0</v>
      </c>
      <c r="R98" s="246">
        <f>Q98*H98</f>
        <v>0</v>
      </c>
      <c r="S98" s="246">
        <v>0</v>
      </c>
      <c r="T98" s="247">
        <f>S98*H98</f>
        <v>0</v>
      </c>
      <c r="AR98" s="24" t="s">
        <v>404</v>
      </c>
      <c r="AT98" s="24" t="s">
        <v>333</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426</v>
      </c>
    </row>
    <row r="99" s="1" customFormat="1" ht="16.5" customHeight="1">
      <c r="B99" s="46"/>
      <c r="C99" s="284" t="s">
        <v>346</v>
      </c>
      <c r="D99" s="284" t="s">
        <v>333</v>
      </c>
      <c r="E99" s="285" t="s">
        <v>427</v>
      </c>
      <c r="F99" s="286" t="s">
        <v>428</v>
      </c>
      <c r="G99" s="287" t="s">
        <v>318</v>
      </c>
      <c r="H99" s="288">
        <v>532</v>
      </c>
      <c r="I99" s="289"/>
      <c r="J99" s="290">
        <f>ROUND(I99*H99,2)</f>
        <v>0</v>
      </c>
      <c r="K99" s="286" t="s">
        <v>403</v>
      </c>
      <c r="L99" s="291"/>
      <c r="M99" s="292" t="s">
        <v>21</v>
      </c>
      <c r="N99" s="293" t="s">
        <v>41</v>
      </c>
      <c r="O99" s="47"/>
      <c r="P99" s="246">
        <f>O99*H99</f>
        <v>0</v>
      </c>
      <c r="Q99" s="246">
        <v>0</v>
      </c>
      <c r="R99" s="246">
        <f>Q99*H99</f>
        <v>0</v>
      </c>
      <c r="S99" s="246">
        <v>0</v>
      </c>
      <c r="T99" s="247">
        <f>S99*H99</f>
        <v>0</v>
      </c>
      <c r="AR99" s="24" t="s">
        <v>404</v>
      </c>
      <c r="AT99" s="24" t="s">
        <v>333</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404</v>
      </c>
      <c r="BM99" s="24" t="s">
        <v>429</v>
      </c>
    </row>
    <row r="100" s="1" customFormat="1" ht="63.75" customHeight="1">
      <c r="B100" s="46"/>
      <c r="C100" s="237" t="s">
        <v>350</v>
      </c>
      <c r="D100" s="237" t="s">
        <v>300</v>
      </c>
      <c r="E100" s="238" t="s">
        <v>430</v>
      </c>
      <c r="F100" s="239" t="s">
        <v>431</v>
      </c>
      <c r="G100" s="240" t="s">
        <v>318</v>
      </c>
      <c r="H100" s="241">
        <v>7112</v>
      </c>
      <c r="I100" s="242"/>
      <c r="J100" s="243">
        <f>ROUND(I100*H100,2)</f>
        <v>0</v>
      </c>
      <c r="K100" s="239" t="s">
        <v>403</v>
      </c>
      <c r="L100" s="72"/>
      <c r="M100" s="244" t="s">
        <v>21</v>
      </c>
      <c r="N100" s="245" t="s">
        <v>41</v>
      </c>
      <c r="O100" s="47"/>
      <c r="P100" s="246">
        <f>O100*H100</f>
        <v>0</v>
      </c>
      <c r="Q100" s="246">
        <v>0</v>
      </c>
      <c r="R100" s="246">
        <f>Q100*H100</f>
        <v>0</v>
      </c>
      <c r="S100" s="246">
        <v>0</v>
      </c>
      <c r="T100" s="247">
        <f>S100*H100</f>
        <v>0</v>
      </c>
      <c r="AR100" s="24" t="s">
        <v>404</v>
      </c>
      <c r="AT100" s="24" t="s">
        <v>300</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404</v>
      </c>
      <c r="BM100" s="24" t="s">
        <v>432</v>
      </c>
    </row>
    <row r="101" s="1" customFormat="1" ht="76.5" customHeight="1">
      <c r="B101" s="46"/>
      <c r="C101" s="237" t="s">
        <v>354</v>
      </c>
      <c r="D101" s="237" t="s">
        <v>300</v>
      </c>
      <c r="E101" s="238" t="s">
        <v>433</v>
      </c>
      <c r="F101" s="239" t="s">
        <v>434</v>
      </c>
      <c r="G101" s="240" t="s">
        <v>318</v>
      </c>
      <c r="H101" s="241">
        <v>5394</v>
      </c>
      <c r="I101" s="242"/>
      <c r="J101" s="243">
        <f>ROUND(I101*H101,2)</f>
        <v>0</v>
      </c>
      <c r="K101" s="239" t="s">
        <v>403</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435</v>
      </c>
    </row>
    <row r="102" s="1" customFormat="1" ht="76.5" customHeight="1">
      <c r="B102" s="46"/>
      <c r="C102" s="237" t="s">
        <v>361</v>
      </c>
      <c r="D102" s="237" t="s">
        <v>300</v>
      </c>
      <c r="E102" s="238" t="s">
        <v>436</v>
      </c>
      <c r="F102" s="239" t="s">
        <v>437</v>
      </c>
      <c r="G102" s="240" t="s">
        <v>318</v>
      </c>
      <c r="H102" s="241">
        <v>1985</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404</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404</v>
      </c>
      <c r="BM102" s="24" t="s">
        <v>438</v>
      </c>
    </row>
    <row r="103" s="1" customFormat="1" ht="76.5" customHeight="1">
      <c r="B103" s="46"/>
      <c r="C103" s="237" t="s">
        <v>366</v>
      </c>
      <c r="D103" s="237" t="s">
        <v>300</v>
      </c>
      <c r="E103" s="238" t="s">
        <v>439</v>
      </c>
      <c r="F103" s="239" t="s">
        <v>440</v>
      </c>
      <c r="G103" s="240" t="s">
        <v>318</v>
      </c>
      <c r="H103" s="241">
        <v>1280</v>
      </c>
      <c r="I103" s="242"/>
      <c r="J103" s="243">
        <f>ROUND(I103*H103,2)</f>
        <v>0</v>
      </c>
      <c r="K103" s="239" t="s">
        <v>403</v>
      </c>
      <c r="L103" s="72"/>
      <c r="M103" s="244" t="s">
        <v>21</v>
      </c>
      <c r="N103" s="245" t="s">
        <v>41</v>
      </c>
      <c r="O103" s="47"/>
      <c r="P103" s="246">
        <f>O103*H103</f>
        <v>0</v>
      </c>
      <c r="Q103" s="246">
        <v>0</v>
      </c>
      <c r="R103" s="246">
        <f>Q103*H103</f>
        <v>0</v>
      </c>
      <c r="S103" s="246">
        <v>0</v>
      </c>
      <c r="T103" s="247">
        <f>S103*H103</f>
        <v>0</v>
      </c>
      <c r="AR103" s="24" t="s">
        <v>404</v>
      </c>
      <c r="AT103" s="24" t="s">
        <v>300</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404</v>
      </c>
      <c r="BM103" s="24" t="s">
        <v>441</v>
      </c>
    </row>
    <row r="104" s="1" customFormat="1" ht="76.5" customHeight="1">
      <c r="B104" s="46"/>
      <c r="C104" s="237" t="s">
        <v>374</v>
      </c>
      <c r="D104" s="237" t="s">
        <v>300</v>
      </c>
      <c r="E104" s="238" t="s">
        <v>442</v>
      </c>
      <c r="F104" s="239" t="s">
        <v>443</v>
      </c>
      <c r="G104" s="240" t="s">
        <v>318</v>
      </c>
      <c r="H104" s="241">
        <v>2445</v>
      </c>
      <c r="I104" s="242"/>
      <c r="J104" s="243">
        <f>ROUND(I104*H104,2)</f>
        <v>0</v>
      </c>
      <c r="K104" s="239" t="s">
        <v>403</v>
      </c>
      <c r="L104" s="72"/>
      <c r="M104" s="244" t="s">
        <v>21</v>
      </c>
      <c r="N104" s="245" t="s">
        <v>41</v>
      </c>
      <c r="O104" s="47"/>
      <c r="P104" s="246">
        <f>O104*H104</f>
        <v>0</v>
      </c>
      <c r="Q104" s="246">
        <v>0</v>
      </c>
      <c r="R104" s="246">
        <f>Q104*H104</f>
        <v>0</v>
      </c>
      <c r="S104" s="246">
        <v>0</v>
      </c>
      <c r="T104" s="247">
        <f>S104*H104</f>
        <v>0</v>
      </c>
      <c r="AR104" s="24" t="s">
        <v>404</v>
      </c>
      <c r="AT104" s="24" t="s">
        <v>300</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404</v>
      </c>
      <c r="BM104" s="24" t="s">
        <v>444</v>
      </c>
    </row>
    <row r="105" s="1" customFormat="1" ht="25.5" customHeight="1">
      <c r="B105" s="46"/>
      <c r="C105" s="284" t="s">
        <v>10</v>
      </c>
      <c r="D105" s="284" t="s">
        <v>333</v>
      </c>
      <c r="E105" s="285" t="s">
        <v>445</v>
      </c>
      <c r="F105" s="286" t="s">
        <v>446</v>
      </c>
      <c r="G105" s="287" t="s">
        <v>318</v>
      </c>
      <c r="H105" s="288">
        <v>4769</v>
      </c>
      <c r="I105" s="289"/>
      <c r="J105" s="290">
        <f>ROUND(I105*H105,2)</f>
        <v>0</v>
      </c>
      <c r="K105" s="286" t="s">
        <v>403</v>
      </c>
      <c r="L105" s="291"/>
      <c r="M105" s="292" t="s">
        <v>21</v>
      </c>
      <c r="N105" s="293" t="s">
        <v>41</v>
      </c>
      <c r="O105" s="47"/>
      <c r="P105" s="246">
        <f>O105*H105</f>
        <v>0</v>
      </c>
      <c r="Q105" s="246">
        <v>0</v>
      </c>
      <c r="R105" s="246">
        <f>Q105*H105</f>
        <v>0</v>
      </c>
      <c r="S105" s="246">
        <v>0</v>
      </c>
      <c r="T105" s="247">
        <f>S105*H105</f>
        <v>0</v>
      </c>
      <c r="AR105" s="24" t="s">
        <v>370</v>
      </c>
      <c r="AT105" s="24" t="s">
        <v>333</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370</v>
      </c>
      <c r="BM105" s="24" t="s">
        <v>447</v>
      </c>
    </row>
    <row r="106" s="1" customFormat="1" ht="25.5" customHeight="1">
      <c r="B106" s="46"/>
      <c r="C106" s="284" t="s">
        <v>381</v>
      </c>
      <c r="D106" s="284" t="s">
        <v>333</v>
      </c>
      <c r="E106" s="285" t="s">
        <v>448</v>
      </c>
      <c r="F106" s="286" t="s">
        <v>449</v>
      </c>
      <c r="G106" s="287" t="s">
        <v>318</v>
      </c>
      <c r="H106" s="288">
        <v>1088</v>
      </c>
      <c r="I106" s="289"/>
      <c r="J106" s="290">
        <f>ROUND(I106*H106,2)</f>
        <v>0</v>
      </c>
      <c r="K106" s="286" t="s">
        <v>403</v>
      </c>
      <c r="L106" s="291"/>
      <c r="M106" s="292" t="s">
        <v>21</v>
      </c>
      <c r="N106" s="293" t="s">
        <v>41</v>
      </c>
      <c r="O106" s="47"/>
      <c r="P106" s="246">
        <f>O106*H106</f>
        <v>0</v>
      </c>
      <c r="Q106" s="246">
        <v>0</v>
      </c>
      <c r="R106" s="246">
        <f>Q106*H106</f>
        <v>0</v>
      </c>
      <c r="S106" s="246">
        <v>0</v>
      </c>
      <c r="T106" s="247">
        <f>S106*H106</f>
        <v>0</v>
      </c>
      <c r="AR106" s="24" t="s">
        <v>370</v>
      </c>
      <c r="AT106" s="24" t="s">
        <v>333</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370</v>
      </c>
      <c r="BM106" s="24" t="s">
        <v>450</v>
      </c>
    </row>
    <row r="107" s="1" customFormat="1" ht="25.5" customHeight="1">
      <c r="B107" s="46"/>
      <c r="C107" s="284" t="s">
        <v>385</v>
      </c>
      <c r="D107" s="284" t="s">
        <v>333</v>
      </c>
      <c r="E107" s="285" t="s">
        <v>451</v>
      </c>
      <c r="F107" s="286" t="s">
        <v>452</v>
      </c>
      <c r="G107" s="287" t="s">
        <v>318</v>
      </c>
      <c r="H107" s="288">
        <v>735</v>
      </c>
      <c r="I107" s="289"/>
      <c r="J107" s="290">
        <f>ROUND(I107*H107,2)</f>
        <v>0</v>
      </c>
      <c r="K107" s="286" t="s">
        <v>403</v>
      </c>
      <c r="L107" s="291"/>
      <c r="M107" s="292" t="s">
        <v>21</v>
      </c>
      <c r="N107" s="293" t="s">
        <v>41</v>
      </c>
      <c r="O107" s="47"/>
      <c r="P107" s="246">
        <f>O107*H107</f>
        <v>0</v>
      </c>
      <c r="Q107" s="246">
        <v>0</v>
      </c>
      <c r="R107" s="246">
        <f>Q107*H107</f>
        <v>0</v>
      </c>
      <c r="S107" s="246">
        <v>0</v>
      </c>
      <c r="T107" s="247">
        <f>S107*H107</f>
        <v>0</v>
      </c>
      <c r="AR107" s="24" t="s">
        <v>370</v>
      </c>
      <c r="AT107" s="24" t="s">
        <v>333</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370</v>
      </c>
      <c r="BM107" s="24" t="s">
        <v>453</v>
      </c>
    </row>
    <row r="108" s="1" customFormat="1" ht="25.5" customHeight="1">
      <c r="B108" s="46"/>
      <c r="C108" s="284" t="s">
        <v>389</v>
      </c>
      <c r="D108" s="284" t="s">
        <v>333</v>
      </c>
      <c r="E108" s="285" t="s">
        <v>454</v>
      </c>
      <c r="F108" s="286" t="s">
        <v>455</v>
      </c>
      <c r="G108" s="287" t="s">
        <v>318</v>
      </c>
      <c r="H108" s="288">
        <v>520</v>
      </c>
      <c r="I108" s="289"/>
      <c r="J108" s="290">
        <f>ROUND(I108*H108,2)</f>
        <v>0</v>
      </c>
      <c r="K108" s="286" t="s">
        <v>403</v>
      </c>
      <c r="L108" s="291"/>
      <c r="M108" s="292" t="s">
        <v>21</v>
      </c>
      <c r="N108" s="293" t="s">
        <v>41</v>
      </c>
      <c r="O108" s="47"/>
      <c r="P108" s="246">
        <f>O108*H108</f>
        <v>0</v>
      </c>
      <c r="Q108" s="246">
        <v>0</v>
      </c>
      <c r="R108" s="246">
        <f>Q108*H108</f>
        <v>0</v>
      </c>
      <c r="S108" s="246">
        <v>0</v>
      </c>
      <c r="T108" s="247">
        <f>S108*H108</f>
        <v>0</v>
      </c>
      <c r="AR108" s="24" t="s">
        <v>370</v>
      </c>
      <c r="AT108" s="24" t="s">
        <v>333</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370</v>
      </c>
      <c r="BM108" s="24" t="s">
        <v>456</v>
      </c>
    </row>
    <row r="109" s="1" customFormat="1" ht="25.5" customHeight="1">
      <c r="B109" s="46"/>
      <c r="C109" s="284" t="s">
        <v>393</v>
      </c>
      <c r="D109" s="284" t="s">
        <v>333</v>
      </c>
      <c r="E109" s="285" t="s">
        <v>457</v>
      </c>
      <c r="F109" s="286" t="s">
        <v>458</v>
      </c>
      <c r="G109" s="287" t="s">
        <v>318</v>
      </c>
      <c r="H109" s="288">
        <v>640</v>
      </c>
      <c r="I109" s="289"/>
      <c r="J109" s="290">
        <f>ROUND(I109*H109,2)</f>
        <v>0</v>
      </c>
      <c r="K109" s="286" t="s">
        <v>403</v>
      </c>
      <c r="L109" s="291"/>
      <c r="M109" s="292" t="s">
        <v>21</v>
      </c>
      <c r="N109" s="293" t="s">
        <v>41</v>
      </c>
      <c r="O109" s="47"/>
      <c r="P109" s="246">
        <f>O109*H109</f>
        <v>0</v>
      </c>
      <c r="Q109" s="246">
        <v>0</v>
      </c>
      <c r="R109" s="246">
        <f>Q109*H109</f>
        <v>0</v>
      </c>
      <c r="S109" s="246">
        <v>0</v>
      </c>
      <c r="T109" s="247">
        <f>S109*H109</f>
        <v>0</v>
      </c>
      <c r="AR109" s="24" t="s">
        <v>370</v>
      </c>
      <c r="AT109" s="24" t="s">
        <v>333</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370</v>
      </c>
      <c r="BM109" s="24" t="s">
        <v>459</v>
      </c>
    </row>
    <row r="110" s="1" customFormat="1" ht="25.5" customHeight="1">
      <c r="B110" s="46"/>
      <c r="C110" s="284" t="s">
        <v>460</v>
      </c>
      <c r="D110" s="284" t="s">
        <v>333</v>
      </c>
      <c r="E110" s="285" t="s">
        <v>461</v>
      </c>
      <c r="F110" s="286" t="s">
        <v>462</v>
      </c>
      <c r="G110" s="287" t="s">
        <v>318</v>
      </c>
      <c r="H110" s="288">
        <v>1977</v>
      </c>
      <c r="I110" s="289"/>
      <c r="J110" s="290">
        <f>ROUND(I110*H110,2)</f>
        <v>0</v>
      </c>
      <c r="K110" s="286" t="s">
        <v>403</v>
      </c>
      <c r="L110" s="291"/>
      <c r="M110" s="292" t="s">
        <v>21</v>
      </c>
      <c r="N110" s="293" t="s">
        <v>41</v>
      </c>
      <c r="O110" s="47"/>
      <c r="P110" s="246">
        <f>O110*H110</f>
        <v>0</v>
      </c>
      <c r="Q110" s="246">
        <v>0</v>
      </c>
      <c r="R110" s="246">
        <f>Q110*H110</f>
        <v>0</v>
      </c>
      <c r="S110" s="246">
        <v>0</v>
      </c>
      <c r="T110" s="247">
        <f>S110*H110</f>
        <v>0</v>
      </c>
      <c r="AR110" s="24" t="s">
        <v>370</v>
      </c>
      <c r="AT110" s="24" t="s">
        <v>333</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370</v>
      </c>
      <c r="BM110" s="24" t="s">
        <v>463</v>
      </c>
    </row>
    <row r="111" s="1" customFormat="1" ht="25.5" customHeight="1">
      <c r="B111" s="46"/>
      <c r="C111" s="284" t="s">
        <v>9</v>
      </c>
      <c r="D111" s="284" t="s">
        <v>333</v>
      </c>
      <c r="E111" s="285" t="s">
        <v>464</v>
      </c>
      <c r="F111" s="286" t="s">
        <v>465</v>
      </c>
      <c r="G111" s="287" t="s">
        <v>318</v>
      </c>
      <c r="H111" s="288">
        <v>2777</v>
      </c>
      <c r="I111" s="289"/>
      <c r="J111" s="290">
        <f>ROUND(I111*H111,2)</f>
        <v>0</v>
      </c>
      <c r="K111" s="286" t="s">
        <v>403</v>
      </c>
      <c r="L111" s="291"/>
      <c r="M111" s="292" t="s">
        <v>21</v>
      </c>
      <c r="N111" s="293" t="s">
        <v>41</v>
      </c>
      <c r="O111" s="47"/>
      <c r="P111" s="246">
        <f>O111*H111</f>
        <v>0</v>
      </c>
      <c r="Q111" s="246">
        <v>0</v>
      </c>
      <c r="R111" s="246">
        <f>Q111*H111</f>
        <v>0</v>
      </c>
      <c r="S111" s="246">
        <v>0</v>
      </c>
      <c r="T111" s="247">
        <f>S111*H111</f>
        <v>0</v>
      </c>
      <c r="AR111" s="24" t="s">
        <v>370</v>
      </c>
      <c r="AT111" s="24" t="s">
        <v>333</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370</v>
      </c>
      <c r="BM111" s="24" t="s">
        <v>466</v>
      </c>
    </row>
    <row r="112" s="1" customFormat="1" ht="25.5" customHeight="1">
      <c r="B112" s="46"/>
      <c r="C112" s="284" t="s">
        <v>467</v>
      </c>
      <c r="D112" s="284" t="s">
        <v>333</v>
      </c>
      <c r="E112" s="285" t="s">
        <v>468</v>
      </c>
      <c r="F112" s="286" t="s">
        <v>469</v>
      </c>
      <c r="G112" s="287" t="s">
        <v>318</v>
      </c>
      <c r="H112" s="288">
        <v>955</v>
      </c>
      <c r="I112" s="289"/>
      <c r="J112" s="290">
        <f>ROUND(I112*H112,2)</f>
        <v>0</v>
      </c>
      <c r="K112" s="286" t="s">
        <v>403</v>
      </c>
      <c r="L112" s="291"/>
      <c r="M112" s="292" t="s">
        <v>21</v>
      </c>
      <c r="N112" s="293" t="s">
        <v>41</v>
      </c>
      <c r="O112" s="47"/>
      <c r="P112" s="246">
        <f>O112*H112</f>
        <v>0</v>
      </c>
      <c r="Q112" s="246">
        <v>0</v>
      </c>
      <c r="R112" s="246">
        <f>Q112*H112</f>
        <v>0</v>
      </c>
      <c r="S112" s="246">
        <v>0</v>
      </c>
      <c r="T112" s="247">
        <f>S112*H112</f>
        <v>0</v>
      </c>
      <c r="AR112" s="24" t="s">
        <v>370</v>
      </c>
      <c r="AT112" s="24" t="s">
        <v>333</v>
      </c>
      <c r="AU112" s="24" t="s">
        <v>16</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370</v>
      </c>
      <c r="BM112" s="24" t="s">
        <v>470</v>
      </c>
    </row>
    <row r="113" s="1" customFormat="1" ht="25.5" customHeight="1">
      <c r="B113" s="46"/>
      <c r="C113" s="284" t="s">
        <v>471</v>
      </c>
      <c r="D113" s="284" t="s">
        <v>333</v>
      </c>
      <c r="E113" s="285" t="s">
        <v>472</v>
      </c>
      <c r="F113" s="286" t="s">
        <v>473</v>
      </c>
      <c r="G113" s="287" t="s">
        <v>318</v>
      </c>
      <c r="H113" s="288">
        <v>1030</v>
      </c>
      <c r="I113" s="289"/>
      <c r="J113" s="290">
        <f>ROUND(I113*H113,2)</f>
        <v>0</v>
      </c>
      <c r="K113" s="286" t="s">
        <v>403</v>
      </c>
      <c r="L113" s="291"/>
      <c r="M113" s="292" t="s">
        <v>21</v>
      </c>
      <c r="N113" s="293" t="s">
        <v>41</v>
      </c>
      <c r="O113" s="47"/>
      <c r="P113" s="246">
        <f>O113*H113</f>
        <v>0</v>
      </c>
      <c r="Q113" s="246">
        <v>0</v>
      </c>
      <c r="R113" s="246">
        <f>Q113*H113</f>
        <v>0</v>
      </c>
      <c r="S113" s="246">
        <v>0</v>
      </c>
      <c r="T113" s="247">
        <f>S113*H113</f>
        <v>0</v>
      </c>
      <c r="AR113" s="24" t="s">
        <v>370</v>
      </c>
      <c r="AT113" s="24" t="s">
        <v>333</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370</v>
      </c>
      <c r="BM113" s="24" t="s">
        <v>474</v>
      </c>
    </row>
    <row r="114" s="1" customFormat="1" ht="25.5" customHeight="1">
      <c r="B114" s="46"/>
      <c r="C114" s="284" t="s">
        <v>475</v>
      </c>
      <c r="D114" s="284" t="s">
        <v>333</v>
      </c>
      <c r="E114" s="285" t="s">
        <v>476</v>
      </c>
      <c r="F114" s="286" t="s">
        <v>477</v>
      </c>
      <c r="G114" s="287" t="s">
        <v>318</v>
      </c>
      <c r="H114" s="288">
        <v>365</v>
      </c>
      <c r="I114" s="289"/>
      <c r="J114" s="290">
        <f>ROUND(I114*H114,2)</f>
        <v>0</v>
      </c>
      <c r="K114" s="286" t="s">
        <v>403</v>
      </c>
      <c r="L114" s="291"/>
      <c r="M114" s="292" t="s">
        <v>21</v>
      </c>
      <c r="N114" s="293" t="s">
        <v>41</v>
      </c>
      <c r="O114" s="47"/>
      <c r="P114" s="246">
        <f>O114*H114</f>
        <v>0</v>
      </c>
      <c r="Q114" s="246">
        <v>0</v>
      </c>
      <c r="R114" s="246">
        <f>Q114*H114</f>
        <v>0</v>
      </c>
      <c r="S114" s="246">
        <v>0</v>
      </c>
      <c r="T114" s="247">
        <f>S114*H114</f>
        <v>0</v>
      </c>
      <c r="AR114" s="24" t="s">
        <v>370</v>
      </c>
      <c r="AT114" s="24" t="s">
        <v>333</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370</v>
      </c>
      <c r="BM114" s="24" t="s">
        <v>478</v>
      </c>
    </row>
    <row r="115" s="1" customFormat="1" ht="25.5" customHeight="1">
      <c r="B115" s="46"/>
      <c r="C115" s="284" t="s">
        <v>479</v>
      </c>
      <c r="D115" s="284" t="s">
        <v>333</v>
      </c>
      <c r="E115" s="285" t="s">
        <v>480</v>
      </c>
      <c r="F115" s="286" t="s">
        <v>481</v>
      </c>
      <c r="G115" s="287" t="s">
        <v>318</v>
      </c>
      <c r="H115" s="288">
        <v>915</v>
      </c>
      <c r="I115" s="289"/>
      <c r="J115" s="290">
        <f>ROUND(I115*H115,2)</f>
        <v>0</v>
      </c>
      <c r="K115" s="286" t="s">
        <v>403</v>
      </c>
      <c r="L115" s="291"/>
      <c r="M115" s="292" t="s">
        <v>21</v>
      </c>
      <c r="N115" s="293" t="s">
        <v>41</v>
      </c>
      <c r="O115" s="47"/>
      <c r="P115" s="246">
        <f>O115*H115</f>
        <v>0</v>
      </c>
      <c r="Q115" s="246">
        <v>0</v>
      </c>
      <c r="R115" s="246">
        <f>Q115*H115</f>
        <v>0</v>
      </c>
      <c r="S115" s="246">
        <v>0</v>
      </c>
      <c r="T115" s="247">
        <f>S115*H115</f>
        <v>0</v>
      </c>
      <c r="AR115" s="24" t="s">
        <v>370</v>
      </c>
      <c r="AT115" s="24" t="s">
        <v>333</v>
      </c>
      <c r="AU115" s="24" t="s">
        <v>16</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370</v>
      </c>
      <c r="BM115" s="24" t="s">
        <v>482</v>
      </c>
    </row>
    <row r="116" s="1" customFormat="1" ht="25.5" customHeight="1">
      <c r="B116" s="46"/>
      <c r="C116" s="284" t="s">
        <v>483</v>
      </c>
      <c r="D116" s="284" t="s">
        <v>333</v>
      </c>
      <c r="E116" s="285" t="s">
        <v>484</v>
      </c>
      <c r="F116" s="286" t="s">
        <v>485</v>
      </c>
      <c r="G116" s="287" t="s">
        <v>318</v>
      </c>
      <c r="H116" s="288">
        <v>2445</v>
      </c>
      <c r="I116" s="289"/>
      <c r="J116" s="290">
        <f>ROUND(I116*H116,2)</f>
        <v>0</v>
      </c>
      <c r="K116" s="286" t="s">
        <v>403</v>
      </c>
      <c r="L116" s="291"/>
      <c r="M116" s="292" t="s">
        <v>21</v>
      </c>
      <c r="N116" s="293" t="s">
        <v>41</v>
      </c>
      <c r="O116" s="47"/>
      <c r="P116" s="246">
        <f>O116*H116</f>
        <v>0</v>
      </c>
      <c r="Q116" s="246">
        <v>0</v>
      </c>
      <c r="R116" s="246">
        <f>Q116*H116</f>
        <v>0</v>
      </c>
      <c r="S116" s="246">
        <v>0</v>
      </c>
      <c r="T116" s="247">
        <f>S116*H116</f>
        <v>0</v>
      </c>
      <c r="AR116" s="24" t="s">
        <v>370</v>
      </c>
      <c r="AT116" s="24" t="s">
        <v>333</v>
      </c>
      <c r="AU116" s="24" t="s">
        <v>16</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370</v>
      </c>
      <c r="BM116" s="24" t="s">
        <v>486</v>
      </c>
    </row>
    <row r="117" s="1" customFormat="1" ht="38.25" customHeight="1">
      <c r="B117" s="46"/>
      <c r="C117" s="237" t="s">
        <v>487</v>
      </c>
      <c r="D117" s="237" t="s">
        <v>300</v>
      </c>
      <c r="E117" s="238" t="s">
        <v>488</v>
      </c>
      <c r="F117" s="239" t="s">
        <v>489</v>
      </c>
      <c r="G117" s="240" t="s">
        <v>341</v>
      </c>
      <c r="H117" s="241">
        <v>36</v>
      </c>
      <c r="I117" s="242"/>
      <c r="J117" s="243">
        <f>ROUND(I117*H117,2)</f>
        <v>0</v>
      </c>
      <c r="K117" s="239" t="s">
        <v>403</v>
      </c>
      <c r="L117" s="72"/>
      <c r="M117" s="244" t="s">
        <v>21</v>
      </c>
      <c r="N117" s="245" t="s">
        <v>41</v>
      </c>
      <c r="O117" s="47"/>
      <c r="P117" s="246">
        <f>O117*H117</f>
        <v>0</v>
      </c>
      <c r="Q117" s="246">
        <v>0</v>
      </c>
      <c r="R117" s="246">
        <f>Q117*H117</f>
        <v>0</v>
      </c>
      <c r="S117" s="246">
        <v>0</v>
      </c>
      <c r="T117" s="247">
        <f>S117*H117</f>
        <v>0</v>
      </c>
      <c r="AR117" s="24" t="s">
        <v>404</v>
      </c>
      <c r="AT117" s="24" t="s">
        <v>300</v>
      </c>
      <c r="AU117" s="24" t="s">
        <v>16</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404</v>
      </c>
      <c r="BM117" s="24" t="s">
        <v>490</v>
      </c>
    </row>
    <row r="118" s="1" customFormat="1" ht="38.25" customHeight="1">
      <c r="B118" s="46"/>
      <c r="C118" s="284" t="s">
        <v>491</v>
      </c>
      <c r="D118" s="284" t="s">
        <v>333</v>
      </c>
      <c r="E118" s="285" t="s">
        <v>492</v>
      </c>
      <c r="F118" s="286" t="s">
        <v>493</v>
      </c>
      <c r="G118" s="287" t="s">
        <v>341</v>
      </c>
      <c r="H118" s="288">
        <v>36</v>
      </c>
      <c r="I118" s="289"/>
      <c r="J118" s="290">
        <f>ROUND(I118*H118,2)</f>
        <v>0</v>
      </c>
      <c r="K118" s="286" t="s">
        <v>403</v>
      </c>
      <c r="L118" s="291"/>
      <c r="M118" s="292" t="s">
        <v>21</v>
      </c>
      <c r="N118" s="293" t="s">
        <v>41</v>
      </c>
      <c r="O118" s="47"/>
      <c r="P118" s="246">
        <f>O118*H118</f>
        <v>0</v>
      </c>
      <c r="Q118" s="246">
        <v>0</v>
      </c>
      <c r="R118" s="246">
        <f>Q118*H118</f>
        <v>0</v>
      </c>
      <c r="S118" s="246">
        <v>0</v>
      </c>
      <c r="T118" s="247">
        <f>S118*H118</f>
        <v>0</v>
      </c>
      <c r="AR118" s="24" t="s">
        <v>370</v>
      </c>
      <c r="AT118" s="24" t="s">
        <v>333</v>
      </c>
      <c r="AU118" s="24" t="s">
        <v>16</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370</v>
      </c>
      <c r="BM118" s="24" t="s">
        <v>494</v>
      </c>
    </row>
    <row r="119" s="1" customFormat="1" ht="38.25" customHeight="1">
      <c r="B119" s="46"/>
      <c r="C119" s="284" t="s">
        <v>495</v>
      </c>
      <c r="D119" s="284" t="s">
        <v>333</v>
      </c>
      <c r="E119" s="285" t="s">
        <v>496</v>
      </c>
      <c r="F119" s="286" t="s">
        <v>497</v>
      </c>
      <c r="G119" s="287" t="s">
        <v>341</v>
      </c>
      <c r="H119" s="288">
        <v>40</v>
      </c>
      <c r="I119" s="289"/>
      <c r="J119" s="290">
        <f>ROUND(I119*H119,2)</f>
        <v>0</v>
      </c>
      <c r="K119" s="286" t="s">
        <v>403</v>
      </c>
      <c r="L119" s="291"/>
      <c r="M119" s="292" t="s">
        <v>21</v>
      </c>
      <c r="N119" s="293" t="s">
        <v>41</v>
      </c>
      <c r="O119" s="47"/>
      <c r="P119" s="246">
        <f>O119*H119</f>
        <v>0</v>
      </c>
      <c r="Q119" s="246">
        <v>0</v>
      </c>
      <c r="R119" s="246">
        <f>Q119*H119</f>
        <v>0</v>
      </c>
      <c r="S119" s="246">
        <v>0</v>
      </c>
      <c r="T119" s="247">
        <f>S119*H119</f>
        <v>0</v>
      </c>
      <c r="AR119" s="24" t="s">
        <v>370</v>
      </c>
      <c r="AT119" s="24" t="s">
        <v>333</v>
      </c>
      <c r="AU119" s="24" t="s">
        <v>16</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370</v>
      </c>
      <c r="BM119" s="24" t="s">
        <v>498</v>
      </c>
    </row>
    <row r="120" s="1" customFormat="1" ht="38.25" customHeight="1">
      <c r="B120" s="46"/>
      <c r="C120" s="237" t="s">
        <v>499</v>
      </c>
      <c r="D120" s="237" t="s">
        <v>300</v>
      </c>
      <c r="E120" s="238" t="s">
        <v>500</v>
      </c>
      <c r="F120" s="239" t="s">
        <v>501</v>
      </c>
      <c r="G120" s="240" t="s">
        <v>341</v>
      </c>
      <c r="H120" s="241">
        <v>16</v>
      </c>
      <c r="I120" s="242"/>
      <c r="J120" s="243">
        <f>ROUND(I120*H120,2)</f>
        <v>0</v>
      </c>
      <c r="K120" s="239" t="s">
        <v>403</v>
      </c>
      <c r="L120" s="72"/>
      <c r="M120" s="244" t="s">
        <v>21</v>
      </c>
      <c r="N120" s="245" t="s">
        <v>41</v>
      </c>
      <c r="O120" s="47"/>
      <c r="P120" s="246">
        <f>O120*H120</f>
        <v>0</v>
      </c>
      <c r="Q120" s="246">
        <v>0</v>
      </c>
      <c r="R120" s="246">
        <f>Q120*H120</f>
        <v>0</v>
      </c>
      <c r="S120" s="246">
        <v>0</v>
      </c>
      <c r="T120" s="247">
        <f>S120*H120</f>
        <v>0</v>
      </c>
      <c r="AR120" s="24" t="s">
        <v>404</v>
      </c>
      <c r="AT120" s="24" t="s">
        <v>300</v>
      </c>
      <c r="AU120" s="24" t="s">
        <v>16</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404</v>
      </c>
      <c r="BM120" s="24" t="s">
        <v>502</v>
      </c>
    </row>
    <row r="121" s="1" customFormat="1" ht="38.25" customHeight="1">
      <c r="B121" s="46"/>
      <c r="C121" s="237" t="s">
        <v>503</v>
      </c>
      <c r="D121" s="237" t="s">
        <v>300</v>
      </c>
      <c r="E121" s="238" t="s">
        <v>504</v>
      </c>
      <c r="F121" s="239" t="s">
        <v>505</v>
      </c>
      <c r="G121" s="240" t="s">
        <v>341</v>
      </c>
      <c r="H121" s="241">
        <v>12</v>
      </c>
      <c r="I121" s="242"/>
      <c r="J121" s="243">
        <f>ROUND(I121*H121,2)</f>
        <v>0</v>
      </c>
      <c r="K121" s="239" t="s">
        <v>403</v>
      </c>
      <c r="L121" s="72"/>
      <c r="M121" s="244" t="s">
        <v>21</v>
      </c>
      <c r="N121" s="245" t="s">
        <v>41</v>
      </c>
      <c r="O121" s="47"/>
      <c r="P121" s="246">
        <f>O121*H121</f>
        <v>0</v>
      </c>
      <c r="Q121" s="246">
        <v>0</v>
      </c>
      <c r="R121" s="246">
        <f>Q121*H121</f>
        <v>0</v>
      </c>
      <c r="S121" s="246">
        <v>0</v>
      </c>
      <c r="T121" s="247">
        <f>S121*H121</f>
        <v>0</v>
      </c>
      <c r="AR121" s="24" t="s">
        <v>404</v>
      </c>
      <c r="AT121" s="24" t="s">
        <v>300</v>
      </c>
      <c r="AU121" s="24" t="s">
        <v>16</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404</v>
      </c>
      <c r="BM121" s="24" t="s">
        <v>506</v>
      </c>
    </row>
    <row r="122" s="1" customFormat="1" ht="38.25" customHeight="1">
      <c r="B122" s="46"/>
      <c r="C122" s="237" t="s">
        <v>507</v>
      </c>
      <c r="D122" s="237" t="s">
        <v>300</v>
      </c>
      <c r="E122" s="238" t="s">
        <v>508</v>
      </c>
      <c r="F122" s="239" t="s">
        <v>509</v>
      </c>
      <c r="G122" s="240" t="s">
        <v>341</v>
      </c>
      <c r="H122" s="241">
        <v>12</v>
      </c>
      <c r="I122" s="242"/>
      <c r="J122" s="243">
        <f>ROUND(I122*H122,2)</f>
        <v>0</v>
      </c>
      <c r="K122" s="239" t="s">
        <v>403</v>
      </c>
      <c r="L122" s="72"/>
      <c r="M122" s="244" t="s">
        <v>21</v>
      </c>
      <c r="N122" s="245" t="s">
        <v>41</v>
      </c>
      <c r="O122" s="47"/>
      <c r="P122" s="246">
        <f>O122*H122</f>
        <v>0</v>
      </c>
      <c r="Q122" s="246">
        <v>0</v>
      </c>
      <c r="R122" s="246">
        <f>Q122*H122</f>
        <v>0</v>
      </c>
      <c r="S122" s="246">
        <v>0</v>
      </c>
      <c r="T122" s="247">
        <f>S122*H122</f>
        <v>0</v>
      </c>
      <c r="AR122" s="24" t="s">
        <v>404</v>
      </c>
      <c r="AT122" s="24" t="s">
        <v>300</v>
      </c>
      <c r="AU122" s="24" t="s">
        <v>16</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404</v>
      </c>
      <c r="BM122" s="24" t="s">
        <v>510</v>
      </c>
    </row>
    <row r="123" s="1" customFormat="1" ht="51" customHeight="1">
      <c r="B123" s="46"/>
      <c r="C123" s="237" t="s">
        <v>511</v>
      </c>
      <c r="D123" s="237" t="s">
        <v>300</v>
      </c>
      <c r="E123" s="238" t="s">
        <v>512</v>
      </c>
      <c r="F123" s="239" t="s">
        <v>513</v>
      </c>
      <c r="G123" s="240" t="s">
        <v>341</v>
      </c>
      <c r="H123" s="241">
        <v>82</v>
      </c>
      <c r="I123" s="242"/>
      <c r="J123" s="243">
        <f>ROUND(I123*H123,2)</f>
        <v>0</v>
      </c>
      <c r="K123" s="239" t="s">
        <v>403</v>
      </c>
      <c r="L123" s="72"/>
      <c r="M123" s="244" t="s">
        <v>21</v>
      </c>
      <c r="N123" s="245" t="s">
        <v>41</v>
      </c>
      <c r="O123" s="47"/>
      <c r="P123" s="246">
        <f>O123*H123</f>
        <v>0</v>
      </c>
      <c r="Q123" s="246">
        <v>0</v>
      </c>
      <c r="R123" s="246">
        <f>Q123*H123</f>
        <v>0</v>
      </c>
      <c r="S123" s="246">
        <v>0</v>
      </c>
      <c r="T123" s="247">
        <f>S123*H123</f>
        <v>0</v>
      </c>
      <c r="AR123" s="24" t="s">
        <v>404</v>
      </c>
      <c r="AT123" s="24" t="s">
        <v>300</v>
      </c>
      <c r="AU123" s="24" t="s">
        <v>16</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404</v>
      </c>
      <c r="BM123" s="24" t="s">
        <v>514</v>
      </c>
    </row>
    <row r="124" s="1" customFormat="1" ht="51" customHeight="1">
      <c r="B124" s="46"/>
      <c r="C124" s="237" t="s">
        <v>515</v>
      </c>
      <c r="D124" s="237" t="s">
        <v>300</v>
      </c>
      <c r="E124" s="238" t="s">
        <v>516</v>
      </c>
      <c r="F124" s="239" t="s">
        <v>517</v>
      </c>
      <c r="G124" s="240" t="s">
        <v>341</v>
      </c>
      <c r="H124" s="241">
        <v>8</v>
      </c>
      <c r="I124" s="242"/>
      <c r="J124" s="243">
        <f>ROUND(I124*H124,2)</f>
        <v>0</v>
      </c>
      <c r="K124" s="239" t="s">
        <v>403</v>
      </c>
      <c r="L124" s="72"/>
      <c r="M124" s="244" t="s">
        <v>21</v>
      </c>
      <c r="N124" s="245" t="s">
        <v>41</v>
      </c>
      <c r="O124" s="47"/>
      <c r="P124" s="246">
        <f>O124*H124</f>
        <v>0</v>
      </c>
      <c r="Q124" s="246">
        <v>0</v>
      </c>
      <c r="R124" s="246">
        <f>Q124*H124</f>
        <v>0</v>
      </c>
      <c r="S124" s="246">
        <v>0</v>
      </c>
      <c r="T124" s="247">
        <f>S124*H124</f>
        <v>0</v>
      </c>
      <c r="AR124" s="24" t="s">
        <v>404</v>
      </c>
      <c r="AT124" s="24" t="s">
        <v>300</v>
      </c>
      <c r="AU124" s="24" t="s">
        <v>16</v>
      </c>
      <c r="AY124" s="24" t="s">
        <v>298</v>
      </c>
      <c r="BE124" s="248">
        <f>IF(N124="základní",J124,0)</f>
        <v>0</v>
      </c>
      <c r="BF124" s="248">
        <f>IF(N124="snížená",J124,0)</f>
        <v>0</v>
      </c>
      <c r="BG124" s="248">
        <f>IF(N124="zákl. přenesená",J124,0)</f>
        <v>0</v>
      </c>
      <c r="BH124" s="248">
        <f>IF(N124="sníž. přenesená",J124,0)</f>
        <v>0</v>
      </c>
      <c r="BI124" s="248">
        <f>IF(N124="nulová",J124,0)</f>
        <v>0</v>
      </c>
      <c r="BJ124" s="24" t="s">
        <v>16</v>
      </c>
      <c r="BK124" s="248">
        <f>ROUND(I124*H124,2)</f>
        <v>0</v>
      </c>
      <c r="BL124" s="24" t="s">
        <v>404</v>
      </c>
      <c r="BM124" s="24" t="s">
        <v>518</v>
      </c>
    </row>
    <row r="125" s="1" customFormat="1" ht="51" customHeight="1">
      <c r="B125" s="46"/>
      <c r="C125" s="237" t="s">
        <v>519</v>
      </c>
      <c r="D125" s="237" t="s">
        <v>300</v>
      </c>
      <c r="E125" s="238" t="s">
        <v>520</v>
      </c>
      <c r="F125" s="239" t="s">
        <v>521</v>
      </c>
      <c r="G125" s="240" t="s">
        <v>341</v>
      </c>
      <c r="H125" s="241">
        <v>4</v>
      </c>
      <c r="I125" s="242"/>
      <c r="J125" s="243">
        <f>ROUND(I125*H125,2)</f>
        <v>0</v>
      </c>
      <c r="K125" s="239" t="s">
        <v>403</v>
      </c>
      <c r="L125" s="72"/>
      <c r="M125" s="244" t="s">
        <v>21</v>
      </c>
      <c r="N125" s="245" t="s">
        <v>41</v>
      </c>
      <c r="O125" s="47"/>
      <c r="P125" s="246">
        <f>O125*H125</f>
        <v>0</v>
      </c>
      <c r="Q125" s="246">
        <v>0</v>
      </c>
      <c r="R125" s="246">
        <f>Q125*H125</f>
        <v>0</v>
      </c>
      <c r="S125" s="246">
        <v>0</v>
      </c>
      <c r="T125" s="247">
        <f>S125*H125</f>
        <v>0</v>
      </c>
      <c r="AR125" s="24" t="s">
        <v>404</v>
      </c>
      <c r="AT125" s="24" t="s">
        <v>300</v>
      </c>
      <c r="AU125" s="24" t="s">
        <v>16</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404</v>
      </c>
      <c r="BM125" s="24" t="s">
        <v>522</v>
      </c>
    </row>
    <row r="126" s="1" customFormat="1" ht="63.75" customHeight="1">
      <c r="B126" s="46"/>
      <c r="C126" s="237" t="s">
        <v>523</v>
      </c>
      <c r="D126" s="237" t="s">
        <v>300</v>
      </c>
      <c r="E126" s="238" t="s">
        <v>524</v>
      </c>
      <c r="F126" s="239" t="s">
        <v>525</v>
      </c>
      <c r="G126" s="240" t="s">
        <v>341</v>
      </c>
      <c r="H126" s="241">
        <v>8</v>
      </c>
      <c r="I126" s="242"/>
      <c r="J126" s="243">
        <f>ROUND(I126*H126,2)</f>
        <v>0</v>
      </c>
      <c r="K126" s="239" t="s">
        <v>403</v>
      </c>
      <c r="L126" s="72"/>
      <c r="M126" s="244" t="s">
        <v>21</v>
      </c>
      <c r="N126" s="245" t="s">
        <v>41</v>
      </c>
      <c r="O126" s="47"/>
      <c r="P126" s="246">
        <f>O126*H126</f>
        <v>0</v>
      </c>
      <c r="Q126" s="246">
        <v>0</v>
      </c>
      <c r="R126" s="246">
        <f>Q126*H126</f>
        <v>0</v>
      </c>
      <c r="S126" s="246">
        <v>0</v>
      </c>
      <c r="T126" s="247">
        <f>S126*H126</f>
        <v>0</v>
      </c>
      <c r="AR126" s="24" t="s">
        <v>404</v>
      </c>
      <c r="AT126" s="24" t="s">
        <v>300</v>
      </c>
      <c r="AU126" s="24" t="s">
        <v>16</v>
      </c>
      <c r="AY126" s="24" t="s">
        <v>298</v>
      </c>
      <c r="BE126" s="248">
        <f>IF(N126="základní",J126,0)</f>
        <v>0</v>
      </c>
      <c r="BF126" s="248">
        <f>IF(N126="snížená",J126,0)</f>
        <v>0</v>
      </c>
      <c r="BG126" s="248">
        <f>IF(N126="zákl. přenesená",J126,0)</f>
        <v>0</v>
      </c>
      <c r="BH126" s="248">
        <f>IF(N126="sníž. přenesená",J126,0)</f>
        <v>0</v>
      </c>
      <c r="BI126" s="248">
        <f>IF(N126="nulová",J126,0)</f>
        <v>0</v>
      </c>
      <c r="BJ126" s="24" t="s">
        <v>16</v>
      </c>
      <c r="BK126" s="248">
        <f>ROUND(I126*H126,2)</f>
        <v>0</v>
      </c>
      <c r="BL126" s="24" t="s">
        <v>404</v>
      </c>
      <c r="BM126" s="24" t="s">
        <v>526</v>
      </c>
    </row>
    <row r="127" s="1" customFormat="1" ht="63.75" customHeight="1">
      <c r="B127" s="46"/>
      <c r="C127" s="237" t="s">
        <v>527</v>
      </c>
      <c r="D127" s="237" t="s">
        <v>300</v>
      </c>
      <c r="E127" s="238" t="s">
        <v>528</v>
      </c>
      <c r="F127" s="239" t="s">
        <v>529</v>
      </c>
      <c r="G127" s="240" t="s">
        <v>341</v>
      </c>
      <c r="H127" s="241">
        <v>32</v>
      </c>
      <c r="I127" s="242"/>
      <c r="J127" s="243">
        <f>ROUND(I127*H127,2)</f>
        <v>0</v>
      </c>
      <c r="K127" s="239" t="s">
        <v>403</v>
      </c>
      <c r="L127" s="72"/>
      <c r="M127" s="244" t="s">
        <v>21</v>
      </c>
      <c r="N127" s="245" t="s">
        <v>41</v>
      </c>
      <c r="O127" s="47"/>
      <c r="P127" s="246">
        <f>O127*H127</f>
        <v>0</v>
      </c>
      <c r="Q127" s="246">
        <v>0</v>
      </c>
      <c r="R127" s="246">
        <f>Q127*H127</f>
        <v>0</v>
      </c>
      <c r="S127" s="246">
        <v>0</v>
      </c>
      <c r="T127" s="247">
        <f>S127*H127</f>
        <v>0</v>
      </c>
      <c r="AR127" s="24" t="s">
        <v>404</v>
      </c>
      <c r="AT127" s="24" t="s">
        <v>300</v>
      </c>
      <c r="AU127" s="24" t="s">
        <v>16</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404</v>
      </c>
      <c r="BM127" s="24" t="s">
        <v>530</v>
      </c>
    </row>
    <row r="128" s="1" customFormat="1" ht="63.75" customHeight="1">
      <c r="B128" s="46"/>
      <c r="C128" s="237" t="s">
        <v>531</v>
      </c>
      <c r="D128" s="237" t="s">
        <v>300</v>
      </c>
      <c r="E128" s="238" t="s">
        <v>532</v>
      </c>
      <c r="F128" s="239" t="s">
        <v>533</v>
      </c>
      <c r="G128" s="240" t="s">
        <v>341</v>
      </c>
      <c r="H128" s="241">
        <v>58</v>
      </c>
      <c r="I128" s="242"/>
      <c r="J128" s="243">
        <f>ROUND(I128*H128,2)</f>
        <v>0</v>
      </c>
      <c r="K128" s="239" t="s">
        <v>403</v>
      </c>
      <c r="L128" s="72"/>
      <c r="M128" s="244" t="s">
        <v>21</v>
      </c>
      <c r="N128" s="245" t="s">
        <v>41</v>
      </c>
      <c r="O128" s="47"/>
      <c r="P128" s="246">
        <f>O128*H128</f>
        <v>0</v>
      </c>
      <c r="Q128" s="246">
        <v>0</v>
      </c>
      <c r="R128" s="246">
        <f>Q128*H128</f>
        <v>0</v>
      </c>
      <c r="S128" s="246">
        <v>0</v>
      </c>
      <c r="T128" s="247">
        <f>S128*H128</f>
        <v>0</v>
      </c>
      <c r="AR128" s="24" t="s">
        <v>404</v>
      </c>
      <c r="AT128" s="24" t="s">
        <v>300</v>
      </c>
      <c r="AU128" s="24" t="s">
        <v>16</v>
      </c>
      <c r="AY128" s="24" t="s">
        <v>298</v>
      </c>
      <c r="BE128" s="248">
        <f>IF(N128="základní",J128,0)</f>
        <v>0</v>
      </c>
      <c r="BF128" s="248">
        <f>IF(N128="snížená",J128,0)</f>
        <v>0</v>
      </c>
      <c r="BG128" s="248">
        <f>IF(N128="zákl. přenesená",J128,0)</f>
        <v>0</v>
      </c>
      <c r="BH128" s="248">
        <f>IF(N128="sníž. přenesená",J128,0)</f>
        <v>0</v>
      </c>
      <c r="BI128" s="248">
        <f>IF(N128="nulová",J128,0)</f>
        <v>0</v>
      </c>
      <c r="BJ128" s="24" t="s">
        <v>16</v>
      </c>
      <c r="BK128" s="248">
        <f>ROUND(I128*H128,2)</f>
        <v>0</v>
      </c>
      <c r="BL128" s="24" t="s">
        <v>404</v>
      </c>
      <c r="BM128" s="24" t="s">
        <v>534</v>
      </c>
    </row>
    <row r="129" s="1" customFormat="1" ht="63.75" customHeight="1">
      <c r="B129" s="46"/>
      <c r="C129" s="237" t="s">
        <v>535</v>
      </c>
      <c r="D129" s="237" t="s">
        <v>300</v>
      </c>
      <c r="E129" s="238" t="s">
        <v>536</v>
      </c>
      <c r="F129" s="239" t="s">
        <v>537</v>
      </c>
      <c r="G129" s="240" t="s">
        <v>341</v>
      </c>
      <c r="H129" s="241">
        <v>4</v>
      </c>
      <c r="I129" s="242"/>
      <c r="J129" s="243">
        <f>ROUND(I129*H129,2)</f>
        <v>0</v>
      </c>
      <c r="K129" s="239" t="s">
        <v>403</v>
      </c>
      <c r="L129" s="72"/>
      <c r="M129" s="244" t="s">
        <v>21</v>
      </c>
      <c r="N129" s="245" t="s">
        <v>41</v>
      </c>
      <c r="O129" s="47"/>
      <c r="P129" s="246">
        <f>O129*H129</f>
        <v>0</v>
      </c>
      <c r="Q129" s="246">
        <v>0</v>
      </c>
      <c r="R129" s="246">
        <f>Q129*H129</f>
        <v>0</v>
      </c>
      <c r="S129" s="246">
        <v>0</v>
      </c>
      <c r="T129" s="247">
        <f>S129*H129</f>
        <v>0</v>
      </c>
      <c r="AR129" s="24" t="s">
        <v>404</v>
      </c>
      <c r="AT129" s="24" t="s">
        <v>300</v>
      </c>
      <c r="AU129" s="24" t="s">
        <v>16</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404</v>
      </c>
      <c r="BM129" s="24" t="s">
        <v>538</v>
      </c>
    </row>
    <row r="130" s="1" customFormat="1" ht="63.75" customHeight="1">
      <c r="B130" s="46"/>
      <c r="C130" s="237" t="s">
        <v>539</v>
      </c>
      <c r="D130" s="237" t="s">
        <v>300</v>
      </c>
      <c r="E130" s="238" t="s">
        <v>540</v>
      </c>
      <c r="F130" s="239" t="s">
        <v>541</v>
      </c>
      <c r="G130" s="240" t="s">
        <v>341</v>
      </c>
      <c r="H130" s="241">
        <v>6</v>
      </c>
      <c r="I130" s="242"/>
      <c r="J130" s="243">
        <f>ROUND(I130*H130,2)</f>
        <v>0</v>
      </c>
      <c r="K130" s="239" t="s">
        <v>403</v>
      </c>
      <c r="L130" s="72"/>
      <c r="M130" s="244" t="s">
        <v>21</v>
      </c>
      <c r="N130" s="245" t="s">
        <v>41</v>
      </c>
      <c r="O130" s="47"/>
      <c r="P130" s="246">
        <f>O130*H130</f>
        <v>0</v>
      </c>
      <c r="Q130" s="246">
        <v>0</v>
      </c>
      <c r="R130" s="246">
        <f>Q130*H130</f>
        <v>0</v>
      </c>
      <c r="S130" s="246">
        <v>0</v>
      </c>
      <c r="T130" s="247">
        <f>S130*H130</f>
        <v>0</v>
      </c>
      <c r="AR130" s="24" t="s">
        <v>404</v>
      </c>
      <c r="AT130" s="24" t="s">
        <v>300</v>
      </c>
      <c r="AU130" s="24" t="s">
        <v>16</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404</v>
      </c>
      <c r="BM130" s="24" t="s">
        <v>542</v>
      </c>
    </row>
    <row r="131" s="1" customFormat="1" ht="63.75" customHeight="1">
      <c r="B131" s="46"/>
      <c r="C131" s="237" t="s">
        <v>543</v>
      </c>
      <c r="D131" s="237" t="s">
        <v>300</v>
      </c>
      <c r="E131" s="238" t="s">
        <v>544</v>
      </c>
      <c r="F131" s="239" t="s">
        <v>545</v>
      </c>
      <c r="G131" s="240" t="s">
        <v>341</v>
      </c>
      <c r="H131" s="241">
        <v>10</v>
      </c>
      <c r="I131" s="242"/>
      <c r="J131" s="243">
        <f>ROUND(I131*H131,2)</f>
        <v>0</v>
      </c>
      <c r="K131" s="239" t="s">
        <v>403</v>
      </c>
      <c r="L131" s="72"/>
      <c r="M131" s="244" t="s">
        <v>21</v>
      </c>
      <c r="N131" s="245" t="s">
        <v>41</v>
      </c>
      <c r="O131" s="47"/>
      <c r="P131" s="246">
        <f>O131*H131</f>
        <v>0</v>
      </c>
      <c r="Q131" s="246">
        <v>0</v>
      </c>
      <c r="R131" s="246">
        <f>Q131*H131</f>
        <v>0</v>
      </c>
      <c r="S131" s="246">
        <v>0</v>
      </c>
      <c r="T131" s="247">
        <f>S131*H131</f>
        <v>0</v>
      </c>
      <c r="AR131" s="24" t="s">
        <v>404</v>
      </c>
      <c r="AT131" s="24" t="s">
        <v>300</v>
      </c>
      <c r="AU131" s="24" t="s">
        <v>16</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404</v>
      </c>
      <c r="BM131" s="24" t="s">
        <v>546</v>
      </c>
    </row>
    <row r="132" s="1" customFormat="1" ht="63.75" customHeight="1">
      <c r="B132" s="46"/>
      <c r="C132" s="237" t="s">
        <v>547</v>
      </c>
      <c r="D132" s="237" t="s">
        <v>300</v>
      </c>
      <c r="E132" s="238" t="s">
        <v>548</v>
      </c>
      <c r="F132" s="239" t="s">
        <v>549</v>
      </c>
      <c r="G132" s="240" t="s">
        <v>341</v>
      </c>
      <c r="H132" s="241">
        <v>4</v>
      </c>
      <c r="I132" s="242"/>
      <c r="J132" s="243">
        <f>ROUND(I132*H132,2)</f>
        <v>0</v>
      </c>
      <c r="K132" s="239" t="s">
        <v>403</v>
      </c>
      <c r="L132" s="72"/>
      <c r="M132" s="244" t="s">
        <v>21</v>
      </c>
      <c r="N132" s="245" t="s">
        <v>41</v>
      </c>
      <c r="O132" s="47"/>
      <c r="P132" s="246">
        <f>O132*H132</f>
        <v>0</v>
      </c>
      <c r="Q132" s="246">
        <v>0</v>
      </c>
      <c r="R132" s="246">
        <f>Q132*H132</f>
        <v>0</v>
      </c>
      <c r="S132" s="246">
        <v>0</v>
      </c>
      <c r="T132" s="247">
        <f>S132*H132</f>
        <v>0</v>
      </c>
      <c r="AR132" s="24" t="s">
        <v>404</v>
      </c>
      <c r="AT132" s="24" t="s">
        <v>300</v>
      </c>
      <c r="AU132" s="24" t="s">
        <v>16</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404</v>
      </c>
      <c r="BM132" s="24" t="s">
        <v>550</v>
      </c>
    </row>
    <row r="133" s="1" customFormat="1" ht="63.75" customHeight="1">
      <c r="B133" s="46"/>
      <c r="C133" s="237" t="s">
        <v>551</v>
      </c>
      <c r="D133" s="237" t="s">
        <v>300</v>
      </c>
      <c r="E133" s="238" t="s">
        <v>552</v>
      </c>
      <c r="F133" s="239" t="s">
        <v>553</v>
      </c>
      <c r="G133" s="240" t="s">
        <v>341</v>
      </c>
      <c r="H133" s="241">
        <v>16</v>
      </c>
      <c r="I133" s="242"/>
      <c r="J133" s="243">
        <f>ROUND(I133*H133,2)</f>
        <v>0</v>
      </c>
      <c r="K133" s="239" t="s">
        <v>403</v>
      </c>
      <c r="L133" s="72"/>
      <c r="M133" s="244" t="s">
        <v>21</v>
      </c>
      <c r="N133" s="245" t="s">
        <v>41</v>
      </c>
      <c r="O133" s="47"/>
      <c r="P133" s="246">
        <f>O133*H133</f>
        <v>0</v>
      </c>
      <c r="Q133" s="246">
        <v>0</v>
      </c>
      <c r="R133" s="246">
        <f>Q133*H133</f>
        <v>0</v>
      </c>
      <c r="S133" s="246">
        <v>0</v>
      </c>
      <c r="T133" s="247">
        <f>S133*H133</f>
        <v>0</v>
      </c>
      <c r="AR133" s="24" t="s">
        <v>404</v>
      </c>
      <c r="AT133" s="24" t="s">
        <v>300</v>
      </c>
      <c r="AU133" s="24" t="s">
        <v>16</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404</v>
      </c>
      <c r="BM133" s="24" t="s">
        <v>554</v>
      </c>
    </row>
    <row r="134" s="1" customFormat="1" ht="63.75" customHeight="1">
      <c r="B134" s="46"/>
      <c r="C134" s="237" t="s">
        <v>555</v>
      </c>
      <c r="D134" s="237" t="s">
        <v>300</v>
      </c>
      <c r="E134" s="238" t="s">
        <v>556</v>
      </c>
      <c r="F134" s="239" t="s">
        <v>557</v>
      </c>
      <c r="G134" s="240" t="s">
        <v>341</v>
      </c>
      <c r="H134" s="241">
        <v>4</v>
      </c>
      <c r="I134" s="242"/>
      <c r="J134" s="243">
        <f>ROUND(I134*H134,2)</f>
        <v>0</v>
      </c>
      <c r="K134" s="239" t="s">
        <v>403</v>
      </c>
      <c r="L134" s="72"/>
      <c r="M134" s="244" t="s">
        <v>21</v>
      </c>
      <c r="N134" s="245" t="s">
        <v>41</v>
      </c>
      <c r="O134" s="47"/>
      <c r="P134" s="246">
        <f>O134*H134</f>
        <v>0</v>
      </c>
      <c r="Q134" s="246">
        <v>0</v>
      </c>
      <c r="R134" s="246">
        <f>Q134*H134</f>
        <v>0</v>
      </c>
      <c r="S134" s="246">
        <v>0</v>
      </c>
      <c r="T134" s="247">
        <f>S134*H134</f>
        <v>0</v>
      </c>
      <c r="AR134" s="24" t="s">
        <v>404</v>
      </c>
      <c r="AT134" s="24" t="s">
        <v>300</v>
      </c>
      <c r="AU134" s="24" t="s">
        <v>16</v>
      </c>
      <c r="AY134" s="24" t="s">
        <v>298</v>
      </c>
      <c r="BE134" s="248">
        <f>IF(N134="základní",J134,0)</f>
        <v>0</v>
      </c>
      <c r="BF134" s="248">
        <f>IF(N134="snížená",J134,0)</f>
        <v>0</v>
      </c>
      <c r="BG134" s="248">
        <f>IF(N134="zákl. přenesená",J134,0)</f>
        <v>0</v>
      </c>
      <c r="BH134" s="248">
        <f>IF(N134="sníž. přenesená",J134,0)</f>
        <v>0</v>
      </c>
      <c r="BI134" s="248">
        <f>IF(N134="nulová",J134,0)</f>
        <v>0</v>
      </c>
      <c r="BJ134" s="24" t="s">
        <v>16</v>
      </c>
      <c r="BK134" s="248">
        <f>ROUND(I134*H134,2)</f>
        <v>0</v>
      </c>
      <c r="BL134" s="24" t="s">
        <v>404</v>
      </c>
      <c r="BM134" s="24" t="s">
        <v>558</v>
      </c>
    </row>
    <row r="135" s="1" customFormat="1" ht="25.5" customHeight="1">
      <c r="B135" s="46"/>
      <c r="C135" s="237" t="s">
        <v>559</v>
      </c>
      <c r="D135" s="237" t="s">
        <v>300</v>
      </c>
      <c r="E135" s="238" t="s">
        <v>560</v>
      </c>
      <c r="F135" s="239" t="s">
        <v>561</v>
      </c>
      <c r="G135" s="240" t="s">
        <v>318</v>
      </c>
      <c r="H135" s="241">
        <v>4730</v>
      </c>
      <c r="I135" s="242"/>
      <c r="J135" s="243">
        <f>ROUND(I135*H135,2)</f>
        <v>0</v>
      </c>
      <c r="K135" s="239" t="s">
        <v>403</v>
      </c>
      <c r="L135" s="72"/>
      <c r="M135" s="244" t="s">
        <v>21</v>
      </c>
      <c r="N135" s="245" t="s">
        <v>41</v>
      </c>
      <c r="O135" s="47"/>
      <c r="P135" s="246">
        <f>O135*H135</f>
        <v>0</v>
      </c>
      <c r="Q135" s="246">
        <v>0</v>
      </c>
      <c r="R135" s="246">
        <f>Q135*H135</f>
        <v>0</v>
      </c>
      <c r="S135" s="246">
        <v>0</v>
      </c>
      <c r="T135" s="247">
        <f>S135*H135</f>
        <v>0</v>
      </c>
      <c r="AR135" s="24" t="s">
        <v>404</v>
      </c>
      <c r="AT135" s="24" t="s">
        <v>300</v>
      </c>
      <c r="AU135" s="24" t="s">
        <v>16</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404</v>
      </c>
      <c r="BM135" s="24" t="s">
        <v>562</v>
      </c>
    </row>
    <row r="136" s="1" customFormat="1" ht="16.5" customHeight="1">
      <c r="B136" s="46"/>
      <c r="C136" s="237" t="s">
        <v>563</v>
      </c>
      <c r="D136" s="237" t="s">
        <v>300</v>
      </c>
      <c r="E136" s="238" t="s">
        <v>564</v>
      </c>
      <c r="F136" s="239" t="s">
        <v>565</v>
      </c>
      <c r="G136" s="240" t="s">
        <v>341</v>
      </c>
      <c r="H136" s="241">
        <v>6</v>
      </c>
      <c r="I136" s="242"/>
      <c r="J136" s="243">
        <f>ROUND(I136*H136,2)</f>
        <v>0</v>
      </c>
      <c r="K136" s="239" t="s">
        <v>403</v>
      </c>
      <c r="L136" s="72"/>
      <c r="M136" s="244" t="s">
        <v>21</v>
      </c>
      <c r="N136" s="245" t="s">
        <v>41</v>
      </c>
      <c r="O136" s="47"/>
      <c r="P136" s="246">
        <f>O136*H136</f>
        <v>0</v>
      </c>
      <c r="Q136" s="246">
        <v>0</v>
      </c>
      <c r="R136" s="246">
        <f>Q136*H136</f>
        <v>0</v>
      </c>
      <c r="S136" s="246">
        <v>0</v>
      </c>
      <c r="T136" s="247">
        <f>S136*H136</f>
        <v>0</v>
      </c>
      <c r="AR136" s="24" t="s">
        <v>404</v>
      </c>
      <c r="AT136" s="24" t="s">
        <v>300</v>
      </c>
      <c r="AU136" s="24" t="s">
        <v>16</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404</v>
      </c>
      <c r="BM136" s="24" t="s">
        <v>566</v>
      </c>
    </row>
    <row r="137" s="1" customFormat="1" ht="25.5" customHeight="1">
      <c r="B137" s="46"/>
      <c r="C137" s="284" t="s">
        <v>567</v>
      </c>
      <c r="D137" s="284" t="s">
        <v>333</v>
      </c>
      <c r="E137" s="285" t="s">
        <v>568</v>
      </c>
      <c r="F137" s="286" t="s">
        <v>569</v>
      </c>
      <c r="G137" s="287" t="s">
        <v>318</v>
      </c>
      <c r="H137" s="288">
        <v>4730</v>
      </c>
      <c r="I137" s="289"/>
      <c r="J137" s="290">
        <f>ROUND(I137*H137,2)</f>
        <v>0</v>
      </c>
      <c r="K137" s="286" t="s">
        <v>403</v>
      </c>
      <c r="L137" s="291"/>
      <c r="M137" s="292" t="s">
        <v>21</v>
      </c>
      <c r="N137" s="293" t="s">
        <v>41</v>
      </c>
      <c r="O137" s="47"/>
      <c r="P137" s="246">
        <f>O137*H137</f>
        <v>0</v>
      </c>
      <c r="Q137" s="246">
        <v>0</v>
      </c>
      <c r="R137" s="246">
        <f>Q137*H137</f>
        <v>0</v>
      </c>
      <c r="S137" s="246">
        <v>0</v>
      </c>
      <c r="T137" s="247">
        <f>S137*H137</f>
        <v>0</v>
      </c>
      <c r="AR137" s="24" t="s">
        <v>370</v>
      </c>
      <c r="AT137" s="24" t="s">
        <v>333</v>
      </c>
      <c r="AU137" s="24" t="s">
        <v>16</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370</v>
      </c>
      <c r="BM137" s="24" t="s">
        <v>570</v>
      </c>
    </row>
    <row r="138" s="1" customFormat="1" ht="25.5" customHeight="1">
      <c r="B138" s="46"/>
      <c r="C138" s="284" t="s">
        <v>571</v>
      </c>
      <c r="D138" s="284" t="s">
        <v>333</v>
      </c>
      <c r="E138" s="285" t="s">
        <v>572</v>
      </c>
      <c r="F138" s="286" t="s">
        <v>573</v>
      </c>
      <c r="G138" s="287" t="s">
        <v>341</v>
      </c>
      <c r="H138" s="288">
        <v>6</v>
      </c>
      <c r="I138" s="289"/>
      <c r="J138" s="290">
        <f>ROUND(I138*H138,2)</f>
        <v>0</v>
      </c>
      <c r="K138" s="286" t="s">
        <v>403</v>
      </c>
      <c r="L138" s="291"/>
      <c r="M138" s="292" t="s">
        <v>21</v>
      </c>
      <c r="N138" s="293" t="s">
        <v>41</v>
      </c>
      <c r="O138" s="47"/>
      <c r="P138" s="246">
        <f>O138*H138</f>
        <v>0</v>
      </c>
      <c r="Q138" s="246">
        <v>0</v>
      </c>
      <c r="R138" s="246">
        <f>Q138*H138</f>
        <v>0</v>
      </c>
      <c r="S138" s="246">
        <v>0</v>
      </c>
      <c r="T138" s="247">
        <f>S138*H138</f>
        <v>0</v>
      </c>
      <c r="AR138" s="24" t="s">
        <v>370</v>
      </c>
      <c r="AT138" s="24" t="s">
        <v>333</v>
      </c>
      <c r="AU138" s="24" t="s">
        <v>16</v>
      </c>
      <c r="AY138" s="24" t="s">
        <v>298</v>
      </c>
      <c r="BE138" s="248">
        <f>IF(N138="základní",J138,0)</f>
        <v>0</v>
      </c>
      <c r="BF138" s="248">
        <f>IF(N138="snížená",J138,0)</f>
        <v>0</v>
      </c>
      <c r="BG138" s="248">
        <f>IF(N138="zákl. přenesená",J138,0)</f>
        <v>0</v>
      </c>
      <c r="BH138" s="248">
        <f>IF(N138="sníž. přenesená",J138,0)</f>
        <v>0</v>
      </c>
      <c r="BI138" s="248">
        <f>IF(N138="nulová",J138,0)</f>
        <v>0</v>
      </c>
      <c r="BJ138" s="24" t="s">
        <v>16</v>
      </c>
      <c r="BK138" s="248">
        <f>ROUND(I138*H138,2)</f>
        <v>0</v>
      </c>
      <c r="BL138" s="24" t="s">
        <v>370</v>
      </c>
      <c r="BM138" s="24" t="s">
        <v>574</v>
      </c>
    </row>
    <row r="139" s="1" customFormat="1" ht="16.5" customHeight="1">
      <c r="B139" s="46"/>
      <c r="C139" s="237" t="s">
        <v>575</v>
      </c>
      <c r="D139" s="237" t="s">
        <v>300</v>
      </c>
      <c r="E139" s="238" t="s">
        <v>576</v>
      </c>
      <c r="F139" s="239" t="s">
        <v>577</v>
      </c>
      <c r="G139" s="240" t="s">
        <v>341</v>
      </c>
      <c r="H139" s="241">
        <v>4</v>
      </c>
      <c r="I139" s="242"/>
      <c r="J139" s="243">
        <f>ROUND(I139*H139,2)</f>
        <v>0</v>
      </c>
      <c r="K139" s="239" t="s">
        <v>403</v>
      </c>
      <c r="L139" s="72"/>
      <c r="M139" s="244" t="s">
        <v>21</v>
      </c>
      <c r="N139" s="245" t="s">
        <v>41</v>
      </c>
      <c r="O139" s="47"/>
      <c r="P139" s="246">
        <f>O139*H139</f>
        <v>0</v>
      </c>
      <c r="Q139" s="246">
        <v>0</v>
      </c>
      <c r="R139" s="246">
        <f>Q139*H139</f>
        <v>0</v>
      </c>
      <c r="S139" s="246">
        <v>0</v>
      </c>
      <c r="T139" s="247">
        <f>S139*H139</f>
        <v>0</v>
      </c>
      <c r="AR139" s="24" t="s">
        <v>404</v>
      </c>
      <c r="AT139" s="24" t="s">
        <v>300</v>
      </c>
      <c r="AU139" s="24" t="s">
        <v>16</v>
      </c>
      <c r="AY139" s="24" t="s">
        <v>298</v>
      </c>
      <c r="BE139" s="248">
        <f>IF(N139="základní",J139,0)</f>
        <v>0</v>
      </c>
      <c r="BF139" s="248">
        <f>IF(N139="snížená",J139,0)</f>
        <v>0</v>
      </c>
      <c r="BG139" s="248">
        <f>IF(N139="zákl. přenesená",J139,0)</f>
        <v>0</v>
      </c>
      <c r="BH139" s="248">
        <f>IF(N139="sníž. přenesená",J139,0)</f>
        <v>0</v>
      </c>
      <c r="BI139" s="248">
        <f>IF(N139="nulová",J139,0)</f>
        <v>0</v>
      </c>
      <c r="BJ139" s="24" t="s">
        <v>16</v>
      </c>
      <c r="BK139" s="248">
        <f>ROUND(I139*H139,2)</f>
        <v>0</v>
      </c>
      <c r="BL139" s="24" t="s">
        <v>404</v>
      </c>
      <c r="BM139" s="24" t="s">
        <v>578</v>
      </c>
    </row>
    <row r="140" s="1" customFormat="1" ht="16.5" customHeight="1">
      <c r="B140" s="46"/>
      <c r="C140" s="237" t="s">
        <v>579</v>
      </c>
      <c r="D140" s="237" t="s">
        <v>300</v>
      </c>
      <c r="E140" s="238" t="s">
        <v>580</v>
      </c>
      <c r="F140" s="239" t="s">
        <v>581</v>
      </c>
      <c r="G140" s="240" t="s">
        <v>341</v>
      </c>
      <c r="H140" s="241">
        <v>4</v>
      </c>
      <c r="I140" s="242"/>
      <c r="J140" s="243">
        <f>ROUND(I140*H140,2)</f>
        <v>0</v>
      </c>
      <c r="K140" s="239" t="s">
        <v>403</v>
      </c>
      <c r="L140" s="72"/>
      <c r="M140" s="244" t="s">
        <v>21</v>
      </c>
      <c r="N140" s="245" t="s">
        <v>41</v>
      </c>
      <c r="O140" s="47"/>
      <c r="P140" s="246">
        <f>O140*H140</f>
        <v>0</v>
      </c>
      <c r="Q140" s="246">
        <v>0</v>
      </c>
      <c r="R140" s="246">
        <f>Q140*H140</f>
        <v>0</v>
      </c>
      <c r="S140" s="246">
        <v>0</v>
      </c>
      <c r="T140" s="247">
        <f>S140*H140</f>
        <v>0</v>
      </c>
      <c r="AR140" s="24" t="s">
        <v>404</v>
      </c>
      <c r="AT140" s="24" t="s">
        <v>300</v>
      </c>
      <c r="AU140" s="24" t="s">
        <v>16</v>
      </c>
      <c r="AY140" s="24" t="s">
        <v>298</v>
      </c>
      <c r="BE140" s="248">
        <f>IF(N140="základní",J140,0)</f>
        <v>0</v>
      </c>
      <c r="BF140" s="248">
        <f>IF(N140="snížená",J140,0)</f>
        <v>0</v>
      </c>
      <c r="BG140" s="248">
        <f>IF(N140="zákl. přenesená",J140,0)</f>
        <v>0</v>
      </c>
      <c r="BH140" s="248">
        <f>IF(N140="sníž. přenesená",J140,0)</f>
        <v>0</v>
      </c>
      <c r="BI140" s="248">
        <f>IF(N140="nulová",J140,0)</f>
        <v>0</v>
      </c>
      <c r="BJ140" s="24" t="s">
        <v>16</v>
      </c>
      <c r="BK140" s="248">
        <f>ROUND(I140*H140,2)</f>
        <v>0</v>
      </c>
      <c r="BL140" s="24" t="s">
        <v>404</v>
      </c>
      <c r="BM140" s="24" t="s">
        <v>582</v>
      </c>
    </row>
    <row r="141" s="1" customFormat="1" ht="16.5" customHeight="1">
      <c r="B141" s="46"/>
      <c r="C141" s="237" t="s">
        <v>583</v>
      </c>
      <c r="D141" s="237" t="s">
        <v>300</v>
      </c>
      <c r="E141" s="238" t="s">
        <v>584</v>
      </c>
      <c r="F141" s="239" t="s">
        <v>585</v>
      </c>
      <c r="G141" s="240" t="s">
        <v>318</v>
      </c>
      <c r="H141" s="241">
        <v>730</v>
      </c>
      <c r="I141" s="242"/>
      <c r="J141" s="243">
        <f>ROUND(I141*H141,2)</f>
        <v>0</v>
      </c>
      <c r="K141" s="239" t="s">
        <v>403</v>
      </c>
      <c r="L141" s="72"/>
      <c r="M141" s="244" t="s">
        <v>21</v>
      </c>
      <c r="N141" s="245" t="s">
        <v>41</v>
      </c>
      <c r="O141" s="47"/>
      <c r="P141" s="246">
        <f>O141*H141</f>
        <v>0</v>
      </c>
      <c r="Q141" s="246">
        <v>0</v>
      </c>
      <c r="R141" s="246">
        <f>Q141*H141</f>
        <v>0</v>
      </c>
      <c r="S141" s="246">
        <v>0</v>
      </c>
      <c r="T141" s="247">
        <f>S141*H141</f>
        <v>0</v>
      </c>
      <c r="AR141" s="24" t="s">
        <v>404</v>
      </c>
      <c r="AT141" s="24" t="s">
        <v>300</v>
      </c>
      <c r="AU141" s="24" t="s">
        <v>16</v>
      </c>
      <c r="AY141" s="24" t="s">
        <v>298</v>
      </c>
      <c r="BE141" s="248">
        <f>IF(N141="základní",J141,0)</f>
        <v>0</v>
      </c>
      <c r="BF141" s="248">
        <f>IF(N141="snížená",J141,0)</f>
        <v>0</v>
      </c>
      <c r="BG141" s="248">
        <f>IF(N141="zákl. přenesená",J141,0)</f>
        <v>0</v>
      </c>
      <c r="BH141" s="248">
        <f>IF(N141="sníž. přenesená",J141,0)</f>
        <v>0</v>
      </c>
      <c r="BI141" s="248">
        <f>IF(N141="nulová",J141,0)</f>
        <v>0</v>
      </c>
      <c r="BJ141" s="24" t="s">
        <v>16</v>
      </c>
      <c r="BK141" s="248">
        <f>ROUND(I141*H141,2)</f>
        <v>0</v>
      </c>
      <c r="BL141" s="24" t="s">
        <v>404</v>
      </c>
      <c r="BM141" s="24" t="s">
        <v>586</v>
      </c>
    </row>
    <row r="142" s="1" customFormat="1" ht="25.5" customHeight="1">
      <c r="B142" s="46"/>
      <c r="C142" s="284" t="s">
        <v>587</v>
      </c>
      <c r="D142" s="284" t="s">
        <v>333</v>
      </c>
      <c r="E142" s="285" t="s">
        <v>588</v>
      </c>
      <c r="F142" s="286" t="s">
        <v>589</v>
      </c>
      <c r="G142" s="287" t="s">
        <v>318</v>
      </c>
      <c r="H142" s="288">
        <v>150</v>
      </c>
      <c r="I142" s="289"/>
      <c r="J142" s="290">
        <f>ROUND(I142*H142,2)</f>
        <v>0</v>
      </c>
      <c r="K142" s="286" t="s">
        <v>403</v>
      </c>
      <c r="L142" s="291"/>
      <c r="M142" s="292" t="s">
        <v>21</v>
      </c>
      <c r="N142" s="293" t="s">
        <v>41</v>
      </c>
      <c r="O142" s="47"/>
      <c r="P142" s="246">
        <f>O142*H142</f>
        <v>0</v>
      </c>
      <c r="Q142" s="246">
        <v>0</v>
      </c>
      <c r="R142" s="246">
        <f>Q142*H142</f>
        <v>0</v>
      </c>
      <c r="S142" s="246">
        <v>0</v>
      </c>
      <c r="T142" s="247">
        <f>S142*H142</f>
        <v>0</v>
      </c>
      <c r="AR142" s="24" t="s">
        <v>404</v>
      </c>
      <c r="AT142" s="24" t="s">
        <v>333</v>
      </c>
      <c r="AU142" s="24" t="s">
        <v>16</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404</v>
      </c>
      <c r="BM142" s="24" t="s">
        <v>590</v>
      </c>
    </row>
    <row r="143" s="1" customFormat="1" ht="25.5" customHeight="1">
      <c r="B143" s="46"/>
      <c r="C143" s="284" t="s">
        <v>591</v>
      </c>
      <c r="D143" s="284" t="s">
        <v>333</v>
      </c>
      <c r="E143" s="285" t="s">
        <v>592</v>
      </c>
      <c r="F143" s="286" t="s">
        <v>593</v>
      </c>
      <c r="G143" s="287" t="s">
        <v>341</v>
      </c>
      <c r="H143" s="288">
        <v>75</v>
      </c>
      <c r="I143" s="289"/>
      <c r="J143" s="290">
        <f>ROUND(I143*H143,2)</f>
        <v>0</v>
      </c>
      <c r="K143" s="286" t="s">
        <v>403</v>
      </c>
      <c r="L143" s="291"/>
      <c r="M143" s="292" t="s">
        <v>21</v>
      </c>
      <c r="N143" s="293" t="s">
        <v>41</v>
      </c>
      <c r="O143" s="47"/>
      <c r="P143" s="246">
        <f>O143*H143</f>
        <v>0</v>
      </c>
      <c r="Q143" s="246">
        <v>0</v>
      </c>
      <c r="R143" s="246">
        <f>Q143*H143</f>
        <v>0</v>
      </c>
      <c r="S143" s="246">
        <v>0</v>
      </c>
      <c r="T143" s="247">
        <f>S143*H143</f>
        <v>0</v>
      </c>
      <c r="AR143" s="24" t="s">
        <v>404</v>
      </c>
      <c r="AT143" s="24" t="s">
        <v>333</v>
      </c>
      <c r="AU143" s="24" t="s">
        <v>16</v>
      </c>
      <c r="AY143" s="24" t="s">
        <v>298</v>
      </c>
      <c r="BE143" s="248">
        <f>IF(N143="základní",J143,0)</f>
        <v>0</v>
      </c>
      <c r="BF143" s="248">
        <f>IF(N143="snížená",J143,0)</f>
        <v>0</v>
      </c>
      <c r="BG143" s="248">
        <f>IF(N143="zákl. přenesená",J143,0)</f>
        <v>0</v>
      </c>
      <c r="BH143" s="248">
        <f>IF(N143="sníž. přenesená",J143,0)</f>
        <v>0</v>
      </c>
      <c r="BI143" s="248">
        <f>IF(N143="nulová",J143,0)</f>
        <v>0</v>
      </c>
      <c r="BJ143" s="24" t="s">
        <v>16</v>
      </c>
      <c r="BK143" s="248">
        <f>ROUND(I143*H143,2)</f>
        <v>0</v>
      </c>
      <c r="BL143" s="24" t="s">
        <v>404</v>
      </c>
      <c r="BM143" s="24" t="s">
        <v>594</v>
      </c>
    </row>
    <row r="144" s="1" customFormat="1" ht="25.5" customHeight="1">
      <c r="B144" s="46"/>
      <c r="C144" s="284" t="s">
        <v>595</v>
      </c>
      <c r="D144" s="284" t="s">
        <v>333</v>
      </c>
      <c r="E144" s="285" t="s">
        <v>596</v>
      </c>
      <c r="F144" s="286" t="s">
        <v>597</v>
      </c>
      <c r="G144" s="287" t="s">
        <v>341</v>
      </c>
      <c r="H144" s="288">
        <v>300</v>
      </c>
      <c r="I144" s="289"/>
      <c r="J144" s="290">
        <f>ROUND(I144*H144,2)</f>
        <v>0</v>
      </c>
      <c r="K144" s="286" t="s">
        <v>403</v>
      </c>
      <c r="L144" s="291"/>
      <c r="M144" s="292" t="s">
        <v>21</v>
      </c>
      <c r="N144" s="298" t="s">
        <v>41</v>
      </c>
      <c r="O144" s="295"/>
      <c r="P144" s="296">
        <f>O144*H144</f>
        <v>0</v>
      </c>
      <c r="Q144" s="296">
        <v>0</v>
      </c>
      <c r="R144" s="296">
        <f>Q144*H144</f>
        <v>0</v>
      </c>
      <c r="S144" s="296">
        <v>0</v>
      </c>
      <c r="T144" s="297">
        <f>S144*H144</f>
        <v>0</v>
      </c>
      <c r="AR144" s="24" t="s">
        <v>404</v>
      </c>
      <c r="AT144" s="24" t="s">
        <v>333</v>
      </c>
      <c r="AU144" s="24" t="s">
        <v>16</v>
      </c>
      <c r="AY144" s="24" t="s">
        <v>298</v>
      </c>
      <c r="BE144" s="248">
        <f>IF(N144="základní",J144,0)</f>
        <v>0</v>
      </c>
      <c r="BF144" s="248">
        <f>IF(N144="snížená",J144,0)</f>
        <v>0</v>
      </c>
      <c r="BG144" s="248">
        <f>IF(N144="zákl. přenesená",J144,0)</f>
        <v>0</v>
      </c>
      <c r="BH144" s="248">
        <f>IF(N144="sníž. přenesená",J144,0)</f>
        <v>0</v>
      </c>
      <c r="BI144" s="248">
        <f>IF(N144="nulová",J144,0)</f>
        <v>0</v>
      </c>
      <c r="BJ144" s="24" t="s">
        <v>16</v>
      </c>
      <c r="BK144" s="248">
        <f>ROUND(I144*H144,2)</f>
        <v>0</v>
      </c>
      <c r="BL144" s="24" t="s">
        <v>404</v>
      </c>
      <c r="BM144" s="24" t="s">
        <v>598</v>
      </c>
    </row>
    <row r="145" s="1" customFormat="1" ht="6.96" customHeight="1">
      <c r="B145" s="67"/>
      <c r="C145" s="68"/>
      <c r="D145" s="68"/>
      <c r="E145" s="68"/>
      <c r="F145" s="68"/>
      <c r="G145" s="68"/>
      <c r="H145" s="68"/>
      <c r="I145" s="179"/>
      <c r="J145" s="68"/>
      <c r="K145" s="68"/>
      <c r="L145" s="72"/>
    </row>
  </sheetData>
  <sheetProtection sheet="1" autoFilter="0" formatColumns="0" formatRows="0" objects="1" scenarios="1" spinCount="100000" saltValue="oyfPbe6v4RHTCKDZ/ZlSYhQip6ZdkTAg6m1gJqdMffK+smsubHbIlCYg8EQiVB6wpNmCEejZTX63+hIsWq4grQ==" hashValue="8PZky80AMfiuOx2DTdIAN/OdBtN+AgJYmHyjR/8lFwy7iIaiE1htEfi8k4D6oY5mf2/JVWPktb02nbTsud6ShQ==" algorithmName="SHA-512" password="CC35"/>
  <autoFilter ref="C88:K144"/>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99</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599</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ROUND(J90,2)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ROUND(SUM(BE90:BE99), 2)</f>
        <v>0</v>
      </c>
      <c r="G34" s="47"/>
      <c r="H34" s="47"/>
      <c r="I34" s="171">
        <v>0.20999999999999999</v>
      </c>
      <c r="J34" s="170">
        <f>ROUND(ROUND((SUM(BE90:BE99)), 2)*I34, 2)</f>
        <v>0</v>
      </c>
      <c r="K34" s="51"/>
    </row>
    <row r="35" s="1" customFormat="1" ht="14.4" customHeight="1">
      <c r="B35" s="46"/>
      <c r="C35" s="47"/>
      <c r="D35" s="47"/>
      <c r="E35" s="55" t="s">
        <v>42</v>
      </c>
      <c r="F35" s="170">
        <f>ROUND(SUM(BF90:BF99), 2)</f>
        <v>0</v>
      </c>
      <c r="G35" s="47"/>
      <c r="H35" s="47"/>
      <c r="I35" s="171">
        <v>0.14999999999999999</v>
      </c>
      <c r="J35" s="170">
        <f>ROUND(ROUND((SUM(BF90:BF99)), 2)*I35, 2)</f>
        <v>0</v>
      </c>
      <c r="K35" s="51"/>
    </row>
    <row r="36" hidden="1" s="1" customFormat="1" ht="14.4" customHeight="1">
      <c r="B36" s="46"/>
      <c r="C36" s="47"/>
      <c r="D36" s="47"/>
      <c r="E36" s="55" t="s">
        <v>43</v>
      </c>
      <c r="F36" s="170">
        <f>ROUND(SUM(BG90:BG99), 2)</f>
        <v>0</v>
      </c>
      <c r="G36" s="47"/>
      <c r="H36" s="47"/>
      <c r="I36" s="171">
        <v>0.20999999999999999</v>
      </c>
      <c r="J36" s="170">
        <v>0</v>
      </c>
      <c r="K36" s="51"/>
    </row>
    <row r="37" hidden="1" s="1" customFormat="1" ht="14.4" customHeight="1">
      <c r="B37" s="46"/>
      <c r="C37" s="47"/>
      <c r="D37" s="47"/>
      <c r="E37" s="55" t="s">
        <v>44</v>
      </c>
      <c r="F37" s="170">
        <f>ROUND(SUM(BH90:BH99), 2)</f>
        <v>0</v>
      </c>
      <c r="G37" s="47"/>
      <c r="H37" s="47"/>
      <c r="I37" s="171">
        <v>0.14999999999999999</v>
      </c>
      <c r="J37" s="170">
        <v>0</v>
      </c>
      <c r="K37" s="51"/>
    </row>
    <row r="38" hidden="1" s="1" customFormat="1" ht="14.4" customHeight="1">
      <c r="B38" s="46"/>
      <c r="C38" s="47"/>
      <c r="D38" s="47"/>
      <c r="E38" s="55" t="s">
        <v>45</v>
      </c>
      <c r="F38" s="170">
        <f>ROUND(SUM(BI90:BI99),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01-11-01.02.1 -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J90</f>
        <v>0</v>
      </c>
      <c r="K64" s="51"/>
      <c r="AU64" s="24" t="s">
        <v>275</v>
      </c>
    </row>
    <row r="65" s="8" customFormat="1" ht="24.96" customHeight="1">
      <c r="B65" s="190"/>
      <c r="C65" s="191"/>
      <c r="D65" s="192" t="s">
        <v>279</v>
      </c>
      <c r="E65" s="193"/>
      <c r="F65" s="193"/>
      <c r="G65" s="193"/>
      <c r="H65" s="193"/>
      <c r="I65" s="194"/>
      <c r="J65" s="195">
        <f>J91</f>
        <v>0</v>
      </c>
      <c r="K65" s="196"/>
    </row>
    <row r="66" s="9" customFormat="1" ht="19.92" customHeight="1">
      <c r="B66" s="197"/>
      <c r="C66" s="198"/>
      <c r="D66" s="199" t="s">
        <v>281</v>
      </c>
      <c r="E66" s="200"/>
      <c r="F66" s="200"/>
      <c r="G66" s="200"/>
      <c r="H66" s="200"/>
      <c r="I66" s="201"/>
      <c r="J66" s="202">
        <f>J92</f>
        <v>0</v>
      </c>
      <c r="K66" s="203"/>
    </row>
    <row r="67" s="1" customFormat="1" ht="21.84" customHeight="1">
      <c r="B67" s="46"/>
      <c r="C67" s="47"/>
      <c r="D67" s="47"/>
      <c r="E67" s="47"/>
      <c r="F67" s="47"/>
      <c r="G67" s="47"/>
      <c r="H67" s="47"/>
      <c r="I67" s="157"/>
      <c r="J67" s="47"/>
      <c r="K67" s="51"/>
    </row>
    <row r="68" s="1" customFormat="1" ht="6.96" customHeight="1">
      <c r="B68" s="67"/>
      <c r="C68" s="68"/>
      <c r="D68" s="68"/>
      <c r="E68" s="68"/>
      <c r="F68" s="68"/>
      <c r="G68" s="68"/>
      <c r="H68" s="68"/>
      <c r="I68" s="179"/>
      <c r="J68" s="68"/>
      <c r="K68" s="69"/>
    </row>
    <row r="72" s="1" customFormat="1" ht="6.96" customHeight="1">
      <c r="B72" s="70"/>
      <c r="C72" s="71"/>
      <c r="D72" s="71"/>
      <c r="E72" s="71"/>
      <c r="F72" s="71"/>
      <c r="G72" s="71"/>
      <c r="H72" s="71"/>
      <c r="I72" s="182"/>
      <c r="J72" s="71"/>
      <c r="K72" s="71"/>
      <c r="L72" s="72"/>
    </row>
    <row r="73" s="1" customFormat="1" ht="36.96" customHeight="1">
      <c r="B73" s="46"/>
      <c r="C73" s="73" t="s">
        <v>282</v>
      </c>
      <c r="D73" s="74"/>
      <c r="E73" s="74"/>
      <c r="F73" s="74"/>
      <c r="G73" s="74"/>
      <c r="H73" s="74"/>
      <c r="I73" s="204"/>
      <c r="J73" s="74"/>
      <c r="K73" s="74"/>
      <c r="L73" s="72"/>
    </row>
    <row r="74" s="1" customFormat="1" ht="6.96" customHeight="1">
      <c r="B74" s="46"/>
      <c r="C74" s="74"/>
      <c r="D74" s="74"/>
      <c r="E74" s="74"/>
      <c r="F74" s="74"/>
      <c r="G74" s="74"/>
      <c r="H74" s="74"/>
      <c r="I74" s="204"/>
      <c r="J74" s="74"/>
      <c r="K74" s="74"/>
      <c r="L74" s="72"/>
    </row>
    <row r="75" s="1" customFormat="1" ht="14.4" customHeight="1">
      <c r="B75" s="46"/>
      <c r="C75" s="76" t="s">
        <v>18</v>
      </c>
      <c r="D75" s="74"/>
      <c r="E75" s="74"/>
      <c r="F75" s="74"/>
      <c r="G75" s="74"/>
      <c r="H75" s="74"/>
      <c r="I75" s="204"/>
      <c r="J75" s="74"/>
      <c r="K75" s="74"/>
      <c r="L75" s="72"/>
    </row>
    <row r="76" s="1" customFormat="1" ht="16.5" customHeight="1">
      <c r="B76" s="46"/>
      <c r="C76" s="74"/>
      <c r="D76" s="74"/>
      <c r="E76" s="205" t="str">
        <f>E7</f>
        <v>Oprava SZZ Děčín východ horní nádraží 1.změna</v>
      </c>
      <c r="F76" s="76"/>
      <c r="G76" s="76"/>
      <c r="H76" s="76"/>
      <c r="I76" s="204"/>
      <c r="J76" s="74"/>
      <c r="K76" s="74"/>
      <c r="L76" s="72"/>
    </row>
    <row r="77">
      <c r="B77" s="28"/>
      <c r="C77" s="76" t="s">
        <v>264</v>
      </c>
      <c r="D77" s="206"/>
      <c r="E77" s="206"/>
      <c r="F77" s="206"/>
      <c r="G77" s="206"/>
      <c r="H77" s="206"/>
      <c r="I77" s="149"/>
      <c r="J77" s="206"/>
      <c r="K77" s="206"/>
      <c r="L77" s="207"/>
    </row>
    <row r="78" ht="16.5" customHeight="1">
      <c r="B78" s="28"/>
      <c r="C78" s="206"/>
      <c r="D78" s="206"/>
      <c r="E78" s="205" t="s">
        <v>265</v>
      </c>
      <c r="F78" s="206"/>
      <c r="G78" s="206"/>
      <c r="H78" s="206"/>
      <c r="I78" s="149"/>
      <c r="J78" s="206"/>
      <c r="K78" s="206"/>
      <c r="L78" s="207"/>
    </row>
    <row r="79">
      <c r="B79" s="28"/>
      <c r="C79" s="76" t="s">
        <v>266</v>
      </c>
      <c r="D79" s="206"/>
      <c r="E79" s="206"/>
      <c r="F79" s="206"/>
      <c r="G79" s="206"/>
      <c r="H79" s="206"/>
      <c r="I79" s="149"/>
      <c r="J79" s="206"/>
      <c r="K79" s="206"/>
      <c r="L79" s="207"/>
    </row>
    <row r="80" s="1" customFormat="1" ht="16.5" customHeight="1">
      <c r="B80" s="46"/>
      <c r="C80" s="74"/>
      <c r="D80" s="74"/>
      <c r="E80" s="208" t="s">
        <v>267</v>
      </c>
      <c r="F80" s="74"/>
      <c r="G80" s="74"/>
      <c r="H80" s="74"/>
      <c r="I80" s="204"/>
      <c r="J80" s="74"/>
      <c r="K80" s="74"/>
      <c r="L80" s="72"/>
    </row>
    <row r="81" s="1" customFormat="1" ht="14.4" customHeight="1">
      <c r="B81" s="46"/>
      <c r="C81" s="76" t="s">
        <v>268</v>
      </c>
      <c r="D81" s="74"/>
      <c r="E81" s="74"/>
      <c r="F81" s="74"/>
      <c r="G81" s="74"/>
      <c r="H81" s="74"/>
      <c r="I81" s="204"/>
      <c r="J81" s="74"/>
      <c r="K81" s="74"/>
      <c r="L81" s="72"/>
    </row>
    <row r="82" s="1" customFormat="1" ht="17.25" customHeight="1">
      <c r="B82" s="46"/>
      <c r="C82" s="74"/>
      <c r="D82" s="74"/>
      <c r="E82" s="82" t="str">
        <f>E13</f>
        <v>PS 01-11-01.02.1 - ÚRS</v>
      </c>
      <c r="F82" s="74"/>
      <c r="G82" s="74"/>
      <c r="H82" s="74"/>
      <c r="I82" s="204"/>
      <c r="J82" s="74"/>
      <c r="K82" s="74"/>
      <c r="L82" s="72"/>
    </row>
    <row r="83" s="1" customFormat="1" ht="6.96" customHeight="1">
      <c r="B83" s="46"/>
      <c r="C83" s="74"/>
      <c r="D83" s="74"/>
      <c r="E83" s="74"/>
      <c r="F83" s="74"/>
      <c r="G83" s="74"/>
      <c r="H83" s="74"/>
      <c r="I83" s="204"/>
      <c r="J83" s="74"/>
      <c r="K83" s="74"/>
      <c r="L83" s="72"/>
    </row>
    <row r="84" s="1" customFormat="1" ht="18" customHeight="1">
      <c r="B84" s="46"/>
      <c r="C84" s="76" t="s">
        <v>23</v>
      </c>
      <c r="D84" s="74"/>
      <c r="E84" s="74"/>
      <c r="F84" s="209" t="str">
        <f>F16</f>
        <v>Děčín</v>
      </c>
      <c r="G84" s="74"/>
      <c r="H84" s="74"/>
      <c r="I84" s="210" t="s">
        <v>25</v>
      </c>
      <c r="J84" s="85" t="str">
        <f>IF(J16="","",J16)</f>
        <v>24. 8. 2018</v>
      </c>
      <c r="K84" s="74"/>
      <c r="L84" s="72"/>
    </row>
    <row r="85" s="1" customFormat="1" ht="6.96" customHeight="1">
      <c r="B85" s="46"/>
      <c r="C85" s="74"/>
      <c r="D85" s="74"/>
      <c r="E85" s="74"/>
      <c r="F85" s="74"/>
      <c r="G85" s="74"/>
      <c r="H85" s="74"/>
      <c r="I85" s="204"/>
      <c r="J85" s="74"/>
      <c r="K85" s="74"/>
      <c r="L85" s="72"/>
    </row>
    <row r="86" s="1" customFormat="1">
      <c r="B86" s="46"/>
      <c r="C86" s="76" t="s">
        <v>27</v>
      </c>
      <c r="D86" s="74"/>
      <c r="E86" s="74"/>
      <c r="F86" s="209" t="str">
        <f>E19</f>
        <v xml:space="preserve"> </v>
      </c>
      <c r="G86" s="74"/>
      <c r="H86" s="74"/>
      <c r="I86" s="210" t="s">
        <v>32</v>
      </c>
      <c r="J86" s="209" t="str">
        <f>E25</f>
        <v xml:space="preserve"> </v>
      </c>
      <c r="K86" s="74"/>
      <c r="L86" s="72"/>
    </row>
    <row r="87" s="1" customFormat="1" ht="14.4" customHeight="1">
      <c r="B87" s="46"/>
      <c r="C87" s="76" t="s">
        <v>30</v>
      </c>
      <c r="D87" s="74"/>
      <c r="E87" s="74"/>
      <c r="F87" s="209" t="str">
        <f>IF(E22="","",E22)</f>
        <v/>
      </c>
      <c r="G87" s="74"/>
      <c r="H87" s="74"/>
      <c r="I87" s="204"/>
      <c r="J87" s="74"/>
      <c r="K87" s="74"/>
      <c r="L87" s="72"/>
    </row>
    <row r="88" s="1" customFormat="1" ht="10.32" customHeight="1">
      <c r="B88" s="46"/>
      <c r="C88" s="74"/>
      <c r="D88" s="74"/>
      <c r="E88" s="74"/>
      <c r="F88" s="74"/>
      <c r="G88" s="74"/>
      <c r="H88" s="74"/>
      <c r="I88" s="204"/>
      <c r="J88" s="74"/>
      <c r="K88" s="74"/>
      <c r="L88" s="72"/>
    </row>
    <row r="89" s="10" customFormat="1" ht="29.28" customHeight="1">
      <c r="B89" s="211"/>
      <c r="C89" s="212" t="s">
        <v>283</v>
      </c>
      <c r="D89" s="213" t="s">
        <v>55</v>
      </c>
      <c r="E89" s="213" t="s">
        <v>51</v>
      </c>
      <c r="F89" s="213" t="s">
        <v>284</v>
      </c>
      <c r="G89" s="213" t="s">
        <v>285</v>
      </c>
      <c r="H89" s="213" t="s">
        <v>286</v>
      </c>
      <c r="I89" s="214" t="s">
        <v>287</v>
      </c>
      <c r="J89" s="213" t="s">
        <v>273</v>
      </c>
      <c r="K89" s="215" t="s">
        <v>288</v>
      </c>
      <c r="L89" s="216"/>
      <c r="M89" s="102" t="s">
        <v>289</v>
      </c>
      <c r="N89" s="103" t="s">
        <v>40</v>
      </c>
      <c r="O89" s="103" t="s">
        <v>290</v>
      </c>
      <c r="P89" s="103" t="s">
        <v>291</v>
      </c>
      <c r="Q89" s="103" t="s">
        <v>292</v>
      </c>
      <c r="R89" s="103" t="s">
        <v>293</v>
      </c>
      <c r="S89" s="103" t="s">
        <v>294</v>
      </c>
      <c r="T89" s="104" t="s">
        <v>295</v>
      </c>
    </row>
    <row r="90" s="1" customFormat="1" ht="29.28" customHeight="1">
      <c r="B90" s="46"/>
      <c r="C90" s="108" t="s">
        <v>274</v>
      </c>
      <c r="D90" s="74"/>
      <c r="E90" s="74"/>
      <c r="F90" s="74"/>
      <c r="G90" s="74"/>
      <c r="H90" s="74"/>
      <c r="I90" s="204"/>
      <c r="J90" s="217">
        <f>BK90</f>
        <v>0</v>
      </c>
      <c r="K90" s="74"/>
      <c r="L90" s="72"/>
      <c r="M90" s="105"/>
      <c r="N90" s="106"/>
      <c r="O90" s="106"/>
      <c r="P90" s="218">
        <f>P91</f>
        <v>0</v>
      </c>
      <c r="Q90" s="106"/>
      <c r="R90" s="218">
        <f>R91</f>
        <v>2.016</v>
      </c>
      <c r="S90" s="106"/>
      <c r="T90" s="219">
        <f>T91</f>
        <v>0</v>
      </c>
      <c r="AT90" s="24" t="s">
        <v>69</v>
      </c>
      <c r="AU90" s="24" t="s">
        <v>275</v>
      </c>
      <c r="BK90" s="220">
        <f>BK91</f>
        <v>0</v>
      </c>
    </row>
    <row r="91" s="11" customFormat="1" ht="37.44001" customHeight="1">
      <c r="B91" s="221"/>
      <c r="C91" s="222"/>
      <c r="D91" s="223" t="s">
        <v>69</v>
      </c>
      <c r="E91" s="224" t="s">
        <v>333</v>
      </c>
      <c r="F91" s="224" t="s">
        <v>358</v>
      </c>
      <c r="G91" s="222"/>
      <c r="H91" s="222"/>
      <c r="I91" s="225"/>
      <c r="J91" s="226">
        <f>BK91</f>
        <v>0</v>
      </c>
      <c r="K91" s="222"/>
      <c r="L91" s="227"/>
      <c r="M91" s="228"/>
      <c r="N91" s="229"/>
      <c r="O91" s="229"/>
      <c r="P91" s="230">
        <f>P92</f>
        <v>0</v>
      </c>
      <c r="Q91" s="229"/>
      <c r="R91" s="230">
        <f>R92</f>
        <v>2.016</v>
      </c>
      <c r="S91" s="229"/>
      <c r="T91" s="231">
        <f>T92</f>
        <v>0</v>
      </c>
      <c r="AR91" s="232" t="s">
        <v>85</v>
      </c>
      <c r="AT91" s="233" t="s">
        <v>69</v>
      </c>
      <c r="AU91" s="233" t="s">
        <v>70</v>
      </c>
      <c r="AY91" s="232" t="s">
        <v>298</v>
      </c>
      <c r="BK91" s="234">
        <f>BK92</f>
        <v>0</v>
      </c>
    </row>
    <row r="92" s="11" customFormat="1" ht="19.92" customHeight="1">
      <c r="B92" s="221"/>
      <c r="C92" s="222"/>
      <c r="D92" s="223" t="s">
        <v>69</v>
      </c>
      <c r="E92" s="235" t="s">
        <v>372</v>
      </c>
      <c r="F92" s="235" t="s">
        <v>373</v>
      </c>
      <c r="G92" s="222"/>
      <c r="H92" s="222"/>
      <c r="I92" s="225"/>
      <c r="J92" s="236">
        <f>BK92</f>
        <v>0</v>
      </c>
      <c r="K92" s="222"/>
      <c r="L92" s="227"/>
      <c r="M92" s="228"/>
      <c r="N92" s="229"/>
      <c r="O92" s="229"/>
      <c r="P92" s="230">
        <f>SUM(P93:P99)</f>
        <v>0</v>
      </c>
      <c r="Q92" s="229"/>
      <c r="R92" s="230">
        <f>SUM(R93:R99)</f>
        <v>2.016</v>
      </c>
      <c r="S92" s="229"/>
      <c r="T92" s="231">
        <f>SUM(T93:T99)</f>
        <v>0</v>
      </c>
      <c r="AR92" s="232" t="s">
        <v>85</v>
      </c>
      <c r="AT92" s="233" t="s">
        <v>69</v>
      </c>
      <c r="AU92" s="233" t="s">
        <v>16</v>
      </c>
      <c r="AY92" s="232" t="s">
        <v>298</v>
      </c>
      <c r="BK92" s="234">
        <f>SUM(BK93:BK99)</f>
        <v>0</v>
      </c>
    </row>
    <row r="93" s="1" customFormat="1" ht="51" customHeight="1">
      <c r="B93" s="46"/>
      <c r="C93" s="237" t="s">
        <v>16</v>
      </c>
      <c r="D93" s="237" t="s">
        <v>300</v>
      </c>
      <c r="E93" s="238" t="s">
        <v>600</v>
      </c>
      <c r="F93" s="239" t="s">
        <v>601</v>
      </c>
      <c r="G93" s="240" t="s">
        <v>341</v>
      </c>
      <c r="H93" s="241">
        <v>15</v>
      </c>
      <c r="I93" s="242"/>
      <c r="J93" s="243">
        <f>ROUND(I93*H93,2)</f>
        <v>0</v>
      </c>
      <c r="K93" s="239" t="s">
        <v>304</v>
      </c>
      <c r="L93" s="72"/>
      <c r="M93" s="244" t="s">
        <v>21</v>
      </c>
      <c r="N93" s="245" t="s">
        <v>41</v>
      </c>
      <c r="O93" s="47"/>
      <c r="P93" s="246">
        <f>O93*H93</f>
        <v>0</v>
      </c>
      <c r="Q93" s="246">
        <v>0</v>
      </c>
      <c r="R93" s="246">
        <f>Q93*H93</f>
        <v>0</v>
      </c>
      <c r="S93" s="246">
        <v>0</v>
      </c>
      <c r="T93" s="247">
        <f>S93*H93</f>
        <v>0</v>
      </c>
      <c r="AR93" s="24" t="s">
        <v>364</v>
      </c>
      <c r="AT93" s="24" t="s">
        <v>300</v>
      </c>
      <c r="AU93" s="24" t="s">
        <v>78</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364</v>
      </c>
      <c r="BM93" s="24" t="s">
        <v>602</v>
      </c>
    </row>
    <row r="94" s="1" customFormat="1" ht="51" customHeight="1">
      <c r="B94" s="46"/>
      <c r="C94" s="237" t="s">
        <v>78</v>
      </c>
      <c r="D94" s="237" t="s">
        <v>300</v>
      </c>
      <c r="E94" s="238" t="s">
        <v>603</v>
      </c>
      <c r="F94" s="239" t="s">
        <v>604</v>
      </c>
      <c r="G94" s="240" t="s">
        <v>341</v>
      </c>
      <c r="H94" s="241">
        <v>2</v>
      </c>
      <c r="I94" s="242"/>
      <c r="J94" s="243">
        <f>ROUND(I94*H94,2)</f>
        <v>0</v>
      </c>
      <c r="K94" s="239" t="s">
        <v>304</v>
      </c>
      <c r="L94" s="72"/>
      <c r="M94" s="244" t="s">
        <v>21</v>
      </c>
      <c r="N94" s="245" t="s">
        <v>41</v>
      </c>
      <c r="O94" s="47"/>
      <c r="P94" s="246">
        <f>O94*H94</f>
        <v>0</v>
      </c>
      <c r="Q94" s="246">
        <v>0</v>
      </c>
      <c r="R94" s="246">
        <f>Q94*H94</f>
        <v>0</v>
      </c>
      <c r="S94" s="246">
        <v>0</v>
      </c>
      <c r="T94" s="247">
        <f>S94*H94</f>
        <v>0</v>
      </c>
      <c r="AR94" s="24" t="s">
        <v>364</v>
      </c>
      <c r="AT94" s="24" t="s">
        <v>300</v>
      </c>
      <c r="AU94" s="24" t="s">
        <v>78</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364</v>
      </c>
      <c r="BM94" s="24" t="s">
        <v>605</v>
      </c>
    </row>
    <row r="95" s="1" customFormat="1" ht="63.75" customHeight="1">
      <c r="B95" s="46"/>
      <c r="C95" s="237" t="s">
        <v>85</v>
      </c>
      <c r="D95" s="237" t="s">
        <v>300</v>
      </c>
      <c r="E95" s="238" t="s">
        <v>606</v>
      </c>
      <c r="F95" s="239" t="s">
        <v>607</v>
      </c>
      <c r="G95" s="240" t="s">
        <v>341</v>
      </c>
      <c r="H95" s="241">
        <v>18</v>
      </c>
      <c r="I95" s="242"/>
      <c r="J95" s="243">
        <f>ROUND(I95*H95,2)</f>
        <v>0</v>
      </c>
      <c r="K95" s="239" t="s">
        <v>304</v>
      </c>
      <c r="L95" s="72"/>
      <c r="M95" s="244" t="s">
        <v>21</v>
      </c>
      <c r="N95" s="245" t="s">
        <v>41</v>
      </c>
      <c r="O95" s="47"/>
      <c r="P95" s="246">
        <f>O95*H95</f>
        <v>0</v>
      </c>
      <c r="Q95" s="246">
        <v>0.112</v>
      </c>
      <c r="R95" s="246">
        <f>Q95*H95</f>
        <v>2.016</v>
      </c>
      <c r="S95" s="246">
        <v>0</v>
      </c>
      <c r="T95" s="247">
        <f>S95*H95</f>
        <v>0</v>
      </c>
      <c r="AR95" s="24" t="s">
        <v>364</v>
      </c>
      <c r="AT95" s="24" t="s">
        <v>300</v>
      </c>
      <c r="AU95" s="24" t="s">
        <v>78</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364</v>
      </c>
      <c r="BM95" s="24" t="s">
        <v>608</v>
      </c>
    </row>
    <row r="96" s="1" customFormat="1" ht="51" customHeight="1">
      <c r="B96" s="46"/>
      <c r="C96" s="237" t="s">
        <v>90</v>
      </c>
      <c r="D96" s="237" t="s">
        <v>300</v>
      </c>
      <c r="E96" s="238" t="s">
        <v>609</v>
      </c>
      <c r="F96" s="239" t="s">
        <v>610</v>
      </c>
      <c r="G96" s="240" t="s">
        <v>341</v>
      </c>
      <c r="H96" s="241">
        <v>19</v>
      </c>
      <c r="I96" s="242"/>
      <c r="J96" s="243">
        <f>ROUND(I96*H96,2)</f>
        <v>0</v>
      </c>
      <c r="K96" s="239" t="s">
        <v>304</v>
      </c>
      <c r="L96" s="72"/>
      <c r="M96" s="244" t="s">
        <v>21</v>
      </c>
      <c r="N96" s="245" t="s">
        <v>41</v>
      </c>
      <c r="O96" s="47"/>
      <c r="P96" s="246">
        <f>O96*H96</f>
        <v>0</v>
      </c>
      <c r="Q96" s="246">
        <v>0</v>
      </c>
      <c r="R96" s="246">
        <f>Q96*H96</f>
        <v>0</v>
      </c>
      <c r="S96" s="246">
        <v>0</v>
      </c>
      <c r="T96" s="247">
        <f>S96*H96</f>
        <v>0</v>
      </c>
      <c r="AR96" s="24" t="s">
        <v>364</v>
      </c>
      <c r="AT96" s="24" t="s">
        <v>300</v>
      </c>
      <c r="AU96" s="24" t="s">
        <v>78</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364</v>
      </c>
      <c r="BM96" s="24" t="s">
        <v>611</v>
      </c>
    </row>
    <row r="97" s="1" customFormat="1" ht="51" customHeight="1">
      <c r="B97" s="46"/>
      <c r="C97" s="237" t="s">
        <v>328</v>
      </c>
      <c r="D97" s="237" t="s">
        <v>300</v>
      </c>
      <c r="E97" s="238" t="s">
        <v>612</v>
      </c>
      <c r="F97" s="239" t="s">
        <v>613</v>
      </c>
      <c r="G97" s="240" t="s">
        <v>341</v>
      </c>
      <c r="H97" s="241">
        <v>11</v>
      </c>
      <c r="I97" s="242"/>
      <c r="J97" s="243">
        <f>ROUND(I97*H97,2)</f>
        <v>0</v>
      </c>
      <c r="K97" s="239" t="s">
        <v>304</v>
      </c>
      <c r="L97" s="72"/>
      <c r="M97" s="244" t="s">
        <v>21</v>
      </c>
      <c r="N97" s="245" t="s">
        <v>41</v>
      </c>
      <c r="O97" s="47"/>
      <c r="P97" s="246">
        <f>O97*H97</f>
        <v>0</v>
      </c>
      <c r="Q97" s="246">
        <v>0</v>
      </c>
      <c r="R97" s="246">
        <f>Q97*H97</f>
        <v>0</v>
      </c>
      <c r="S97" s="246">
        <v>0</v>
      </c>
      <c r="T97" s="247">
        <f>S97*H97</f>
        <v>0</v>
      </c>
      <c r="AR97" s="24" t="s">
        <v>364</v>
      </c>
      <c r="AT97" s="24" t="s">
        <v>300</v>
      </c>
      <c r="AU97" s="24" t="s">
        <v>78</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364</v>
      </c>
      <c r="BM97" s="24" t="s">
        <v>614</v>
      </c>
    </row>
    <row r="98" s="1" customFormat="1" ht="63.75" customHeight="1">
      <c r="B98" s="46"/>
      <c r="C98" s="237" t="s">
        <v>332</v>
      </c>
      <c r="D98" s="237" t="s">
        <v>300</v>
      </c>
      <c r="E98" s="238" t="s">
        <v>615</v>
      </c>
      <c r="F98" s="239" t="s">
        <v>616</v>
      </c>
      <c r="G98" s="240" t="s">
        <v>341</v>
      </c>
      <c r="H98" s="241">
        <v>2</v>
      </c>
      <c r="I98" s="242"/>
      <c r="J98" s="243">
        <f>ROUND(I98*H98,2)</f>
        <v>0</v>
      </c>
      <c r="K98" s="239" t="s">
        <v>304</v>
      </c>
      <c r="L98" s="72"/>
      <c r="M98" s="244" t="s">
        <v>21</v>
      </c>
      <c r="N98" s="245" t="s">
        <v>41</v>
      </c>
      <c r="O98" s="47"/>
      <c r="P98" s="246">
        <f>O98*H98</f>
        <v>0</v>
      </c>
      <c r="Q98" s="246">
        <v>0</v>
      </c>
      <c r="R98" s="246">
        <f>Q98*H98</f>
        <v>0</v>
      </c>
      <c r="S98" s="246">
        <v>0</v>
      </c>
      <c r="T98" s="247">
        <f>S98*H98</f>
        <v>0</v>
      </c>
      <c r="AR98" s="24" t="s">
        <v>364</v>
      </c>
      <c r="AT98" s="24" t="s">
        <v>300</v>
      </c>
      <c r="AU98" s="24" t="s">
        <v>78</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364</v>
      </c>
      <c r="BM98" s="24" t="s">
        <v>617</v>
      </c>
    </row>
    <row r="99" s="1" customFormat="1" ht="76.5" customHeight="1">
      <c r="B99" s="46"/>
      <c r="C99" s="237" t="s">
        <v>338</v>
      </c>
      <c r="D99" s="237" t="s">
        <v>300</v>
      </c>
      <c r="E99" s="238" t="s">
        <v>618</v>
      </c>
      <c r="F99" s="239" t="s">
        <v>619</v>
      </c>
      <c r="G99" s="240" t="s">
        <v>341</v>
      </c>
      <c r="H99" s="241">
        <v>46</v>
      </c>
      <c r="I99" s="242"/>
      <c r="J99" s="243">
        <f>ROUND(I99*H99,2)</f>
        <v>0</v>
      </c>
      <c r="K99" s="239" t="s">
        <v>304</v>
      </c>
      <c r="L99" s="72"/>
      <c r="M99" s="244" t="s">
        <v>21</v>
      </c>
      <c r="N99" s="294" t="s">
        <v>41</v>
      </c>
      <c r="O99" s="295"/>
      <c r="P99" s="296">
        <f>O99*H99</f>
        <v>0</v>
      </c>
      <c r="Q99" s="296">
        <v>0</v>
      </c>
      <c r="R99" s="296">
        <f>Q99*H99</f>
        <v>0</v>
      </c>
      <c r="S99" s="296">
        <v>0</v>
      </c>
      <c r="T99" s="297">
        <f>S99*H99</f>
        <v>0</v>
      </c>
      <c r="AR99" s="24" t="s">
        <v>364</v>
      </c>
      <c r="AT99" s="24" t="s">
        <v>300</v>
      </c>
      <c r="AU99" s="24" t="s">
        <v>78</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364</v>
      </c>
      <c r="BM99" s="24" t="s">
        <v>620</v>
      </c>
    </row>
    <row r="100" s="1" customFormat="1" ht="6.96" customHeight="1">
      <c r="B100" s="67"/>
      <c r="C100" s="68"/>
      <c r="D100" s="68"/>
      <c r="E100" s="68"/>
      <c r="F100" s="68"/>
      <c r="G100" s="68"/>
      <c r="H100" s="68"/>
      <c r="I100" s="179"/>
      <c r="J100" s="68"/>
      <c r="K100" s="68"/>
      <c r="L100" s="72"/>
    </row>
  </sheetData>
  <sheetProtection sheet="1" autoFilter="0" formatColumns="0" formatRows="0" objects="1" scenarios="1" spinCount="100000" saltValue="egwFbFLZ78C8BjDkrc3FQ5y5jntAdagSkiRH03Z4zPgdrRVUO/aIMz1uLy1+nwLv8fJuzQnDQZ4wUrtKCdhoFg==" hashValue="cZ30J0LSeRCTXmZMNYIdUo7h0V4eqDRz4dsRp1c14/TWIDH52+Ed/7HusBwHmj2qgtxg9KeCEdnq1CHSypYYlw==" algorithmName="SHA-512" password="CC35"/>
  <autoFilter ref="C89:K99"/>
  <mergeCells count="16">
    <mergeCell ref="E7:H7"/>
    <mergeCell ref="E11:H11"/>
    <mergeCell ref="E9:H9"/>
    <mergeCell ref="E13:H13"/>
    <mergeCell ref="E28:H28"/>
    <mergeCell ref="E49:H49"/>
    <mergeCell ref="E53:H53"/>
    <mergeCell ref="E51:H51"/>
    <mergeCell ref="E55:H55"/>
    <mergeCell ref="J59:J60"/>
    <mergeCell ref="E76:H76"/>
    <mergeCell ref="E80:H80"/>
    <mergeCell ref="E78:H78"/>
    <mergeCell ref="E82:H82"/>
    <mergeCell ref="G1:H1"/>
    <mergeCell ref="L2:V2"/>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101</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621</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ROUND(SUM(BE89:BE120), 2)</f>
        <v>0</v>
      </c>
      <c r="G34" s="47"/>
      <c r="H34" s="47"/>
      <c r="I34" s="171">
        <v>0.20999999999999999</v>
      </c>
      <c r="J34" s="170">
        <f>ROUND(ROUND((SUM(BE89:BE120)), 2)*I34, 2)</f>
        <v>0</v>
      </c>
      <c r="K34" s="51"/>
    </row>
    <row r="35" s="1" customFormat="1" ht="14.4" customHeight="1">
      <c r="B35" s="46"/>
      <c r="C35" s="47"/>
      <c r="D35" s="47"/>
      <c r="E35" s="55" t="s">
        <v>42</v>
      </c>
      <c r="F35" s="170">
        <f>ROUND(SUM(BF89:BF120), 2)</f>
        <v>0</v>
      </c>
      <c r="G35" s="47"/>
      <c r="H35" s="47"/>
      <c r="I35" s="171">
        <v>0.14999999999999999</v>
      </c>
      <c r="J35" s="170">
        <f>ROUND(ROUND((SUM(BF89:BF120)), 2)*I35, 2)</f>
        <v>0</v>
      </c>
      <c r="K35" s="51"/>
    </row>
    <row r="36" hidden="1" s="1" customFormat="1" ht="14.4" customHeight="1">
      <c r="B36" s="46"/>
      <c r="C36" s="47"/>
      <c r="D36" s="47"/>
      <c r="E36" s="55" t="s">
        <v>43</v>
      </c>
      <c r="F36" s="170">
        <f>ROUND(SUM(BG89:BG120), 2)</f>
        <v>0</v>
      </c>
      <c r="G36" s="47"/>
      <c r="H36" s="47"/>
      <c r="I36" s="171">
        <v>0.20999999999999999</v>
      </c>
      <c r="J36" s="170">
        <v>0</v>
      </c>
      <c r="K36" s="51"/>
    </row>
    <row r="37" hidden="1" s="1" customFormat="1" ht="14.4" customHeight="1">
      <c r="B37" s="46"/>
      <c r="C37" s="47"/>
      <c r="D37" s="47"/>
      <c r="E37" s="55" t="s">
        <v>44</v>
      </c>
      <c r="F37" s="170">
        <f>ROUND(SUM(BH89:BH120), 2)</f>
        <v>0</v>
      </c>
      <c r="G37" s="47"/>
      <c r="H37" s="47"/>
      <c r="I37" s="171">
        <v>0.14999999999999999</v>
      </c>
      <c r="J37" s="170">
        <v>0</v>
      </c>
      <c r="K37" s="51"/>
    </row>
    <row r="38" hidden="1" s="1" customFormat="1" ht="14.4" customHeight="1">
      <c r="B38" s="46"/>
      <c r="C38" s="47"/>
      <c r="D38" s="47"/>
      <c r="E38" s="55" t="s">
        <v>45</v>
      </c>
      <c r="F38" s="170">
        <f>ROUND(SUM(BI89:BI120),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01-11-01.02.2 -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01-11-01.02.2 -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SUM(P91:P120)</f>
        <v>0</v>
      </c>
      <c r="Q90" s="229"/>
      <c r="R90" s="230">
        <f>SUM(R91:R120)</f>
        <v>0</v>
      </c>
      <c r="S90" s="229"/>
      <c r="T90" s="231">
        <f>SUM(T91:T120)</f>
        <v>0</v>
      </c>
      <c r="AR90" s="232" t="s">
        <v>90</v>
      </c>
      <c r="AT90" s="233" t="s">
        <v>69</v>
      </c>
      <c r="AU90" s="233" t="s">
        <v>70</v>
      </c>
      <c r="AY90" s="232" t="s">
        <v>298</v>
      </c>
      <c r="BK90" s="234">
        <f>SUM(BK91:BK120)</f>
        <v>0</v>
      </c>
    </row>
    <row r="91" s="1" customFormat="1" ht="38.25" customHeight="1">
      <c r="B91" s="46"/>
      <c r="C91" s="237" t="s">
        <v>16</v>
      </c>
      <c r="D91" s="237" t="s">
        <v>300</v>
      </c>
      <c r="E91" s="238" t="s">
        <v>622</v>
      </c>
      <c r="F91" s="239" t="s">
        <v>623</v>
      </c>
      <c r="G91" s="240" t="s">
        <v>341</v>
      </c>
      <c r="H91" s="241">
        <v>13</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624</v>
      </c>
    </row>
    <row r="92" s="1" customFormat="1" ht="76.5" customHeight="1">
      <c r="B92" s="46"/>
      <c r="C92" s="237" t="s">
        <v>78</v>
      </c>
      <c r="D92" s="237" t="s">
        <v>300</v>
      </c>
      <c r="E92" s="238" t="s">
        <v>625</v>
      </c>
      <c r="F92" s="239" t="s">
        <v>626</v>
      </c>
      <c r="G92" s="240" t="s">
        <v>341</v>
      </c>
      <c r="H92" s="241">
        <v>5</v>
      </c>
      <c r="I92" s="242"/>
      <c r="J92" s="243">
        <f>ROUND(I92*H92,2)</f>
        <v>0</v>
      </c>
      <c r="K92" s="239" t="s">
        <v>403</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627</v>
      </c>
    </row>
    <row r="93" s="1" customFormat="1" ht="76.5" customHeight="1">
      <c r="B93" s="46"/>
      <c r="C93" s="237" t="s">
        <v>85</v>
      </c>
      <c r="D93" s="237" t="s">
        <v>300</v>
      </c>
      <c r="E93" s="238" t="s">
        <v>628</v>
      </c>
      <c r="F93" s="239" t="s">
        <v>629</v>
      </c>
      <c r="G93" s="240" t="s">
        <v>341</v>
      </c>
      <c r="H93" s="241">
        <v>12</v>
      </c>
      <c r="I93" s="242"/>
      <c r="J93" s="243">
        <f>ROUND(I93*H93,2)</f>
        <v>0</v>
      </c>
      <c r="K93" s="239" t="s">
        <v>403</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630</v>
      </c>
    </row>
    <row r="94" s="1" customFormat="1" ht="76.5" customHeight="1">
      <c r="B94" s="46"/>
      <c r="C94" s="237" t="s">
        <v>90</v>
      </c>
      <c r="D94" s="237" t="s">
        <v>300</v>
      </c>
      <c r="E94" s="238" t="s">
        <v>631</v>
      </c>
      <c r="F94" s="239" t="s">
        <v>632</v>
      </c>
      <c r="G94" s="240" t="s">
        <v>341</v>
      </c>
      <c r="H94" s="241">
        <v>11</v>
      </c>
      <c r="I94" s="242"/>
      <c r="J94" s="243">
        <f>ROUND(I94*H94,2)</f>
        <v>0</v>
      </c>
      <c r="K94" s="239" t="s">
        <v>403</v>
      </c>
      <c r="L94" s="72"/>
      <c r="M94" s="244" t="s">
        <v>21</v>
      </c>
      <c r="N94" s="245" t="s">
        <v>41</v>
      </c>
      <c r="O94" s="47"/>
      <c r="P94" s="246">
        <f>O94*H94</f>
        <v>0</v>
      </c>
      <c r="Q94" s="246">
        <v>0</v>
      </c>
      <c r="R94" s="246">
        <f>Q94*H94</f>
        <v>0</v>
      </c>
      <c r="S94" s="246">
        <v>0</v>
      </c>
      <c r="T94" s="247">
        <f>S94*H94</f>
        <v>0</v>
      </c>
      <c r="AR94" s="24" t="s">
        <v>404</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633</v>
      </c>
    </row>
    <row r="95" s="1" customFormat="1" ht="76.5" customHeight="1">
      <c r="B95" s="46"/>
      <c r="C95" s="237" t="s">
        <v>328</v>
      </c>
      <c r="D95" s="237" t="s">
        <v>300</v>
      </c>
      <c r="E95" s="238" t="s">
        <v>634</v>
      </c>
      <c r="F95" s="239" t="s">
        <v>635</v>
      </c>
      <c r="G95" s="240" t="s">
        <v>341</v>
      </c>
      <c r="H95" s="241">
        <v>2</v>
      </c>
      <c r="I95" s="242"/>
      <c r="J95" s="243">
        <f>ROUND(I95*H95,2)</f>
        <v>0</v>
      </c>
      <c r="K95" s="239" t="s">
        <v>403</v>
      </c>
      <c r="L95" s="72"/>
      <c r="M95" s="244" t="s">
        <v>21</v>
      </c>
      <c r="N95" s="245" t="s">
        <v>41</v>
      </c>
      <c r="O95" s="47"/>
      <c r="P95" s="246">
        <f>O95*H95</f>
        <v>0</v>
      </c>
      <c r="Q95" s="246">
        <v>0</v>
      </c>
      <c r="R95" s="246">
        <f>Q95*H95</f>
        <v>0</v>
      </c>
      <c r="S95" s="246">
        <v>0</v>
      </c>
      <c r="T95" s="247">
        <f>S95*H95</f>
        <v>0</v>
      </c>
      <c r="AR95" s="24" t="s">
        <v>404</v>
      </c>
      <c r="AT95" s="24" t="s">
        <v>300</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404</v>
      </c>
      <c r="BM95" s="24" t="s">
        <v>636</v>
      </c>
    </row>
    <row r="96" s="1" customFormat="1" ht="51" customHeight="1">
      <c r="B96" s="46"/>
      <c r="C96" s="237" t="s">
        <v>332</v>
      </c>
      <c r="D96" s="237" t="s">
        <v>300</v>
      </c>
      <c r="E96" s="238" t="s">
        <v>637</v>
      </c>
      <c r="F96" s="239" t="s">
        <v>638</v>
      </c>
      <c r="G96" s="240" t="s">
        <v>341</v>
      </c>
      <c r="H96" s="241">
        <v>13</v>
      </c>
      <c r="I96" s="242"/>
      <c r="J96" s="243">
        <f>ROUND(I96*H96,2)</f>
        <v>0</v>
      </c>
      <c r="K96" s="239" t="s">
        <v>403</v>
      </c>
      <c r="L96" s="72"/>
      <c r="M96" s="244" t="s">
        <v>21</v>
      </c>
      <c r="N96" s="245" t="s">
        <v>41</v>
      </c>
      <c r="O96" s="47"/>
      <c r="P96" s="246">
        <f>O96*H96</f>
        <v>0</v>
      </c>
      <c r="Q96" s="246">
        <v>0</v>
      </c>
      <c r="R96" s="246">
        <f>Q96*H96</f>
        <v>0</v>
      </c>
      <c r="S96" s="246">
        <v>0</v>
      </c>
      <c r="T96" s="247">
        <f>S96*H96</f>
        <v>0</v>
      </c>
      <c r="AR96" s="24" t="s">
        <v>404</v>
      </c>
      <c r="AT96" s="24" t="s">
        <v>300</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404</v>
      </c>
      <c r="BM96" s="24" t="s">
        <v>639</v>
      </c>
    </row>
    <row r="97" s="1" customFormat="1" ht="38.25" customHeight="1">
      <c r="B97" s="46"/>
      <c r="C97" s="237" t="s">
        <v>338</v>
      </c>
      <c r="D97" s="237" t="s">
        <v>300</v>
      </c>
      <c r="E97" s="238" t="s">
        <v>640</v>
      </c>
      <c r="F97" s="239" t="s">
        <v>641</v>
      </c>
      <c r="G97" s="240" t="s">
        <v>341</v>
      </c>
      <c r="H97" s="241">
        <v>13</v>
      </c>
      <c r="I97" s="242"/>
      <c r="J97" s="243">
        <f>ROUND(I97*H97,2)</f>
        <v>0</v>
      </c>
      <c r="K97" s="239" t="s">
        <v>403</v>
      </c>
      <c r="L97" s="72"/>
      <c r="M97" s="244" t="s">
        <v>21</v>
      </c>
      <c r="N97" s="245" t="s">
        <v>41</v>
      </c>
      <c r="O97" s="47"/>
      <c r="P97" s="246">
        <f>O97*H97</f>
        <v>0</v>
      </c>
      <c r="Q97" s="246">
        <v>0</v>
      </c>
      <c r="R97" s="246">
        <f>Q97*H97</f>
        <v>0</v>
      </c>
      <c r="S97" s="246">
        <v>0</v>
      </c>
      <c r="T97" s="247">
        <f>S97*H97</f>
        <v>0</v>
      </c>
      <c r="AR97" s="24" t="s">
        <v>404</v>
      </c>
      <c r="AT97" s="24" t="s">
        <v>300</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404</v>
      </c>
      <c r="BM97" s="24" t="s">
        <v>642</v>
      </c>
    </row>
    <row r="98" s="1" customFormat="1" ht="25.5" customHeight="1">
      <c r="B98" s="46"/>
      <c r="C98" s="237" t="s">
        <v>336</v>
      </c>
      <c r="D98" s="237" t="s">
        <v>300</v>
      </c>
      <c r="E98" s="238" t="s">
        <v>643</v>
      </c>
      <c r="F98" s="239" t="s">
        <v>644</v>
      </c>
      <c r="G98" s="240" t="s">
        <v>341</v>
      </c>
      <c r="H98" s="241">
        <v>2</v>
      </c>
      <c r="I98" s="242"/>
      <c r="J98" s="243">
        <f>ROUND(I98*H98,2)</f>
        <v>0</v>
      </c>
      <c r="K98" s="239" t="s">
        <v>403</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645</v>
      </c>
    </row>
    <row r="99" s="1" customFormat="1" ht="16.5" customHeight="1">
      <c r="B99" s="46"/>
      <c r="C99" s="237" t="s">
        <v>346</v>
      </c>
      <c r="D99" s="237" t="s">
        <v>300</v>
      </c>
      <c r="E99" s="238" t="s">
        <v>646</v>
      </c>
      <c r="F99" s="239" t="s">
        <v>647</v>
      </c>
      <c r="G99" s="240" t="s">
        <v>341</v>
      </c>
      <c r="H99" s="241">
        <v>2</v>
      </c>
      <c r="I99" s="242"/>
      <c r="J99" s="243">
        <f>ROUND(I99*H99,2)</f>
        <v>0</v>
      </c>
      <c r="K99" s="239" t="s">
        <v>403</v>
      </c>
      <c r="L99" s="72"/>
      <c r="M99" s="244" t="s">
        <v>21</v>
      </c>
      <c r="N99" s="245" t="s">
        <v>41</v>
      </c>
      <c r="O99" s="47"/>
      <c r="P99" s="246">
        <f>O99*H99</f>
        <v>0</v>
      </c>
      <c r="Q99" s="246">
        <v>0</v>
      </c>
      <c r="R99" s="246">
        <f>Q99*H99</f>
        <v>0</v>
      </c>
      <c r="S99" s="246">
        <v>0</v>
      </c>
      <c r="T99" s="247">
        <f>S99*H99</f>
        <v>0</v>
      </c>
      <c r="AR99" s="24" t="s">
        <v>404</v>
      </c>
      <c r="AT99" s="24" t="s">
        <v>300</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404</v>
      </c>
      <c r="BM99" s="24" t="s">
        <v>648</v>
      </c>
    </row>
    <row r="100" s="1" customFormat="1" ht="16.5" customHeight="1">
      <c r="B100" s="46"/>
      <c r="C100" s="237" t="s">
        <v>350</v>
      </c>
      <c r="D100" s="237" t="s">
        <v>300</v>
      </c>
      <c r="E100" s="238" t="s">
        <v>649</v>
      </c>
      <c r="F100" s="239" t="s">
        <v>650</v>
      </c>
      <c r="G100" s="240" t="s">
        <v>341</v>
      </c>
      <c r="H100" s="241">
        <v>13</v>
      </c>
      <c r="I100" s="242"/>
      <c r="J100" s="243">
        <f>ROUND(I100*H100,2)</f>
        <v>0</v>
      </c>
      <c r="K100" s="239" t="s">
        <v>403</v>
      </c>
      <c r="L100" s="72"/>
      <c r="M100" s="244" t="s">
        <v>21</v>
      </c>
      <c r="N100" s="245" t="s">
        <v>41</v>
      </c>
      <c r="O100" s="47"/>
      <c r="P100" s="246">
        <f>O100*H100</f>
        <v>0</v>
      </c>
      <c r="Q100" s="246">
        <v>0</v>
      </c>
      <c r="R100" s="246">
        <f>Q100*H100</f>
        <v>0</v>
      </c>
      <c r="S100" s="246">
        <v>0</v>
      </c>
      <c r="T100" s="247">
        <f>S100*H100</f>
        <v>0</v>
      </c>
      <c r="AR100" s="24" t="s">
        <v>404</v>
      </c>
      <c r="AT100" s="24" t="s">
        <v>300</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404</v>
      </c>
      <c r="BM100" s="24" t="s">
        <v>651</v>
      </c>
    </row>
    <row r="101" s="1" customFormat="1" ht="63.75" customHeight="1">
      <c r="B101" s="46"/>
      <c r="C101" s="237" t="s">
        <v>354</v>
      </c>
      <c r="D101" s="237" t="s">
        <v>300</v>
      </c>
      <c r="E101" s="238" t="s">
        <v>652</v>
      </c>
      <c r="F101" s="239" t="s">
        <v>653</v>
      </c>
      <c r="G101" s="240" t="s">
        <v>341</v>
      </c>
      <c r="H101" s="241">
        <v>2</v>
      </c>
      <c r="I101" s="242"/>
      <c r="J101" s="243">
        <f>ROUND(I101*H101,2)</f>
        <v>0</v>
      </c>
      <c r="K101" s="239" t="s">
        <v>403</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654</v>
      </c>
    </row>
    <row r="102" s="1" customFormat="1" ht="25.5" customHeight="1">
      <c r="B102" s="46"/>
      <c r="C102" s="284" t="s">
        <v>361</v>
      </c>
      <c r="D102" s="284" t="s">
        <v>333</v>
      </c>
      <c r="E102" s="285" t="s">
        <v>655</v>
      </c>
      <c r="F102" s="286" t="s">
        <v>656</v>
      </c>
      <c r="G102" s="287" t="s">
        <v>341</v>
      </c>
      <c r="H102" s="288">
        <v>15</v>
      </c>
      <c r="I102" s="289"/>
      <c r="J102" s="290">
        <f>ROUND(I102*H102,2)</f>
        <v>0</v>
      </c>
      <c r="K102" s="286" t="s">
        <v>403</v>
      </c>
      <c r="L102" s="291"/>
      <c r="M102" s="292" t="s">
        <v>21</v>
      </c>
      <c r="N102" s="293" t="s">
        <v>41</v>
      </c>
      <c r="O102" s="47"/>
      <c r="P102" s="246">
        <f>O102*H102</f>
        <v>0</v>
      </c>
      <c r="Q102" s="246">
        <v>0</v>
      </c>
      <c r="R102" s="246">
        <f>Q102*H102</f>
        <v>0</v>
      </c>
      <c r="S102" s="246">
        <v>0</v>
      </c>
      <c r="T102" s="247">
        <f>S102*H102</f>
        <v>0</v>
      </c>
      <c r="AR102" s="24" t="s">
        <v>370</v>
      </c>
      <c r="AT102" s="24" t="s">
        <v>333</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370</v>
      </c>
      <c r="BM102" s="24" t="s">
        <v>657</v>
      </c>
    </row>
    <row r="103" s="1" customFormat="1" ht="25.5" customHeight="1">
      <c r="B103" s="46"/>
      <c r="C103" s="284" t="s">
        <v>366</v>
      </c>
      <c r="D103" s="284" t="s">
        <v>333</v>
      </c>
      <c r="E103" s="285" t="s">
        <v>658</v>
      </c>
      <c r="F103" s="286" t="s">
        <v>659</v>
      </c>
      <c r="G103" s="287" t="s">
        <v>341</v>
      </c>
      <c r="H103" s="288">
        <v>15</v>
      </c>
      <c r="I103" s="289"/>
      <c r="J103" s="290">
        <f>ROUND(I103*H103,2)</f>
        <v>0</v>
      </c>
      <c r="K103" s="286" t="s">
        <v>403</v>
      </c>
      <c r="L103" s="291"/>
      <c r="M103" s="292" t="s">
        <v>21</v>
      </c>
      <c r="N103" s="293" t="s">
        <v>41</v>
      </c>
      <c r="O103" s="47"/>
      <c r="P103" s="246">
        <f>O103*H103</f>
        <v>0</v>
      </c>
      <c r="Q103" s="246">
        <v>0</v>
      </c>
      <c r="R103" s="246">
        <f>Q103*H103</f>
        <v>0</v>
      </c>
      <c r="S103" s="246">
        <v>0</v>
      </c>
      <c r="T103" s="247">
        <f>S103*H103</f>
        <v>0</v>
      </c>
      <c r="AR103" s="24" t="s">
        <v>370</v>
      </c>
      <c r="AT103" s="24" t="s">
        <v>333</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370</v>
      </c>
      <c r="BM103" s="24" t="s">
        <v>660</v>
      </c>
    </row>
    <row r="104" s="1" customFormat="1" ht="25.5" customHeight="1">
      <c r="B104" s="46"/>
      <c r="C104" s="284" t="s">
        <v>374</v>
      </c>
      <c r="D104" s="284" t="s">
        <v>333</v>
      </c>
      <c r="E104" s="285" t="s">
        <v>661</v>
      </c>
      <c r="F104" s="286" t="s">
        <v>662</v>
      </c>
      <c r="G104" s="287" t="s">
        <v>341</v>
      </c>
      <c r="H104" s="288">
        <v>15</v>
      </c>
      <c r="I104" s="289"/>
      <c r="J104" s="290">
        <f>ROUND(I104*H104,2)</f>
        <v>0</v>
      </c>
      <c r="K104" s="286" t="s">
        <v>403</v>
      </c>
      <c r="L104" s="291"/>
      <c r="M104" s="292" t="s">
        <v>21</v>
      </c>
      <c r="N104" s="293" t="s">
        <v>41</v>
      </c>
      <c r="O104" s="47"/>
      <c r="P104" s="246">
        <f>O104*H104</f>
        <v>0</v>
      </c>
      <c r="Q104" s="246">
        <v>0</v>
      </c>
      <c r="R104" s="246">
        <f>Q104*H104</f>
        <v>0</v>
      </c>
      <c r="S104" s="246">
        <v>0</v>
      </c>
      <c r="T104" s="247">
        <f>S104*H104</f>
        <v>0</v>
      </c>
      <c r="AR104" s="24" t="s">
        <v>370</v>
      </c>
      <c r="AT104" s="24" t="s">
        <v>333</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370</v>
      </c>
      <c r="BM104" s="24" t="s">
        <v>663</v>
      </c>
    </row>
    <row r="105" s="1" customFormat="1" ht="16.5" customHeight="1">
      <c r="B105" s="46"/>
      <c r="C105" s="284" t="s">
        <v>10</v>
      </c>
      <c r="D105" s="284" t="s">
        <v>333</v>
      </c>
      <c r="E105" s="285" t="s">
        <v>664</v>
      </c>
      <c r="F105" s="286" t="s">
        <v>665</v>
      </c>
      <c r="G105" s="287" t="s">
        <v>341</v>
      </c>
      <c r="H105" s="288">
        <v>13</v>
      </c>
      <c r="I105" s="289"/>
      <c r="J105" s="290">
        <f>ROUND(I105*H105,2)</f>
        <v>0</v>
      </c>
      <c r="K105" s="286" t="s">
        <v>403</v>
      </c>
      <c r="L105" s="291"/>
      <c r="M105" s="292" t="s">
        <v>21</v>
      </c>
      <c r="N105" s="293" t="s">
        <v>41</v>
      </c>
      <c r="O105" s="47"/>
      <c r="P105" s="246">
        <f>O105*H105</f>
        <v>0</v>
      </c>
      <c r="Q105" s="246">
        <v>0</v>
      </c>
      <c r="R105" s="246">
        <f>Q105*H105</f>
        <v>0</v>
      </c>
      <c r="S105" s="246">
        <v>0</v>
      </c>
      <c r="T105" s="247">
        <f>S105*H105</f>
        <v>0</v>
      </c>
      <c r="AR105" s="24" t="s">
        <v>370</v>
      </c>
      <c r="AT105" s="24" t="s">
        <v>333</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370</v>
      </c>
      <c r="BM105" s="24" t="s">
        <v>666</v>
      </c>
    </row>
    <row r="106" s="1" customFormat="1" ht="16.5" customHeight="1">
      <c r="B106" s="46"/>
      <c r="C106" s="284" t="s">
        <v>381</v>
      </c>
      <c r="D106" s="284" t="s">
        <v>333</v>
      </c>
      <c r="E106" s="285" t="s">
        <v>667</v>
      </c>
      <c r="F106" s="286" t="s">
        <v>668</v>
      </c>
      <c r="G106" s="287" t="s">
        <v>341</v>
      </c>
      <c r="H106" s="288">
        <v>2</v>
      </c>
      <c r="I106" s="289"/>
      <c r="J106" s="290">
        <f>ROUND(I106*H106,2)</f>
        <v>0</v>
      </c>
      <c r="K106" s="286" t="s">
        <v>403</v>
      </c>
      <c r="L106" s="291"/>
      <c r="M106" s="292" t="s">
        <v>21</v>
      </c>
      <c r="N106" s="293" t="s">
        <v>41</v>
      </c>
      <c r="O106" s="47"/>
      <c r="P106" s="246">
        <f>O106*H106</f>
        <v>0</v>
      </c>
      <c r="Q106" s="246">
        <v>0</v>
      </c>
      <c r="R106" s="246">
        <f>Q106*H106</f>
        <v>0</v>
      </c>
      <c r="S106" s="246">
        <v>0</v>
      </c>
      <c r="T106" s="247">
        <f>S106*H106</f>
        <v>0</v>
      </c>
      <c r="AR106" s="24" t="s">
        <v>370</v>
      </c>
      <c r="AT106" s="24" t="s">
        <v>333</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370</v>
      </c>
      <c r="BM106" s="24" t="s">
        <v>669</v>
      </c>
    </row>
    <row r="107" s="1" customFormat="1" ht="16.5" customHeight="1">
      <c r="B107" s="46"/>
      <c r="C107" s="284" t="s">
        <v>385</v>
      </c>
      <c r="D107" s="284" t="s">
        <v>333</v>
      </c>
      <c r="E107" s="285" t="s">
        <v>670</v>
      </c>
      <c r="F107" s="286" t="s">
        <v>671</v>
      </c>
      <c r="G107" s="287" t="s">
        <v>341</v>
      </c>
      <c r="H107" s="288">
        <v>15</v>
      </c>
      <c r="I107" s="289"/>
      <c r="J107" s="290">
        <f>ROUND(I107*H107,2)</f>
        <v>0</v>
      </c>
      <c r="K107" s="286" t="s">
        <v>403</v>
      </c>
      <c r="L107" s="291"/>
      <c r="M107" s="292" t="s">
        <v>21</v>
      </c>
      <c r="N107" s="293" t="s">
        <v>41</v>
      </c>
      <c r="O107" s="47"/>
      <c r="P107" s="246">
        <f>O107*H107</f>
        <v>0</v>
      </c>
      <c r="Q107" s="246">
        <v>0</v>
      </c>
      <c r="R107" s="246">
        <f>Q107*H107</f>
        <v>0</v>
      </c>
      <c r="S107" s="246">
        <v>0</v>
      </c>
      <c r="T107" s="247">
        <f>S107*H107</f>
        <v>0</v>
      </c>
      <c r="AR107" s="24" t="s">
        <v>370</v>
      </c>
      <c r="AT107" s="24" t="s">
        <v>333</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370</v>
      </c>
      <c r="BM107" s="24" t="s">
        <v>672</v>
      </c>
    </row>
    <row r="108" s="1" customFormat="1" ht="16.5" customHeight="1">
      <c r="B108" s="46"/>
      <c r="C108" s="284" t="s">
        <v>389</v>
      </c>
      <c r="D108" s="284" t="s">
        <v>333</v>
      </c>
      <c r="E108" s="285" t="s">
        <v>673</v>
      </c>
      <c r="F108" s="286" t="s">
        <v>674</v>
      </c>
      <c r="G108" s="287" t="s">
        <v>341</v>
      </c>
      <c r="H108" s="288">
        <v>5</v>
      </c>
      <c r="I108" s="289"/>
      <c r="J108" s="290">
        <f>ROUND(I108*H108,2)</f>
        <v>0</v>
      </c>
      <c r="K108" s="286" t="s">
        <v>403</v>
      </c>
      <c r="L108" s="291"/>
      <c r="M108" s="292" t="s">
        <v>21</v>
      </c>
      <c r="N108" s="293" t="s">
        <v>41</v>
      </c>
      <c r="O108" s="47"/>
      <c r="P108" s="246">
        <f>O108*H108</f>
        <v>0</v>
      </c>
      <c r="Q108" s="246">
        <v>0</v>
      </c>
      <c r="R108" s="246">
        <f>Q108*H108</f>
        <v>0</v>
      </c>
      <c r="S108" s="246">
        <v>0</v>
      </c>
      <c r="T108" s="247">
        <f>S108*H108</f>
        <v>0</v>
      </c>
      <c r="AR108" s="24" t="s">
        <v>370</v>
      </c>
      <c r="AT108" s="24" t="s">
        <v>333</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370</v>
      </c>
      <c r="BM108" s="24" t="s">
        <v>675</v>
      </c>
    </row>
    <row r="109" s="1" customFormat="1" ht="16.5" customHeight="1">
      <c r="B109" s="46"/>
      <c r="C109" s="284" t="s">
        <v>393</v>
      </c>
      <c r="D109" s="284" t="s">
        <v>333</v>
      </c>
      <c r="E109" s="285" t="s">
        <v>676</v>
      </c>
      <c r="F109" s="286" t="s">
        <v>677</v>
      </c>
      <c r="G109" s="287" t="s">
        <v>341</v>
      </c>
      <c r="H109" s="288">
        <v>8</v>
      </c>
      <c r="I109" s="289"/>
      <c r="J109" s="290">
        <f>ROUND(I109*H109,2)</f>
        <v>0</v>
      </c>
      <c r="K109" s="286" t="s">
        <v>403</v>
      </c>
      <c r="L109" s="291"/>
      <c r="M109" s="292" t="s">
        <v>21</v>
      </c>
      <c r="N109" s="293" t="s">
        <v>41</v>
      </c>
      <c r="O109" s="47"/>
      <c r="P109" s="246">
        <f>O109*H109</f>
        <v>0</v>
      </c>
      <c r="Q109" s="246">
        <v>0</v>
      </c>
      <c r="R109" s="246">
        <f>Q109*H109</f>
        <v>0</v>
      </c>
      <c r="S109" s="246">
        <v>0</v>
      </c>
      <c r="T109" s="247">
        <f>S109*H109</f>
        <v>0</v>
      </c>
      <c r="AR109" s="24" t="s">
        <v>370</v>
      </c>
      <c r="AT109" s="24" t="s">
        <v>333</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370</v>
      </c>
      <c r="BM109" s="24" t="s">
        <v>678</v>
      </c>
    </row>
    <row r="110" s="1" customFormat="1" ht="16.5" customHeight="1">
      <c r="B110" s="46"/>
      <c r="C110" s="284" t="s">
        <v>460</v>
      </c>
      <c r="D110" s="284" t="s">
        <v>333</v>
      </c>
      <c r="E110" s="285" t="s">
        <v>679</v>
      </c>
      <c r="F110" s="286" t="s">
        <v>680</v>
      </c>
      <c r="G110" s="287" t="s">
        <v>341</v>
      </c>
      <c r="H110" s="288">
        <v>5</v>
      </c>
      <c r="I110" s="289"/>
      <c r="J110" s="290">
        <f>ROUND(I110*H110,2)</f>
        <v>0</v>
      </c>
      <c r="K110" s="286" t="s">
        <v>403</v>
      </c>
      <c r="L110" s="291"/>
      <c r="M110" s="292" t="s">
        <v>21</v>
      </c>
      <c r="N110" s="293" t="s">
        <v>41</v>
      </c>
      <c r="O110" s="47"/>
      <c r="P110" s="246">
        <f>O110*H110</f>
        <v>0</v>
      </c>
      <c r="Q110" s="246">
        <v>0</v>
      </c>
      <c r="R110" s="246">
        <f>Q110*H110</f>
        <v>0</v>
      </c>
      <c r="S110" s="246">
        <v>0</v>
      </c>
      <c r="T110" s="247">
        <f>S110*H110</f>
        <v>0</v>
      </c>
      <c r="AR110" s="24" t="s">
        <v>370</v>
      </c>
      <c r="AT110" s="24" t="s">
        <v>333</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370</v>
      </c>
      <c r="BM110" s="24" t="s">
        <v>681</v>
      </c>
    </row>
    <row r="111" s="1" customFormat="1" ht="16.5" customHeight="1">
      <c r="B111" s="46"/>
      <c r="C111" s="284" t="s">
        <v>9</v>
      </c>
      <c r="D111" s="284" t="s">
        <v>333</v>
      </c>
      <c r="E111" s="285" t="s">
        <v>682</v>
      </c>
      <c r="F111" s="286" t="s">
        <v>683</v>
      </c>
      <c r="G111" s="287" t="s">
        <v>341</v>
      </c>
      <c r="H111" s="288">
        <v>8</v>
      </c>
      <c r="I111" s="289"/>
      <c r="J111" s="290">
        <f>ROUND(I111*H111,2)</f>
        <v>0</v>
      </c>
      <c r="K111" s="286" t="s">
        <v>403</v>
      </c>
      <c r="L111" s="291"/>
      <c r="M111" s="292" t="s">
        <v>21</v>
      </c>
      <c r="N111" s="293" t="s">
        <v>41</v>
      </c>
      <c r="O111" s="47"/>
      <c r="P111" s="246">
        <f>O111*H111</f>
        <v>0</v>
      </c>
      <c r="Q111" s="246">
        <v>0</v>
      </c>
      <c r="R111" s="246">
        <f>Q111*H111</f>
        <v>0</v>
      </c>
      <c r="S111" s="246">
        <v>0</v>
      </c>
      <c r="T111" s="247">
        <f>S111*H111</f>
        <v>0</v>
      </c>
      <c r="AR111" s="24" t="s">
        <v>370</v>
      </c>
      <c r="AT111" s="24" t="s">
        <v>333</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370</v>
      </c>
      <c r="BM111" s="24" t="s">
        <v>684</v>
      </c>
    </row>
    <row r="112" s="1" customFormat="1" ht="16.5" customHeight="1">
      <c r="B112" s="46"/>
      <c r="C112" s="284" t="s">
        <v>467</v>
      </c>
      <c r="D112" s="284" t="s">
        <v>333</v>
      </c>
      <c r="E112" s="285" t="s">
        <v>685</v>
      </c>
      <c r="F112" s="286" t="s">
        <v>686</v>
      </c>
      <c r="G112" s="287" t="s">
        <v>341</v>
      </c>
      <c r="H112" s="288">
        <v>5</v>
      </c>
      <c r="I112" s="289"/>
      <c r="J112" s="290">
        <f>ROUND(I112*H112,2)</f>
        <v>0</v>
      </c>
      <c r="K112" s="286" t="s">
        <v>403</v>
      </c>
      <c r="L112" s="291"/>
      <c r="M112" s="292" t="s">
        <v>21</v>
      </c>
      <c r="N112" s="293" t="s">
        <v>41</v>
      </c>
      <c r="O112" s="47"/>
      <c r="P112" s="246">
        <f>O112*H112</f>
        <v>0</v>
      </c>
      <c r="Q112" s="246">
        <v>0</v>
      </c>
      <c r="R112" s="246">
        <f>Q112*H112</f>
        <v>0</v>
      </c>
      <c r="S112" s="246">
        <v>0</v>
      </c>
      <c r="T112" s="247">
        <f>S112*H112</f>
        <v>0</v>
      </c>
      <c r="AR112" s="24" t="s">
        <v>370</v>
      </c>
      <c r="AT112" s="24" t="s">
        <v>333</v>
      </c>
      <c r="AU112" s="24" t="s">
        <v>16</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370</v>
      </c>
      <c r="BM112" s="24" t="s">
        <v>687</v>
      </c>
    </row>
    <row r="113" s="1" customFormat="1" ht="16.5" customHeight="1">
      <c r="B113" s="46"/>
      <c r="C113" s="284" t="s">
        <v>471</v>
      </c>
      <c r="D113" s="284" t="s">
        <v>333</v>
      </c>
      <c r="E113" s="285" t="s">
        <v>688</v>
      </c>
      <c r="F113" s="286" t="s">
        <v>689</v>
      </c>
      <c r="G113" s="287" t="s">
        <v>341</v>
      </c>
      <c r="H113" s="288">
        <v>8</v>
      </c>
      <c r="I113" s="289"/>
      <c r="J113" s="290">
        <f>ROUND(I113*H113,2)</f>
        <v>0</v>
      </c>
      <c r="K113" s="286" t="s">
        <v>403</v>
      </c>
      <c r="L113" s="291"/>
      <c r="M113" s="292" t="s">
        <v>21</v>
      </c>
      <c r="N113" s="293" t="s">
        <v>41</v>
      </c>
      <c r="O113" s="47"/>
      <c r="P113" s="246">
        <f>O113*H113</f>
        <v>0</v>
      </c>
      <c r="Q113" s="246">
        <v>0</v>
      </c>
      <c r="R113" s="246">
        <f>Q113*H113</f>
        <v>0</v>
      </c>
      <c r="S113" s="246">
        <v>0</v>
      </c>
      <c r="T113" s="247">
        <f>S113*H113</f>
        <v>0</v>
      </c>
      <c r="AR113" s="24" t="s">
        <v>370</v>
      </c>
      <c r="AT113" s="24" t="s">
        <v>333</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370</v>
      </c>
      <c r="BM113" s="24" t="s">
        <v>690</v>
      </c>
    </row>
    <row r="114" s="1" customFormat="1" ht="25.5" customHeight="1">
      <c r="B114" s="46"/>
      <c r="C114" s="284" t="s">
        <v>475</v>
      </c>
      <c r="D114" s="284" t="s">
        <v>333</v>
      </c>
      <c r="E114" s="285" t="s">
        <v>691</v>
      </c>
      <c r="F114" s="286" t="s">
        <v>692</v>
      </c>
      <c r="G114" s="287" t="s">
        <v>341</v>
      </c>
      <c r="H114" s="288">
        <v>2</v>
      </c>
      <c r="I114" s="289"/>
      <c r="J114" s="290">
        <f>ROUND(I114*H114,2)</f>
        <v>0</v>
      </c>
      <c r="K114" s="286" t="s">
        <v>403</v>
      </c>
      <c r="L114" s="291"/>
      <c r="M114" s="292" t="s">
        <v>21</v>
      </c>
      <c r="N114" s="293" t="s">
        <v>41</v>
      </c>
      <c r="O114" s="47"/>
      <c r="P114" s="246">
        <f>O114*H114</f>
        <v>0</v>
      </c>
      <c r="Q114" s="246">
        <v>0</v>
      </c>
      <c r="R114" s="246">
        <f>Q114*H114</f>
        <v>0</v>
      </c>
      <c r="S114" s="246">
        <v>0</v>
      </c>
      <c r="T114" s="247">
        <f>S114*H114</f>
        <v>0</v>
      </c>
      <c r="AR114" s="24" t="s">
        <v>370</v>
      </c>
      <c r="AT114" s="24" t="s">
        <v>333</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370</v>
      </c>
      <c r="BM114" s="24" t="s">
        <v>693</v>
      </c>
    </row>
    <row r="115" s="1" customFormat="1" ht="25.5" customHeight="1">
      <c r="B115" s="46"/>
      <c r="C115" s="284" t="s">
        <v>479</v>
      </c>
      <c r="D115" s="284" t="s">
        <v>333</v>
      </c>
      <c r="E115" s="285" t="s">
        <v>694</v>
      </c>
      <c r="F115" s="286" t="s">
        <v>695</v>
      </c>
      <c r="G115" s="287" t="s">
        <v>341</v>
      </c>
      <c r="H115" s="288">
        <v>2</v>
      </c>
      <c r="I115" s="289"/>
      <c r="J115" s="290">
        <f>ROUND(I115*H115,2)</f>
        <v>0</v>
      </c>
      <c r="K115" s="286" t="s">
        <v>403</v>
      </c>
      <c r="L115" s="291"/>
      <c r="M115" s="292" t="s">
        <v>21</v>
      </c>
      <c r="N115" s="293" t="s">
        <v>41</v>
      </c>
      <c r="O115" s="47"/>
      <c r="P115" s="246">
        <f>O115*H115</f>
        <v>0</v>
      </c>
      <c r="Q115" s="246">
        <v>0</v>
      </c>
      <c r="R115" s="246">
        <f>Q115*H115</f>
        <v>0</v>
      </c>
      <c r="S115" s="246">
        <v>0</v>
      </c>
      <c r="T115" s="247">
        <f>S115*H115</f>
        <v>0</v>
      </c>
      <c r="AR115" s="24" t="s">
        <v>370</v>
      </c>
      <c r="AT115" s="24" t="s">
        <v>333</v>
      </c>
      <c r="AU115" s="24" t="s">
        <v>16</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370</v>
      </c>
      <c r="BM115" s="24" t="s">
        <v>696</v>
      </c>
    </row>
    <row r="116" s="1" customFormat="1" ht="16.5" customHeight="1">
      <c r="B116" s="46"/>
      <c r="C116" s="284" t="s">
        <v>483</v>
      </c>
      <c r="D116" s="284" t="s">
        <v>333</v>
      </c>
      <c r="E116" s="285" t="s">
        <v>697</v>
      </c>
      <c r="F116" s="286" t="s">
        <v>698</v>
      </c>
      <c r="G116" s="287" t="s">
        <v>341</v>
      </c>
      <c r="H116" s="288">
        <v>2</v>
      </c>
      <c r="I116" s="289"/>
      <c r="J116" s="290">
        <f>ROUND(I116*H116,2)</f>
        <v>0</v>
      </c>
      <c r="K116" s="286" t="s">
        <v>403</v>
      </c>
      <c r="L116" s="291"/>
      <c r="M116" s="292" t="s">
        <v>21</v>
      </c>
      <c r="N116" s="293" t="s">
        <v>41</v>
      </c>
      <c r="O116" s="47"/>
      <c r="P116" s="246">
        <f>O116*H116</f>
        <v>0</v>
      </c>
      <c r="Q116" s="246">
        <v>0</v>
      </c>
      <c r="R116" s="246">
        <f>Q116*H116</f>
        <v>0</v>
      </c>
      <c r="S116" s="246">
        <v>0</v>
      </c>
      <c r="T116" s="247">
        <f>S116*H116</f>
        <v>0</v>
      </c>
      <c r="AR116" s="24" t="s">
        <v>370</v>
      </c>
      <c r="AT116" s="24" t="s">
        <v>333</v>
      </c>
      <c r="AU116" s="24" t="s">
        <v>16</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370</v>
      </c>
      <c r="BM116" s="24" t="s">
        <v>699</v>
      </c>
    </row>
    <row r="117" s="1" customFormat="1" ht="25.5" customHeight="1">
      <c r="B117" s="46"/>
      <c r="C117" s="284" t="s">
        <v>487</v>
      </c>
      <c r="D117" s="284" t="s">
        <v>333</v>
      </c>
      <c r="E117" s="285" t="s">
        <v>700</v>
      </c>
      <c r="F117" s="286" t="s">
        <v>701</v>
      </c>
      <c r="G117" s="287" t="s">
        <v>341</v>
      </c>
      <c r="H117" s="288">
        <v>2</v>
      </c>
      <c r="I117" s="289"/>
      <c r="J117" s="290">
        <f>ROUND(I117*H117,2)</f>
        <v>0</v>
      </c>
      <c r="K117" s="286" t="s">
        <v>403</v>
      </c>
      <c r="L117" s="291"/>
      <c r="M117" s="292" t="s">
        <v>21</v>
      </c>
      <c r="N117" s="293" t="s">
        <v>41</v>
      </c>
      <c r="O117" s="47"/>
      <c r="P117" s="246">
        <f>O117*H117</f>
        <v>0</v>
      </c>
      <c r="Q117" s="246">
        <v>0</v>
      </c>
      <c r="R117" s="246">
        <f>Q117*H117</f>
        <v>0</v>
      </c>
      <c r="S117" s="246">
        <v>0</v>
      </c>
      <c r="T117" s="247">
        <f>S117*H117</f>
        <v>0</v>
      </c>
      <c r="AR117" s="24" t="s">
        <v>370</v>
      </c>
      <c r="AT117" s="24" t="s">
        <v>333</v>
      </c>
      <c r="AU117" s="24" t="s">
        <v>16</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370</v>
      </c>
      <c r="BM117" s="24" t="s">
        <v>702</v>
      </c>
    </row>
    <row r="118" s="1" customFormat="1" ht="16.5" customHeight="1">
      <c r="B118" s="46"/>
      <c r="C118" s="284" t="s">
        <v>491</v>
      </c>
      <c r="D118" s="284" t="s">
        <v>333</v>
      </c>
      <c r="E118" s="285" t="s">
        <v>703</v>
      </c>
      <c r="F118" s="286" t="s">
        <v>704</v>
      </c>
      <c r="G118" s="287" t="s">
        <v>341</v>
      </c>
      <c r="H118" s="288">
        <v>2</v>
      </c>
      <c r="I118" s="289"/>
      <c r="J118" s="290">
        <f>ROUND(I118*H118,2)</f>
        <v>0</v>
      </c>
      <c r="K118" s="286" t="s">
        <v>403</v>
      </c>
      <c r="L118" s="291"/>
      <c r="M118" s="292" t="s">
        <v>21</v>
      </c>
      <c r="N118" s="293" t="s">
        <v>41</v>
      </c>
      <c r="O118" s="47"/>
      <c r="P118" s="246">
        <f>O118*H118</f>
        <v>0</v>
      </c>
      <c r="Q118" s="246">
        <v>0</v>
      </c>
      <c r="R118" s="246">
        <f>Q118*H118</f>
        <v>0</v>
      </c>
      <c r="S118" s="246">
        <v>0</v>
      </c>
      <c r="T118" s="247">
        <f>S118*H118</f>
        <v>0</v>
      </c>
      <c r="AR118" s="24" t="s">
        <v>370</v>
      </c>
      <c r="AT118" s="24" t="s">
        <v>333</v>
      </c>
      <c r="AU118" s="24" t="s">
        <v>16</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370</v>
      </c>
      <c r="BM118" s="24" t="s">
        <v>705</v>
      </c>
    </row>
    <row r="119" s="1" customFormat="1" ht="16.5" customHeight="1">
      <c r="B119" s="46"/>
      <c r="C119" s="284" t="s">
        <v>495</v>
      </c>
      <c r="D119" s="284" t="s">
        <v>333</v>
      </c>
      <c r="E119" s="285" t="s">
        <v>706</v>
      </c>
      <c r="F119" s="286" t="s">
        <v>707</v>
      </c>
      <c r="G119" s="287" t="s">
        <v>341</v>
      </c>
      <c r="H119" s="288">
        <v>2</v>
      </c>
      <c r="I119" s="289"/>
      <c r="J119" s="290">
        <f>ROUND(I119*H119,2)</f>
        <v>0</v>
      </c>
      <c r="K119" s="286" t="s">
        <v>403</v>
      </c>
      <c r="L119" s="291"/>
      <c r="M119" s="292" t="s">
        <v>21</v>
      </c>
      <c r="N119" s="293" t="s">
        <v>41</v>
      </c>
      <c r="O119" s="47"/>
      <c r="P119" s="246">
        <f>O119*H119</f>
        <v>0</v>
      </c>
      <c r="Q119" s="246">
        <v>0</v>
      </c>
      <c r="R119" s="246">
        <f>Q119*H119</f>
        <v>0</v>
      </c>
      <c r="S119" s="246">
        <v>0</v>
      </c>
      <c r="T119" s="247">
        <f>S119*H119</f>
        <v>0</v>
      </c>
      <c r="AR119" s="24" t="s">
        <v>370</v>
      </c>
      <c r="AT119" s="24" t="s">
        <v>333</v>
      </c>
      <c r="AU119" s="24" t="s">
        <v>16</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370</v>
      </c>
      <c r="BM119" s="24" t="s">
        <v>708</v>
      </c>
    </row>
    <row r="120" s="1" customFormat="1" ht="16.5" customHeight="1">
      <c r="B120" s="46"/>
      <c r="C120" s="284" t="s">
        <v>499</v>
      </c>
      <c r="D120" s="284" t="s">
        <v>333</v>
      </c>
      <c r="E120" s="285" t="s">
        <v>709</v>
      </c>
      <c r="F120" s="286" t="s">
        <v>710</v>
      </c>
      <c r="G120" s="287" t="s">
        <v>341</v>
      </c>
      <c r="H120" s="288">
        <v>2</v>
      </c>
      <c r="I120" s="289"/>
      <c r="J120" s="290">
        <f>ROUND(I120*H120,2)</f>
        <v>0</v>
      </c>
      <c r="K120" s="286" t="s">
        <v>21</v>
      </c>
      <c r="L120" s="291"/>
      <c r="M120" s="292" t="s">
        <v>21</v>
      </c>
      <c r="N120" s="298" t="s">
        <v>41</v>
      </c>
      <c r="O120" s="295"/>
      <c r="P120" s="296">
        <f>O120*H120</f>
        <v>0</v>
      </c>
      <c r="Q120" s="296">
        <v>0</v>
      </c>
      <c r="R120" s="296">
        <f>Q120*H120</f>
        <v>0</v>
      </c>
      <c r="S120" s="296">
        <v>0</v>
      </c>
      <c r="T120" s="297">
        <f>S120*H120</f>
        <v>0</v>
      </c>
      <c r="AR120" s="24" t="s">
        <v>404</v>
      </c>
      <c r="AT120" s="24" t="s">
        <v>333</v>
      </c>
      <c r="AU120" s="24" t="s">
        <v>16</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404</v>
      </c>
      <c r="BM120" s="24" t="s">
        <v>711</v>
      </c>
    </row>
    <row r="121" s="1" customFormat="1" ht="6.96" customHeight="1">
      <c r="B121" s="67"/>
      <c r="C121" s="68"/>
      <c r="D121" s="68"/>
      <c r="E121" s="68"/>
      <c r="F121" s="68"/>
      <c r="G121" s="68"/>
      <c r="H121" s="68"/>
      <c r="I121" s="179"/>
      <c r="J121" s="68"/>
      <c r="K121" s="68"/>
      <c r="L121" s="72"/>
    </row>
  </sheetData>
  <sheetProtection sheet="1" autoFilter="0" formatColumns="0" formatRows="0" objects="1" scenarios="1" spinCount="100000" saltValue="pE0GchxTVJ/aIGRZpLk0ja+RN64bz/y8b7SeCb4XQ8tlmmBCZazffHqbrHkFUI3TFcYeein+7bdMaCkqC0u3Fw==" hashValue="zVgEGEQY8Q+PkYkbjX9YLs5fJZtLRYn5DNYmG6XmCAvwfejH2pWj7oCKEq7YYhNrxteYdUedDJdX8D75XVpBdw==" algorithmName="SHA-512" password="CC35"/>
  <autoFilter ref="C88:K120"/>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104</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712</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ROUND(J88,2)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ROUND(SUM(BE88:BE178), 2)</f>
        <v>0</v>
      </c>
      <c r="G34" s="47"/>
      <c r="H34" s="47"/>
      <c r="I34" s="171">
        <v>0.20999999999999999</v>
      </c>
      <c r="J34" s="170">
        <f>ROUND(ROUND((SUM(BE88:BE178)), 2)*I34, 2)</f>
        <v>0</v>
      </c>
      <c r="K34" s="51"/>
    </row>
    <row r="35" s="1" customFormat="1" ht="14.4" customHeight="1">
      <c r="B35" s="46"/>
      <c r="C35" s="47"/>
      <c r="D35" s="47"/>
      <c r="E35" s="55" t="s">
        <v>42</v>
      </c>
      <c r="F35" s="170">
        <f>ROUND(SUM(BF88:BF178), 2)</f>
        <v>0</v>
      </c>
      <c r="G35" s="47"/>
      <c r="H35" s="47"/>
      <c r="I35" s="171">
        <v>0.14999999999999999</v>
      </c>
      <c r="J35" s="170">
        <f>ROUND(ROUND((SUM(BF88:BF178)), 2)*I35, 2)</f>
        <v>0</v>
      </c>
      <c r="K35" s="51"/>
    </row>
    <row r="36" hidden="1" s="1" customFormat="1" ht="14.4" customHeight="1">
      <c r="B36" s="46"/>
      <c r="C36" s="47"/>
      <c r="D36" s="47"/>
      <c r="E36" s="55" t="s">
        <v>43</v>
      </c>
      <c r="F36" s="170">
        <f>ROUND(SUM(BG88:BG178), 2)</f>
        <v>0</v>
      </c>
      <c r="G36" s="47"/>
      <c r="H36" s="47"/>
      <c r="I36" s="171">
        <v>0.20999999999999999</v>
      </c>
      <c r="J36" s="170">
        <v>0</v>
      </c>
      <c r="K36" s="51"/>
    </row>
    <row r="37" hidden="1" s="1" customFormat="1" ht="14.4" customHeight="1">
      <c r="B37" s="46"/>
      <c r="C37" s="47"/>
      <c r="D37" s="47"/>
      <c r="E37" s="55" t="s">
        <v>44</v>
      </c>
      <c r="F37" s="170">
        <f>ROUND(SUM(BH88:BH178), 2)</f>
        <v>0</v>
      </c>
      <c r="G37" s="47"/>
      <c r="H37" s="47"/>
      <c r="I37" s="171">
        <v>0.14999999999999999</v>
      </c>
      <c r="J37" s="170">
        <v>0</v>
      </c>
      <c r="K37" s="51"/>
    </row>
    <row r="38" hidden="1" s="1" customFormat="1" ht="14.4" customHeight="1">
      <c r="B38" s="46"/>
      <c r="C38" s="47"/>
      <c r="D38" s="47"/>
      <c r="E38" s="55" t="s">
        <v>45</v>
      </c>
      <c r="F38" s="170">
        <f>ROUND(SUM(BI88:BI178),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01-11-01.02.3 - Dodávka SSZT NEOCEŇOVAT</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J88</f>
        <v>0</v>
      </c>
      <c r="K64" s="51"/>
      <c r="AU64" s="24" t="s">
        <v>275</v>
      </c>
    </row>
    <row r="65" s="1" customFormat="1" ht="21.84" customHeight="1">
      <c r="B65" s="46"/>
      <c r="C65" s="47"/>
      <c r="D65" s="47"/>
      <c r="E65" s="47"/>
      <c r="F65" s="47"/>
      <c r="G65" s="47"/>
      <c r="H65" s="47"/>
      <c r="I65" s="157"/>
      <c r="J65" s="47"/>
      <c r="K65" s="51"/>
    </row>
    <row r="66" s="1" customFormat="1" ht="6.96" customHeight="1">
      <c r="B66" s="67"/>
      <c r="C66" s="68"/>
      <c r="D66" s="68"/>
      <c r="E66" s="68"/>
      <c r="F66" s="68"/>
      <c r="G66" s="68"/>
      <c r="H66" s="68"/>
      <c r="I66" s="179"/>
      <c r="J66" s="68"/>
      <c r="K66" s="69"/>
    </row>
    <row r="70" s="1" customFormat="1" ht="6.96" customHeight="1">
      <c r="B70" s="70"/>
      <c r="C70" s="71"/>
      <c r="D70" s="71"/>
      <c r="E70" s="71"/>
      <c r="F70" s="71"/>
      <c r="G70" s="71"/>
      <c r="H70" s="71"/>
      <c r="I70" s="182"/>
      <c r="J70" s="71"/>
      <c r="K70" s="71"/>
      <c r="L70" s="72"/>
    </row>
    <row r="71" s="1" customFormat="1" ht="36.96" customHeight="1">
      <c r="B71" s="46"/>
      <c r="C71" s="73" t="s">
        <v>282</v>
      </c>
      <c r="D71" s="74"/>
      <c r="E71" s="74"/>
      <c r="F71" s="74"/>
      <c r="G71" s="74"/>
      <c r="H71" s="74"/>
      <c r="I71" s="204"/>
      <c r="J71" s="74"/>
      <c r="K71" s="74"/>
      <c r="L71" s="72"/>
    </row>
    <row r="72" s="1" customFormat="1" ht="6.96" customHeight="1">
      <c r="B72" s="46"/>
      <c r="C72" s="74"/>
      <c r="D72" s="74"/>
      <c r="E72" s="74"/>
      <c r="F72" s="74"/>
      <c r="G72" s="74"/>
      <c r="H72" s="74"/>
      <c r="I72" s="204"/>
      <c r="J72" s="74"/>
      <c r="K72" s="74"/>
      <c r="L72" s="72"/>
    </row>
    <row r="73" s="1" customFormat="1" ht="14.4" customHeight="1">
      <c r="B73" s="46"/>
      <c r="C73" s="76" t="s">
        <v>18</v>
      </c>
      <c r="D73" s="74"/>
      <c r="E73" s="74"/>
      <c r="F73" s="74"/>
      <c r="G73" s="74"/>
      <c r="H73" s="74"/>
      <c r="I73" s="204"/>
      <c r="J73" s="74"/>
      <c r="K73" s="74"/>
      <c r="L73" s="72"/>
    </row>
    <row r="74" s="1" customFormat="1" ht="16.5" customHeight="1">
      <c r="B74" s="46"/>
      <c r="C74" s="74"/>
      <c r="D74" s="74"/>
      <c r="E74" s="205" t="str">
        <f>E7</f>
        <v>Oprava SZZ Děčín východ horní nádraží 1.změna</v>
      </c>
      <c r="F74" s="76"/>
      <c r="G74" s="76"/>
      <c r="H74" s="76"/>
      <c r="I74" s="204"/>
      <c r="J74" s="74"/>
      <c r="K74" s="74"/>
      <c r="L74" s="72"/>
    </row>
    <row r="75">
      <c r="B75" s="28"/>
      <c r="C75" s="76" t="s">
        <v>264</v>
      </c>
      <c r="D75" s="206"/>
      <c r="E75" s="206"/>
      <c r="F75" s="206"/>
      <c r="G75" s="206"/>
      <c r="H75" s="206"/>
      <c r="I75" s="149"/>
      <c r="J75" s="206"/>
      <c r="K75" s="206"/>
      <c r="L75" s="207"/>
    </row>
    <row r="76" ht="16.5" customHeight="1">
      <c r="B76" s="28"/>
      <c r="C76" s="206"/>
      <c r="D76" s="206"/>
      <c r="E76" s="205" t="s">
        <v>265</v>
      </c>
      <c r="F76" s="206"/>
      <c r="G76" s="206"/>
      <c r="H76" s="206"/>
      <c r="I76" s="149"/>
      <c r="J76" s="206"/>
      <c r="K76" s="206"/>
      <c r="L76" s="207"/>
    </row>
    <row r="77">
      <c r="B77" s="28"/>
      <c r="C77" s="76" t="s">
        <v>266</v>
      </c>
      <c r="D77" s="206"/>
      <c r="E77" s="206"/>
      <c r="F77" s="206"/>
      <c r="G77" s="206"/>
      <c r="H77" s="206"/>
      <c r="I77" s="149"/>
      <c r="J77" s="206"/>
      <c r="K77" s="206"/>
      <c r="L77" s="207"/>
    </row>
    <row r="78" s="1" customFormat="1" ht="16.5" customHeight="1">
      <c r="B78" s="46"/>
      <c r="C78" s="74"/>
      <c r="D78" s="74"/>
      <c r="E78" s="208" t="s">
        <v>267</v>
      </c>
      <c r="F78" s="74"/>
      <c r="G78" s="74"/>
      <c r="H78" s="74"/>
      <c r="I78" s="204"/>
      <c r="J78" s="74"/>
      <c r="K78" s="74"/>
      <c r="L78" s="72"/>
    </row>
    <row r="79" s="1" customFormat="1" ht="14.4" customHeight="1">
      <c r="B79" s="46"/>
      <c r="C79" s="76" t="s">
        <v>268</v>
      </c>
      <c r="D79" s="74"/>
      <c r="E79" s="74"/>
      <c r="F79" s="74"/>
      <c r="G79" s="74"/>
      <c r="H79" s="74"/>
      <c r="I79" s="204"/>
      <c r="J79" s="74"/>
      <c r="K79" s="74"/>
      <c r="L79" s="72"/>
    </row>
    <row r="80" s="1" customFormat="1" ht="17.25" customHeight="1">
      <c r="B80" s="46"/>
      <c r="C80" s="74"/>
      <c r="D80" s="74"/>
      <c r="E80" s="82" t="str">
        <f>E13</f>
        <v>PS 01-11-01.02.3 - Dodávka SSZT NEOCEŇOVAT</v>
      </c>
      <c r="F80" s="74"/>
      <c r="G80" s="74"/>
      <c r="H80" s="74"/>
      <c r="I80" s="204"/>
      <c r="J80" s="74"/>
      <c r="K80" s="74"/>
      <c r="L80" s="72"/>
    </row>
    <row r="81" s="1" customFormat="1" ht="6.96" customHeight="1">
      <c r="B81" s="46"/>
      <c r="C81" s="74"/>
      <c r="D81" s="74"/>
      <c r="E81" s="74"/>
      <c r="F81" s="74"/>
      <c r="G81" s="74"/>
      <c r="H81" s="74"/>
      <c r="I81" s="204"/>
      <c r="J81" s="74"/>
      <c r="K81" s="74"/>
      <c r="L81" s="72"/>
    </row>
    <row r="82" s="1" customFormat="1" ht="18" customHeight="1">
      <c r="B82" s="46"/>
      <c r="C82" s="76" t="s">
        <v>23</v>
      </c>
      <c r="D82" s="74"/>
      <c r="E82" s="74"/>
      <c r="F82" s="209" t="str">
        <f>F16</f>
        <v>Děčín</v>
      </c>
      <c r="G82" s="74"/>
      <c r="H82" s="74"/>
      <c r="I82" s="210" t="s">
        <v>25</v>
      </c>
      <c r="J82" s="85" t="str">
        <f>IF(J16="","",J16)</f>
        <v>24. 8. 2018</v>
      </c>
      <c r="K82" s="74"/>
      <c r="L82" s="72"/>
    </row>
    <row r="83" s="1" customFormat="1" ht="6.96" customHeight="1">
      <c r="B83" s="46"/>
      <c r="C83" s="74"/>
      <c r="D83" s="74"/>
      <c r="E83" s="74"/>
      <c r="F83" s="74"/>
      <c r="G83" s="74"/>
      <c r="H83" s="74"/>
      <c r="I83" s="204"/>
      <c r="J83" s="74"/>
      <c r="K83" s="74"/>
      <c r="L83" s="72"/>
    </row>
    <row r="84" s="1" customFormat="1">
      <c r="B84" s="46"/>
      <c r="C84" s="76" t="s">
        <v>27</v>
      </c>
      <c r="D84" s="74"/>
      <c r="E84" s="74"/>
      <c r="F84" s="209" t="str">
        <f>E19</f>
        <v xml:space="preserve"> </v>
      </c>
      <c r="G84" s="74"/>
      <c r="H84" s="74"/>
      <c r="I84" s="210" t="s">
        <v>32</v>
      </c>
      <c r="J84" s="209" t="str">
        <f>E25</f>
        <v xml:space="preserve"> </v>
      </c>
      <c r="K84" s="74"/>
      <c r="L84" s="72"/>
    </row>
    <row r="85" s="1" customFormat="1" ht="14.4" customHeight="1">
      <c r="B85" s="46"/>
      <c r="C85" s="76" t="s">
        <v>30</v>
      </c>
      <c r="D85" s="74"/>
      <c r="E85" s="74"/>
      <c r="F85" s="209" t="str">
        <f>IF(E22="","",E22)</f>
        <v/>
      </c>
      <c r="G85" s="74"/>
      <c r="H85" s="74"/>
      <c r="I85" s="204"/>
      <c r="J85" s="74"/>
      <c r="K85" s="74"/>
      <c r="L85" s="72"/>
    </row>
    <row r="86" s="1" customFormat="1" ht="10.32" customHeight="1">
      <c r="B86" s="46"/>
      <c r="C86" s="74"/>
      <c r="D86" s="74"/>
      <c r="E86" s="74"/>
      <c r="F86" s="74"/>
      <c r="G86" s="74"/>
      <c r="H86" s="74"/>
      <c r="I86" s="204"/>
      <c r="J86" s="74"/>
      <c r="K86" s="74"/>
      <c r="L86" s="72"/>
    </row>
    <row r="87" s="10" customFormat="1" ht="29.28" customHeight="1">
      <c r="B87" s="211"/>
      <c r="C87" s="212" t="s">
        <v>283</v>
      </c>
      <c r="D87" s="213" t="s">
        <v>55</v>
      </c>
      <c r="E87" s="213" t="s">
        <v>51</v>
      </c>
      <c r="F87" s="213" t="s">
        <v>284</v>
      </c>
      <c r="G87" s="213" t="s">
        <v>285</v>
      </c>
      <c r="H87" s="213" t="s">
        <v>286</v>
      </c>
      <c r="I87" s="214" t="s">
        <v>287</v>
      </c>
      <c r="J87" s="213" t="s">
        <v>273</v>
      </c>
      <c r="K87" s="215" t="s">
        <v>288</v>
      </c>
      <c r="L87" s="216"/>
      <c r="M87" s="102" t="s">
        <v>289</v>
      </c>
      <c r="N87" s="103" t="s">
        <v>40</v>
      </c>
      <c r="O87" s="103" t="s">
        <v>290</v>
      </c>
      <c r="P87" s="103" t="s">
        <v>291</v>
      </c>
      <c r="Q87" s="103" t="s">
        <v>292</v>
      </c>
      <c r="R87" s="103" t="s">
        <v>293</v>
      </c>
      <c r="S87" s="103" t="s">
        <v>294</v>
      </c>
      <c r="T87" s="104" t="s">
        <v>295</v>
      </c>
    </row>
    <row r="88" s="1" customFormat="1" ht="29.28" customHeight="1">
      <c r="B88" s="46"/>
      <c r="C88" s="108" t="s">
        <v>274</v>
      </c>
      <c r="D88" s="74"/>
      <c r="E88" s="74"/>
      <c r="F88" s="74"/>
      <c r="G88" s="74"/>
      <c r="H88" s="74"/>
      <c r="I88" s="204"/>
      <c r="J88" s="217">
        <f>BK88</f>
        <v>0</v>
      </c>
      <c r="K88" s="74"/>
      <c r="L88" s="72"/>
      <c r="M88" s="105"/>
      <c r="N88" s="106"/>
      <c r="O88" s="106"/>
      <c r="P88" s="218">
        <f>SUM(P89:P178)</f>
        <v>0</v>
      </c>
      <c r="Q88" s="106"/>
      <c r="R88" s="218">
        <f>SUM(R89:R178)</f>
        <v>0</v>
      </c>
      <c r="S88" s="106"/>
      <c r="T88" s="219">
        <f>SUM(T89:T178)</f>
        <v>0</v>
      </c>
      <c r="AT88" s="24" t="s">
        <v>69</v>
      </c>
      <c r="AU88" s="24" t="s">
        <v>275</v>
      </c>
      <c r="BK88" s="220">
        <f>SUM(BK89:BK178)</f>
        <v>0</v>
      </c>
    </row>
    <row r="89" s="1" customFormat="1" ht="16.5" customHeight="1">
      <c r="B89" s="46"/>
      <c r="C89" s="284" t="s">
        <v>16</v>
      </c>
      <c r="D89" s="284" t="s">
        <v>333</v>
      </c>
      <c r="E89" s="285" t="s">
        <v>713</v>
      </c>
      <c r="F89" s="286" t="s">
        <v>714</v>
      </c>
      <c r="G89" s="287" t="s">
        <v>341</v>
      </c>
      <c r="H89" s="288">
        <v>8</v>
      </c>
      <c r="I89" s="289"/>
      <c r="J89" s="290">
        <f>ROUND(I89*H89,2)</f>
        <v>0</v>
      </c>
      <c r="K89" s="286" t="s">
        <v>21</v>
      </c>
      <c r="L89" s="291"/>
      <c r="M89" s="292" t="s">
        <v>21</v>
      </c>
      <c r="N89" s="293" t="s">
        <v>41</v>
      </c>
      <c r="O89" s="47"/>
      <c r="P89" s="246">
        <f>O89*H89</f>
        <v>0</v>
      </c>
      <c r="Q89" s="246">
        <v>0</v>
      </c>
      <c r="R89" s="246">
        <f>Q89*H89</f>
        <v>0</v>
      </c>
      <c r="S89" s="246">
        <v>0</v>
      </c>
      <c r="T89" s="247">
        <f>S89*H89</f>
        <v>0</v>
      </c>
      <c r="AR89" s="24" t="s">
        <v>336</v>
      </c>
      <c r="AT89" s="24" t="s">
        <v>333</v>
      </c>
      <c r="AU89" s="24" t="s">
        <v>70</v>
      </c>
      <c r="AY89" s="24" t="s">
        <v>298</v>
      </c>
      <c r="BE89" s="248">
        <f>IF(N89="základní",J89,0)</f>
        <v>0</v>
      </c>
      <c r="BF89" s="248">
        <f>IF(N89="snížená",J89,0)</f>
        <v>0</v>
      </c>
      <c r="BG89" s="248">
        <f>IF(N89="zákl. přenesená",J89,0)</f>
        <v>0</v>
      </c>
      <c r="BH89" s="248">
        <f>IF(N89="sníž. přenesená",J89,0)</f>
        <v>0</v>
      </c>
      <c r="BI89" s="248">
        <f>IF(N89="nulová",J89,0)</f>
        <v>0</v>
      </c>
      <c r="BJ89" s="24" t="s">
        <v>16</v>
      </c>
      <c r="BK89" s="248">
        <f>ROUND(I89*H89,2)</f>
        <v>0</v>
      </c>
      <c r="BL89" s="24" t="s">
        <v>90</v>
      </c>
      <c r="BM89" s="24" t="s">
        <v>715</v>
      </c>
    </row>
    <row r="90" s="1" customFormat="1">
      <c r="B90" s="46"/>
      <c r="C90" s="74"/>
      <c r="D90" s="251" t="s">
        <v>320</v>
      </c>
      <c r="E90" s="74"/>
      <c r="F90" s="282" t="s">
        <v>716</v>
      </c>
      <c r="G90" s="74"/>
      <c r="H90" s="74"/>
      <c r="I90" s="204"/>
      <c r="J90" s="74"/>
      <c r="K90" s="74"/>
      <c r="L90" s="72"/>
      <c r="M90" s="283"/>
      <c r="N90" s="47"/>
      <c r="O90" s="47"/>
      <c r="P90" s="47"/>
      <c r="Q90" s="47"/>
      <c r="R90" s="47"/>
      <c r="S90" s="47"/>
      <c r="T90" s="95"/>
      <c r="AT90" s="24" t="s">
        <v>320</v>
      </c>
      <c r="AU90" s="24" t="s">
        <v>70</v>
      </c>
    </row>
    <row r="91" s="1" customFormat="1" ht="16.5" customHeight="1">
      <c r="B91" s="46"/>
      <c r="C91" s="284" t="s">
        <v>78</v>
      </c>
      <c r="D91" s="284" t="s">
        <v>333</v>
      </c>
      <c r="E91" s="285" t="s">
        <v>717</v>
      </c>
      <c r="F91" s="286" t="s">
        <v>718</v>
      </c>
      <c r="G91" s="287" t="s">
        <v>341</v>
      </c>
      <c r="H91" s="288">
        <v>5</v>
      </c>
      <c r="I91" s="289"/>
      <c r="J91" s="290">
        <f>ROUND(I91*H91,2)</f>
        <v>0</v>
      </c>
      <c r="K91" s="286" t="s">
        <v>21</v>
      </c>
      <c r="L91" s="291"/>
      <c r="M91" s="292" t="s">
        <v>21</v>
      </c>
      <c r="N91" s="293" t="s">
        <v>41</v>
      </c>
      <c r="O91" s="47"/>
      <c r="P91" s="246">
        <f>O91*H91</f>
        <v>0</v>
      </c>
      <c r="Q91" s="246">
        <v>0</v>
      </c>
      <c r="R91" s="246">
        <f>Q91*H91</f>
        <v>0</v>
      </c>
      <c r="S91" s="246">
        <v>0</v>
      </c>
      <c r="T91" s="247">
        <f>S91*H91</f>
        <v>0</v>
      </c>
      <c r="AR91" s="24" t="s">
        <v>336</v>
      </c>
      <c r="AT91" s="24" t="s">
        <v>333</v>
      </c>
      <c r="AU91" s="24" t="s">
        <v>70</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90</v>
      </c>
      <c r="BM91" s="24" t="s">
        <v>719</v>
      </c>
    </row>
    <row r="92" s="1" customFormat="1">
      <c r="B92" s="46"/>
      <c r="C92" s="74"/>
      <c r="D92" s="251" t="s">
        <v>320</v>
      </c>
      <c r="E92" s="74"/>
      <c r="F92" s="282" t="s">
        <v>720</v>
      </c>
      <c r="G92" s="74"/>
      <c r="H92" s="74"/>
      <c r="I92" s="204"/>
      <c r="J92" s="74"/>
      <c r="K92" s="74"/>
      <c r="L92" s="72"/>
      <c r="M92" s="283"/>
      <c r="N92" s="47"/>
      <c r="O92" s="47"/>
      <c r="P92" s="47"/>
      <c r="Q92" s="47"/>
      <c r="R92" s="47"/>
      <c r="S92" s="47"/>
      <c r="T92" s="95"/>
      <c r="AT92" s="24" t="s">
        <v>320</v>
      </c>
      <c r="AU92" s="24" t="s">
        <v>70</v>
      </c>
    </row>
    <row r="93" s="1" customFormat="1" ht="16.5" customHeight="1">
      <c r="B93" s="46"/>
      <c r="C93" s="284" t="s">
        <v>85</v>
      </c>
      <c r="D93" s="284" t="s">
        <v>333</v>
      </c>
      <c r="E93" s="285" t="s">
        <v>721</v>
      </c>
      <c r="F93" s="286" t="s">
        <v>722</v>
      </c>
      <c r="G93" s="287" t="s">
        <v>341</v>
      </c>
      <c r="H93" s="288">
        <v>2</v>
      </c>
      <c r="I93" s="289"/>
      <c r="J93" s="290">
        <f>ROUND(I93*H93,2)</f>
        <v>0</v>
      </c>
      <c r="K93" s="286" t="s">
        <v>21</v>
      </c>
      <c r="L93" s="291"/>
      <c r="M93" s="292" t="s">
        <v>21</v>
      </c>
      <c r="N93" s="293" t="s">
        <v>41</v>
      </c>
      <c r="O93" s="47"/>
      <c r="P93" s="246">
        <f>O93*H93</f>
        <v>0</v>
      </c>
      <c r="Q93" s="246">
        <v>0</v>
      </c>
      <c r="R93" s="246">
        <f>Q93*H93</f>
        <v>0</v>
      </c>
      <c r="S93" s="246">
        <v>0</v>
      </c>
      <c r="T93" s="247">
        <f>S93*H93</f>
        <v>0</v>
      </c>
      <c r="AR93" s="24" t="s">
        <v>336</v>
      </c>
      <c r="AT93" s="24" t="s">
        <v>333</v>
      </c>
      <c r="AU93" s="24" t="s">
        <v>70</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90</v>
      </c>
      <c r="BM93" s="24" t="s">
        <v>723</v>
      </c>
    </row>
    <row r="94" s="1" customFormat="1">
      <c r="B94" s="46"/>
      <c r="C94" s="74"/>
      <c r="D94" s="251" t="s">
        <v>320</v>
      </c>
      <c r="E94" s="74"/>
      <c r="F94" s="282" t="s">
        <v>724</v>
      </c>
      <c r="G94" s="74"/>
      <c r="H94" s="74"/>
      <c r="I94" s="204"/>
      <c r="J94" s="74"/>
      <c r="K94" s="74"/>
      <c r="L94" s="72"/>
      <c r="M94" s="283"/>
      <c r="N94" s="47"/>
      <c r="O94" s="47"/>
      <c r="P94" s="47"/>
      <c r="Q94" s="47"/>
      <c r="R94" s="47"/>
      <c r="S94" s="47"/>
      <c r="T94" s="95"/>
      <c r="AT94" s="24" t="s">
        <v>320</v>
      </c>
      <c r="AU94" s="24" t="s">
        <v>70</v>
      </c>
    </row>
    <row r="95" s="1" customFormat="1" ht="16.5" customHeight="1">
      <c r="B95" s="46"/>
      <c r="C95" s="284" t="s">
        <v>90</v>
      </c>
      <c r="D95" s="284" t="s">
        <v>333</v>
      </c>
      <c r="E95" s="285" t="s">
        <v>725</v>
      </c>
      <c r="F95" s="286" t="s">
        <v>726</v>
      </c>
      <c r="G95" s="287" t="s">
        <v>341</v>
      </c>
      <c r="H95" s="288">
        <v>13</v>
      </c>
      <c r="I95" s="289"/>
      <c r="J95" s="290">
        <f>ROUND(I95*H95,2)</f>
        <v>0</v>
      </c>
      <c r="K95" s="286" t="s">
        <v>21</v>
      </c>
      <c r="L95" s="291"/>
      <c r="M95" s="292" t="s">
        <v>21</v>
      </c>
      <c r="N95" s="293" t="s">
        <v>41</v>
      </c>
      <c r="O95" s="47"/>
      <c r="P95" s="246">
        <f>O95*H95</f>
        <v>0</v>
      </c>
      <c r="Q95" s="246">
        <v>0</v>
      </c>
      <c r="R95" s="246">
        <f>Q95*H95</f>
        <v>0</v>
      </c>
      <c r="S95" s="246">
        <v>0</v>
      </c>
      <c r="T95" s="247">
        <f>S95*H95</f>
        <v>0</v>
      </c>
      <c r="AR95" s="24" t="s">
        <v>336</v>
      </c>
      <c r="AT95" s="24" t="s">
        <v>333</v>
      </c>
      <c r="AU95" s="24" t="s">
        <v>70</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90</v>
      </c>
      <c r="BM95" s="24" t="s">
        <v>727</v>
      </c>
    </row>
    <row r="96" s="1" customFormat="1">
      <c r="B96" s="46"/>
      <c r="C96" s="74"/>
      <c r="D96" s="251" t="s">
        <v>320</v>
      </c>
      <c r="E96" s="74"/>
      <c r="F96" s="282" t="s">
        <v>728</v>
      </c>
      <c r="G96" s="74"/>
      <c r="H96" s="74"/>
      <c r="I96" s="204"/>
      <c r="J96" s="74"/>
      <c r="K96" s="74"/>
      <c r="L96" s="72"/>
      <c r="M96" s="283"/>
      <c r="N96" s="47"/>
      <c r="O96" s="47"/>
      <c r="P96" s="47"/>
      <c r="Q96" s="47"/>
      <c r="R96" s="47"/>
      <c r="S96" s="47"/>
      <c r="T96" s="95"/>
      <c r="AT96" s="24" t="s">
        <v>320</v>
      </c>
      <c r="AU96" s="24" t="s">
        <v>70</v>
      </c>
    </row>
    <row r="97" s="1" customFormat="1" ht="16.5" customHeight="1">
      <c r="B97" s="46"/>
      <c r="C97" s="284" t="s">
        <v>328</v>
      </c>
      <c r="D97" s="284" t="s">
        <v>333</v>
      </c>
      <c r="E97" s="285" t="s">
        <v>729</v>
      </c>
      <c r="F97" s="286" t="s">
        <v>730</v>
      </c>
      <c r="G97" s="287" t="s">
        <v>341</v>
      </c>
      <c r="H97" s="288">
        <v>2</v>
      </c>
      <c r="I97" s="289"/>
      <c r="J97" s="290">
        <f>ROUND(I97*H97,2)</f>
        <v>0</v>
      </c>
      <c r="K97" s="286" t="s">
        <v>21</v>
      </c>
      <c r="L97" s="291"/>
      <c r="M97" s="292" t="s">
        <v>21</v>
      </c>
      <c r="N97" s="293" t="s">
        <v>41</v>
      </c>
      <c r="O97" s="47"/>
      <c r="P97" s="246">
        <f>O97*H97</f>
        <v>0</v>
      </c>
      <c r="Q97" s="246">
        <v>0</v>
      </c>
      <c r="R97" s="246">
        <f>Q97*H97</f>
        <v>0</v>
      </c>
      <c r="S97" s="246">
        <v>0</v>
      </c>
      <c r="T97" s="247">
        <f>S97*H97</f>
        <v>0</v>
      </c>
      <c r="AR97" s="24" t="s">
        <v>336</v>
      </c>
      <c r="AT97" s="24" t="s">
        <v>333</v>
      </c>
      <c r="AU97" s="24" t="s">
        <v>70</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90</v>
      </c>
      <c r="BM97" s="24" t="s">
        <v>731</v>
      </c>
    </row>
    <row r="98" s="1" customFormat="1">
      <c r="B98" s="46"/>
      <c r="C98" s="74"/>
      <c r="D98" s="251" t="s">
        <v>320</v>
      </c>
      <c r="E98" s="74"/>
      <c r="F98" s="282" t="s">
        <v>732</v>
      </c>
      <c r="G98" s="74"/>
      <c r="H98" s="74"/>
      <c r="I98" s="204"/>
      <c r="J98" s="74"/>
      <c r="K98" s="74"/>
      <c r="L98" s="72"/>
      <c r="M98" s="283"/>
      <c r="N98" s="47"/>
      <c r="O98" s="47"/>
      <c r="P98" s="47"/>
      <c r="Q98" s="47"/>
      <c r="R98" s="47"/>
      <c r="S98" s="47"/>
      <c r="T98" s="95"/>
      <c r="AT98" s="24" t="s">
        <v>320</v>
      </c>
      <c r="AU98" s="24" t="s">
        <v>70</v>
      </c>
    </row>
    <row r="99" s="1" customFormat="1" ht="16.5" customHeight="1">
      <c r="B99" s="46"/>
      <c r="C99" s="284" t="s">
        <v>332</v>
      </c>
      <c r="D99" s="284" t="s">
        <v>333</v>
      </c>
      <c r="E99" s="285" t="s">
        <v>733</v>
      </c>
      <c r="F99" s="286" t="s">
        <v>734</v>
      </c>
      <c r="G99" s="287" t="s">
        <v>341</v>
      </c>
      <c r="H99" s="288">
        <v>100</v>
      </c>
      <c r="I99" s="289"/>
      <c r="J99" s="290">
        <f>ROUND(I99*H99,2)</f>
        <v>0</v>
      </c>
      <c r="K99" s="286" t="s">
        <v>21</v>
      </c>
      <c r="L99" s="291"/>
      <c r="M99" s="292" t="s">
        <v>21</v>
      </c>
      <c r="N99" s="293" t="s">
        <v>41</v>
      </c>
      <c r="O99" s="47"/>
      <c r="P99" s="246">
        <f>O99*H99</f>
        <v>0</v>
      </c>
      <c r="Q99" s="246">
        <v>0</v>
      </c>
      <c r="R99" s="246">
        <f>Q99*H99</f>
        <v>0</v>
      </c>
      <c r="S99" s="246">
        <v>0</v>
      </c>
      <c r="T99" s="247">
        <f>S99*H99</f>
        <v>0</v>
      </c>
      <c r="AR99" s="24" t="s">
        <v>336</v>
      </c>
      <c r="AT99" s="24" t="s">
        <v>333</v>
      </c>
      <c r="AU99" s="24" t="s">
        <v>70</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90</v>
      </c>
      <c r="BM99" s="24" t="s">
        <v>735</v>
      </c>
    </row>
    <row r="100" s="1" customFormat="1">
      <c r="B100" s="46"/>
      <c r="C100" s="74"/>
      <c r="D100" s="251" t="s">
        <v>320</v>
      </c>
      <c r="E100" s="74"/>
      <c r="F100" s="282" t="s">
        <v>736</v>
      </c>
      <c r="G100" s="74"/>
      <c r="H100" s="74"/>
      <c r="I100" s="204"/>
      <c r="J100" s="74"/>
      <c r="K100" s="74"/>
      <c r="L100" s="72"/>
      <c r="M100" s="283"/>
      <c r="N100" s="47"/>
      <c r="O100" s="47"/>
      <c r="P100" s="47"/>
      <c r="Q100" s="47"/>
      <c r="R100" s="47"/>
      <c r="S100" s="47"/>
      <c r="T100" s="95"/>
      <c r="AT100" s="24" t="s">
        <v>320</v>
      </c>
      <c r="AU100" s="24" t="s">
        <v>70</v>
      </c>
    </row>
    <row r="101" s="1" customFormat="1" ht="16.5" customHeight="1">
      <c r="B101" s="46"/>
      <c r="C101" s="284" t="s">
        <v>338</v>
      </c>
      <c r="D101" s="284" t="s">
        <v>333</v>
      </c>
      <c r="E101" s="285" t="s">
        <v>737</v>
      </c>
      <c r="F101" s="286" t="s">
        <v>738</v>
      </c>
      <c r="G101" s="287" t="s">
        <v>341</v>
      </c>
      <c r="H101" s="288">
        <v>192</v>
      </c>
      <c r="I101" s="289"/>
      <c r="J101" s="290">
        <f>ROUND(I101*H101,2)</f>
        <v>0</v>
      </c>
      <c r="K101" s="286" t="s">
        <v>21</v>
      </c>
      <c r="L101" s="291"/>
      <c r="M101" s="292" t="s">
        <v>21</v>
      </c>
      <c r="N101" s="293" t="s">
        <v>41</v>
      </c>
      <c r="O101" s="47"/>
      <c r="P101" s="246">
        <f>O101*H101</f>
        <v>0</v>
      </c>
      <c r="Q101" s="246">
        <v>0</v>
      </c>
      <c r="R101" s="246">
        <f>Q101*H101</f>
        <v>0</v>
      </c>
      <c r="S101" s="246">
        <v>0</v>
      </c>
      <c r="T101" s="247">
        <f>S101*H101</f>
        <v>0</v>
      </c>
      <c r="AR101" s="24" t="s">
        <v>336</v>
      </c>
      <c r="AT101" s="24" t="s">
        <v>333</v>
      </c>
      <c r="AU101" s="24" t="s">
        <v>70</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90</v>
      </c>
      <c r="BM101" s="24" t="s">
        <v>739</v>
      </c>
    </row>
    <row r="102" s="1" customFormat="1">
      <c r="B102" s="46"/>
      <c r="C102" s="74"/>
      <c r="D102" s="251" t="s">
        <v>320</v>
      </c>
      <c r="E102" s="74"/>
      <c r="F102" s="282" t="s">
        <v>740</v>
      </c>
      <c r="G102" s="74"/>
      <c r="H102" s="74"/>
      <c r="I102" s="204"/>
      <c r="J102" s="74"/>
      <c r="K102" s="74"/>
      <c r="L102" s="72"/>
      <c r="M102" s="283"/>
      <c r="N102" s="47"/>
      <c r="O102" s="47"/>
      <c r="P102" s="47"/>
      <c r="Q102" s="47"/>
      <c r="R102" s="47"/>
      <c r="S102" s="47"/>
      <c r="T102" s="95"/>
      <c r="AT102" s="24" t="s">
        <v>320</v>
      </c>
      <c r="AU102" s="24" t="s">
        <v>70</v>
      </c>
    </row>
    <row r="103" s="1" customFormat="1" ht="16.5" customHeight="1">
      <c r="B103" s="46"/>
      <c r="C103" s="284" t="s">
        <v>336</v>
      </c>
      <c r="D103" s="284" t="s">
        <v>333</v>
      </c>
      <c r="E103" s="285" t="s">
        <v>741</v>
      </c>
      <c r="F103" s="286" t="s">
        <v>742</v>
      </c>
      <c r="G103" s="287" t="s">
        <v>341</v>
      </c>
      <c r="H103" s="288">
        <v>60</v>
      </c>
      <c r="I103" s="289"/>
      <c r="J103" s="290">
        <f>ROUND(I103*H103,2)</f>
        <v>0</v>
      </c>
      <c r="K103" s="286" t="s">
        <v>21</v>
      </c>
      <c r="L103" s="291"/>
      <c r="M103" s="292" t="s">
        <v>21</v>
      </c>
      <c r="N103" s="293" t="s">
        <v>41</v>
      </c>
      <c r="O103" s="47"/>
      <c r="P103" s="246">
        <f>O103*H103</f>
        <v>0</v>
      </c>
      <c r="Q103" s="246">
        <v>0</v>
      </c>
      <c r="R103" s="246">
        <f>Q103*H103</f>
        <v>0</v>
      </c>
      <c r="S103" s="246">
        <v>0</v>
      </c>
      <c r="T103" s="247">
        <f>S103*H103</f>
        <v>0</v>
      </c>
      <c r="AR103" s="24" t="s">
        <v>336</v>
      </c>
      <c r="AT103" s="24" t="s">
        <v>333</v>
      </c>
      <c r="AU103" s="24" t="s">
        <v>70</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90</v>
      </c>
      <c r="BM103" s="24" t="s">
        <v>743</v>
      </c>
    </row>
    <row r="104" s="1" customFormat="1">
      <c r="B104" s="46"/>
      <c r="C104" s="74"/>
      <c r="D104" s="251" t="s">
        <v>320</v>
      </c>
      <c r="E104" s="74"/>
      <c r="F104" s="282" t="s">
        <v>744</v>
      </c>
      <c r="G104" s="74"/>
      <c r="H104" s="74"/>
      <c r="I104" s="204"/>
      <c r="J104" s="74"/>
      <c r="K104" s="74"/>
      <c r="L104" s="72"/>
      <c r="M104" s="283"/>
      <c r="N104" s="47"/>
      <c r="O104" s="47"/>
      <c r="P104" s="47"/>
      <c r="Q104" s="47"/>
      <c r="R104" s="47"/>
      <c r="S104" s="47"/>
      <c r="T104" s="95"/>
      <c r="AT104" s="24" t="s">
        <v>320</v>
      </c>
      <c r="AU104" s="24" t="s">
        <v>70</v>
      </c>
    </row>
    <row r="105" s="1" customFormat="1" ht="16.5" customHeight="1">
      <c r="B105" s="46"/>
      <c r="C105" s="284" t="s">
        <v>346</v>
      </c>
      <c r="D105" s="284" t="s">
        <v>333</v>
      </c>
      <c r="E105" s="285" t="s">
        <v>745</v>
      </c>
      <c r="F105" s="286" t="s">
        <v>746</v>
      </c>
      <c r="G105" s="287" t="s">
        <v>341</v>
      </c>
      <c r="H105" s="288">
        <v>96</v>
      </c>
      <c r="I105" s="289"/>
      <c r="J105" s="290">
        <f>ROUND(I105*H105,2)</f>
        <v>0</v>
      </c>
      <c r="K105" s="286" t="s">
        <v>21</v>
      </c>
      <c r="L105" s="291"/>
      <c r="M105" s="292" t="s">
        <v>21</v>
      </c>
      <c r="N105" s="293" t="s">
        <v>41</v>
      </c>
      <c r="O105" s="47"/>
      <c r="P105" s="246">
        <f>O105*H105</f>
        <v>0</v>
      </c>
      <c r="Q105" s="246">
        <v>0</v>
      </c>
      <c r="R105" s="246">
        <f>Q105*H105</f>
        <v>0</v>
      </c>
      <c r="S105" s="246">
        <v>0</v>
      </c>
      <c r="T105" s="247">
        <f>S105*H105</f>
        <v>0</v>
      </c>
      <c r="AR105" s="24" t="s">
        <v>336</v>
      </c>
      <c r="AT105" s="24" t="s">
        <v>333</v>
      </c>
      <c r="AU105" s="24" t="s">
        <v>70</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90</v>
      </c>
      <c r="BM105" s="24" t="s">
        <v>747</v>
      </c>
    </row>
    <row r="106" s="1" customFormat="1">
      <c r="B106" s="46"/>
      <c r="C106" s="74"/>
      <c r="D106" s="251" t="s">
        <v>320</v>
      </c>
      <c r="E106" s="74"/>
      <c r="F106" s="282" t="s">
        <v>748</v>
      </c>
      <c r="G106" s="74"/>
      <c r="H106" s="74"/>
      <c r="I106" s="204"/>
      <c r="J106" s="74"/>
      <c r="K106" s="74"/>
      <c r="L106" s="72"/>
      <c r="M106" s="283"/>
      <c r="N106" s="47"/>
      <c r="O106" s="47"/>
      <c r="P106" s="47"/>
      <c r="Q106" s="47"/>
      <c r="R106" s="47"/>
      <c r="S106" s="47"/>
      <c r="T106" s="95"/>
      <c r="AT106" s="24" t="s">
        <v>320</v>
      </c>
      <c r="AU106" s="24" t="s">
        <v>70</v>
      </c>
    </row>
    <row r="107" s="1" customFormat="1" ht="16.5" customHeight="1">
      <c r="B107" s="46"/>
      <c r="C107" s="284" t="s">
        <v>350</v>
      </c>
      <c r="D107" s="284" t="s">
        <v>333</v>
      </c>
      <c r="E107" s="285" t="s">
        <v>749</v>
      </c>
      <c r="F107" s="286" t="s">
        <v>750</v>
      </c>
      <c r="G107" s="287" t="s">
        <v>341</v>
      </c>
      <c r="H107" s="288">
        <v>30</v>
      </c>
      <c r="I107" s="289"/>
      <c r="J107" s="290">
        <f>ROUND(I107*H107,2)</f>
        <v>0</v>
      </c>
      <c r="K107" s="286" t="s">
        <v>21</v>
      </c>
      <c r="L107" s="291"/>
      <c r="M107" s="292" t="s">
        <v>21</v>
      </c>
      <c r="N107" s="293" t="s">
        <v>41</v>
      </c>
      <c r="O107" s="47"/>
      <c r="P107" s="246">
        <f>O107*H107</f>
        <v>0</v>
      </c>
      <c r="Q107" s="246">
        <v>0</v>
      </c>
      <c r="R107" s="246">
        <f>Q107*H107</f>
        <v>0</v>
      </c>
      <c r="S107" s="246">
        <v>0</v>
      </c>
      <c r="T107" s="247">
        <f>S107*H107</f>
        <v>0</v>
      </c>
      <c r="AR107" s="24" t="s">
        <v>336</v>
      </c>
      <c r="AT107" s="24" t="s">
        <v>333</v>
      </c>
      <c r="AU107" s="24" t="s">
        <v>70</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90</v>
      </c>
      <c r="BM107" s="24" t="s">
        <v>751</v>
      </c>
    </row>
    <row r="108" s="1" customFormat="1">
      <c r="B108" s="46"/>
      <c r="C108" s="74"/>
      <c r="D108" s="251" t="s">
        <v>320</v>
      </c>
      <c r="E108" s="74"/>
      <c r="F108" s="282" t="s">
        <v>752</v>
      </c>
      <c r="G108" s="74"/>
      <c r="H108" s="74"/>
      <c r="I108" s="204"/>
      <c r="J108" s="74"/>
      <c r="K108" s="74"/>
      <c r="L108" s="72"/>
      <c r="M108" s="283"/>
      <c r="N108" s="47"/>
      <c r="O108" s="47"/>
      <c r="P108" s="47"/>
      <c r="Q108" s="47"/>
      <c r="R108" s="47"/>
      <c r="S108" s="47"/>
      <c r="T108" s="95"/>
      <c r="AT108" s="24" t="s">
        <v>320</v>
      </c>
      <c r="AU108" s="24" t="s">
        <v>70</v>
      </c>
    </row>
    <row r="109" s="1" customFormat="1" ht="16.5" customHeight="1">
      <c r="B109" s="46"/>
      <c r="C109" s="284" t="s">
        <v>354</v>
      </c>
      <c r="D109" s="284" t="s">
        <v>333</v>
      </c>
      <c r="E109" s="285" t="s">
        <v>753</v>
      </c>
      <c r="F109" s="286" t="s">
        <v>754</v>
      </c>
      <c r="G109" s="287" t="s">
        <v>341</v>
      </c>
      <c r="H109" s="288">
        <v>30</v>
      </c>
      <c r="I109" s="289"/>
      <c r="J109" s="290">
        <f>ROUND(I109*H109,2)</f>
        <v>0</v>
      </c>
      <c r="K109" s="286" t="s">
        <v>21</v>
      </c>
      <c r="L109" s="291"/>
      <c r="M109" s="292" t="s">
        <v>21</v>
      </c>
      <c r="N109" s="293" t="s">
        <v>41</v>
      </c>
      <c r="O109" s="47"/>
      <c r="P109" s="246">
        <f>O109*H109</f>
        <v>0</v>
      </c>
      <c r="Q109" s="246">
        <v>0</v>
      </c>
      <c r="R109" s="246">
        <f>Q109*H109</f>
        <v>0</v>
      </c>
      <c r="S109" s="246">
        <v>0</v>
      </c>
      <c r="T109" s="247">
        <f>S109*H109</f>
        <v>0</v>
      </c>
      <c r="AR109" s="24" t="s">
        <v>336</v>
      </c>
      <c r="AT109" s="24" t="s">
        <v>333</v>
      </c>
      <c r="AU109" s="24" t="s">
        <v>70</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90</v>
      </c>
      <c r="BM109" s="24" t="s">
        <v>755</v>
      </c>
    </row>
    <row r="110" s="1" customFormat="1">
      <c r="B110" s="46"/>
      <c r="C110" s="74"/>
      <c r="D110" s="251" t="s">
        <v>320</v>
      </c>
      <c r="E110" s="74"/>
      <c r="F110" s="282" t="s">
        <v>756</v>
      </c>
      <c r="G110" s="74"/>
      <c r="H110" s="74"/>
      <c r="I110" s="204"/>
      <c r="J110" s="74"/>
      <c r="K110" s="74"/>
      <c r="L110" s="72"/>
      <c r="M110" s="283"/>
      <c r="N110" s="47"/>
      <c r="O110" s="47"/>
      <c r="P110" s="47"/>
      <c r="Q110" s="47"/>
      <c r="R110" s="47"/>
      <c r="S110" s="47"/>
      <c r="T110" s="95"/>
      <c r="AT110" s="24" t="s">
        <v>320</v>
      </c>
      <c r="AU110" s="24" t="s">
        <v>70</v>
      </c>
    </row>
    <row r="111" s="1" customFormat="1" ht="16.5" customHeight="1">
      <c r="B111" s="46"/>
      <c r="C111" s="284" t="s">
        <v>361</v>
      </c>
      <c r="D111" s="284" t="s">
        <v>333</v>
      </c>
      <c r="E111" s="285" t="s">
        <v>757</v>
      </c>
      <c r="F111" s="286" t="s">
        <v>758</v>
      </c>
      <c r="G111" s="287" t="s">
        <v>341</v>
      </c>
      <c r="H111" s="288">
        <v>30</v>
      </c>
      <c r="I111" s="289"/>
      <c r="J111" s="290">
        <f>ROUND(I111*H111,2)</f>
        <v>0</v>
      </c>
      <c r="K111" s="286" t="s">
        <v>21</v>
      </c>
      <c r="L111" s="291"/>
      <c r="M111" s="292" t="s">
        <v>21</v>
      </c>
      <c r="N111" s="293" t="s">
        <v>41</v>
      </c>
      <c r="O111" s="47"/>
      <c r="P111" s="246">
        <f>O111*H111</f>
        <v>0</v>
      </c>
      <c r="Q111" s="246">
        <v>0</v>
      </c>
      <c r="R111" s="246">
        <f>Q111*H111</f>
        <v>0</v>
      </c>
      <c r="S111" s="246">
        <v>0</v>
      </c>
      <c r="T111" s="247">
        <f>S111*H111</f>
        <v>0</v>
      </c>
      <c r="AR111" s="24" t="s">
        <v>336</v>
      </c>
      <c r="AT111" s="24" t="s">
        <v>333</v>
      </c>
      <c r="AU111" s="24" t="s">
        <v>70</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90</v>
      </c>
      <c r="BM111" s="24" t="s">
        <v>759</v>
      </c>
    </row>
    <row r="112" s="1" customFormat="1">
      <c r="B112" s="46"/>
      <c r="C112" s="74"/>
      <c r="D112" s="251" t="s">
        <v>320</v>
      </c>
      <c r="E112" s="74"/>
      <c r="F112" s="282" t="s">
        <v>760</v>
      </c>
      <c r="G112" s="74"/>
      <c r="H112" s="74"/>
      <c r="I112" s="204"/>
      <c r="J112" s="74"/>
      <c r="K112" s="74"/>
      <c r="L112" s="72"/>
      <c r="M112" s="283"/>
      <c r="N112" s="47"/>
      <c r="O112" s="47"/>
      <c r="P112" s="47"/>
      <c r="Q112" s="47"/>
      <c r="R112" s="47"/>
      <c r="S112" s="47"/>
      <c r="T112" s="95"/>
      <c r="AT112" s="24" t="s">
        <v>320</v>
      </c>
      <c r="AU112" s="24" t="s">
        <v>70</v>
      </c>
    </row>
    <row r="113" s="1" customFormat="1" ht="16.5" customHeight="1">
      <c r="B113" s="46"/>
      <c r="C113" s="284" t="s">
        <v>366</v>
      </c>
      <c r="D113" s="284" t="s">
        <v>333</v>
      </c>
      <c r="E113" s="285" t="s">
        <v>761</v>
      </c>
      <c r="F113" s="286" t="s">
        <v>762</v>
      </c>
      <c r="G113" s="287" t="s">
        <v>341</v>
      </c>
      <c r="H113" s="288">
        <v>30</v>
      </c>
      <c r="I113" s="289"/>
      <c r="J113" s="290">
        <f>ROUND(I113*H113,2)</f>
        <v>0</v>
      </c>
      <c r="K113" s="286" t="s">
        <v>21</v>
      </c>
      <c r="L113" s="291"/>
      <c r="M113" s="292" t="s">
        <v>21</v>
      </c>
      <c r="N113" s="293" t="s">
        <v>41</v>
      </c>
      <c r="O113" s="47"/>
      <c r="P113" s="246">
        <f>O113*H113</f>
        <v>0</v>
      </c>
      <c r="Q113" s="246">
        <v>0</v>
      </c>
      <c r="R113" s="246">
        <f>Q113*H113</f>
        <v>0</v>
      </c>
      <c r="S113" s="246">
        <v>0</v>
      </c>
      <c r="T113" s="247">
        <f>S113*H113</f>
        <v>0</v>
      </c>
      <c r="AR113" s="24" t="s">
        <v>336</v>
      </c>
      <c r="AT113" s="24" t="s">
        <v>333</v>
      </c>
      <c r="AU113" s="24" t="s">
        <v>70</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90</v>
      </c>
      <c r="BM113" s="24" t="s">
        <v>763</v>
      </c>
    </row>
    <row r="114" s="1" customFormat="1">
      <c r="B114" s="46"/>
      <c r="C114" s="74"/>
      <c r="D114" s="251" t="s">
        <v>320</v>
      </c>
      <c r="E114" s="74"/>
      <c r="F114" s="282" t="s">
        <v>764</v>
      </c>
      <c r="G114" s="74"/>
      <c r="H114" s="74"/>
      <c r="I114" s="204"/>
      <c r="J114" s="74"/>
      <c r="K114" s="74"/>
      <c r="L114" s="72"/>
      <c r="M114" s="283"/>
      <c r="N114" s="47"/>
      <c r="O114" s="47"/>
      <c r="P114" s="47"/>
      <c r="Q114" s="47"/>
      <c r="R114" s="47"/>
      <c r="S114" s="47"/>
      <c r="T114" s="95"/>
      <c r="AT114" s="24" t="s">
        <v>320</v>
      </c>
      <c r="AU114" s="24" t="s">
        <v>70</v>
      </c>
    </row>
    <row r="115" s="1" customFormat="1" ht="16.5" customHeight="1">
      <c r="B115" s="46"/>
      <c r="C115" s="284" t="s">
        <v>374</v>
      </c>
      <c r="D115" s="284" t="s">
        <v>333</v>
      </c>
      <c r="E115" s="285" t="s">
        <v>765</v>
      </c>
      <c r="F115" s="286" t="s">
        <v>766</v>
      </c>
      <c r="G115" s="287" t="s">
        <v>341</v>
      </c>
      <c r="H115" s="288">
        <v>30</v>
      </c>
      <c r="I115" s="289"/>
      <c r="J115" s="290">
        <f>ROUND(I115*H115,2)</f>
        <v>0</v>
      </c>
      <c r="K115" s="286" t="s">
        <v>21</v>
      </c>
      <c r="L115" s="291"/>
      <c r="M115" s="292" t="s">
        <v>21</v>
      </c>
      <c r="N115" s="293" t="s">
        <v>41</v>
      </c>
      <c r="O115" s="47"/>
      <c r="P115" s="246">
        <f>O115*H115</f>
        <v>0</v>
      </c>
      <c r="Q115" s="246">
        <v>0</v>
      </c>
      <c r="R115" s="246">
        <f>Q115*H115</f>
        <v>0</v>
      </c>
      <c r="S115" s="246">
        <v>0</v>
      </c>
      <c r="T115" s="247">
        <f>S115*H115</f>
        <v>0</v>
      </c>
      <c r="AR115" s="24" t="s">
        <v>336</v>
      </c>
      <c r="AT115" s="24" t="s">
        <v>333</v>
      </c>
      <c r="AU115" s="24" t="s">
        <v>70</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90</v>
      </c>
      <c r="BM115" s="24" t="s">
        <v>767</v>
      </c>
    </row>
    <row r="116" s="1" customFormat="1">
      <c r="B116" s="46"/>
      <c r="C116" s="74"/>
      <c r="D116" s="251" t="s">
        <v>320</v>
      </c>
      <c r="E116" s="74"/>
      <c r="F116" s="282" t="s">
        <v>768</v>
      </c>
      <c r="G116" s="74"/>
      <c r="H116" s="74"/>
      <c r="I116" s="204"/>
      <c r="J116" s="74"/>
      <c r="K116" s="74"/>
      <c r="L116" s="72"/>
      <c r="M116" s="283"/>
      <c r="N116" s="47"/>
      <c r="O116" s="47"/>
      <c r="P116" s="47"/>
      <c r="Q116" s="47"/>
      <c r="R116" s="47"/>
      <c r="S116" s="47"/>
      <c r="T116" s="95"/>
      <c r="AT116" s="24" t="s">
        <v>320</v>
      </c>
      <c r="AU116" s="24" t="s">
        <v>70</v>
      </c>
    </row>
    <row r="117" s="1" customFormat="1" ht="16.5" customHeight="1">
      <c r="B117" s="46"/>
      <c r="C117" s="284" t="s">
        <v>10</v>
      </c>
      <c r="D117" s="284" t="s">
        <v>333</v>
      </c>
      <c r="E117" s="285" t="s">
        <v>769</v>
      </c>
      <c r="F117" s="286" t="s">
        <v>770</v>
      </c>
      <c r="G117" s="287" t="s">
        <v>341</v>
      </c>
      <c r="H117" s="288">
        <v>30</v>
      </c>
      <c r="I117" s="289"/>
      <c r="J117" s="290">
        <f>ROUND(I117*H117,2)</f>
        <v>0</v>
      </c>
      <c r="K117" s="286" t="s">
        <v>21</v>
      </c>
      <c r="L117" s="291"/>
      <c r="M117" s="292" t="s">
        <v>21</v>
      </c>
      <c r="N117" s="293" t="s">
        <v>41</v>
      </c>
      <c r="O117" s="47"/>
      <c r="P117" s="246">
        <f>O117*H117</f>
        <v>0</v>
      </c>
      <c r="Q117" s="246">
        <v>0</v>
      </c>
      <c r="R117" s="246">
        <f>Q117*H117</f>
        <v>0</v>
      </c>
      <c r="S117" s="246">
        <v>0</v>
      </c>
      <c r="T117" s="247">
        <f>S117*H117</f>
        <v>0</v>
      </c>
      <c r="AR117" s="24" t="s">
        <v>336</v>
      </c>
      <c r="AT117" s="24" t="s">
        <v>333</v>
      </c>
      <c r="AU117" s="24" t="s">
        <v>70</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90</v>
      </c>
      <c r="BM117" s="24" t="s">
        <v>771</v>
      </c>
    </row>
    <row r="118" s="1" customFormat="1">
      <c r="B118" s="46"/>
      <c r="C118" s="74"/>
      <c r="D118" s="251" t="s">
        <v>320</v>
      </c>
      <c r="E118" s="74"/>
      <c r="F118" s="282" t="s">
        <v>772</v>
      </c>
      <c r="G118" s="74"/>
      <c r="H118" s="74"/>
      <c r="I118" s="204"/>
      <c r="J118" s="74"/>
      <c r="K118" s="74"/>
      <c r="L118" s="72"/>
      <c r="M118" s="283"/>
      <c r="N118" s="47"/>
      <c r="O118" s="47"/>
      <c r="P118" s="47"/>
      <c r="Q118" s="47"/>
      <c r="R118" s="47"/>
      <c r="S118" s="47"/>
      <c r="T118" s="95"/>
      <c r="AT118" s="24" t="s">
        <v>320</v>
      </c>
      <c r="AU118" s="24" t="s">
        <v>70</v>
      </c>
    </row>
    <row r="119" s="1" customFormat="1" ht="16.5" customHeight="1">
      <c r="B119" s="46"/>
      <c r="C119" s="284" t="s">
        <v>381</v>
      </c>
      <c r="D119" s="284" t="s">
        <v>333</v>
      </c>
      <c r="E119" s="285" t="s">
        <v>773</v>
      </c>
      <c r="F119" s="286" t="s">
        <v>774</v>
      </c>
      <c r="G119" s="287" t="s">
        <v>341</v>
      </c>
      <c r="H119" s="288">
        <v>30</v>
      </c>
      <c r="I119" s="289"/>
      <c r="J119" s="290">
        <f>ROUND(I119*H119,2)</f>
        <v>0</v>
      </c>
      <c r="K119" s="286" t="s">
        <v>21</v>
      </c>
      <c r="L119" s="291"/>
      <c r="M119" s="292" t="s">
        <v>21</v>
      </c>
      <c r="N119" s="293" t="s">
        <v>41</v>
      </c>
      <c r="O119" s="47"/>
      <c r="P119" s="246">
        <f>O119*H119</f>
        <v>0</v>
      </c>
      <c r="Q119" s="246">
        <v>0</v>
      </c>
      <c r="R119" s="246">
        <f>Q119*H119</f>
        <v>0</v>
      </c>
      <c r="S119" s="246">
        <v>0</v>
      </c>
      <c r="T119" s="247">
        <f>S119*H119</f>
        <v>0</v>
      </c>
      <c r="AR119" s="24" t="s">
        <v>336</v>
      </c>
      <c r="AT119" s="24" t="s">
        <v>333</v>
      </c>
      <c r="AU119" s="24" t="s">
        <v>70</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90</v>
      </c>
      <c r="BM119" s="24" t="s">
        <v>775</v>
      </c>
    </row>
    <row r="120" s="1" customFormat="1">
      <c r="B120" s="46"/>
      <c r="C120" s="74"/>
      <c r="D120" s="251" t="s">
        <v>320</v>
      </c>
      <c r="E120" s="74"/>
      <c r="F120" s="282" t="s">
        <v>776</v>
      </c>
      <c r="G120" s="74"/>
      <c r="H120" s="74"/>
      <c r="I120" s="204"/>
      <c r="J120" s="74"/>
      <c r="K120" s="74"/>
      <c r="L120" s="72"/>
      <c r="M120" s="283"/>
      <c r="N120" s="47"/>
      <c r="O120" s="47"/>
      <c r="P120" s="47"/>
      <c r="Q120" s="47"/>
      <c r="R120" s="47"/>
      <c r="S120" s="47"/>
      <c r="T120" s="95"/>
      <c r="AT120" s="24" t="s">
        <v>320</v>
      </c>
      <c r="AU120" s="24" t="s">
        <v>70</v>
      </c>
    </row>
    <row r="121" s="1" customFormat="1" ht="16.5" customHeight="1">
      <c r="B121" s="46"/>
      <c r="C121" s="284" t="s">
        <v>385</v>
      </c>
      <c r="D121" s="284" t="s">
        <v>333</v>
      </c>
      <c r="E121" s="285" t="s">
        <v>777</v>
      </c>
      <c r="F121" s="286" t="s">
        <v>778</v>
      </c>
      <c r="G121" s="287" t="s">
        <v>341</v>
      </c>
      <c r="H121" s="288">
        <v>2</v>
      </c>
      <c r="I121" s="289"/>
      <c r="J121" s="290">
        <f>ROUND(I121*H121,2)</f>
        <v>0</v>
      </c>
      <c r="K121" s="286" t="s">
        <v>21</v>
      </c>
      <c r="L121" s="291"/>
      <c r="M121" s="292" t="s">
        <v>21</v>
      </c>
      <c r="N121" s="293" t="s">
        <v>41</v>
      </c>
      <c r="O121" s="47"/>
      <c r="P121" s="246">
        <f>O121*H121</f>
        <v>0</v>
      </c>
      <c r="Q121" s="246">
        <v>0</v>
      </c>
      <c r="R121" s="246">
        <f>Q121*H121</f>
        <v>0</v>
      </c>
      <c r="S121" s="246">
        <v>0</v>
      </c>
      <c r="T121" s="247">
        <f>S121*H121</f>
        <v>0</v>
      </c>
      <c r="AR121" s="24" t="s">
        <v>336</v>
      </c>
      <c r="AT121" s="24" t="s">
        <v>333</v>
      </c>
      <c r="AU121" s="24" t="s">
        <v>70</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90</v>
      </c>
      <c r="BM121" s="24" t="s">
        <v>779</v>
      </c>
    </row>
    <row r="122" s="1" customFormat="1">
      <c r="B122" s="46"/>
      <c r="C122" s="74"/>
      <c r="D122" s="251" t="s">
        <v>320</v>
      </c>
      <c r="E122" s="74"/>
      <c r="F122" s="282" t="s">
        <v>780</v>
      </c>
      <c r="G122" s="74"/>
      <c r="H122" s="74"/>
      <c r="I122" s="204"/>
      <c r="J122" s="74"/>
      <c r="K122" s="74"/>
      <c r="L122" s="72"/>
      <c r="M122" s="283"/>
      <c r="N122" s="47"/>
      <c r="O122" s="47"/>
      <c r="P122" s="47"/>
      <c r="Q122" s="47"/>
      <c r="R122" s="47"/>
      <c r="S122" s="47"/>
      <c r="T122" s="95"/>
      <c r="AT122" s="24" t="s">
        <v>320</v>
      </c>
      <c r="AU122" s="24" t="s">
        <v>70</v>
      </c>
    </row>
    <row r="123" s="1" customFormat="1" ht="16.5" customHeight="1">
      <c r="B123" s="46"/>
      <c r="C123" s="284" t="s">
        <v>389</v>
      </c>
      <c r="D123" s="284" t="s">
        <v>333</v>
      </c>
      <c r="E123" s="285" t="s">
        <v>781</v>
      </c>
      <c r="F123" s="286" t="s">
        <v>782</v>
      </c>
      <c r="G123" s="287" t="s">
        <v>341</v>
      </c>
      <c r="H123" s="288">
        <v>2</v>
      </c>
      <c r="I123" s="289"/>
      <c r="J123" s="290">
        <f>ROUND(I123*H123,2)</f>
        <v>0</v>
      </c>
      <c r="K123" s="286" t="s">
        <v>21</v>
      </c>
      <c r="L123" s="291"/>
      <c r="M123" s="292" t="s">
        <v>21</v>
      </c>
      <c r="N123" s="293" t="s">
        <v>41</v>
      </c>
      <c r="O123" s="47"/>
      <c r="P123" s="246">
        <f>O123*H123</f>
        <v>0</v>
      </c>
      <c r="Q123" s="246">
        <v>0</v>
      </c>
      <c r="R123" s="246">
        <f>Q123*H123</f>
        <v>0</v>
      </c>
      <c r="S123" s="246">
        <v>0</v>
      </c>
      <c r="T123" s="247">
        <f>S123*H123</f>
        <v>0</v>
      </c>
      <c r="AR123" s="24" t="s">
        <v>336</v>
      </c>
      <c r="AT123" s="24" t="s">
        <v>333</v>
      </c>
      <c r="AU123" s="24" t="s">
        <v>70</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90</v>
      </c>
      <c r="BM123" s="24" t="s">
        <v>783</v>
      </c>
    </row>
    <row r="124" s="1" customFormat="1">
      <c r="B124" s="46"/>
      <c r="C124" s="74"/>
      <c r="D124" s="251" t="s">
        <v>320</v>
      </c>
      <c r="E124" s="74"/>
      <c r="F124" s="282" t="s">
        <v>784</v>
      </c>
      <c r="G124" s="74"/>
      <c r="H124" s="74"/>
      <c r="I124" s="204"/>
      <c r="J124" s="74"/>
      <c r="K124" s="74"/>
      <c r="L124" s="72"/>
      <c r="M124" s="283"/>
      <c r="N124" s="47"/>
      <c r="O124" s="47"/>
      <c r="P124" s="47"/>
      <c r="Q124" s="47"/>
      <c r="R124" s="47"/>
      <c r="S124" s="47"/>
      <c r="T124" s="95"/>
      <c r="AT124" s="24" t="s">
        <v>320</v>
      </c>
      <c r="AU124" s="24" t="s">
        <v>70</v>
      </c>
    </row>
    <row r="125" s="1" customFormat="1" ht="16.5" customHeight="1">
      <c r="B125" s="46"/>
      <c r="C125" s="284" t="s">
        <v>393</v>
      </c>
      <c r="D125" s="284" t="s">
        <v>333</v>
      </c>
      <c r="E125" s="285" t="s">
        <v>785</v>
      </c>
      <c r="F125" s="286" t="s">
        <v>786</v>
      </c>
      <c r="G125" s="287" t="s">
        <v>341</v>
      </c>
      <c r="H125" s="288">
        <v>21</v>
      </c>
      <c r="I125" s="289"/>
      <c r="J125" s="290">
        <f>ROUND(I125*H125,2)</f>
        <v>0</v>
      </c>
      <c r="K125" s="286" t="s">
        <v>21</v>
      </c>
      <c r="L125" s="291"/>
      <c r="M125" s="292" t="s">
        <v>21</v>
      </c>
      <c r="N125" s="293" t="s">
        <v>41</v>
      </c>
      <c r="O125" s="47"/>
      <c r="P125" s="246">
        <f>O125*H125</f>
        <v>0</v>
      </c>
      <c r="Q125" s="246">
        <v>0</v>
      </c>
      <c r="R125" s="246">
        <f>Q125*H125</f>
        <v>0</v>
      </c>
      <c r="S125" s="246">
        <v>0</v>
      </c>
      <c r="T125" s="247">
        <f>S125*H125</f>
        <v>0</v>
      </c>
      <c r="AR125" s="24" t="s">
        <v>336</v>
      </c>
      <c r="AT125" s="24" t="s">
        <v>333</v>
      </c>
      <c r="AU125" s="24" t="s">
        <v>70</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90</v>
      </c>
      <c r="BM125" s="24" t="s">
        <v>787</v>
      </c>
    </row>
    <row r="126" s="1" customFormat="1">
      <c r="B126" s="46"/>
      <c r="C126" s="74"/>
      <c r="D126" s="251" t="s">
        <v>320</v>
      </c>
      <c r="E126" s="74"/>
      <c r="F126" s="282" t="s">
        <v>788</v>
      </c>
      <c r="G126" s="74"/>
      <c r="H126" s="74"/>
      <c r="I126" s="204"/>
      <c r="J126" s="74"/>
      <c r="K126" s="74"/>
      <c r="L126" s="72"/>
      <c r="M126" s="283"/>
      <c r="N126" s="47"/>
      <c r="O126" s="47"/>
      <c r="P126" s="47"/>
      <c r="Q126" s="47"/>
      <c r="R126" s="47"/>
      <c r="S126" s="47"/>
      <c r="T126" s="95"/>
      <c r="AT126" s="24" t="s">
        <v>320</v>
      </c>
      <c r="AU126" s="24" t="s">
        <v>70</v>
      </c>
    </row>
    <row r="127" s="1" customFormat="1" ht="16.5" customHeight="1">
      <c r="B127" s="46"/>
      <c r="C127" s="284" t="s">
        <v>9</v>
      </c>
      <c r="D127" s="284" t="s">
        <v>333</v>
      </c>
      <c r="E127" s="285" t="s">
        <v>789</v>
      </c>
      <c r="F127" s="286" t="s">
        <v>790</v>
      </c>
      <c r="G127" s="287" t="s">
        <v>341</v>
      </c>
      <c r="H127" s="288">
        <v>100</v>
      </c>
      <c r="I127" s="289"/>
      <c r="J127" s="290">
        <f>ROUND(I127*H127,2)</f>
        <v>0</v>
      </c>
      <c r="K127" s="286" t="s">
        <v>21</v>
      </c>
      <c r="L127" s="291"/>
      <c r="M127" s="292" t="s">
        <v>21</v>
      </c>
      <c r="N127" s="293" t="s">
        <v>41</v>
      </c>
      <c r="O127" s="47"/>
      <c r="P127" s="246">
        <f>O127*H127</f>
        <v>0</v>
      </c>
      <c r="Q127" s="246">
        <v>0</v>
      </c>
      <c r="R127" s="246">
        <f>Q127*H127</f>
        <v>0</v>
      </c>
      <c r="S127" s="246">
        <v>0</v>
      </c>
      <c r="T127" s="247">
        <f>S127*H127</f>
        <v>0</v>
      </c>
      <c r="AR127" s="24" t="s">
        <v>336</v>
      </c>
      <c r="AT127" s="24" t="s">
        <v>333</v>
      </c>
      <c r="AU127" s="24" t="s">
        <v>70</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90</v>
      </c>
      <c r="BM127" s="24" t="s">
        <v>791</v>
      </c>
    </row>
    <row r="128" s="1" customFormat="1">
      <c r="B128" s="46"/>
      <c r="C128" s="74"/>
      <c r="D128" s="251" t="s">
        <v>320</v>
      </c>
      <c r="E128" s="74"/>
      <c r="F128" s="282" t="s">
        <v>792</v>
      </c>
      <c r="G128" s="74"/>
      <c r="H128" s="74"/>
      <c r="I128" s="204"/>
      <c r="J128" s="74"/>
      <c r="K128" s="74"/>
      <c r="L128" s="72"/>
      <c r="M128" s="283"/>
      <c r="N128" s="47"/>
      <c r="O128" s="47"/>
      <c r="P128" s="47"/>
      <c r="Q128" s="47"/>
      <c r="R128" s="47"/>
      <c r="S128" s="47"/>
      <c r="T128" s="95"/>
      <c r="AT128" s="24" t="s">
        <v>320</v>
      </c>
      <c r="AU128" s="24" t="s">
        <v>70</v>
      </c>
    </row>
    <row r="129" s="1" customFormat="1" ht="16.5" customHeight="1">
      <c r="B129" s="46"/>
      <c r="C129" s="284" t="s">
        <v>467</v>
      </c>
      <c r="D129" s="284" t="s">
        <v>333</v>
      </c>
      <c r="E129" s="285" t="s">
        <v>793</v>
      </c>
      <c r="F129" s="286" t="s">
        <v>794</v>
      </c>
      <c r="G129" s="287" t="s">
        <v>341</v>
      </c>
      <c r="H129" s="288">
        <v>2</v>
      </c>
      <c r="I129" s="289"/>
      <c r="J129" s="290">
        <f>ROUND(I129*H129,2)</f>
        <v>0</v>
      </c>
      <c r="K129" s="286" t="s">
        <v>21</v>
      </c>
      <c r="L129" s="291"/>
      <c r="M129" s="292" t="s">
        <v>21</v>
      </c>
      <c r="N129" s="293" t="s">
        <v>41</v>
      </c>
      <c r="O129" s="47"/>
      <c r="P129" s="246">
        <f>O129*H129</f>
        <v>0</v>
      </c>
      <c r="Q129" s="246">
        <v>0</v>
      </c>
      <c r="R129" s="246">
        <f>Q129*H129</f>
        <v>0</v>
      </c>
      <c r="S129" s="246">
        <v>0</v>
      </c>
      <c r="T129" s="247">
        <f>S129*H129</f>
        <v>0</v>
      </c>
      <c r="AR129" s="24" t="s">
        <v>336</v>
      </c>
      <c r="AT129" s="24" t="s">
        <v>333</v>
      </c>
      <c r="AU129" s="24" t="s">
        <v>70</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90</v>
      </c>
      <c r="BM129" s="24" t="s">
        <v>795</v>
      </c>
    </row>
    <row r="130" s="1" customFormat="1">
      <c r="B130" s="46"/>
      <c r="C130" s="74"/>
      <c r="D130" s="251" t="s">
        <v>320</v>
      </c>
      <c r="E130" s="74"/>
      <c r="F130" s="282" t="s">
        <v>796</v>
      </c>
      <c r="G130" s="74"/>
      <c r="H130" s="74"/>
      <c r="I130" s="204"/>
      <c r="J130" s="74"/>
      <c r="K130" s="74"/>
      <c r="L130" s="72"/>
      <c r="M130" s="283"/>
      <c r="N130" s="47"/>
      <c r="O130" s="47"/>
      <c r="P130" s="47"/>
      <c r="Q130" s="47"/>
      <c r="R130" s="47"/>
      <c r="S130" s="47"/>
      <c r="T130" s="95"/>
      <c r="AT130" s="24" t="s">
        <v>320</v>
      </c>
      <c r="AU130" s="24" t="s">
        <v>70</v>
      </c>
    </row>
    <row r="131" s="1" customFormat="1" ht="16.5" customHeight="1">
      <c r="B131" s="46"/>
      <c r="C131" s="284" t="s">
        <v>471</v>
      </c>
      <c r="D131" s="284" t="s">
        <v>333</v>
      </c>
      <c r="E131" s="285" t="s">
        <v>797</v>
      </c>
      <c r="F131" s="286" t="s">
        <v>798</v>
      </c>
      <c r="G131" s="287" t="s">
        <v>341</v>
      </c>
      <c r="H131" s="288">
        <v>30</v>
      </c>
      <c r="I131" s="289"/>
      <c r="J131" s="290">
        <f>ROUND(I131*H131,2)</f>
        <v>0</v>
      </c>
      <c r="K131" s="286" t="s">
        <v>21</v>
      </c>
      <c r="L131" s="291"/>
      <c r="M131" s="292" t="s">
        <v>21</v>
      </c>
      <c r="N131" s="293" t="s">
        <v>41</v>
      </c>
      <c r="O131" s="47"/>
      <c r="P131" s="246">
        <f>O131*H131</f>
        <v>0</v>
      </c>
      <c r="Q131" s="246">
        <v>0</v>
      </c>
      <c r="R131" s="246">
        <f>Q131*H131</f>
        <v>0</v>
      </c>
      <c r="S131" s="246">
        <v>0</v>
      </c>
      <c r="T131" s="247">
        <f>S131*H131</f>
        <v>0</v>
      </c>
      <c r="AR131" s="24" t="s">
        <v>336</v>
      </c>
      <c r="AT131" s="24" t="s">
        <v>333</v>
      </c>
      <c r="AU131" s="24" t="s">
        <v>70</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90</v>
      </c>
      <c r="BM131" s="24" t="s">
        <v>799</v>
      </c>
    </row>
    <row r="132" s="1" customFormat="1">
      <c r="B132" s="46"/>
      <c r="C132" s="74"/>
      <c r="D132" s="251" t="s">
        <v>320</v>
      </c>
      <c r="E132" s="74"/>
      <c r="F132" s="282" t="s">
        <v>800</v>
      </c>
      <c r="G132" s="74"/>
      <c r="H132" s="74"/>
      <c r="I132" s="204"/>
      <c r="J132" s="74"/>
      <c r="K132" s="74"/>
      <c r="L132" s="72"/>
      <c r="M132" s="283"/>
      <c r="N132" s="47"/>
      <c r="O132" s="47"/>
      <c r="P132" s="47"/>
      <c r="Q132" s="47"/>
      <c r="R132" s="47"/>
      <c r="S132" s="47"/>
      <c r="T132" s="95"/>
      <c r="AT132" s="24" t="s">
        <v>320</v>
      </c>
      <c r="AU132" s="24" t="s">
        <v>70</v>
      </c>
    </row>
    <row r="133" s="1" customFormat="1" ht="16.5" customHeight="1">
      <c r="B133" s="46"/>
      <c r="C133" s="284" t="s">
        <v>475</v>
      </c>
      <c r="D133" s="284" t="s">
        <v>333</v>
      </c>
      <c r="E133" s="285" t="s">
        <v>801</v>
      </c>
      <c r="F133" s="286" t="s">
        <v>802</v>
      </c>
      <c r="G133" s="287" t="s">
        <v>341</v>
      </c>
      <c r="H133" s="288">
        <v>2</v>
      </c>
      <c r="I133" s="289"/>
      <c r="J133" s="290">
        <f>ROUND(I133*H133,2)</f>
        <v>0</v>
      </c>
      <c r="K133" s="286" t="s">
        <v>21</v>
      </c>
      <c r="L133" s="291"/>
      <c r="M133" s="292" t="s">
        <v>21</v>
      </c>
      <c r="N133" s="293" t="s">
        <v>41</v>
      </c>
      <c r="O133" s="47"/>
      <c r="P133" s="246">
        <f>O133*H133</f>
        <v>0</v>
      </c>
      <c r="Q133" s="246">
        <v>0</v>
      </c>
      <c r="R133" s="246">
        <f>Q133*H133</f>
        <v>0</v>
      </c>
      <c r="S133" s="246">
        <v>0</v>
      </c>
      <c r="T133" s="247">
        <f>S133*H133</f>
        <v>0</v>
      </c>
      <c r="AR133" s="24" t="s">
        <v>336</v>
      </c>
      <c r="AT133" s="24" t="s">
        <v>333</v>
      </c>
      <c r="AU133" s="24" t="s">
        <v>70</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90</v>
      </c>
      <c r="BM133" s="24" t="s">
        <v>803</v>
      </c>
    </row>
    <row r="134" s="1" customFormat="1">
      <c r="B134" s="46"/>
      <c r="C134" s="74"/>
      <c r="D134" s="251" t="s">
        <v>320</v>
      </c>
      <c r="E134" s="74"/>
      <c r="F134" s="282" t="s">
        <v>804</v>
      </c>
      <c r="G134" s="74"/>
      <c r="H134" s="74"/>
      <c r="I134" s="204"/>
      <c r="J134" s="74"/>
      <c r="K134" s="74"/>
      <c r="L134" s="72"/>
      <c r="M134" s="283"/>
      <c r="N134" s="47"/>
      <c r="O134" s="47"/>
      <c r="P134" s="47"/>
      <c r="Q134" s="47"/>
      <c r="R134" s="47"/>
      <c r="S134" s="47"/>
      <c r="T134" s="95"/>
      <c r="AT134" s="24" t="s">
        <v>320</v>
      </c>
      <c r="AU134" s="24" t="s">
        <v>70</v>
      </c>
    </row>
    <row r="135" s="1" customFormat="1" ht="16.5" customHeight="1">
      <c r="B135" s="46"/>
      <c r="C135" s="284" t="s">
        <v>479</v>
      </c>
      <c r="D135" s="284" t="s">
        <v>333</v>
      </c>
      <c r="E135" s="285" t="s">
        <v>805</v>
      </c>
      <c r="F135" s="286" t="s">
        <v>806</v>
      </c>
      <c r="G135" s="287" t="s">
        <v>341</v>
      </c>
      <c r="H135" s="288">
        <v>26</v>
      </c>
      <c r="I135" s="289"/>
      <c r="J135" s="290">
        <f>ROUND(I135*H135,2)</f>
        <v>0</v>
      </c>
      <c r="K135" s="286" t="s">
        <v>21</v>
      </c>
      <c r="L135" s="291"/>
      <c r="M135" s="292" t="s">
        <v>21</v>
      </c>
      <c r="N135" s="293" t="s">
        <v>41</v>
      </c>
      <c r="O135" s="47"/>
      <c r="P135" s="246">
        <f>O135*H135</f>
        <v>0</v>
      </c>
      <c r="Q135" s="246">
        <v>0</v>
      </c>
      <c r="R135" s="246">
        <f>Q135*H135</f>
        <v>0</v>
      </c>
      <c r="S135" s="246">
        <v>0</v>
      </c>
      <c r="T135" s="247">
        <f>S135*H135</f>
        <v>0</v>
      </c>
      <c r="AR135" s="24" t="s">
        <v>336</v>
      </c>
      <c r="AT135" s="24" t="s">
        <v>333</v>
      </c>
      <c r="AU135" s="24" t="s">
        <v>70</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90</v>
      </c>
      <c r="BM135" s="24" t="s">
        <v>807</v>
      </c>
    </row>
    <row r="136" s="1" customFormat="1">
      <c r="B136" s="46"/>
      <c r="C136" s="74"/>
      <c r="D136" s="251" t="s">
        <v>320</v>
      </c>
      <c r="E136" s="74"/>
      <c r="F136" s="282" t="s">
        <v>808</v>
      </c>
      <c r="G136" s="74"/>
      <c r="H136" s="74"/>
      <c r="I136" s="204"/>
      <c r="J136" s="74"/>
      <c r="K136" s="74"/>
      <c r="L136" s="72"/>
      <c r="M136" s="283"/>
      <c r="N136" s="47"/>
      <c r="O136" s="47"/>
      <c r="P136" s="47"/>
      <c r="Q136" s="47"/>
      <c r="R136" s="47"/>
      <c r="S136" s="47"/>
      <c r="T136" s="95"/>
      <c r="AT136" s="24" t="s">
        <v>320</v>
      </c>
      <c r="AU136" s="24" t="s">
        <v>70</v>
      </c>
    </row>
    <row r="137" s="1" customFormat="1" ht="16.5" customHeight="1">
      <c r="B137" s="46"/>
      <c r="C137" s="284" t="s">
        <v>483</v>
      </c>
      <c r="D137" s="284" t="s">
        <v>333</v>
      </c>
      <c r="E137" s="285" t="s">
        <v>809</v>
      </c>
      <c r="F137" s="286" t="s">
        <v>810</v>
      </c>
      <c r="G137" s="287" t="s">
        <v>341</v>
      </c>
      <c r="H137" s="288">
        <v>2</v>
      </c>
      <c r="I137" s="289"/>
      <c r="J137" s="290">
        <f>ROUND(I137*H137,2)</f>
        <v>0</v>
      </c>
      <c r="K137" s="286" t="s">
        <v>21</v>
      </c>
      <c r="L137" s="291"/>
      <c r="M137" s="292" t="s">
        <v>21</v>
      </c>
      <c r="N137" s="293" t="s">
        <v>41</v>
      </c>
      <c r="O137" s="47"/>
      <c r="P137" s="246">
        <f>O137*H137</f>
        <v>0</v>
      </c>
      <c r="Q137" s="246">
        <v>0</v>
      </c>
      <c r="R137" s="246">
        <f>Q137*H137</f>
        <v>0</v>
      </c>
      <c r="S137" s="246">
        <v>0</v>
      </c>
      <c r="T137" s="247">
        <f>S137*H137</f>
        <v>0</v>
      </c>
      <c r="AR137" s="24" t="s">
        <v>336</v>
      </c>
      <c r="AT137" s="24" t="s">
        <v>333</v>
      </c>
      <c r="AU137" s="24" t="s">
        <v>70</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90</v>
      </c>
      <c r="BM137" s="24" t="s">
        <v>811</v>
      </c>
    </row>
    <row r="138" s="1" customFormat="1">
      <c r="B138" s="46"/>
      <c r="C138" s="74"/>
      <c r="D138" s="251" t="s">
        <v>320</v>
      </c>
      <c r="E138" s="74"/>
      <c r="F138" s="282" t="s">
        <v>812</v>
      </c>
      <c r="G138" s="74"/>
      <c r="H138" s="74"/>
      <c r="I138" s="204"/>
      <c r="J138" s="74"/>
      <c r="K138" s="74"/>
      <c r="L138" s="72"/>
      <c r="M138" s="283"/>
      <c r="N138" s="47"/>
      <c r="O138" s="47"/>
      <c r="P138" s="47"/>
      <c r="Q138" s="47"/>
      <c r="R138" s="47"/>
      <c r="S138" s="47"/>
      <c r="T138" s="95"/>
      <c r="AT138" s="24" t="s">
        <v>320</v>
      </c>
      <c r="AU138" s="24" t="s">
        <v>70</v>
      </c>
    </row>
    <row r="139" s="1" customFormat="1" ht="16.5" customHeight="1">
      <c r="B139" s="46"/>
      <c r="C139" s="284" t="s">
        <v>487</v>
      </c>
      <c r="D139" s="284" t="s">
        <v>333</v>
      </c>
      <c r="E139" s="285" t="s">
        <v>813</v>
      </c>
      <c r="F139" s="286" t="s">
        <v>814</v>
      </c>
      <c r="G139" s="287" t="s">
        <v>341</v>
      </c>
      <c r="H139" s="288">
        <v>30</v>
      </c>
      <c r="I139" s="289"/>
      <c r="J139" s="290">
        <f>ROUND(I139*H139,2)</f>
        <v>0</v>
      </c>
      <c r="K139" s="286" t="s">
        <v>21</v>
      </c>
      <c r="L139" s="291"/>
      <c r="M139" s="292" t="s">
        <v>21</v>
      </c>
      <c r="N139" s="293" t="s">
        <v>41</v>
      </c>
      <c r="O139" s="47"/>
      <c r="P139" s="246">
        <f>O139*H139</f>
        <v>0</v>
      </c>
      <c r="Q139" s="246">
        <v>0</v>
      </c>
      <c r="R139" s="246">
        <f>Q139*H139</f>
        <v>0</v>
      </c>
      <c r="S139" s="246">
        <v>0</v>
      </c>
      <c r="T139" s="247">
        <f>S139*H139</f>
        <v>0</v>
      </c>
      <c r="AR139" s="24" t="s">
        <v>336</v>
      </c>
      <c r="AT139" s="24" t="s">
        <v>333</v>
      </c>
      <c r="AU139" s="24" t="s">
        <v>70</v>
      </c>
      <c r="AY139" s="24" t="s">
        <v>298</v>
      </c>
      <c r="BE139" s="248">
        <f>IF(N139="základní",J139,0)</f>
        <v>0</v>
      </c>
      <c r="BF139" s="248">
        <f>IF(N139="snížená",J139,0)</f>
        <v>0</v>
      </c>
      <c r="BG139" s="248">
        <f>IF(N139="zákl. přenesená",J139,0)</f>
        <v>0</v>
      </c>
      <c r="BH139" s="248">
        <f>IF(N139="sníž. přenesená",J139,0)</f>
        <v>0</v>
      </c>
      <c r="BI139" s="248">
        <f>IF(N139="nulová",J139,0)</f>
        <v>0</v>
      </c>
      <c r="BJ139" s="24" t="s">
        <v>16</v>
      </c>
      <c r="BK139" s="248">
        <f>ROUND(I139*H139,2)</f>
        <v>0</v>
      </c>
      <c r="BL139" s="24" t="s">
        <v>90</v>
      </c>
      <c r="BM139" s="24" t="s">
        <v>815</v>
      </c>
    </row>
    <row r="140" s="1" customFormat="1">
      <c r="B140" s="46"/>
      <c r="C140" s="74"/>
      <c r="D140" s="251" t="s">
        <v>320</v>
      </c>
      <c r="E140" s="74"/>
      <c r="F140" s="282" t="s">
        <v>816</v>
      </c>
      <c r="G140" s="74"/>
      <c r="H140" s="74"/>
      <c r="I140" s="204"/>
      <c r="J140" s="74"/>
      <c r="K140" s="74"/>
      <c r="L140" s="72"/>
      <c r="M140" s="283"/>
      <c r="N140" s="47"/>
      <c r="O140" s="47"/>
      <c r="P140" s="47"/>
      <c r="Q140" s="47"/>
      <c r="R140" s="47"/>
      <c r="S140" s="47"/>
      <c r="T140" s="95"/>
      <c r="AT140" s="24" t="s">
        <v>320</v>
      </c>
      <c r="AU140" s="24" t="s">
        <v>70</v>
      </c>
    </row>
    <row r="141" s="1" customFormat="1" ht="16.5" customHeight="1">
      <c r="B141" s="46"/>
      <c r="C141" s="284" t="s">
        <v>491</v>
      </c>
      <c r="D141" s="284" t="s">
        <v>333</v>
      </c>
      <c r="E141" s="285" t="s">
        <v>817</v>
      </c>
      <c r="F141" s="286" t="s">
        <v>818</v>
      </c>
      <c r="G141" s="287" t="s">
        <v>341</v>
      </c>
      <c r="H141" s="288">
        <v>30</v>
      </c>
      <c r="I141" s="289"/>
      <c r="J141" s="290">
        <f>ROUND(I141*H141,2)</f>
        <v>0</v>
      </c>
      <c r="K141" s="286" t="s">
        <v>21</v>
      </c>
      <c r="L141" s="291"/>
      <c r="M141" s="292" t="s">
        <v>21</v>
      </c>
      <c r="N141" s="293" t="s">
        <v>41</v>
      </c>
      <c r="O141" s="47"/>
      <c r="P141" s="246">
        <f>O141*H141</f>
        <v>0</v>
      </c>
      <c r="Q141" s="246">
        <v>0</v>
      </c>
      <c r="R141" s="246">
        <f>Q141*H141</f>
        <v>0</v>
      </c>
      <c r="S141" s="246">
        <v>0</v>
      </c>
      <c r="T141" s="247">
        <f>S141*H141</f>
        <v>0</v>
      </c>
      <c r="AR141" s="24" t="s">
        <v>336</v>
      </c>
      <c r="AT141" s="24" t="s">
        <v>333</v>
      </c>
      <c r="AU141" s="24" t="s">
        <v>70</v>
      </c>
      <c r="AY141" s="24" t="s">
        <v>298</v>
      </c>
      <c r="BE141" s="248">
        <f>IF(N141="základní",J141,0)</f>
        <v>0</v>
      </c>
      <c r="BF141" s="248">
        <f>IF(N141="snížená",J141,0)</f>
        <v>0</v>
      </c>
      <c r="BG141" s="248">
        <f>IF(N141="zákl. přenesená",J141,0)</f>
        <v>0</v>
      </c>
      <c r="BH141" s="248">
        <f>IF(N141="sníž. přenesená",J141,0)</f>
        <v>0</v>
      </c>
      <c r="BI141" s="248">
        <f>IF(N141="nulová",J141,0)</f>
        <v>0</v>
      </c>
      <c r="BJ141" s="24" t="s">
        <v>16</v>
      </c>
      <c r="BK141" s="248">
        <f>ROUND(I141*H141,2)</f>
        <v>0</v>
      </c>
      <c r="BL141" s="24" t="s">
        <v>90</v>
      </c>
      <c r="BM141" s="24" t="s">
        <v>819</v>
      </c>
    </row>
    <row r="142" s="1" customFormat="1">
      <c r="B142" s="46"/>
      <c r="C142" s="74"/>
      <c r="D142" s="251" t="s">
        <v>320</v>
      </c>
      <c r="E142" s="74"/>
      <c r="F142" s="282" t="s">
        <v>820</v>
      </c>
      <c r="G142" s="74"/>
      <c r="H142" s="74"/>
      <c r="I142" s="204"/>
      <c r="J142" s="74"/>
      <c r="K142" s="74"/>
      <c r="L142" s="72"/>
      <c r="M142" s="283"/>
      <c r="N142" s="47"/>
      <c r="O142" s="47"/>
      <c r="P142" s="47"/>
      <c r="Q142" s="47"/>
      <c r="R142" s="47"/>
      <c r="S142" s="47"/>
      <c r="T142" s="95"/>
      <c r="AT142" s="24" t="s">
        <v>320</v>
      </c>
      <c r="AU142" s="24" t="s">
        <v>70</v>
      </c>
    </row>
    <row r="143" s="1" customFormat="1" ht="16.5" customHeight="1">
      <c r="B143" s="46"/>
      <c r="C143" s="284" t="s">
        <v>495</v>
      </c>
      <c r="D143" s="284" t="s">
        <v>333</v>
      </c>
      <c r="E143" s="285" t="s">
        <v>821</v>
      </c>
      <c r="F143" s="286" t="s">
        <v>822</v>
      </c>
      <c r="G143" s="287" t="s">
        <v>341</v>
      </c>
      <c r="H143" s="288">
        <v>2</v>
      </c>
      <c r="I143" s="289"/>
      <c r="J143" s="290">
        <f>ROUND(I143*H143,2)</f>
        <v>0</v>
      </c>
      <c r="K143" s="286" t="s">
        <v>21</v>
      </c>
      <c r="L143" s="291"/>
      <c r="M143" s="292" t="s">
        <v>21</v>
      </c>
      <c r="N143" s="293" t="s">
        <v>41</v>
      </c>
      <c r="O143" s="47"/>
      <c r="P143" s="246">
        <f>O143*H143</f>
        <v>0</v>
      </c>
      <c r="Q143" s="246">
        <v>0</v>
      </c>
      <c r="R143" s="246">
        <f>Q143*H143</f>
        <v>0</v>
      </c>
      <c r="S143" s="246">
        <v>0</v>
      </c>
      <c r="T143" s="247">
        <f>S143*H143</f>
        <v>0</v>
      </c>
      <c r="AR143" s="24" t="s">
        <v>336</v>
      </c>
      <c r="AT143" s="24" t="s">
        <v>333</v>
      </c>
      <c r="AU143" s="24" t="s">
        <v>70</v>
      </c>
      <c r="AY143" s="24" t="s">
        <v>298</v>
      </c>
      <c r="BE143" s="248">
        <f>IF(N143="základní",J143,0)</f>
        <v>0</v>
      </c>
      <c r="BF143" s="248">
        <f>IF(N143="snížená",J143,0)</f>
        <v>0</v>
      </c>
      <c r="BG143" s="248">
        <f>IF(N143="zákl. přenesená",J143,0)</f>
        <v>0</v>
      </c>
      <c r="BH143" s="248">
        <f>IF(N143="sníž. přenesená",J143,0)</f>
        <v>0</v>
      </c>
      <c r="BI143" s="248">
        <f>IF(N143="nulová",J143,0)</f>
        <v>0</v>
      </c>
      <c r="BJ143" s="24" t="s">
        <v>16</v>
      </c>
      <c r="BK143" s="248">
        <f>ROUND(I143*H143,2)</f>
        <v>0</v>
      </c>
      <c r="BL143" s="24" t="s">
        <v>90</v>
      </c>
      <c r="BM143" s="24" t="s">
        <v>823</v>
      </c>
    </row>
    <row r="144" s="1" customFormat="1">
      <c r="B144" s="46"/>
      <c r="C144" s="74"/>
      <c r="D144" s="251" t="s">
        <v>320</v>
      </c>
      <c r="E144" s="74"/>
      <c r="F144" s="282" t="s">
        <v>824</v>
      </c>
      <c r="G144" s="74"/>
      <c r="H144" s="74"/>
      <c r="I144" s="204"/>
      <c r="J144" s="74"/>
      <c r="K144" s="74"/>
      <c r="L144" s="72"/>
      <c r="M144" s="283"/>
      <c r="N144" s="47"/>
      <c r="O144" s="47"/>
      <c r="P144" s="47"/>
      <c r="Q144" s="47"/>
      <c r="R144" s="47"/>
      <c r="S144" s="47"/>
      <c r="T144" s="95"/>
      <c r="AT144" s="24" t="s">
        <v>320</v>
      </c>
      <c r="AU144" s="24" t="s">
        <v>70</v>
      </c>
    </row>
    <row r="145" s="1" customFormat="1" ht="16.5" customHeight="1">
      <c r="B145" s="46"/>
      <c r="C145" s="284" t="s">
        <v>499</v>
      </c>
      <c r="D145" s="284" t="s">
        <v>333</v>
      </c>
      <c r="E145" s="285" t="s">
        <v>825</v>
      </c>
      <c r="F145" s="286" t="s">
        <v>826</v>
      </c>
      <c r="G145" s="287" t="s">
        <v>341</v>
      </c>
      <c r="H145" s="288">
        <v>4</v>
      </c>
      <c r="I145" s="289"/>
      <c r="J145" s="290">
        <f>ROUND(I145*H145,2)</f>
        <v>0</v>
      </c>
      <c r="K145" s="286" t="s">
        <v>21</v>
      </c>
      <c r="L145" s="291"/>
      <c r="M145" s="292" t="s">
        <v>21</v>
      </c>
      <c r="N145" s="293" t="s">
        <v>41</v>
      </c>
      <c r="O145" s="47"/>
      <c r="P145" s="246">
        <f>O145*H145</f>
        <v>0</v>
      </c>
      <c r="Q145" s="246">
        <v>0</v>
      </c>
      <c r="R145" s="246">
        <f>Q145*H145</f>
        <v>0</v>
      </c>
      <c r="S145" s="246">
        <v>0</v>
      </c>
      <c r="T145" s="247">
        <f>S145*H145</f>
        <v>0</v>
      </c>
      <c r="AR145" s="24" t="s">
        <v>336</v>
      </c>
      <c r="AT145" s="24" t="s">
        <v>333</v>
      </c>
      <c r="AU145" s="24" t="s">
        <v>70</v>
      </c>
      <c r="AY145" s="24" t="s">
        <v>298</v>
      </c>
      <c r="BE145" s="248">
        <f>IF(N145="základní",J145,0)</f>
        <v>0</v>
      </c>
      <c r="BF145" s="248">
        <f>IF(N145="snížená",J145,0)</f>
        <v>0</v>
      </c>
      <c r="BG145" s="248">
        <f>IF(N145="zákl. přenesená",J145,0)</f>
        <v>0</v>
      </c>
      <c r="BH145" s="248">
        <f>IF(N145="sníž. přenesená",J145,0)</f>
        <v>0</v>
      </c>
      <c r="BI145" s="248">
        <f>IF(N145="nulová",J145,0)</f>
        <v>0</v>
      </c>
      <c r="BJ145" s="24" t="s">
        <v>16</v>
      </c>
      <c r="BK145" s="248">
        <f>ROUND(I145*H145,2)</f>
        <v>0</v>
      </c>
      <c r="BL145" s="24" t="s">
        <v>90</v>
      </c>
      <c r="BM145" s="24" t="s">
        <v>827</v>
      </c>
    </row>
    <row r="146" s="1" customFormat="1">
      <c r="B146" s="46"/>
      <c r="C146" s="74"/>
      <c r="D146" s="251" t="s">
        <v>320</v>
      </c>
      <c r="E146" s="74"/>
      <c r="F146" s="282" t="s">
        <v>828</v>
      </c>
      <c r="G146" s="74"/>
      <c r="H146" s="74"/>
      <c r="I146" s="204"/>
      <c r="J146" s="74"/>
      <c r="K146" s="74"/>
      <c r="L146" s="72"/>
      <c r="M146" s="283"/>
      <c r="N146" s="47"/>
      <c r="O146" s="47"/>
      <c r="P146" s="47"/>
      <c r="Q146" s="47"/>
      <c r="R146" s="47"/>
      <c r="S146" s="47"/>
      <c r="T146" s="95"/>
      <c r="AT146" s="24" t="s">
        <v>320</v>
      </c>
      <c r="AU146" s="24" t="s">
        <v>70</v>
      </c>
    </row>
    <row r="147" s="1" customFormat="1" ht="16.5" customHeight="1">
      <c r="B147" s="46"/>
      <c r="C147" s="284" t="s">
        <v>503</v>
      </c>
      <c r="D147" s="284" t="s">
        <v>333</v>
      </c>
      <c r="E147" s="285" t="s">
        <v>829</v>
      </c>
      <c r="F147" s="286" t="s">
        <v>830</v>
      </c>
      <c r="G147" s="287" t="s">
        <v>341</v>
      </c>
      <c r="H147" s="288">
        <v>23</v>
      </c>
      <c r="I147" s="289"/>
      <c r="J147" s="290">
        <f>ROUND(I147*H147,2)</f>
        <v>0</v>
      </c>
      <c r="K147" s="286" t="s">
        <v>21</v>
      </c>
      <c r="L147" s="291"/>
      <c r="M147" s="292" t="s">
        <v>21</v>
      </c>
      <c r="N147" s="293" t="s">
        <v>41</v>
      </c>
      <c r="O147" s="47"/>
      <c r="P147" s="246">
        <f>O147*H147</f>
        <v>0</v>
      </c>
      <c r="Q147" s="246">
        <v>0</v>
      </c>
      <c r="R147" s="246">
        <f>Q147*H147</f>
        <v>0</v>
      </c>
      <c r="S147" s="246">
        <v>0</v>
      </c>
      <c r="T147" s="247">
        <f>S147*H147</f>
        <v>0</v>
      </c>
      <c r="AR147" s="24" t="s">
        <v>336</v>
      </c>
      <c r="AT147" s="24" t="s">
        <v>333</v>
      </c>
      <c r="AU147" s="24" t="s">
        <v>70</v>
      </c>
      <c r="AY147" s="24" t="s">
        <v>298</v>
      </c>
      <c r="BE147" s="248">
        <f>IF(N147="základní",J147,0)</f>
        <v>0</v>
      </c>
      <c r="BF147" s="248">
        <f>IF(N147="snížená",J147,0)</f>
        <v>0</v>
      </c>
      <c r="BG147" s="248">
        <f>IF(N147="zákl. přenesená",J147,0)</f>
        <v>0</v>
      </c>
      <c r="BH147" s="248">
        <f>IF(N147="sníž. přenesená",J147,0)</f>
        <v>0</v>
      </c>
      <c r="BI147" s="248">
        <f>IF(N147="nulová",J147,0)</f>
        <v>0</v>
      </c>
      <c r="BJ147" s="24" t="s">
        <v>16</v>
      </c>
      <c r="BK147" s="248">
        <f>ROUND(I147*H147,2)</f>
        <v>0</v>
      </c>
      <c r="BL147" s="24" t="s">
        <v>90</v>
      </c>
      <c r="BM147" s="24" t="s">
        <v>831</v>
      </c>
    </row>
    <row r="148" s="1" customFormat="1">
      <c r="B148" s="46"/>
      <c r="C148" s="74"/>
      <c r="D148" s="251" t="s">
        <v>320</v>
      </c>
      <c r="E148" s="74"/>
      <c r="F148" s="282" t="s">
        <v>832</v>
      </c>
      <c r="G148" s="74"/>
      <c r="H148" s="74"/>
      <c r="I148" s="204"/>
      <c r="J148" s="74"/>
      <c r="K148" s="74"/>
      <c r="L148" s="72"/>
      <c r="M148" s="283"/>
      <c r="N148" s="47"/>
      <c r="O148" s="47"/>
      <c r="P148" s="47"/>
      <c r="Q148" s="47"/>
      <c r="R148" s="47"/>
      <c r="S148" s="47"/>
      <c r="T148" s="95"/>
      <c r="AT148" s="24" t="s">
        <v>320</v>
      </c>
      <c r="AU148" s="24" t="s">
        <v>70</v>
      </c>
    </row>
    <row r="149" s="1" customFormat="1" ht="16.5" customHeight="1">
      <c r="B149" s="46"/>
      <c r="C149" s="284" t="s">
        <v>507</v>
      </c>
      <c r="D149" s="284" t="s">
        <v>333</v>
      </c>
      <c r="E149" s="285" t="s">
        <v>833</v>
      </c>
      <c r="F149" s="286" t="s">
        <v>834</v>
      </c>
      <c r="G149" s="287" t="s">
        <v>341</v>
      </c>
      <c r="H149" s="288">
        <v>27</v>
      </c>
      <c r="I149" s="289"/>
      <c r="J149" s="290">
        <f>ROUND(I149*H149,2)</f>
        <v>0</v>
      </c>
      <c r="K149" s="286" t="s">
        <v>21</v>
      </c>
      <c r="L149" s="291"/>
      <c r="M149" s="292" t="s">
        <v>21</v>
      </c>
      <c r="N149" s="293" t="s">
        <v>41</v>
      </c>
      <c r="O149" s="47"/>
      <c r="P149" s="246">
        <f>O149*H149</f>
        <v>0</v>
      </c>
      <c r="Q149" s="246">
        <v>0</v>
      </c>
      <c r="R149" s="246">
        <f>Q149*H149</f>
        <v>0</v>
      </c>
      <c r="S149" s="246">
        <v>0</v>
      </c>
      <c r="T149" s="247">
        <f>S149*H149</f>
        <v>0</v>
      </c>
      <c r="AR149" s="24" t="s">
        <v>336</v>
      </c>
      <c r="AT149" s="24" t="s">
        <v>333</v>
      </c>
      <c r="AU149" s="24" t="s">
        <v>70</v>
      </c>
      <c r="AY149" s="24" t="s">
        <v>298</v>
      </c>
      <c r="BE149" s="248">
        <f>IF(N149="základní",J149,0)</f>
        <v>0</v>
      </c>
      <c r="BF149" s="248">
        <f>IF(N149="snížená",J149,0)</f>
        <v>0</v>
      </c>
      <c r="BG149" s="248">
        <f>IF(N149="zákl. přenesená",J149,0)</f>
        <v>0</v>
      </c>
      <c r="BH149" s="248">
        <f>IF(N149="sníž. přenesená",J149,0)</f>
        <v>0</v>
      </c>
      <c r="BI149" s="248">
        <f>IF(N149="nulová",J149,0)</f>
        <v>0</v>
      </c>
      <c r="BJ149" s="24" t="s">
        <v>16</v>
      </c>
      <c r="BK149" s="248">
        <f>ROUND(I149*H149,2)</f>
        <v>0</v>
      </c>
      <c r="BL149" s="24" t="s">
        <v>90</v>
      </c>
      <c r="BM149" s="24" t="s">
        <v>835</v>
      </c>
    </row>
    <row r="150" s="1" customFormat="1">
      <c r="B150" s="46"/>
      <c r="C150" s="74"/>
      <c r="D150" s="251" t="s">
        <v>320</v>
      </c>
      <c r="E150" s="74"/>
      <c r="F150" s="282" t="s">
        <v>836</v>
      </c>
      <c r="G150" s="74"/>
      <c r="H150" s="74"/>
      <c r="I150" s="204"/>
      <c r="J150" s="74"/>
      <c r="K150" s="74"/>
      <c r="L150" s="72"/>
      <c r="M150" s="283"/>
      <c r="N150" s="47"/>
      <c r="O150" s="47"/>
      <c r="P150" s="47"/>
      <c r="Q150" s="47"/>
      <c r="R150" s="47"/>
      <c r="S150" s="47"/>
      <c r="T150" s="95"/>
      <c r="AT150" s="24" t="s">
        <v>320</v>
      </c>
      <c r="AU150" s="24" t="s">
        <v>70</v>
      </c>
    </row>
    <row r="151" s="1" customFormat="1" ht="16.5" customHeight="1">
      <c r="B151" s="46"/>
      <c r="C151" s="284" t="s">
        <v>511</v>
      </c>
      <c r="D151" s="284" t="s">
        <v>333</v>
      </c>
      <c r="E151" s="285" t="s">
        <v>837</v>
      </c>
      <c r="F151" s="286" t="s">
        <v>838</v>
      </c>
      <c r="G151" s="287" t="s">
        <v>341</v>
      </c>
      <c r="H151" s="288">
        <v>16</v>
      </c>
      <c r="I151" s="289"/>
      <c r="J151" s="290">
        <f>ROUND(I151*H151,2)</f>
        <v>0</v>
      </c>
      <c r="K151" s="286" t="s">
        <v>21</v>
      </c>
      <c r="L151" s="291"/>
      <c r="M151" s="292" t="s">
        <v>21</v>
      </c>
      <c r="N151" s="293" t="s">
        <v>41</v>
      </c>
      <c r="O151" s="47"/>
      <c r="P151" s="246">
        <f>O151*H151</f>
        <v>0</v>
      </c>
      <c r="Q151" s="246">
        <v>0</v>
      </c>
      <c r="R151" s="246">
        <f>Q151*H151</f>
        <v>0</v>
      </c>
      <c r="S151" s="246">
        <v>0</v>
      </c>
      <c r="T151" s="247">
        <f>S151*H151</f>
        <v>0</v>
      </c>
      <c r="AR151" s="24" t="s">
        <v>336</v>
      </c>
      <c r="AT151" s="24" t="s">
        <v>333</v>
      </c>
      <c r="AU151" s="24" t="s">
        <v>70</v>
      </c>
      <c r="AY151" s="24" t="s">
        <v>298</v>
      </c>
      <c r="BE151" s="248">
        <f>IF(N151="základní",J151,0)</f>
        <v>0</v>
      </c>
      <c r="BF151" s="248">
        <f>IF(N151="snížená",J151,0)</f>
        <v>0</v>
      </c>
      <c r="BG151" s="248">
        <f>IF(N151="zákl. přenesená",J151,0)</f>
        <v>0</v>
      </c>
      <c r="BH151" s="248">
        <f>IF(N151="sníž. přenesená",J151,0)</f>
        <v>0</v>
      </c>
      <c r="BI151" s="248">
        <f>IF(N151="nulová",J151,0)</f>
        <v>0</v>
      </c>
      <c r="BJ151" s="24" t="s">
        <v>16</v>
      </c>
      <c r="BK151" s="248">
        <f>ROUND(I151*H151,2)</f>
        <v>0</v>
      </c>
      <c r="BL151" s="24" t="s">
        <v>90</v>
      </c>
      <c r="BM151" s="24" t="s">
        <v>839</v>
      </c>
    </row>
    <row r="152" s="1" customFormat="1">
      <c r="B152" s="46"/>
      <c r="C152" s="74"/>
      <c r="D152" s="251" t="s">
        <v>320</v>
      </c>
      <c r="E152" s="74"/>
      <c r="F152" s="282" t="s">
        <v>840</v>
      </c>
      <c r="G152" s="74"/>
      <c r="H152" s="74"/>
      <c r="I152" s="204"/>
      <c r="J152" s="74"/>
      <c r="K152" s="74"/>
      <c r="L152" s="72"/>
      <c r="M152" s="283"/>
      <c r="N152" s="47"/>
      <c r="O152" s="47"/>
      <c r="P152" s="47"/>
      <c r="Q152" s="47"/>
      <c r="R152" s="47"/>
      <c r="S152" s="47"/>
      <c r="T152" s="95"/>
      <c r="AT152" s="24" t="s">
        <v>320</v>
      </c>
      <c r="AU152" s="24" t="s">
        <v>70</v>
      </c>
    </row>
    <row r="153" s="1" customFormat="1" ht="16.5" customHeight="1">
      <c r="B153" s="46"/>
      <c r="C153" s="284" t="s">
        <v>515</v>
      </c>
      <c r="D153" s="284" t="s">
        <v>333</v>
      </c>
      <c r="E153" s="285" t="s">
        <v>841</v>
      </c>
      <c r="F153" s="286" t="s">
        <v>842</v>
      </c>
      <c r="G153" s="287" t="s">
        <v>341</v>
      </c>
      <c r="H153" s="288">
        <v>4</v>
      </c>
      <c r="I153" s="289"/>
      <c r="J153" s="290">
        <f>ROUND(I153*H153,2)</f>
        <v>0</v>
      </c>
      <c r="K153" s="286" t="s">
        <v>21</v>
      </c>
      <c r="L153" s="291"/>
      <c r="M153" s="292" t="s">
        <v>21</v>
      </c>
      <c r="N153" s="293" t="s">
        <v>41</v>
      </c>
      <c r="O153" s="47"/>
      <c r="P153" s="246">
        <f>O153*H153</f>
        <v>0</v>
      </c>
      <c r="Q153" s="246">
        <v>0</v>
      </c>
      <c r="R153" s="246">
        <f>Q153*H153</f>
        <v>0</v>
      </c>
      <c r="S153" s="246">
        <v>0</v>
      </c>
      <c r="T153" s="247">
        <f>S153*H153</f>
        <v>0</v>
      </c>
      <c r="AR153" s="24" t="s">
        <v>336</v>
      </c>
      <c r="AT153" s="24" t="s">
        <v>333</v>
      </c>
      <c r="AU153" s="24" t="s">
        <v>70</v>
      </c>
      <c r="AY153" s="24" t="s">
        <v>298</v>
      </c>
      <c r="BE153" s="248">
        <f>IF(N153="základní",J153,0)</f>
        <v>0</v>
      </c>
      <c r="BF153" s="248">
        <f>IF(N153="snížená",J153,0)</f>
        <v>0</v>
      </c>
      <c r="BG153" s="248">
        <f>IF(N153="zákl. přenesená",J153,0)</f>
        <v>0</v>
      </c>
      <c r="BH153" s="248">
        <f>IF(N153="sníž. přenesená",J153,0)</f>
        <v>0</v>
      </c>
      <c r="BI153" s="248">
        <f>IF(N153="nulová",J153,0)</f>
        <v>0</v>
      </c>
      <c r="BJ153" s="24" t="s">
        <v>16</v>
      </c>
      <c r="BK153" s="248">
        <f>ROUND(I153*H153,2)</f>
        <v>0</v>
      </c>
      <c r="BL153" s="24" t="s">
        <v>90</v>
      </c>
      <c r="BM153" s="24" t="s">
        <v>843</v>
      </c>
    </row>
    <row r="154" s="1" customFormat="1">
      <c r="B154" s="46"/>
      <c r="C154" s="74"/>
      <c r="D154" s="251" t="s">
        <v>320</v>
      </c>
      <c r="E154" s="74"/>
      <c r="F154" s="282" t="s">
        <v>844</v>
      </c>
      <c r="G154" s="74"/>
      <c r="H154" s="74"/>
      <c r="I154" s="204"/>
      <c r="J154" s="74"/>
      <c r="K154" s="74"/>
      <c r="L154" s="72"/>
      <c r="M154" s="283"/>
      <c r="N154" s="47"/>
      <c r="O154" s="47"/>
      <c r="P154" s="47"/>
      <c r="Q154" s="47"/>
      <c r="R154" s="47"/>
      <c r="S154" s="47"/>
      <c r="T154" s="95"/>
      <c r="AT154" s="24" t="s">
        <v>320</v>
      </c>
      <c r="AU154" s="24" t="s">
        <v>70</v>
      </c>
    </row>
    <row r="155" s="1" customFormat="1" ht="16.5" customHeight="1">
      <c r="B155" s="46"/>
      <c r="C155" s="284" t="s">
        <v>519</v>
      </c>
      <c r="D155" s="284" t="s">
        <v>333</v>
      </c>
      <c r="E155" s="285" t="s">
        <v>845</v>
      </c>
      <c r="F155" s="286" t="s">
        <v>846</v>
      </c>
      <c r="G155" s="287" t="s">
        <v>341</v>
      </c>
      <c r="H155" s="288">
        <v>30</v>
      </c>
      <c r="I155" s="289"/>
      <c r="J155" s="290">
        <f>ROUND(I155*H155,2)</f>
        <v>0</v>
      </c>
      <c r="K155" s="286" t="s">
        <v>21</v>
      </c>
      <c r="L155" s="291"/>
      <c r="M155" s="292" t="s">
        <v>21</v>
      </c>
      <c r="N155" s="293" t="s">
        <v>41</v>
      </c>
      <c r="O155" s="47"/>
      <c r="P155" s="246">
        <f>O155*H155</f>
        <v>0</v>
      </c>
      <c r="Q155" s="246">
        <v>0</v>
      </c>
      <c r="R155" s="246">
        <f>Q155*H155</f>
        <v>0</v>
      </c>
      <c r="S155" s="246">
        <v>0</v>
      </c>
      <c r="T155" s="247">
        <f>S155*H155</f>
        <v>0</v>
      </c>
      <c r="AR155" s="24" t="s">
        <v>336</v>
      </c>
      <c r="AT155" s="24" t="s">
        <v>333</v>
      </c>
      <c r="AU155" s="24" t="s">
        <v>70</v>
      </c>
      <c r="AY155" s="24" t="s">
        <v>298</v>
      </c>
      <c r="BE155" s="248">
        <f>IF(N155="základní",J155,0)</f>
        <v>0</v>
      </c>
      <c r="BF155" s="248">
        <f>IF(N155="snížená",J155,0)</f>
        <v>0</v>
      </c>
      <c r="BG155" s="248">
        <f>IF(N155="zákl. přenesená",J155,0)</f>
        <v>0</v>
      </c>
      <c r="BH155" s="248">
        <f>IF(N155="sníž. přenesená",J155,0)</f>
        <v>0</v>
      </c>
      <c r="BI155" s="248">
        <f>IF(N155="nulová",J155,0)</f>
        <v>0</v>
      </c>
      <c r="BJ155" s="24" t="s">
        <v>16</v>
      </c>
      <c r="BK155" s="248">
        <f>ROUND(I155*H155,2)</f>
        <v>0</v>
      </c>
      <c r="BL155" s="24" t="s">
        <v>90</v>
      </c>
      <c r="BM155" s="24" t="s">
        <v>847</v>
      </c>
    </row>
    <row r="156" s="1" customFormat="1">
      <c r="B156" s="46"/>
      <c r="C156" s="74"/>
      <c r="D156" s="251" t="s">
        <v>320</v>
      </c>
      <c r="E156" s="74"/>
      <c r="F156" s="282" t="s">
        <v>848</v>
      </c>
      <c r="G156" s="74"/>
      <c r="H156" s="74"/>
      <c r="I156" s="204"/>
      <c r="J156" s="74"/>
      <c r="K156" s="74"/>
      <c r="L156" s="72"/>
      <c r="M156" s="283"/>
      <c r="N156" s="47"/>
      <c r="O156" s="47"/>
      <c r="P156" s="47"/>
      <c r="Q156" s="47"/>
      <c r="R156" s="47"/>
      <c r="S156" s="47"/>
      <c r="T156" s="95"/>
      <c r="AT156" s="24" t="s">
        <v>320</v>
      </c>
      <c r="AU156" s="24" t="s">
        <v>70</v>
      </c>
    </row>
    <row r="157" s="1" customFormat="1" ht="16.5" customHeight="1">
      <c r="B157" s="46"/>
      <c r="C157" s="284" t="s">
        <v>523</v>
      </c>
      <c r="D157" s="284" t="s">
        <v>333</v>
      </c>
      <c r="E157" s="285" t="s">
        <v>849</v>
      </c>
      <c r="F157" s="286" t="s">
        <v>850</v>
      </c>
      <c r="G157" s="287" t="s">
        <v>341</v>
      </c>
      <c r="H157" s="288">
        <v>103</v>
      </c>
      <c r="I157" s="289"/>
      <c r="J157" s="290">
        <f>ROUND(I157*H157,2)</f>
        <v>0</v>
      </c>
      <c r="K157" s="286" t="s">
        <v>21</v>
      </c>
      <c r="L157" s="291"/>
      <c r="M157" s="292" t="s">
        <v>21</v>
      </c>
      <c r="N157" s="293" t="s">
        <v>41</v>
      </c>
      <c r="O157" s="47"/>
      <c r="P157" s="246">
        <f>O157*H157</f>
        <v>0</v>
      </c>
      <c r="Q157" s="246">
        <v>0</v>
      </c>
      <c r="R157" s="246">
        <f>Q157*H157</f>
        <v>0</v>
      </c>
      <c r="S157" s="246">
        <v>0</v>
      </c>
      <c r="T157" s="247">
        <f>S157*H157</f>
        <v>0</v>
      </c>
      <c r="AR157" s="24" t="s">
        <v>336</v>
      </c>
      <c r="AT157" s="24" t="s">
        <v>333</v>
      </c>
      <c r="AU157" s="24" t="s">
        <v>70</v>
      </c>
      <c r="AY157" s="24" t="s">
        <v>298</v>
      </c>
      <c r="BE157" s="248">
        <f>IF(N157="základní",J157,0)</f>
        <v>0</v>
      </c>
      <c r="BF157" s="248">
        <f>IF(N157="snížená",J157,0)</f>
        <v>0</v>
      </c>
      <c r="BG157" s="248">
        <f>IF(N157="zákl. přenesená",J157,0)</f>
        <v>0</v>
      </c>
      <c r="BH157" s="248">
        <f>IF(N157="sníž. přenesená",J157,0)</f>
        <v>0</v>
      </c>
      <c r="BI157" s="248">
        <f>IF(N157="nulová",J157,0)</f>
        <v>0</v>
      </c>
      <c r="BJ157" s="24" t="s">
        <v>16</v>
      </c>
      <c r="BK157" s="248">
        <f>ROUND(I157*H157,2)</f>
        <v>0</v>
      </c>
      <c r="BL157" s="24" t="s">
        <v>90</v>
      </c>
      <c r="BM157" s="24" t="s">
        <v>851</v>
      </c>
    </row>
    <row r="158" s="1" customFormat="1">
      <c r="B158" s="46"/>
      <c r="C158" s="74"/>
      <c r="D158" s="251" t="s">
        <v>320</v>
      </c>
      <c r="E158" s="74"/>
      <c r="F158" s="282" t="s">
        <v>852</v>
      </c>
      <c r="G158" s="74"/>
      <c r="H158" s="74"/>
      <c r="I158" s="204"/>
      <c r="J158" s="74"/>
      <c r="K158" s="74"/>
      <c r="L158" s="72"/>
      <c r="M158" s="283"/>
      <c r="N158" s="47"/>
      <c r="O158" s="47"/>
      <c r="P158" s="47"/>
      <c r="Q158" s="47"/>
      <c r="R158" s="47"/>
      <c r="S158" s="47"/>
      <c r="T158" s="95"/>
      <c r="AT158" s="24" t="s">
        <v>320</v>
      </c>
      <c r="AU158" s="24" t="s">
        <v>70</v>
      </c>
    </row>
    <row r="159" s="1" customFormat="1" ht="16.5" customHeight="1">
      <c r="B159" s="46"/>
      <c r="C159" s="284" t="s">
        <v>527</v>
      </c>
      <c r="D159" s="284" t="s">
        <v>333</v>
      </c>
      <c r="E159" s="285" t="s">
        <v>853</v>
      </c>
      <c r="F159" s="286" t="s">
        <v>854</v>
      </c>
      <c r="G159" s="287" t="s">
        <v>341</v>
      </c>
      <c r="H159" s="288">
        <v>100</v>
      </c>
      <c r="I159" s="289"/>
      <c r="J159" s="290">
        <f>ROUND(I159*H159,2)</f>
        <v>0</v>
      </c>
      <c r="K159" s="286" t="s">
        <v>21</v>
      </c>
      <c r="L159" s="291"/>
      <c r="M159" s="292" t="s">
        <v>21</v>
      </c>
      <c r="N159" s="293" t="s">
        <v>41</v>
      </c>
      <c r="O159" s="47"/>
      <c r="P159" s="246">
        <f>O159*H159</f>
        <v>0</v>
      </c>
      <c r="Q159" s="246">
        <v>0</v>
      </c>
      <c r="R159" s="246">
        <f>Q159*H159</f>
        <v>0</v>
      </c>
      <c r="S159" s="246">
        <v>0</v>
      </c>
      <c r="T159" s="247">
        <f>S159*H159</f>
        <v>0</v>
      </c>
      <c r="AR159" s="24" t="s">
        <v>336</v>
      </c>
      <c r="AT159" s="24" t="s">
        <v>333</v>
      </c>
      <c r="AU159" s="24" t="s">
        <v>70</v>
      </c>
      <c r="AY159" s="24" t="s">
        <v>298</v>
      </c>
      <c r="BE159" s="248">
        <f>IF(N159="základní",J159,0)</f>
        <v>0</v>
      </c>
      <c r="BF159" s="248">
        <f>IF(N159="snížená",J159,0)</f>
        <v>0</v>
      </c>
      <c r="BG159" s="248">
        <f>IF(N159="zákl. přenesená",J159,0)</f>
        <v>0</v>
      </c>
      <c r="BH159" s="248">
        <f>IF(N159="sníž. přenesená",J159,0)</f>
        <v>0</v>
      </c>
      <c r="BI159" s="248">
        <f>IF(N159="nulová",J159,0)</f>
        <v>0</v>
      </c>
      <c r="BJ159" s="24" t="s">
        <v>16</v>
      </c>
      <c r="BK159" s="248">
        <f>ROUND(I159*H159,2)</f>
        <v>0</v>
      </c>
      <c r="BL159" s="24" t="s">
        <v>90</v>
      </c>
      <c r="BM159" s="24" t="s">
        <v>855</v>
      </c>
    </row>
    <row r="160" s="1" customFormat="1">
      <c r="B160" s="46"/>
      <c r="C160" s="74"/>
      <c r="D160" s="251" t="s">
        <v>320</v>
      </c>
      <c r="E160" s="74"/>
      <c r="F160" s="282" t="s">
        <v>856</v>
      </c>
      <c r="G160" s="74"/>
      <c r="H160" s="74"/>
      <c r="I160" s="204"/>
      <c r="J160" s="74"/>
      <c r="K160" s="74"/>
      <c r="L160" s="72"/>
      <c r="M160" s="283"/>
      <c r="N160" s="47"/>
      <c r="O160" s="47"/>
      <c r="P160" s="47"/>
      <c r="Q160" s="47"/>
      <c r="R160" s="47"/>
      <c r="S160" s="47"/>
      <c r="T160" s="95"/>
      <c r="AT160" s="24" t="s">
        <v>320</v>
      </c>
      <c r="AU160" s="24" t="s">
        <v>70</v>
      </c>
    </row>
    <row r="161" s="1" customFormat="1" ht="16.5" customHeight="1">
      <c r="B161" s="46"/>
      <c r="C161" s="284" t="s">
        <v>531</v>
      </c>
      <c r="D161" s="284" t="s">
        <v>333</v>
      </c>
      <c r="E161" s="285" t="s">
        <v>857</v>
      </c>
      <c r="F161" s="286" t="s">
        <v>858</v>
      </c>
      <c r="G161" s="287" t="s">
        <v>341</v>
      </c>
      <c r="H161" s="288">
        <v>8</v>
      </c>
      <c r="I161" s="289"/>
      <c r="J161" s="290">
        <f>ROUND(I161*H161,2)</f>
        <v>0</v>
      </c>
      <c r="K161" s="286" t="s">
        <v>21</v>
      </c>
      <c r="L161" s="291"/>
      <c r="M161" s="292" t="s">
        <v>21</v>
      </c>
      <c r="N161" s="293" t="s">
        <v>41</v>
      </c>
      <c r="O161" s="47"/>
      <c r="P161" s="246">
        <f>O161*H161</f>
        <v>0</v>
      </c>
      <c r="Q161" s="246">
        <v>0</v>
      </c>
      <c r="R161" s="246">
        <f>Q161*H161</f>
        <v>0</v>
      </c>
      <c r="S161" s="246">
        <v>0</v>
      </c>
      <c r="T161" s="247">
        <f>S161*H161</f>
        <v>0</v>
      </c>
      <c r="AR161" s="24" t="s">
        <v>336</v>
      </c>
      <c r="AT161" s="24" t="s">
        <v>333</v>
      </c>
      <c r="AU161" s="24" t="s">
        <v>70</v>
      </c>
      <c r="AY161" s="24" t="s">
        <v>298</v>
      </c>
      <c r="BE161" s="248">
        <f>IF(N161="základní",J161,0)</f>
        <v>0</v>
      </c>
      <c r="BF161" s="248">
        <f>IF(N161="snížená",J161,0)</f>
        <v>0</v>
      </c>
      <c r="BG161" s="248">
        <f>IF(N161="zákl. přenesená",J161,0)</f>
        <v>0</v>
      </c>
      <c r="BH161" s="248">
        <f>IF(N161="sníž. přenesená",J161,0)</f>
        <v>0</v>
      </c>
      <c r="BI161" s="248">
        <f>IF(N161="nulová",J161,0)</f>
        <v>0</v>
      </c>
      <c r="BJ161" s="24" t="s">
        <v>16</v>
      </c>
      <c r="BK161" s="248">
        <f>ROUND(I161*H161,2)</f>
        <v>0</v>
      </c>
      <c r="BL161" s="24" t="s">
        <v>90</v>
      </c>
      <c r="BM161" s="24" t="s">
        <v>859</v>
      </c>
    </row>
    <row r="162" s="1" customFormat="1">
      <c r="B162" s="46"/>
      <c r="C162" s="74"/>
      <c r="D162" s="251" t="s">
        <v>320</v>
      </c>
      <c r="E162" s="74"/>
      <c r="F162" s="282" t="s">
        <v>860</v>
      </c>
      <c r="G162" s="74"/>
      <c r="H162" s="74"/>
      <c r="I162" s="204"/>
      <c r="J162" s="74"/>
      <c r="K162" s="74"/>
      <c r="L162" s="72"/>
      <c r="M162" s="283"/>
      <c r="N162" s="47"/>
      <c r="O162" s="47"/>
      <c r="P162" s="47"/>
      <c r="Q162" s="47"/>
      <c r="R162" s="47"/>
      <c r="S162" s="47"/>
      <c r="T162" s="95"/>
      <c r="AT162" s="24" t="s">
        <v>320</v>
      </c>
      <c r="AU162" s="24" t="s">
        <v>70</v>
      </c>
    </row>
    <row r="163" s="1" customFormat="1" ht="16.5" customHeight="1">
      <c r="B163" s="46"/>
      <c r="C163" s="284" t="s">
        <v>535</v>
      </c>
      <c r="D163" s="284" t="s">
        <v>333</v>
      </c>
      <c r="E163" s="285" t="s">
        <v>861</v>
      </c>
      <c r="F163" s="286" t="s">
        <v>862</v>
      </c>
      <c r="G163" s="287" t="s">
        <v>341</v>
      </c>
      <c r="H163" s="288">
        <v>22</v>
      </c>
      <c r="I163" s="289"/>
      <c r="J163" s="290">
        <f>ROUND(I163*H163,2)</f>
        <v>0</v>
      </c>
      <c r="K163" s="286" t="s">
        <v>21</v>
      </c>
      <c r="L163" s="291"/>
      <c r="M163" s="292" t="s">
        <v>21</v>
      </c>
      <c r="N163" s="293" t="s">
        <v>41</v>
      </c>
      <c r="O163" s="47"/>
      <c r="P163" s="246">
        <f>O163*H163</f>
        <v>0</v>
      </c>
      <c r="Q163" s="246">
        <v>0</v>
      </c>
      <c r="R163" s="246">
        <f>Q163*H163</f>
        <v>0</v>
      </c>
      <c r="S163" s="246">
        <v>0</v>
      </c>
      <c r="T163" s="247">
        <f>S163*H163</f>
        <v>0</v>
      </c>
      <c r="AR163" s="24" t="s">
        <v>336</v>
      </c>
      <c r="AT163" s="24" t="s">
        <v>333</v>
      </c>
      <c r="AU163" s="24" t="s">
        <v>70</v>
      </c>
      <c r="AY163" s="24" t="s">
        <v>298</v>
      </c>
      <c r="BE163" s="248">
        <f>IF(N163="základní",J163,0)</f>
        <v>0</v>
      </c>
      <c r="BF163" s="248">
        <f>IF(N163="snížená",J163,0)</f>
        <v>0</v>
      </c>
      <c r="BG163" s="248">
        <f>IF(N163="zákl. přenesená",J163,0)</f>
        <v>0</v>
      </c>
      <c r="BH163" s="248">
        <f>IF(N163="sníž. přenesená",J163,0)</f>
        <v>0</v>
      </c>
      <c r="BI163" s="248">
        <f>IF(N163="nulová",J163,0)</f>
        <v>0</v>
      </c>
      <c r="BJ163" s="24" t="s">
        <v>16</v>
      </c>
      <c r="BK163" s="248">
        <f>ROUND(I163*H163,2)</f>
        <v>0</v>
      </c>
      <c r="BL163" s="24" t="s">
        <v>90</v>
      </c>
      <c r="BM163" s="24" t="s">
        <v>863</v>
      </c>
    </row>
    <row r="164" s="1" customFormat="1">
      <c r="B164" s="46"/>
      <c r="C164" s="74"/>
      <c r="D164" s="251" t="s">
        <v>320</v>
      </c>
      <c r="E164" s="74"/>
      <c r="F164" s="282" t="s">
        <v>864</v>
      </c>
      <c r="G164" s="74"/>
      <c r="H164" s="74"/>
      <c r="I164" s="204"/>
      <c r="J164" s="74"/>
      <c r="K164" s="74"/>
      <c r="L164" s="72"/>
      <c r="M164" s="283"/>
      <c r="N164" s="47"/>
      <c r="O164" s="47"/>
      <c r="P164" s="47"/>
      <c r="Q164" s="47"/>
      <c r="R164" s="47"/>
      <c r="S164" s="47"/>
      <c r="T164" s="95"/>
      <c r="AT164" s="24" t="s">
        <v>320</v>
      </c>
      <c r="AU164" s="24" t="s">
        <v>70</v>
      </c>
    </row>
    <row r="165" s="1" customFormat="1" ht="16.5" customHeight="1">
      <c r="B165" s="46"/>
      <c r="C165" s="284" t="s">
        <v>539</v>
      </c>
      <c r="D165" s="284" t="s">
        <v>333</v>
      </c>
      <c r="E165" s="285" t="s">
        <v>865</v>
      </c>
      <c r="F165" s="286" t="s">
        <v>866</v>
      </c>
      <c r="G165" s="287" t="s">
        <v>341</v>
      </c>
      <c r="H165" s="288">
        <v>2</v>
      </c>
      <c r="I165" s="289"/>
      <c r="J165" s="290">
        <f>ROUND(I165*H165,2)</f>
        <v>0</v>
      </c>
      <c r="K165" s="286" t="s">
        <v>21</v>
      </c>
      <c r="L165" s="291"/>
      <c r="M165" s="292" t="s">
        <v>21</v>
      </c>
      <c r="N165" s="293" t="s">
        <v>41</v>
      </c>
      <c r="O165" s="47"/>
      <c r="P165" s="246">
        <f>O165*H165</f>
        <v>0</v>
      </c>
      <c r="Q165" s="246">
        <v>0</v>
      </c>
      <c r="R165" s="246">
        <f>Q165*H165</f>
        <v>0</v>
      </c>
      <c r="S165" s="246">
        <v>0</v>
      </c>
      <c r="T165" s="247">
        <f>S165*H165</f>
        <v>0</v>
      </c>
      <c r="AR165" s="24" t="s">
        <v>336</v>
      </c>
      <c r="AT165" s="24" t="s">
        <v>333</v>
      </c>
      <c r="AU165" s="24" t="s">
        <v>70</v>
      </c>
      <c r="AY165" s="24" t="s">
        <v>298</v>
      </c>
      <c r="BE165" s="248">
        <f>IF(N165="základní",J165,0)</f>
        <v>0</v>
      </c>
      <c r="BF165" s="248">
        <f>IF(N165="snížená",J165,0)</f>
        <v>0</v>
      </c>
      <c r="BG165" s="248">
        <f>IF(N165="zákl. přenesená",J165,0)</f>
        <v>0</v>
      </c>
      <c r="BH165" s="248">
        <f>IF(N165="sníž. přenesená",J165,0)</f>
        <v>0</v>
      </c>
      <c r="BI165" s="248">
        <f>IF(N165="nulová",J165,0)</f>
        <v>0</v>
      </c>
      <c r="BJ165" s="24" t="s">
        <v>16</v>
      </c>
      <c r="BK165" s="248">
        <f>ROUND(I165*H165,2)</f>
        <v>0</v>
      </c>
      <c r="BL165" s="24" t="s">
        <v>90</v>
      </c>
      <c r="BM165" s="24" t="s">
        <v>867</v>
      </c>
    </row>
    <row r="166" s="1" customFormat="1">
      <c r="B166" s="46"/>
      <c r="C166" s="74"/>
      <c r="D166" s="251" t="s">
        <v>320</v>
      </c>
      <c r="E166" s="74"/>
      <c r="F166" s="282" t="s">
        <v>868</v>
      </c>
      <c r="G166" s="74"/>
      <c r="H166" s="74"/>
      <c r="I166" s="204"/>
      <c r="J166" s="74"/>
      <c r="K166" s="74"/>
      <c r="L166" s="72"/>
      <c r="M166" s="283"/>
      <c r="N166" s="47"/>
      <c r="O166" s="47"/>
      <c r="P166" s="47"/>
      <c r="Q166" s="47"/>
      <c r="R166" s="47"/>
      <c r="S166" s="47"/>
      <c r="T166" s="95"/>
      <c r="AT166" s="24" t="s">
        <v>320</v>
      </c>
      <c r="AU166" s="24" t="s">
        <v>70</v>
      </c>
    </row>
    <row r="167" s="1" customFormat="1" ht="16.5" customHeight="1">
      <c r="B167" s="46"/>
      <c r="C167" s="284" t="s">
        <v>543</v>
      </c>
      <c r="D167" s="284" t="s">
        <v>333</v>
      </c>
      <c r="E167" s="285" t="s">
        <v>869</v>
      </c>
      <c r="F167" s="286" t="s">
        <v>870</v>
      </c>
      <c r="G167" s="287" t="s">
        <v>341</v>
      </c>
      <c r="H167" s="288">
        <v>17</v>
      </c>
      <c r="I167" s="289"/>
      <c r="J167" s="290">
        <f>ROUND(I167*H167,2)</f>
        <v>0</v>
      </c>
      <c r="K167" s="286" t="s">
        <v>21</v>
      </c>
      <c r="L167" s="291"/>
      <c r="M167" s="292" t="s">
        <v>21</v>
      </c>
      <c r="N167" s="293" t="s">
        <v>41</v>
      </c>
      <c r="O167" s="47"/>
      <c r="P167" s="246">
        <f>O167*H167</f>
        <v>0</v>
      </c>
      <c r="Q167" s="246">
        <v>0</v>
      </c>
      <c r="R167" s="246">
        <f>Q167*H167</f>
        <v>0</v>
      </c>
      <c r="S167" s="246">
        <v>0</v>
      </c>
      <c r="T167" s="247">
        <f>S167*H167</f>
        <v>0</v>
      </c>
      <c r="AR167" s="24" t="s">
        <v>336</v>
      </c>
      <c r="AT167" s="24" t="s">
        <v>333</v>
      </c>
      <c r="AU167" s="24" t="s">
        <v>70</v>
      </c>
      <c r="AY167" s="24" t="s">
        <v>298</v>
      </c>
      <c r="BE167" s="248">
        <f>IF(N167="základní",J167,0)</f>
        <v>0</v>
      </c>
      <c r="BF167" s="248">
        <f>IF(N167="snížená",J167,0)</f>
        <v>0</v>
      </c>
      <c r="BG167" s="248">
        <f>IF(N167="zákl. přenesená",J167,0)</f>
        <v>0</v>
      </c>
      <c r="BH167" s="248">
        <f>IF(N167="sníž. přenesená",J167,0)</f>
        <v>0</v>
      </c>
      <c r="BI167" s="248">
        <f>IF(N167="nulová",J167,0)</f>
        <v>0</v>
      </c>
      <c r="BJ167" s="24" t="s">
        <v>16</v>
      </c>
      <c r="BK167" s="248">
        <f>ROUND(I167*H167,2)</f>
        <v>0</v>
      </c>
      <c r="BL167" s="24" t="s">
        <v>90</v>
      </c>
      <c r="BM167" s="24" t="s">
        <v>871</v>
      </c>
    </row>
    <row r="168" s="1" customFormat="1">
      <c r="B168" s="46"/>
      <c r="C168" s="74"/>
      <c r="D168" s="251" t="s">
        <v>320</v>
      </c>
      <c r="E168" s="74"/>
      <c r="F168" s="282" t="s">
        <v>872</v>
      </c>
      <c r="G168" s="74"/>
      <c r="H168" s="74"/>
      <c r="I168" s="204"/>
      <c r="J168" s="74"/>
      <c r="K168" s="74"/>
      <c r="L168" s="72"/>
      <c r="M168" s="283"/>
      <c r="N168" s="47"/>
      <c r="O168" s="47"/>
      <c r="P168" s="47"/>
      <c r="Q168" s="47"/>
      <c r="R168" s="47"/>
      <c r="S168" s="47"/>
      <c r="T168" s="95"/>
      <c r="AT168" s="24" t="s">
        <v>320</v>
      </c>
      <c r="AU168" s="24" t="s">
        <v>70</v>
      </c>
    </row>
    <row r="169" s="1" customFormat="1" ht="16.5" customHeight="1">
      <c r="B169" s="46"/>
      <c r="C169" s="284" t="s">
        <v>547</v>
      </c>
      <c r="D169" s="284" t="s">
        <v>333</v>
      </c>
      <c r="E169" s="285" t="s">
        <v>873</v>
      </c>
      <c r="F169" s="286" t="s">
        <v>874</v>
      </c>
      <c r="G169" s="287" t="s">
        <v>341</v>
      </c>
      <c r="H169" s="288">
        <v>2</v>
      </c>
      <c r="I169" s="289"/>
      <c r="J169" s="290">
        <f>ROUND(I169*H169,2)</f>
        <v>0</v>
      </c>
      <c r="K169" s="286" t="s">
        <v>21</v>
      </c>
      <c r="L169" s="291"/>
      <c r="M169" s="292" t="s">
        <v>21</v>
      </c>
      <c r="N169" s="293" t="s">
        <v>41</v>
      </c>
      <c r="O169" s="47"/>
      <c r="P169" s="246">
        <f>O169*H169</f>
        <v>0</v>
      </c>
      <c r="Q169" s="246">
        <v>0</v>
      </c>
      <c r="R169" s="246">
        <f>Q169*H169</f>
        <v>0</v>
      </c>
      <c r="S169" s="246">
        <v>0</v>
      </c>
      <c r="T169" s="247">
        <f>S169*H169</f>
        <v>0</v>
      </c>
      <c r="AR169" s="24" t="s">
        <v>336</v>
      </c>
      <c r="AT169" s="24" t="s">
        <v>333</v>
      </c>
      <c r="AU169" s="24" t="s">
        <v>70</v>
      </c>
      <c r="AY169" s="24" t="s">
        <v>298</v>
      </c>
      <c r="BE169" s="248">
        <f>IF(N169="základní",J169,0)</f>
        <v>0</v>
      </c>
      <c r="BF169" s="248">
        <f>IF(N169="snížená",J169,0)</f>
        <v>0</v>
      </c>
      <c r="BG169" s="248">
        <f>IF(N169="zákl. přenesená",J169,0)</f>
        <v>0</v>
      </c>
      <c r="BH169" s="248">
        <f>IF(N169="sníž. přenesená",J169,0)</f>
        <v>0</v>
      </c>
      <c r="BI169" s="248">
        <f>IF(N169="nulová",J169,0)</f>
        <v>0</v>
      </c>
      <c r="BJ169" s="24" t="s">
        <v>16</v>
      </c>
      <c r="BK169" s="248">
        <f>ROUND(I169*H169,2)</f>
        <v>0</v>
      </c>
      <c r="BL169" s="24" t="s">
        <v>90</v>
      </c>
      <c r="BM169" s="24" t="s">
        <v>875</v>
      </c>
    </row>
    <row r="170" s="1" customFormat="1" ht="16.5" customHeight="1">
      <c r="B170" s="46"/>
      <c r="C170" s="284" t="s">
        <v>551</v>
      </c>
      <c r="D170" s="284" t="s">
        <v>333</v>
      </c>
      <c r="E170" s="285" t="s">
        <v>876</v>
      </c>
      <c r="F170" s="286" t="s">
        <v>877</v>
      </c>
      <c r="G170" s="287" t="s">
        <v>341</v>
      </c>
      <c r="H170" s="288">
        <v>2</v>
      </c>
      <c r="I170" s="289"/>
      <c r="J170" s="290">
        <f>ROUND(I170*H170,2)</f>
        <v>0</v>
      </c>
      <c r="K170" s="286" t="s">
        <v>21</v>
      </c>
      <c r="L170" s="291"/>
      <c r="M170" s="292" t="s">
        <v>21</v>
      </c>
      <c r="N170" s="293" t="s">
        <v>41</v>
      </c>
      <c r="O170" s="47"/>
      <c r="P170" s="246">
        <f>O170*H170</f>
        <v>0</v>
      </c>
      <c r="Q170" s="246">
        <v>0</v>
      </c>
      <c r="R170" s="246">
        <f>Q170*H170</f>
        <v>0</v>
      </c>
      <c r="S170" s="246">
        <v>0</v>
      </c>
      <c r="T170" s="247">
        <f>S170*H170</f>
        <v>0</v>
      </c>
      <c r="AR170" s="24" t="s">
        <v>336</v>
      </c>
      <c r="AT170" s="24" t="s">
        <v>333</v>
      </c>
      <c r="AU170" s="24" t="s">
        <v>70</v>
      </c>
      <c r="AY170" s="24" t="s">
        <v>298</v>
      </c>
      <c r="BE170" s="248">
        <f>IF(N170="základní",J170,0)</f>
        <v>0</v>
      </c>
      <c r="BF170" s="248">
        <f>IF(N170="snížená",J170,0)</f>
        <v>0</v>
      </c>
      <c r="BG170" s="248">
        <f>IF(N170="zákl. přenesená",J170,0)</f>
        <v>0</v>
      </c>
      <c r="BH170" s="248">
        <f>IF(N170="sníž. přenesená",J170,0)</f>
        <v>0</v>
      </c>
      <c r="BI170" s="248">
        <f>IF(N170="nulová",J170,0)</f>
        <v>0</v>
      </c>
      <c r="BJ170" s="24" t="s">
        <v>16</v>
      </c>
      <c r="BK170" s="248">
        <f>ROUND(I170*H170,2)</f>
        <v>0</v>
      </c>
      <c r="BL170" s="24" t="s">
        <v>90</v>
      </c>
      <c r="BM170" s="24" t="s">
        <v>878</v>
      </c>
    </row>
    <row r="171" s="1" customFormat="1" ht="16.5" customHeight="1">
      <c r="B171" s="46"/>
      <c r="C171" s="284" t="s">
        <v>555</v>
      </c>
      <c r="D171" s="284" t="s">
        <v>333</v>
      </c>
      <c r="E171" s="285" t="s">
        <v>879</v>
      </c>
      <c r="F171" s="286" t="s">
        <v>880</v>
      </c>
      <c r="G171" s="287" t="s">
        <v>341</v>
      </c>
      <c r="H171" s="288">
        <v>2</v>
      </c>
      <c r="I171" s="289"/>
      <c r="J171" s="290">
        <f>ROUND(I171*H171,2)</f>
        <v>0</v>
      </c>
      <c r="K171" s="286" t="s">
        <v>21</v>
      </c>
      <c r="L171" s="291"/>
      <c r="M171" s="292" t="s">
        <v>21</v>
      </c>
      <c r="N171" s="293" t="s">
        <v>41</v>
      </c>
      <c r="O171" s="47"/>
      <c r="P171" s="246">
        <f>O171*H171</f>
        <v>0</v>
      </c>
      <c r="Q171" s="246">
        <v>0</v>
      </c>
      <c r="R171" s="246">
        <f>Q171*H171</f>
        <v>0</v>
      </c>
      <c r="S171" s="246">
        <v>0</v>
      </c>
      <c r="T171" s="247">
        <f>S171*H171</f>
        <v>0</v>
      </c>
      <c r="AR171" s="24" t="s">
        <v>336</v>
      </c>
      <c r="AT171" s="24" t="s">
        <v>333</v>
      </c>
      <c r="AU171" s="24" t="s">
        <v>70</v>
      </c>
      <c r="AY171" s="24" t="s">
        <v>298</v>
      </c>
      <c r="BE171" s="248">
        <f>IF(N171="základní",J171,0)</f>
        <v>0</v>
      </c>
      <c r="BF171" s="248">
        <f>IF(N171="snížená",J171,0)</f>
        <v>0</v>
      </c>
      <c r="BG171" s="248">
        <f>IF(N171="zákl. přenesená",J171,0)</f>
        <v>0</v>
      </c>
      <c r="BH171" s="248">
        <f>IF(N171="sníž. přenesená",J171,0)</f>
        <v>0</v>
      </c>
      <c r="BI171" s="248">
        <f>IF(N171="nulová",J171,0)</f>
        <v>0</v>
      </c>
      <c r="BJ171" s="24" t="s">
        <v>16</v>
      </c>
      <c r="BK171" s="248">
        <f>ROUND(I171*H171,2)</f>
        <v>0</v>
      </c>
      <c r="BL171" s="24" t="s">
        <v>90</v>
      </c>
      <c r="BM171" s="24" t="s">
        <v>881</v>
      </c>
    </row>
    <row r="172" s="1" customFormat="1" ht="16.5" customHeight="1">
      <c r="B172" s="46"/>
      <c r="C172" s="284" t="s">
        <v>559</v>
      </c>
      <c r="D172" s="284" t="s">
        <v>333</v>
      </c>
      <c r="E172" s="285" t="s">
        <v>882</v>
      </c>
      <c r="F172" s="286" t="s">
        <v>883</v>
      </c>
      <c r="G172" s="287" t="s">
        <v>341</v>
      </c>
      <c r="H172" s="288">
        <v>2</v>
      </c>
      <c r="I172" s="289"/>
      <c r="J172" s="290">
        <f>ROUND(I172*H172,2)</f>
        <v>0</v>
      </c>
      <c r="K172" s="286" t="s">
        <v>21</v>
      </c>
      <c r="L172" s="291"/>
      <c r="M172" s="292" t="s">
        <v>21</v>
      </c>
      <c r="N172" s="293" t="s">
        <v>41</v>
      </c>
      <c r="O172" s="47"/>
      <c r="P172" s="246">
        <f>O172*H172</f>
        <v>0</v>
      </c>
      <c r="Q172" s="246">
        <v>0</v>
      </c>
      <c r="R172" s="246">
        <f>Q172*H172</f>
        <v>0</v>
      </c>
      <c r="S172" s="246">
        <v>0</v>
      </c>
      <c r="T172" s="247">
        <f>S172*H172</f>
        <v>0</v>
      </c>
      <c r="AR172" s="24" t="s">
        <v>336</v>
      </c>
      <c r="AT172" s="24" t="s">
        <v>333</v>
      </c>
      <c r="AU172" s="24" t="s">
        <v>70</v>
      </c>
      <c r="AY172" s="24" t="s">
        <v>298</v>
      </c>
      <c r="BE172" s="248">
        <f>IF(N172="základní",J172,0)</f>
        <v>0</v>
      </c>
      <c r="BF172" s="248">
        <f>IF(N172="snížená",J172,0)</f>
        <v>0</v>
      </c>
      <c r="BG172" s="248">
        <f>IF(N172="zákl. přenesená",J172,0)</f>
        <v>0</v>
      </c>
      <c r="BH172" s="248">
        <f>IF(N172="sníž. přenesená",J172,0)</f>
        <v>0</v>
      </c>
      <c r="BI172" s="248">
        <f>IF(N172="nulová",J172,0)</f>
        <v>0</v>
      </c>
      <c r="BJ172" s="24" t="s">
        <v>16</v>
      </c>
      <c r="BK172" s="248">
        <f>ROUND(I172*H172,2)</f>
        <v>0</v>
      </c>
      <c r="BL172" s="24" t="s">
        <v>90</v>
      </c>
      <c r="BM172" s="24" t="s">
        <v>884</v>
      </c>
    </row>
    <row r="173" s="1" customFormat="1" ht="16.5" customHeight="1">
      <c r="B173" s="46"/>
      <c r="C173" s="284" t="s">
        <v>563</v>
      </c>
      <c r="D173" s="284" t="s">
        <v>333</v>
      </c>
      <c r="E173" s="285" t="s">
        <v>885</v>
      </c>
      <c r="F173" s="286" t="s">
        <v>886</v>
      </c>
      <c r="G173" s="287" t="s">
        <v>341</v>
      </c>
      <c r="H173" s="288">
        <v>1</v>
      </c>
      <c r="I173" s="289"/>
      <c r="J173" s="290">
        <f>ROUND(I173*H173,2)</f>
        <v>0</v>
      </c>
      <c r="K173" s="286" t="s">
        <v>21</v>
      </c>
      <c r="L173" s="291"/>
      <c r="M173" s="292" t="s">
        <v>21</v>
      </c>
      <c r="N173" s="293" t="s">
        <v>41</v>
      </c>
      <c r="O173" s="47"/>
      <c r="P173" s="246">
        <f>O173*H173</f>
        <v>0</v>
      </c>
      <c r="Q173" s="246">
        <v>0</v>
      </c>
      <c r="R173" s="246">
        <f>Q173*H173</f>
        <v>0</v>
      </c>
      <c r="S173" s="246">
        <v>0</v>
      </c>
      <c r="T173" s="247">
        <f>S173*H173</f>
        <v>0</v>
      </c>
      <c r="AR173" s="24" t="s">
        <v>336</v>
      </c>
      <c r="AT173" s="24" t="s">
        <v>333</v>
      </c>
      <c r="AU173" s="24" t="s">
        <v>70</v>
      </c>
      <c r="AY173" s="24" t="s">
        <v>298</v>
      </c>
      <c r="BE173" s="248">
        <f>IF(N173="základní",J173,0)</f>
        <v>0</v>
      </c>
      <c r="BF173" s="248">
        <f>IF(N173="snížená",J173,0)</f>
        <v>0</v>
      </c>
      <c r="BG173" s="248">
        <f>IF(N173="zákl. přenesená",J173,0)</f>
        <v>0</v>
      </c>
      <c r="BH173" s="248">
        <f>IF(N173="sníž. přenesená",J173,0)</f>
        <v>0</v>
      </c>
      <c r="BI173" s="248">
        <f>IF(N173="nulová",J173,0)</f>
        <v>0</v>
      </c>
      <c r="BJ173" s="24" t="s">
        <v>16</v>
      </c>
      <c r="BK173" s="248">
        <f>ROUND(I173*H173,2)</f>
        <v>0</v>
      </c>
      <c r="BL173" s="24" t="s">
        <v>90</v>
      </c>
      <c r="BM173" s="24" t="s">
        <v>887</v>
      </c>
    </row>
    <row r="174" s="1" customFormat="1" ht="25.5" customHeight="1">
      <c r="B174" s="46"/>
      <c r="C174" s="284" t="s">
        <v>567</v>
      </c>
      <c r="D174" s="284" t="s">
        <v>333</v>
      </c>
      <c r="E174" s="285" t="s">
        <v>888</v>
      </c>
      <c r="F174" s="286" t="s">
        <v>889</v>
      </c>
      <c r="G174" s="287" t="s">
        <v>341</v>
      </c>
      <c r="H174" s="288">
        <v>2</v>
      </c>
      <c r="I174" s="289"/>
      <c r="J174" s="290">
        <f>ROUND(I174*H174,2)</f>
        <v>0</v>
      </c>
      <c r="K174" s="286" t="s">
        <v>21</v>
      </c>
      <c r="L174" s="291"/>
      <c r="M174" s="292" t="s">
        <v>21</v>
      </c>
      <c r="N174" s="293" t="s">
        <v>41</v>
      </c>
      <c r="O174" s="47"/>
      <c r="P174" s="246">
        <f>O174*H174</f>
        <v>0</v>
      </c>
      <c r="Q174" s="246">
        <v>0</v>
      </c>
      <c r="R174" s="246">
        <f>Q174*H174</f>
        <v>0</v>
      </c>
      <c r="S174" s="246">
        <v>0</v>
      </c>
      <c r="T174" s="247">
        <f>S174*H174</f>
        <v>0</v>
      </c>
      <c r="AR174" s="24" t="s">
        <v>336</v>
      </c>
      <c r="AT174" s="24" t="s">
        <v>333</v>
      </c>
      <c r="AU174" s="24" t="s">
        <v>70</v>
      </c>
      <c r="AY174" s="24" t="s">
        <v>298</v>
      </c>
      <c r="BE174" s="248">
        <f>IF(N174="základní",J174,0)</f>
        <v>0</v>
      </c>
      <c r="BF174" s="248">
        <f>IF(N174="snížená",J174,0)</f>
        <v>0</v>
      </c>
      <c r="BG174" s="248">
        <f>IF(N174="zákl. přenesená",J174,0)</f>
        <v>0</v>
      </c>
      <c r="BH174" s="248">
        <f>IF(N174="sníž. přenesená",J174,0)</f>
        <v>0</v>
      </c>
      <c r="BI174" s="248">
        <f>IF(N174="nulová",J174,0)</f>
        <v>0</v>
      </c>
      <c r="BJ174" s="24" t="s">
        <v>16</v>
      </c>
      <c r="BK174" s="248">
        <f>ROUND(I174*H174,2)</f>
        <v>0</v>
      </c>
      <c r="BL174" s="24" t="s">
        <v>90</v>
      </c>
      <c r="BM174" s="24" t="s">
        <v>890</v>
      </c>
    </row>
    <row r="175" s="1" customFormat="1" ht="25.5" customHeight="1">
      <c r="B175" s="46"/>
      <c r="C175" s="284" t="s">
        <v>571</v>
      </c>
      <c r="D175" s="284" t="s">
        <v>333</v>
      </c>
      <c r="E175" s="285" t="s">
        <v>891</v>
      </c>
      <c r="F175" s="286" t="s">
        <v>892</v>
      </c>
      <c r="G175" s="287" t="s">
        <v>341</v>
      </c>
      <c r="H175" s="288">
        <v>2</v>
      </c>
      <c r="I175" s="289"/>
      <c r="J175" s="290">
        <f>ROUND(I175*H175,2)</f>
        <v>0</v>
      </c>
      <c r="K175" s="286" t="s">
        <v>21</v>
      </c>
      <c r="L175" s="291"/>
      <c r="M175" s="292" t="s">
        <v>21</v>
      </c>
      <c r="N175" s="293" t="s">
        <v>41</v>
      </c>
      <c r="O175" s="47"/>
      <c r="P175" s="246">
        <f>O175*H175</f>
        <v>0</v>
      </c>
      <c r="Q175" s="246">
        <v>0</v>
      </c>
      <c r="R175" s="246">
        <f>Q175*H175</f>
        <v>0</v>
      </c>
      <c r="S175" s="246">
        <v>0</v>
      </c>
      <c r="T175" s="247">
        <f>S175*H175</f>
        <v>0</v>
      </c>
      <c r="AR175" s="24" t="s">
        <v>336</v>
      </c>
      <c r="AT175" s="24" t="s">
        <v>333</v>
      </c>
      <c r="AU175" s="24" t="s">
        <v>70</v>
      </c>
      <c r="AY175" s="24" t="s">
        <v>298</v>
      </c>
      <c r="BE175" s="248">
        <f>IF(N175="základní",J175,0)</f>
        <v>0</v>
      </c>
      <c r="BF175" s="248">
        <f>IF(N175="snížená",J175,0)</f>
        <v>0</v>
      </c>
      <c r="BG175" s="248">
        <f>IF(N175="zákl. přenesená",J175,0)</f>
        <v>0</v>
      </c>
      <c r="BH175" s="248">
        <f>IF(N175="sníž. přenesená",J175,0)</f>
        <v>0</v>
      </c>
      <c r="BI175" s="248">
        <f>IF(N175="nulová",J175,0)</f>
        <v>0</v>
      </c>
      <c r="BJ175" s="24" t="s">
        <v>16</v>
      </c>
      <c r="BK175" s="248">
        <f>ROUND(I175*H175,2)</f>
        <v>0</v>
      </c>
      <c r="BL175" s="24" t="s">
        <v>90</v>
      </c>
      <c r="BM175" s="24" t="s">
        <v>893</v>
      </c>
    </row>
    <row r="176" s="1" customFormat="1" ht="25.5" customHeight="1">
      <c r="B176" s="46"/>
      <c r="C176" s="284" t="s">
        <v>575</v>
      </c>
      <c r="D176" s="284" t="s">
        <v>333</v>
      </c>
      <c r="E176" s="285" t="s">
        <v>894</v>
      </c>
      <c r="F176" s="286" t="s">
        <v>895</v>
      </c>
      <c r="G176" s="287" t="s">
        <v>341</v>
      </c>
      <c r="H176" s="288">
        <v>2</v>
      </c>
      <c r="I176" s="289"/>
      <c r="J176" s="290">
        <f>ROUND(I176*H176,2)</f>
        <v>0</v>
      </c>
      <c r="K176" s="286" t="s">
        <v>21</v>
      </c>
      <c r="L176" s="291"/>
      <c r="M176" s="292" t="s">
        <v>21</v>
      </c>
      <c r="N176" s="293" t="s">
        <v>41</v>
      </c>
      <c r="O176" s="47"/>
      <c r="P176" s="246">
        <f>O176*H176</f>
        <v>0</v>
      </c>
      <c r="Q176" s="246">
        <v>0</v>
      </c>
      <c r="R176" s="246">
        <f>Q176*H176</f>
        <v>0</v>
      </c>
      <c r="S176" s="246">
        <v>0</v>
      </c>
      <c r="T176" s="247">
        <f>S176*H176</f>
        <v>0</v>
      </c>
      <c r="AR176" s="24" t="s">
        <v>336</v>
      </c>
      <c r="AT176" s="24" t="s">
        <v>333</v>
      </c>
      <c r="AU176" s="24" t="s">
        <v>70</v>
      </c>
      <c r="AY176" s="24" t="s">
        <v>298</v>
      </c>
      <c r="BE176" s="248">
        <f>IF(N176="základní",J176,0)</f>
        <v>0</v>
      </c>
      <c r="BF176" s="248">
        <f>IF(N176="snížená",J176,0)</f>
        <v>0</v>
      </c>
      <c r="BG176" s="248">
        <f>IF(N176="zákl. přenesená",J176,0)</f>
        <v>0</v>
      </c>
      <c r="BH176" s="248">
        <f>IF(N176="sníž. přenesená",J176,0)</f>
        <v>0</v>
      </c>
      <c r="BI176" s="248">
        <f>IF(N176="nulová",J176,0)</f>
        <v>0</v>
      </c>
      <c r="BJ176" s="24" t="s">
        <v>16</v>
      </c>
      <c r="BK176" s="248">
        <f>ROUND(I176*H176,2)</f>
        <v>0</v>
      </c>
      <c r="BL176" s="24" t="s">
        <v>90</v>
      </c>
      <c r="BM176" s="24" t="s">
        <v>896</v>
      </c>
    </row>
    <row r="177" s="1" customFormat="1" ht="16.5" customHeight="1">
      <c r="B177" s="46"/>
      <c r="C177" s="284" t="s">
        <v>579</v>
      </c>
      <c r="D177" s="284" t="s">
        <v>333</v>
      </c>
      <c r="E177" s="285" t="s">
        <v>897</v>
      </c>
      <c r="F177" s="286" t="s">
        <v>898</v>
      </c>
      <c r="G177" s="287" t="s">
        <v>341</v>
      </c>
      <c r="H177" s="288">
        <v>17</v>
      </c>
      <c r="I177" s="289"/>
      <c r="J177" s="290">
        <f>ROUND(I177*H177,2)</f>
        <v>0</v>
      </c>
      <c r="K177" s="286" t="s">
        <v>21</v>
      </c>
      <c r="L177" s="291"/>
      <c r="M177" s="292" t="s">
        <v>21</v>
      </c>
      <c r="N177" s="293" t="s">
        <v>41</v>
      </c>
      <c r="O177" s="47"/>
      <c r="P177" s="246">
        <f>O177*H177</f>
        <v>0</v>
      </c>
      <c r="Q177" s="246">
        <v>0</v>
      </c>
      <c r="R177" s="246">
        <f>Q177*H177</f>
        <v>0</v>
      </c>
      <c r="S177" s="246">
        <v>0</v>
      </c>
      <c r="T177" s="247">
        <f>S177*H177</f>
        <v>0</v>
      </c>
      <c r="AR177" s="24" t="s">
        <v>336</v>
      </c>
      <c r="AT177" s="24" t="s">
        <v>333</v>
      </c>
      <c r="AU177" s="24" t="s">
        <v>70</v>
      </c>
      <c r="AY177" s="24" t="s">
        <v>298</v>
      </c>
      <c r="BE177" s="248">
        <f>IF(N177="základní",J177,0)</f>
        <v>0</v>
      </c>
      <c r="BF177" s="248">
        <f>IF(N177="snížená",J177,0)</f>
        <v>0</v>
      </c>
      <c r="BG177" s="248">
        <f>IF(N177="zákl. přenesená",J177,0)</f>
        <v>0</v>
      </c>
      <c r="BH177" s="248">
        <f>IF(N177="sníž. přenesená",J177,0)</f>
        <v>0</v>
      </c>
      <c r="BI177" s="248">
        <f>IF(N177="nulová",J177,0)</f>
        <v>0</v>
      </c>
      <c r="BJ177" s="24" t="s">
        <v>16</v>
      </c>
      <c r="BK177" s="248">
        <f>ROUND(I177*H177,2)</f>
        <v>0</v>
      </c>
      <c r="BL177" s="24" t="s">
        <v>90</v>
      </c>
      <c r="BM177" s="24" t="s">
        <v>899</v>
      </c>
    </row>
    <row r="178" s="1" customFormat="1" ht="16.5" customHeight="1">
      <c r="B178" s="46"/>
      <c r="C178" s="284" t="s">
        <v>583</v>
      </c>
      <c r="D178" s="284" t="s">
        <v>333</v>
      </c>
      <c r="E178" s="285" t="s">
        <v>900</v>
      </c>
      <c r="F178" s="286" t="s">
        <v>901</v>
      </c>
      <c r="G178" s="287" t="s">
        <v>341</v>
      </c>
      <c r="H178" s="288">
        <v>34</v>
      </c>
      <c r="I178" s="289"/>
      <c r="J178" s="290">
        <f>ROUND(I178*H178,2)</f>
        <v>0</v>
      </c>
      <c r="K178" s="286" t="s">
        <v>21</v>
      </c>
      <c r="L178" s="291"/>
      <c r="M178" s="292" t="s">
        <v>21</v>
      </c>
      <c r="N178" s="298" t="s">
        <v>41</v>
      </c>
      <c r="O178" s="295"/>
      <c r="P178" s="296">
        <f>O178*H178</f>
        <v>0</v>
      </c>
      <c r="Q178" s="296">
        <v>0</v>
      </c>
      <c r="R178" s="296">
        <f>Q178*H178</f>
        <v>0</v>
      </c>
      <c r="S178" s="296">
        <v>0</v>
      </c>
      <c r="T178" s="297">
        <f>S178*H178</f>
        <v>0</v>
      </c>
      <c r="AR178" s="24" t="s">
        <v>336</v>
      </c>
      <c r="AT178" s="24" t="s">
        <v>333</v>
      </c>
      <c r="AU178" s="24" t="s">
        <v>70</v>
      </c>
      <c r="AY178" s="24" t="s">
        <v>298</v>
      </c>
      <c r="BE178" s="248">
        <f>IF(N178="základní",J178,0)</f>
        <v>0</v>
      </c>
      <c r="BF178" s="248">
        <f>IF(N178="snížená",J178,0)</f>
        <v>0</v>
      </c>
      <c r="BG178" s="248">
        <f>IF(N178="zákl. přenesená",J178,0)</f>
        <v>0</v>
      </c>
      <c r="BH178" s="248">
        <f>IF(N178="sníž. přenesená",J178,0)</f>
        <v>0</v>
      </c>
      <c r="BI178" s="248">
        <f>IF(N178="nulová",J178,0)</f>
        <v>0</v>
      </c>
      <c r="BJ178" s="24" t="s">
        <v>16</v>
      </c>
      <c r="BK178" s="248">
        <f>ROUND(I178*H178,2)</f>
        <v>0</v>
      </c>
      <c r="BL178" s="24" t="s">
        <v>90</v>
      </c>
      <c r="BM178" s="24" t="s">
        <v>902</v>
      </c>
    </row>
    <row r="179" s="1" customFormat="1" ht="6.96" customHeight="1">
      <c r="B179" s="67"/>
      <c r="C179" s="68"/>
      <c r="D179" s="68"/>
      <c r="E179" s="68"/>
      <c r="F179" s="68"/>
      <c r="G179" s="68"/>
      <c r="H179" s="68"/>
      <c r="I179" s="179"/>
      <c r="J179" s="68"/>
      <c r="K179" s="68"/>
      <c r="L179" s="72"/>
    </row>
  </sheetData>
  <sheetProtection sheet="1" autoFilter="0" formatColumns="0" formatRows="0" objects="1" scenarios="1" spinCount="100000" saltValue="1WqiyEe8bDfaMzX87uzazCNFSx7jG+/QlH4xG4DpaPF/B2MSkSvrX4vHHbNY7nnMPKovf6Qsyw6c2q3JKYpmEA==" hashValue="Oci1XlQXbeEnAwzVnFG2iCK4ubihTQmxqlsZ8m1/jRD5zdQcM7lRczxq9ZFSwjvpOYYiqbIGMNaXtcBQnYmM5A==" algorithmName="SHA-512" password="CC35"/>
  <autoFilter ref="C87:K178"/>
  <mergeCells count="16">
    <mergeCell ref="E7:H7"/>
    <mergeCell ref="E11:H11"/>
    <mergeCell ref="E9:H9"/>
    <mergeCell ref="E13:H13"/>
    <mergeCell ref="E28:H28"/>
    <mergeCell ref="E49:H49"/>
    <mergeCell ref="E53:H53"/>
    <mergeCell ref="E51:H51"/>
    <mergeCell ref="E55:H55"/>
    <mergeCell ref="J59:J60"/>
    <mergeCell ref="E74:H74"/>
    <mergeCell ref="E78:H78"/>
    <mergeCell ref="E76:H76"/>
    <mergeCell ref="E80:H80"/>
    <mergeCell ref="G1:H1"/>
    <mergeCell ref="L2:V2"/>
  </mergeCells>
  <hyperlinks>
    <hyperlink ref="F1:G1" location="C2" display="1) Krycí list soupisu"/>
    <hyperlink ref="G1:H1" location="C62"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109</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903</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ROUND(SUM(BE89:BE196), 2)</f>
        <v>0</v>
      </c>
      <c r="G34" s="47"/>
      <c r="H34" s="47"/>
      <c r="I34" s="171">
        <v>0.20999999999999999</v>
      </c>
      <c r="J34" s="170">
        <f>ROUND(ROUND((SUM(BE89:BE196)), 2)*I34, 2)</f>
        <v>0</v>
      </c>
      <c r="K34" s="51"/>
    </row>
    <row r="35" s="1" customFormat="1" ht="14.4" customHeight="1">
      <c r="B35" s="46"/>
      <c r="C35" s="47"/>
      <c r="D35" s="47"/>
      <c r="E35" s="55" t="s">
        <v>42</v>
      </c>
      <c r="F35" s="170">
        <f>ROUND(SUM(BF89:BF196), 2)</f>
        <v>0</v>
      </c>
      <c r="G35" s="47"/>
      <c r="H35" s="47"/>
      <c r="I35" s="171">
        <v>0.14999999999999999</v>
      </c>
      <c r="J35" s="170">
        <f>ROUND(ROUND((SUM(BF89:BF196)), 2)*I35, 2)</f>
        <v>0</v>
      </c>
      <c r="K35" s="51"/>
    </row>
    <row r="36" hidden="1" s="1" customFormat="1" ht="14.4" customHeight="1">
      <c r="B36" s="46"/>
      <c r="C36" s="47"/>
      <c r="D36" s="47"/>
      <c r="E36" s="55" t="s">
        <v>43</v>
      </c>
      <c r="F36" s="170">
        <f>ROUND(SUM(BG89:BG196), 2)</f>
        <v>0</v>
      </c>
      <c r="G36" s="47"/>
      <c r="H36" s="47"/>
      <c r="I36" s="171">
        <v>0.20999999999999999</v>
      </c>
      <c r="J36" s="170">
        <v>0</v>
      </c>
      <c r="K36" s="51"/>
    </row>
    <row r="37" hidden="1" s="1" customFormat="1" ht="14.4" customHeight="1">
      <c r="B37" s="46"/>
      <c r="C37" s="47"/>
      <c r="D37" s="47"/>
      <c r="E37" s="55" t="s">
        <v>44</v>
      </c>
      <c r="F37" s="170">
        <f>ROUND(SUM(BH89:BH196), 2)</f>
        <v>0</v>
      </c>
      <c r="G37" s="47"/>
      <c r="H37" s="47"/>
      <c r="I37" s="171">
        <v>0.14999999999999999</v>
      </c>
      <c r="J37" s="170">
        <v>0</v>
      </c>
      <c r="K37" s="51"/>
    </row>
    <row r="38" hidden="1" s="1" customFormat="1" ht="14.4" customHeight="1">
      <c r="B38" s="46"/>
      <c r="C38" s="47"/>
      <c r="D38" s="47"/>
      <c r="E38" s="55" t="s">
        <v>45</v>
      </c>
      <c r="F38" s="170">
        <f>ROUND(SUM(BI89:BI196),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01-11-01.03.1 -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01-11-01.03.1 -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SUM(P91:P196)</f>
        <v>0</v>
      </c>
      <c r="Q90" s="229"/>
      <c r="R90" s="230">
        <f>SUM(R91:R196)</f>
        <v>0</v>
      </c>
      <c r="S90" s="229"/>
      <c r="T90" s="231">
        <f>SUM(T91:T196)</f>
        <v>0</v>
      </c>
      <c r="AR90" s="232" t="s">
        <v>90</v>
      </c>
      <c r="AT90" s="233" t="s">
        <v>69</v>
      </c>
      <c r="AU90" s="233" t="s">
        <v>70</v>
      </c>
      <c r="AY90" s="232" t="s">
        <v>298</v>
      </c>
      <c r="BK90" s="234">
        <f>SUM(BK91:BK196)</f>
        <v>0</v>
      </c>
    </row>
    <row r="91" s="1" customFormat="1" ht="38.25" customHeight="1">
      <c r="B91" s="46"/>
      <c r="C91" s="237" t="s">
        <v>16</v>
      </c>
      <c r="D91" s="237" t="s">
        <v>300</v>
      </c>
      <c r="E91" s="238" t="s">
        <v>904</v>
      </c>
      <c r="F91" s="239" t="s">
        <v>905</v>
      </c>
      <c r="G91" s="240" t="s">
        <v>341</v>
      </c>
      <c r="H91" s="241">
        <v>2</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906</v>
      </c>
    </row>
    <row r="92" s="1" customFormat="1" ht="38.25" customHeight="1">
      <c r="B92" s="46"/>
      <c r="C92" s="237" t="s">
        <v>78</v>
      </c>
      <c r="D92" s="237" t="s">
        <v>300</v>
      </c>
      <c r="E92" s="238" t="s">
        <v>907</v>
      </c>
      <c r="F92" s="239" t="s">
        <v>908</v>
      </c>
      <c r="G92" s="240" t="s">
        <v>341</v>
      </c>
      <c r="H92" s="241">
        <v>12</v>
      </c>
      <c r="I92" s="242"/>
      <c r="J92" s="243">
        <f>ROUND(I92*H92,2)</f>
        <v>0</v>
      </c>
      <c r="K92" s="239" t="s">
        <v>403</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909</v>
      </c>
    </row>
    <row r="93" s="1" customFormat="1" ht="38.25" customHeight="1">
      <c r="B93" s="46"/>
      <c r="C93" s="237" t="s">
        <v>85</v>
      </c>
      <c r="D93" s="237" t="s">
        <v>300</v>
      </c>
      <c r="E93" s="238" t="s">
        <v>910</v>
      </c>
      <c r="F93" s="239" t="s">
        <v>911</v>
      </c>
      <c r="G93" s="240" t="s">
        <v>341</v>
      </c>
      <c r="H93" s="241">
        <v>18</v>
      </c>
      <c r="I93" s="242"/>
      <c r="J93" s="243">
        <f>ROUND(I93*H93,2)</f>
        <v>0</v>
      </c>
      <c r="K93" s="239" t="s">
        <v>403</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912</v>
      </c>
    </row>
    <row r="94" s="1" customFormat="1" ht="25.5" customHeight="1">
      <c r="B94" s="46"/>
      <c r="C94" s="237" t="s">
        <v>90</v>
      </c>
      <c r="D94" s="237" t="s">
        <v>300</v>
      </c>
      <c r="E94" s="238" t="s">
        <v>913</v>
      </c>
      <c r="F94" s="239" t="s">
        <v>914</v>
      </c>
      <c r="G94" s="240" t="s">
        <v>318</v>
      </c>
      <c r="H94" s="241">
        <v>240</v>
      </c>
      <c r="I94" s="242"/>
      <c r="J94" s="243">
        <f>ROUND(I94*H94,2)</f>
        <v>0</v>
      </c>
      <c r="K94" s="239" t="s">
        <v>403</v>
      </c>
      <c r="L94" s="72"/>
      <c r="M94" s="244" t="s">
        <v>21</v>
      </c>
      <c r="N94" s="245" t="s">
        <v>41</v>
      </c>
      <c r="O94" s="47"/>
      <c r="P94" s="246">
        <f>O94*H94</f>
        <v>0</v>
      </c>
      <c r="Q94" s="246">
        <v>0</v>
      </c>
      <c r="R94" s="246">
        <f>Q94*H94</f>
        <v>0</v>
      </c>
      <c r="S94" s="246">
        <v>0</v>
      </c>
      <c r="T94" s="247">
        <f>S94*H94</f>
        <v>0</v>
      </c>
      <c r="AR94" s="24" t="s">
        <v>404</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915</v>
      </c>
    </row>
    <row r="95" s="1" customFormat="1" ht="38.25" customHeight="1">
      <c r="B95" s="46"/>
      <c r="C95" s="237" t="s">
        <v>328</v>
      </c>
      <c r="D95" s="237" t="s">
        <v>300</v>
      </c>
      <c r="E95" s="238" t="s">
        <v>916</v>
      </c>
      <c r="F95" s="239" t="s">
        <v>917</v>
      </c>
      <c r="G95" s="240" t="s">
        <v>341</v>
      </c>
      <c r="H95" s="241">
        <v>2</v>
      </c>
      <c r="I95" s="242"/>
      <c r="J95" s="243">
        <f>ROUND(I95*H95,2)</f>
        <v>0</v>
      </c>
      <c r="K95" s="239" t="s">
        <v>403</v>
      </c>
      <c r="L95" s="72"/>
      <c r="M95" s="244" t="s">
        <v>21</v>
      </c>
      <c r="N95" s="245" t="s">
        <v>41</v>
      </c>
      <c r="O95" s="47"/>
      <c r="P95" s="246">
        <f>O95*H95</f>
        <v>0</v>
      </c>
      <c r="Q95" s="246">
        <v>0</v>
      </c>
      <c r="R95" s="246">
        <f>Q95*H95</f>
        <v>0</v>
      </c>
      <c r="S95" s="246">
        <v>0</v>
      </c>
      <c r="T95" s="247">
        <f>S95*H95</f>
        <v>0</v>
      </c>
      <c r="AR95" s="24" t="s">
        <v>404</v>
      </c>
      <c r="AT95" s="24" t="s">
        <v>300</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404</v>
      </c>
      <c r="BM95" s="24" t="s">
        <v>918</v>
      </c>
    </row>
    <row r="96" s="1" customFormat="1" ht="16.5" customHeight="1">
      <c r="B96" s="46"/>
      <c r="C96" s="237" t="s">
        <v>332</v>
      </c>
      <c r="D96" s="237" t="s">
        <v>300</v>
      </c>
      <c r="E96" s="238" t="s">
        <v>919</v>
      </c>
      <c r="F96" s="239" t="s">
        <v>920</v>
      </c>
      <c r="G96" s="240" t="s">
        <v>341</v>
      </c>
      <c r="H96" s="241">
        <v>12</v>
      </c>
      <c r="I96" s="242"/>
      <c r="J96" s="243">
        <f>ROUND(I96*H96,2)</f>
        <v>0</v>
      </c>
      <c r="K96" s="239" t="s">
        <v>403</v>
      </c>
      <c r="L96" s="72"/>
      <c r="M96" s="244" t="s">
        <v>21</v>
      </c>
      <c r="N96" s="245" t="s">
        <v>41</v>
      </c>
      <c r="O96" s="47"/>
      <c r="P96" s="246">
        <f>O96*H96</f>
        <v>0</v>
      </c>
      <c r="Q96" s="246">
        <v>0</v>
      </c>
      <c r="R96" s="246">
        <f>Q96*H96</f>
        <v>0</v>
      </c>
      <c r="S96" s="246">
        <v>0</v>
      </c>
      <c r="T96" s="247">
        <f>S96*H96</f>
        <v>0</v>
      </c>
      <c r="AR96" s="24" t="s">
        <v>404</v>
      </c>
      <c r="AT96" s="24" t="s">
        <v>300</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404</v>
      </c>
      <c r="BM96" s="24" t="s">
        <v>921</v>
      </c>
    </row>
    <row r="97" s="1" customFormat="1" ht="16.5" customHeight="1">
      <c r="B97" s="46"/>
      <c r="C97" s="237" t="s">
        <v>338</v>
      </c>
      <c r="D97" s="237" t="s">
        <v>300</v>
      </c>
      <c r="E97" s="238" t="s">
        <v>922</v>
      </c>
      <c r="F97" s="239" t="s">
        <v>923</v>
      </c>
      <c r="G97" s="240" t="s">
        <v>341</v>
      </c>
      <c r="H97" s="241">
        <v>28</v>
      </c>
      <c r="I97" s="242"/>
      <c r="J97" s="243">
        <f>ROUND(I97*H97,2)</f>
        <v>0</v>
      </c>
      <c r="K97" s="239" t="s">
        <v>403</v>
      </c>
      <c r="L97" s="72"/>
      <c r="M97" s="244" t="s">
        <v>21</v>
      </c>
      <c r="N97" s="245" t="s">
        <v>41</v>
      </c>
      <c r="O97" s="47"/>
      <c r="P97" s="246">
        <f>O97*H97</f>
        <v>0</v>
      </c>
      <c r="Q97" s="246">
        <v>0</v>
      </c>
      <c r="R97" s="246">
        <f>Q97*H97</f>
        <v>0</v>
      </c>
      <c r="S97" s="246">
        <v>0</v>
      </c>
      <c r="T97" s="247">
        <f>S97*H97</f>
        <v>0</v>
      </c>
      <c r="AR97" s="24" t="s">
        <v>404</v>
      </c>
      <c r="AT97" s="24" t="s">
        <v>300</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404</v>
      </c>
      <c r="BM97" s="24" t="s">
        <v>924</v>
      </c>
    </row>
    <row r="98" s="1" customFormat="1" ht="25.5" customHeight="1">
      <c r="B98" s="46"/>
      <c r="C98" s="237" t="s">
        <v>336</v>
      </c>
      <c r="D98" s="237" t="s">
        <v>300</v>
      </c>
      <c r="E98" s="238" t="s">
        <v>925</v>
      </c>
      <c r="F98" s="239" t="s">
        <v>926</v>
      </c>
      <c r="G98" s="240" t="s">
        <v>341</v>
      </c>
      <c r="H98" s="241">
        <v>1</v>
      </c>
      <c r="I98" s="242"/>
      <c r="J98" s="243">
        <f>ROUND(I98*H98,2)</f>
        <v>0</v>
      </c>
      <c r="K98" s="239" t="s">
        <v>403</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927</v>
      </c>
    </row>
    <row r="99" s="1" customFormat="1" ht="16.5" customHeight="1">
      <c r="B99" s="46"/>
      <c r="C99" s="237" t="s">
        <v>346</v>
      </c>
      <c r="D99" s="237" t="s">
        <v>300</v>
      </c>
      <c r="E99" s="238" t="s">
        <v>928</v>
      </c>
      <c r="F99" s="239" t="s">
        <v>929</v>
      </c>
      <c r="G99" s="240" t="s">
        <v>341</v>
      </c>
      <c r="H99" s="241">
        <v>4</v>
      </c>
      <c r="I99" s="242"/>
      <c r="J99" s="243">
        <f>ROUND(I99*H99,2)</f>
        <v>0</v>
      </c>
      <c r="K99" s="239" t="s">
        <v>403</v>
      </c>
      <c r="L99" s="72"/>
      <c r="M99" s="244" t="s">
        <v>21</v>
      </c>
      <c r="N99" s="245" t="s">
        <v>41</v>
      </c>
      <c r="O99" s="47"/>
      <c r="P99" s="246">
        <f>O99*H99</f>
        <v>0</v>
      </c>
      <c r="Q99" s="246">
        <v>0</v>
      </c>
      <c r="R99" s="246">
        <f>Q99*H99</f>
        <v>0</v>
      </c>
      <c r="S99" s="246">
        <v>0</v>
      </c>
      <c r="T99" s="247">
        <f>S99*H99</f>
        <v>0</v>
      </c>
      <c r="AR99" s="24" t="s">
        <v>404</v>
      </c>
      <c r="AT99" s="24" t="s">
        <v>300</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404</v>
      </c>
      <c r="BM99" s="24" t="s">
        <v>930</v>
      </c>
    </row>
    <row r="100" s="1" customFormat="1" ht="16.5" customHeight="1">
      <c r="B100" s="46"/>
      <c r="C100" s="237" t="s">
        <v>350</v>
      </c>
      <c r="D100" s="237" t="s">
        <v>300</v>
      </c>
      <c r="E100" s="238" t="s">
        <v>931</v>
      </c>
      <c r="F100" s="239" t="s">
        <v>932</v>
      </c>
      <c r="G100" s="240" t="s">
        <v>341</v>
      </c>
      <c r="H100" s="241">
        <v>2</v>
      </c>
      <c r="I100" s="242"/>
      <c r="J100" s="243">
        <f>ROUND(I100*H100,2)</f>
        <v>0</v>
      </c>
      <c r="K100" s="239" t="s">
        <v>403</v>
      </c>
      <c r="L100" s="72"/>
      <c r="M100" s="244" t="s">
        <v>21</v>
      </c>
      <c r="N100" s="245" t="s">
        <v>41</v>
      </c>
      <c r="O100" s="47"/>
      <c r="P100" s="246">
        <f>O100*H100</f>
        <v>0</v>
      </c>
      <c r="Q100" s="246">
        <v>0</v>
      </c>
      <c r="R100" s="246">
        <f>Q100*H100</f>
        <v>0</v>
      </c>
      <c r="S100" s="246">
        <v>0</v>
      </c>
      <c r="T100" s="247">
        <f>S100*H100</f>
        <v>0</v>
      </c>
      <c r="AR100" s="24" t="s">
        <v>404</v>
      </c>
      <c r="AT100" s="24" t="s">
        <v>300</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404</v>
      </c>
      <c r="BM100" s="24" t="s">
        <v>933</v>
      </c>
    </row>
    <row r="101" s="1" customFormat="1" ht="16.5" customHeight="1">
      <c r="B101" s="46"/>
      <c r="C101" s="237" t="s">
        <v>354</v>
      </c>
      <c r="D101" s="237" t="s">
        <v>300</v>
      </c>
      <c r="E101" s="238" t="s">
        <v>934</v>
      </c>
      <c r="F101" s="239" t="s">
        <v>935</v>
      </c>
      <c r="G101" s="240" t="s">
        <v>341</v>
      </c>
      <c r="H101" s="241">
        <v>17</v>
      </c>
      <c r="I101" s="242"/>
      <c r="J101" s="243">
        <f>ROUND(I101*H101,2)</f>
        <v>0</v>
      </c>
      <c r="K101" s="239" t="s">
        <v>403</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936</v>
      </c>
    </row>
    <row r="102" s="1" customFormat="1" ht="76.5" customHeight="1">
      <c r="B102" s="46"/>
      <c r="C102" s="237" t="s">
        <v>361</v>
      </c>
      <c r="D102" s="237" t="s">
        <v>300</v>
      </c>
      <c r="E102" s="238" t="s">
        <v>937</v>
      </c>
      <c r="F102" s="239" t="s">
        <v>938</v>
      </c>
      <c r="G102" s="240" t="s">
        <v>341</v>
      </c>
      <c r="H102" s="241">
        <v>1</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404</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404</v>
      </c>
      <c r="BM102" s="24" t="s">
        <v>939</v>
      </c>
    </row>
    <row r="103" s="1" customFormat="1" ht="25.5" customHeight="1">
      <c r="B103" s="46"/>
      <c r="C103" s="237" t="s">
        <v>366</v>
      </c>
      <c r="D103" s="237" t="s">
        <v>300</v>
      </c>
      <c r="E103" s="238" t="s">
        <v>940</v>
      </c>
      <c r="F103" s="239" t="s">
        <v>941</v>
      </c>
      <c r="G103" s="240" t="s">
        <v>341</v>
      </c>
      <c r="H103" s="241">
        <v>12</v>
      </c>
      <c r="I103" s="242"/>
      <c r="J103" s="243">
        <f>ROUND(I103*H103,2)</f>
        <v>0</v>
      </c>
      <c r="K103" s="239" t="s">
        <v>403</v>
      </c>
      <c r="L103" s="72"/>
      <c r="M103" s="244" t="s">
        <v>21</v>
      </c>
      <c r="N103" s="245" t="s">
        <v>41</v>
      </c>
      <c r="O103" s="47"/>
      <c r="P103" s="246">
        <f>O103*H103</f>
        <v>0</v>
      </c>
      <c r="Q103" s="246">
        <v>0</v>
      </c>
      <c r="R103" s="246">
        <f>Q103*H103</f>
        <v>0</v>
      </c>
      <c r="S103" s="246">
        <v>0</v>
      </c>
      <c r="T103" s="247">
        <f>S103*H103</f>
        <v>0</v>
      </c>
      <c r="AR103" s="24" t="s">
        <v>404</v>
      </c>
      <c r="AT103" s="24" t="s">
        <v>300</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404</v>
      </c>
      <c r="BM103" s="24" t="s">
        <v>942</v>
      </c>
    </row>
    <row r="104" s="1" customFormat="1" ht="51" customHeight="1">
      <c r="B104" s="46"/>
      <c r="C104" s="237" t="s">
        <v>374</v>
      </c>
      <c r="D104" s="237" t="s">
        <v>300</v>
      </c>
      <c r="E104" s="238" t="s">
        <v>943</v>
      </c>
      <c r="F104" s="239" t="s">
        <v>944</v>
      </c>
      <c r="G104" s="240" t="s">
        <v>341</v>
      </c>
      <c r="H104" s="241">
        <v>74</v>
      </c>
      <c r="I104" s="242"/>
      <c r="J104" s="243">
        <f>ROUND(I104*H104,2)</f>
        <v>0</v>
      </c>
      <c r="K104" s="239" t="s">
        <v>403</v>
      </c>
      <c r="L104" s="72"/>
      <c r="M104" s="244" t="s">
        <v>21</v>
      </c>
      <c r="N104" s="245" t="s">
        <v>41</v>
      </c>
      <c r="O104" s="47"/>
      <c r="P104" s="246">
        <f>O104*H104</f>
        <v>0</v>
      </c>
      <c r="Q104" s="246">
        <v>0</v>
      </c>
      <c r="R104" s="246">
        <f>Q104*H104</f>
        <v>0</v>
      </c>
      <c r="S104" s="246">
        <v>0</v>
      </c>
      <c r="T104" s="247">
        <f>S104*H104</f>
        <v>0</v>
      </c>
      <c r="AR104" s="24" t="s">
        <v>404</v>
      </c>
      <c r="AT104" s="24" t="s">
        <v>300</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404</v>
      </c>
      <c r="BM104" s="24" t="s">
        <v>945</v>
      </c>
    </row>
    <row r="105" s="1" customFormat="1" ht="25.5" customHeight="1">
      <c r="B105" s="46"/>
      <c r="C105" s="237" t="s">
        <v>10</v>
      </c>
      <c r="D105" s="237" t="s">
        <v>300</v>
      </c>
      <c r="E105" s="238" t="s">
        <v>946</v>
      </c>
      <c r="F105" s="239" t="s">
        <v>947</v>
      </c>
      <c r="G105" s="240" t="s">
        <v>341</v>
      </c>
      <c r="H105" s="241">
        <v>340</v>
      </c>
      <c r="I105" s="242"/>
      <c r="J105" s="243">
        <f>ROUND(I105*H105,2)</f>
        <v>0</v>
      </c>
      <c r="K105" s="239" t="s">
        <v>403</v>
      </c>
      <c r="L105" s="72"/>
      <c r="M105" s="244" t="s">
        <v>21</v>
      </c>
      <c r="N105" s="245" t="s">
        <v>41</v>
      </c>
      <c r="O105" s="47"/>
      <c r="P105" s="246">
        <f>O105*H105</f>
        <v>0</v>
      </c>
      <c r="Q105" s="246">
        <v>0</v>
      </c>
      <c r="R105" s="246">
        <f>Q105*H105</f>
        <v>0</v>
      </c>
      <c r="S105" s="246">
        <v>0</v>
      </c>
      <c r="T105" s="247">
        <f>S105*H105</f>
        <v>0</v>
      </c>
      <c r="AR105" s="24" t="s">
        <v>404</v>
      </c>
      <c r="AT105" s="24" t="s">
        <v>300</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404</v>
      </c>
      <c r="BM105" s="24" t="s">
        <v>948</v>
      </c>
    </row>
    <row r="106" s="1" customFormat="1" ht="16.5" customHeight="1">
      <c r="B106" s="46"/>
      <c r="C106" s="237" t="s">
        <v>381</v>
      </c>
      <c r="D106" s="237" t="s">
        <v>300</v>
      </c>
      <c r="E106" s="238" t="s">
        <v>949</v>
      </c>
      <c r="F106" s="239" t="s">
        <v>950</v>
      </c>
      <c r="G106" s="240" t="s">
        <v>341</v>
      </c>
      <c r="H106" s="241">
        <v>1</v>
      </c>
      <c r="I106" s="242"/>
      <c r="J106" s="243">
        <f>ROUND(I106*H106,2)</f>
        <v>0</v>
      </c>
      <c r="K106" s="239" t="s">
        <v>403</v>
      </c>
      <c r="L106" s="72"/>
      <c r="M106" s="244" t="s">
        <v>21</v>
      </c>
      <c r="N106" s="245" t="s">
        <v>41</v>
      </c>
      <c r="O106" s="47"/>
      <c r="P106" s="246">
        <f>O106*H106</f>
        <v>0</v>
      </c>
      <c r="Q106" s="246">
        <v>0</v>
      </c>
      <c r="R106" s="246">
        <f>Q106*H106</f>
        <v>0</v>
      </c>
      <c r="S106" s="246">
        <v>0</v>
      </c>
      <c r="T106" s="247">
        <f>S106*H106</f>
        <v>0</v>
      </c>
      <c r="AR106" s="24" t="s">
        <v>404</v>
      </c>
      <c r="AT106" s="24" t="s">
        <v>300</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404</v>
      </c>
      <c r="BM106" s="24" t="s">
        <v>951</v>
      </c>
    </row>
    <row r="107" s="1" customFormat="1" ht="16.5" customHeight="1">
      <c r="B107" s="46"/>
      <c r="C107" s="237" t="s">
        <v>385</v>
      </c>
      <c r="D107" s="237" t="s">
        <v>300</v>
      </c>
      <c r="E107" s="238" t="s">
        <v>952</v>
      </c>
      <c r="F107" s="239" t="s">
        <v>953</v>
      </c>
      <c r="G107" s="240" t="s">
        <v>341</v>
      </c>
      <c r="H107" s="241">
        <v>2</v>
      </c>
      <c r="I107" s="242"/>
      <c r="J107" s="243">
        <f>ROUND(I107*H107,2)</f>
        <v>0</v>
      </c>
      <c r="K107" s="239" t="s">
        <v>403</v>
      </c>
      <c r="L107" s="72"/>
      <c r="M107" s="244" t="s">
        <v>21</v>
      </c>
      <c r="N107" s="245" t="s">
        <v>41</v>
      </c>
      <c r="O107" s="47"/>
      <c r="P107" s="246">
        <f>O107*H107</f>
        <v>0</v>
      </c>
      <c r="Q107" s="246">
        <v>0</v>
      </c>
      <c r="R107" s="246">
        <f>Q107*H107</f>
        <v>0</v>
      </c>
      <c r="S107" s="246">
        <v>0</v>
      </c>
      <c r="T107" s="247">
        <f>S107*H107</f>
        <v>0</v>
      </c>
      <c r="AR107" s="24" t="s">
        <v>404</v>
      </c>
      <c r="AT107" s="24" t="s">
        <v>300</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404</v>
      </c>
      <c r="BM107" s="24" t="s">
        <v>954</v>
      </c>
    </row>
    <row r="108" s="1" customFormat="1" ht="16.5" customHeight="1">
      <c r="B108" s="46"/>
      <c r="C108" s="237" t="s">
        <v>389</v>
      </c>
      <c r="D108" s="237" t="s">
        <v>300</v>
      </c>
      <c r="E108" s="238" t="s">
        <v>955</v>
      </c>
      <c r="F108" s="239" t="s">
        <v>956</v>
      </c>
      <c r="G108" s="240" t="s">
        <v>341</v>
      </c>
      <c r="H108" s="241">
        <v>1</v>
      </c>
      <c r="I108" s="242"/>
      <c r="J108" s="243">
        <f>ROUND(I108*H108,2)</f>
        <v>0</v>
      </c>
      <c r="K108" s="239" t="s">
        <v>403</v>
      </c>
      <c r="L108" s="72"/>
      <c r="M108" s="244" t="s">
        <v>21</v>
      </c>
      <c r="N108" s="245" t="s">
        <v>41</v>
      </c>
      <c r="O108" s="47"/>
      <c r="P108" s="246">
        <f>O108*H108</f>
        <v>0</v>
      </c>
      <c r="Q108" s="246">
        <v>0</v>
      </c>
      <c r="R108" s="246">
        <f>Q108*H108</f>
        <v>0</v>
      </c>
      <c r="S108" s="246">
        <v>0</v>
      </c>
      <c r="T108" s="247">
        <f>S108*H108</f>
        <v>0</v>
      </c>
      <c r="AR108" s="24" t="s">
        <v>404</v>
      </c>
      <c r="AT108" s="24" t="s">
        <v>300</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404</v>
      </c>
      <c r="BM108" s="24" t="s">
        <v>957</v>
      </c>
    </row>
    <row r="109" s="1" customFormat="1" ht="51" customHeight="1">
      <c r="B109" s="46"/>
      <c r="C109" s="237" t="s">
        <v>393</v>
      </c>
      <c r="D109" s="237" t="s">
        <v>300</v>
      </c>
      <c r="E109" s="238" t="s">
        <v>958</v>
      </c>
      <c r="F109" s="239" t="s">
        <v>959</v>
      </c>
      <c r="G109" s="240" t="s">
        <v>341</v>
      </c>
      <c r="H109" s="241">
        <v>12</v>
      </c>
      <c r="I109" s="242"/>
      <c r="J109" s="243">
        <f>ROUND(I109*H109,2)</f>
        <v>0</v>
      </c>
      <c r="K109" s="239" t="s">
        <v>403</v>
      </c>
      <c r="L109" s="72"/>
      <c r="M109" s="244" t="s">
        <v>21</v>
      </c>
      <c r="N109" s="245" t="s">
        <v>41</v>
      </c>
      <c r="O109" s="47"/>
      <c r="P109" s="246">
        <f>O109*H109</f>
        <v>0</v>
      </c>
      <c r="Q109" s="246">
        <v>0</v>
      </c>
      <c r="R109" s="246">
        <f>Q109*H109</f>
        <v>0</v>
      </c>
      <c r="S109" s="246">
        <v>0</v>
      </c>
      <c r="T109" s="247">
        <f>S109*H109</f>
        <v>0</v>
      </c>
      <c r="AR109" s="24" t="s">
        <v>404</v>
      </c>
      <c r="AT109" s="24" t="s">
        <v>300</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404</v>
      </c>
      <c r="BM109" s="24" t="s">
        <v>960</v>
      </c>
    </row>
    <row r="110" s="1" customFormat="1" ht="25.5" customHeight="1">
      <c r="B110" s="46"/>
      <c r="C110" s="237" t="s">
        <v>460</v>
      </c>
      <c r="D110" s="237" t="s">
        <v>300</v>
      </c>
      <c r="E110" s="238" t="s">
        <v>961</v>
      </c>
      <c r="F110" s="239" t="s">
        <v>962</v>
      </c>
      <c r="G110" s="240" t="s">
        <v>341</v>
      </c>
      <c r="H110" s="241">
        <v>1</v>
      </c>
      <c r="I110" s="242"/>
      <c r="J110" s="243">
        <f>ROUND(I110*H110,2)</f>
        <v>0</v>
      </c>
      <c r="K110" s="239" t="s">
        <v>403</v>
      </c>
      <c r="L110" s="72"/>
      <c r="M110" s="244" t="s">
        <v>21</v>
      </c>
      <c r="N110" s="245" t="s">
        <v>41</v>
      </c>
      <c r="O110" s="47"/>
      <c r="P110" s="246">
        <f>O110*H110</f>
        <v>0</v>
      </c>
      <c r="Q110" s="246">
        <v>0</v>
      </c>
      <c r="R110" s="246">
        <f>Q110*H110</f>
        <v>0</v>
      </c>
      <c r="S110" s="246">
        <v>0</v>
      </c>
      <c r="T110" s="247">
        <f>S110*H110</f>
        <v>0</v>
      </c>
      <c r="AR110" s="24" t="s">
        <v>404</v>
      </c>
      <c r="AT110" s="24" t="s">
        <v>300</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404</v>
      </c>
      <c r="BM110" s="24" t="s">
        <v>963</v>
      </c>
    </row>
    <row r="111" s="1" customFormat="1" ht="25.5" customHeight="1">
      <c r="B111" s="46"/>
      <c r="C111" s="237" t="s">
        <v>9</v>
      </c>
      <c r="D111" s="237" t="s">
        <v>300</v>
      </c>
      <c r="E111" s="238" t="s">
        <v>964</v>
      </c>
      <c r="F111" s="239" t="s">
        <v>965</v>
      </c>
      <c r="G111" s="240" t="s">
        <v>341</v>
      </c>
      <c r="H111" s="241">
        <v>3</v>
      </c>
      <c r="I111" s="242"/>
      <c r="J111" s="243">
        <f>ROUND(I111*H111,2)</f>
        <v>0</v>
      </c>
      <c r="K111" s="239" t="s">
        <v>403</v>
      </c>
      <c r="L111" s="72"/>
      <c r="M111" s="244" t="s">
        <v>21</v>
      </c>
      <c r="N111" s="245" t="s">
        <v>41</v>
      </c>
      <c r="O111" s="47"/>
      <c r="P111" s="246">
        <f>O111*H111</f>
        <v>0</v>
      </c>
      <c r="Q111" s="246">
        <v>0</v>
      </c>
      <c r="R111" s="246">
        <f>Q111*H111</f>
        <v>0</v>
      </c>
      <c r="S111" s="246">
        <v>0</v>
      </c>
      <c r="T111" s="247">
        <f>S111*H111</f>
        <v>0</v>
      </c>
      <c r="AR111" s="24" t="s">
        <v>404</v>
      </c>
      <c r="AT111" s="24" t="s">
        <v>300</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404</v>
      </c>
      <c r="BM111" s="24" t="s">
        <v>966</v>
      </c>
    </row>
    <row r="112" s="1" customFormat="1" ht="25.5" customHeight="1">
      <c r="B112" s="46"/>
      <c r="C112" s="237" t="s">
        <v>467</v>
      </c>
      <c r="D112" s="237" t="s">
        <v>300</v>
      </c>
      <c r="E112" s="238" t="s">
        <v>967</v>
      </c>
      <c r="F112" s="239" t="s">
        <v>968</v>
      </c>
      <c r="G112" s="240" t="s">
        <v>341</v>
      </c>
      <c r="H112" s="241">
        <v>13</v>
      </c>
      <c r="I112" s="242"/>
      <c r="J112" s="243">
        <f>ROUND(I112*H112,2)</f>
        <v>0</v>
      </c>
      <c r="K112" s="239" t="s">
        <v>403</v>
      </c>
      <c r="L112" s="72"/>
      <c r="M112" s="244" t="s">
        <v>21</v>
      </c>
      <c r="N112" s="245" t="s">
        <v>41</v>
      </c>
      <c r="O112" s="47"/>
      <c r="P112" s="246">
        <f>O112*H112</f>
        <v>0</v>
      </c>
      <c r="Q112" s="246">
        <v>0</v>
      </c>
      <c r="R112" s="246">
        <f>Q112*H112</f>
        <v>0</v>
      </c>
      <c r="S112" s="246">
        <v>0</v>
      </c>
      <c r="T112" s="247">
        <f>S112*H112</f>
        <v>0</v>
      </c>
      <c r="AR112" s="24" t="s">
        <v>404</v>
      </c>
      <c r="AT112" s="24" t="s">
        <v>300</v>
      </c>
      <c r="AU112" s="24" t="s">
        <v>16</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404</v>
      </c>
      <c r="BM112" s="24" t="s">
        <v>969</v>
      </c>
    </row>
    <row r="113" s="1" customFormat="1" ht="25.5" customHeight="1">
      <c r="B113" s="46"/>
      <c r="C113" s="237" t="s">
        <v>471</v>
      </c>
      <c r="D113" s="237" t="s">
        <v>300</v>
      </c>
      <c r="E113" s="238" t="s">
        <v>970</v>
      </c>
      <c r="F113" s="239" t="s">
        <v>971</v>
      </c>
      <c r="G113" s="240" t="s">
        <v>341</v>
      </c>
      <c r="H113" s="241">
        <v>1</v>
      </c>
      <c r="I113" s="242"/>
      <c r="J113" s="243">
        <f>ROUND(I113*H113,2)</f>
        <v>0</v>
      </c>
      <c r="K113" s="239" t="s">
        <v>403</v>
      </c>
      <c r="L113" s="72"/>
      <c r="M113" s="244" t="s">
        <v>21</v>
      </c>
      <c r="N113" s="245" t="s">
        <v>41</v>
      </c>
      <c r="O113" s="47"/>
      <c r="P113" s="246">
        <f>O113*H113</f>
        <v>0</v>
      </c>
      <c r="Q113" s="246">
        <v>0</v>
      </c>
      <c r="R113" s="246">
        <f>Q113*H113</f>
        <v>0</v>
      </c>
      <c r="S113" s="246">
        <v>0</v>
      </c>
      <c r="T113" s="247">
        <f>S113*H113</f>
        <v>0</v>
      </c>
      <c r="AR113" s="24" t="s">
        <v>404</v>
      </c>
      <c r="AT113" s="24" t="s">
        <v>300</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404</v>
      </c>
      <c r="BM113" s="24" t="s">
        <v>972</v>
      </c>
    </row>
    <row r="114" s="1" customFormat="1" ht="38.25" customHeight="1">
      <c r="B114" s="46"/>
      <c r="C114" s="237" t="s">
        <v>475</v>
      </c>
      <c r="D114" s="237" t="s">
        <v>300</v>
      </c>
      <c r="E114" s="238" t="s">
        <v>973</v>
      </c>
      <c r="F114" s="239" t="s">
        <v>974</v>
      </c>
      <c r="G114" s="240" t="s">
        <v>341</v>
      </c>
      <c r="H114" s="241">
        <v>2</v>
      </c>
      <c r="I114" s="242"/>
      <c r="J114" s="243">
        <f>ROUND(I114*H114,2)</f>
        <v>0</v>
      </c>
      <c r="K114" s="239" t="s">
        <v>403</v>
      </c>
      <c r="L114" s="72"/>
      <c r="M114" s="244" t="s">
        <v>21</v>
      </c>
      <c r="N114" s="245" t="s">
        <v>41</v>
      </c>
      <c r="O114" s="47"/>
      <c r="P114" s="246">
        <f>O114*H114</f>
        <v>0</v>
      </c>
      <c r="Q114" s="246">
        <v>0</v>
      </c>
      <c r="R114" s="246">
        <f>Q114*H114</f>
        <v>0</v>
      </c>
      <c r="S114" s="246">
        <v>0</v>
      </c>
      <c r="T114" s="247">
        <f>S114*H114</f>
        <v>0</v>
      </c>
      <c r="AR114" s="24" t="s">
        <v>404</v>
      </c>
      <c r="AT114" s="24" t="s">
        <v>300</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404</v>
      </c>
      <c r="BM114" s="24" t="s">
        <v>975</v>
      </c>
    </row>
    <row r="115" s="1" customFormat="1" ht="38.25" customHeight="1">
      <c r="B115" s="46"/>
      <c r="C115" s="237" t="s">
        <v>479</v>
      </c>
      <c r="D115" s="237" t="s">
        <v>300</v>
      </c>
      <c r="E115" s="238" t="s">
        <v>976</v>
      </c>
      <c r="F115" s="239" t="s">
        <v>977</v>
      </c>
      <c r="G115" s="240" t="s">
        <v>341</v>
      </c>
      <c r="H115" s="241">
        <v>8</v>
      </c>
      <c r="I115" s="242"/>
      <c r="J115" s="243">
        <f>ROUND(I115*H115,2)</f>
        <v>0</v>
      </c>
      <c r="K115" s="239" t="s">
        <v>403</v>
      </c>
      <c r="L115" s="72"/>
      <c r="M115" s="244" t="s">
        <v>21</v>
      </c>
      <c r="N115" s="245" t="s">
        <v>41</v>
      </c>
      <c r="O115" s="47"/>
      <c r="P115" s="246">
        <f>O115*H115</f>
        <v>0</v>
      </c>
      <c r="Q115" s="246">
        <v>0</v>
      </c>
      <c r="R115" s="246">
        <f>Q115*H115</f>
        <v>0</v>
      </c>
      <c r="S115" s="246">
        <v>0</v>
      </c>
      <c r="T115" s="247">
        <f>S115*H115</f>
        <v>0</v>
      </c>
      <c r="AR115" s="24" t="s">
        <v>404</v>
      </c>
      <c r="AT115" s="24" t="s">
        <v>300</v>
      </c>
      <c r="AU115" s="24" t="s">
        <v>16</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404</v>
      </c>
      <c r="BM115" s="24" t="s">
        <v>978</v>
      </c>
    </row>
    <row r="116" s="1" customFormat="1" ht="89.25" customHeight="1">
      <c r="B116" s="46"/>
      <c r="C116" s="237" t="s">
        <v>483</v>
      </c>
      <c r="D116" s="237" t="s">
        <v>300</v>
      </c>
      <c r="E116" s="238" t="s">
        <v>979</v>
      </c>
      <c r="F116" s="239" t="s">
        <v>980</v>
      </c>
      <c r="G116" s="240" t="s">
        <v>341</v>
      </c>
      <c r="H116" s="241">
        <v>745</v>
      </c>
      <c r="I116" s="242"/>
      <c r="J116" s="243">
        <f>ROUND(I116*H116,2)</f>
        <v>0</v>
      </c>
      <c r="K116" s="239" t="s">
        <v>403</v>
      </c>
      <c r="L116" s="72"/>
      <c r="M116" s="244" t="s">
        <v>21</v>
      </c>
      <c r="N116" s="245" t="s">
        <v>41</v>
      </c>
      <c r="O116" s="47"/>
      <c r="P116" s="246">
        <f>O116*H116</f>
        <v>0</v>
      </c>
      <c r="Q116" s="246">
        <v>0</v>
      </c>
      <c r="R116" s="246">
        <f>Q116*H116</f>
        <v>0</v>
      </c>
      <c r="S116" s="246">
        <v>0</v>
      </c>
      <c r="T116" s="247">
        <f>S116*H116</f>
        <v>0</v>
      </c>
      <c r="AR116" s="24" t="s">
        <v>404</v>
      </c>
      <c r="AT116" s="24" t="s">
        <v>300</v>
      </c>
      <c r="AU116" s="24" t="s">
        <v>16</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404</v>
      </c>
      <c r="BM116" s="24" t="s">
        <v>981</v>
      </c>
    </row>
    <row r="117" s="1" customFormat="1" ht="89.25" customHeight="1">
      <c r="B117" s="46"/>
      <c r="C117" s="237" t="s">
        <v>487</v>
      </c>
      <c r="D117" s="237" t="s">
        <v>300</v>
      </c>
      <c r="E117" s="238" t="s">
        <v>982</v>
      </c>
      <c r="F117" s="239" t="s">
        <v>983</v>
      </c>
      <c r="G117" s="240" t="s">
        <v>341</v>
      </c>
      <c r="H117" s="241">
        <v>153</v>
      </c>
      <c r="I117" s="242"/>
      <c r="J117" s="243">
        <f>ROUND(I117*H117,2)</f>
        <v>0</v>
      </c>
      <c r="K117" s="239" t="s">
        <v>403</v>
      </c>
      <c r="L117" s="72"/>
      <c r="M117" s="244" t="s">
        <v>21</v>
      </c>
      <c r="N117" s="245" t="s">
        <v>41</v>
      </c>
      <c r="O117" s="47"/>
      <c r="P117" s="246">
        <f>O117*H117</f>
        <v>0</v>
      </c>
      <c r="Q117" s="246">
        <v>0</v>
      </c>
      <c r="R117" s="246">
        <f>Q117*H117</f>
        <v>0</v>
      </c>
      <c r="S117" s="246">
        <v>0</v>
      </c>
      <c r="T117" s="247">
        <f>S117*H117</f>
        <v>0</v>
      </c>
      <c r="AR117" s="24" t="s">
        <v>404</v>
      </c>
      <c r="AT117" s="24" t="s">
        <v>300</v>
      </c>
      <c r="AU117" s="24" t="s">
        <v>16</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404</v>
      </c>
      <c r="BM117" s="24" t="s">
        <v>984</v>
      </c>
    </row>
    <row r="118" s="1" customFormat="1" ht="16.5" customHeight="1">
      <c r="B118" s="46"/>
      <c r="C118" s="237" t="s">
        <v>491</v>
      </c>
      <c r="D118" s="237" t="s">
        <v>300</v>
      </c>
      <c r="E118" s="238" t="s">
        <v>985</v>
      </c>
      <c r="F118" s="239" t="s">
        <v>986</v>
      </c>
      <c r="G118" s="240" t="s">
        <v>341</v>
      </c>
      <c r="H118" s="241">
        <v>898</v>
      </c>
      <c r="I118" s="242"/>
      <c r="J118" s="243">
        <f>ROUND(I118*H118,2)</f>
        <v>0</v>
      </c>
      <c r="K118" s="239" t="s">
        <v>403</v>
      </c>
      <c r="L118" s="72"/>
      <c r="M118" s="244" t="s">
        <v>21</v>
      </c>
      <c r="N118" s="245" t="s">
        <v>41</v>
      </c>
      <c r="O118" s="47"/>
      <c r="P118" s="246">
        <f>O118*H118</f>
        <v>0</v>
      </c>
      <c r="Q118" s="246">
        <v>0</v>
      </c>
      <c r="R118" s="246">
        <f>Q118*H118</f>
        <v>0</v>
      </c>
      <c r="S118" s="246">
        <v>0</v>
      </c>
      <c r="T118" s="247">
        <f>S118*H118</f>
        <v>0</v>
      </c>
      <c r="AR118" s="24" t="s">
        <v>404</v>
      </c>
      <c r="AT118" s="24" t="s">
        <v>300</v>
      </c>
      <c r="AU118" s="24" t="s">
        <v>16</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404</v>
      </c>
      <c r="BM118" s="24" t="s">
        <v>987</v>
      </c>
    </row>
    <row r="119" s="1" customFormat="1" ht="16.5" customHeight="1">
      <c r="B119" s="46"/>
      <c r="C119" s="237" t="s">
        <v>495</v>
      </c>
      <c r="D119" s="237" t="s">
        <v>300</v>
      </c>
      <c r="E119" s="238" t="s">
        <v>988</v>
      </c>
      <c r="F119" s="239" t="s">
        <v>989</v>
      </c>
      <c r="G119" s="240" t="s">
        <v>341</v>
      </c>
      <c r="H119" s="241">
        <v>2</v>
      </c>
      <c r="I119" s="242"/>
      <c r="J119" s="243">
        <f>ROUND(I119*H119,2)</f>
        <v>0</v>
      </c>
      <c r="K119" s="239" t="s">
        <v>403</v>
      </c>
      <c r="L119" s="72"/>
      <c r="M119" s="244" t="s">
        <v>21</v>
      </c>
      <c r="N119" s="245" t="s">
        <v>41</v>
      </c>
      <c r="O119" s="47"/>
      <c r="P119" s="246">
        <f>O119*H119</f>
        <v>0</v>
      </c>
      <c r="Q119" s="246">
        <v>0</v>
      </c>
      <c r="R119" s="246">
        <f>Q119*H119</f>
        <v>0</v>
      </c>
      <c r="S119" s="246">
        <v>0</v>
      </c>
      <c r="T119" s="247">
        <f>S119*H119</f>
        <v>0</v>
      </c>
      <c r="AR119" s="24" t="s">
        <v>404</v>
      </c>
      <c r="AT119" s="24" t="s">
        <v>300</v>
      </c>
      <c r="AU119" s="24" t="s">
        <v>16</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404</v>
      </c>
      <c r="BM119" s="24" t="s">
        <v>990</v>
      </c>
    </row>
    <row r="120" s="1" customFormat="1" ht="16.5" customHeight="1">
      <c r="B120" s="46"/>
      <c r="C120" s="237" t="s">
        <v>499</v>
      </c>
      <c r="D120" s="237" t="s">
        <v>300</v>
      </c>
      <c r="E120" s="238" t="s">
        <v>991</v>
      </c>
      <c r="F120" s="239" t="s">
        <v>992</v>
      </c>
      <c r="G120" s="240" t="s">
        <v>341</v>
      </c>
      <c r="H120" s="241">
        <v>1</v>
      </c>
      <c r="I120" s="242"/>
      <c r="J120" s="243">
        <f>ROUND(I120*H120,2)</f>
        <v>0</v>
      </c>
      <c r="K120" s="239" t="s">
        <v>403</v>
      </c>
      <c r="L120" s="72"/>
      <c r="M120" s="244" t="s">
        <v>21</v>
      </c>
      <c r="N120" s="245" t="s">
        <v>41</v>
      </c>
      <c r="O120" s="47"/>
      <c r="P120" s="246">
        <f>O120*H120</f>
        <v>0</v>
      </c>
      <c r="Q120" s="246">
        <v>0</v>
      </c>
      <c r="R120" s="246">
        <f>Q120*H120</f>
        <v>0</v>
      </c>
      <c r="S120" s="246">
        <v>0</v>
      </c>
      <c r="T120" s="247">
        <f>S120*H120</f>
        <v>0</v>
      </c>
      <c r="AR120" s="24" t="s">
        <v>404</v>
      </c>
      <c r="AT120" s="24" t="s">
        <v>300</v>
      </c>
      <c r="AU120" s="24" t="s">
        <v>16</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404</v>
      </c>
      <c r="BM120" s="24" t="s">
        <v>993</v>
      </c>
    </row>
    <row r="121" s="1" customFormat="1" ht="16.5" customHeight="1">
      <c r="B121" s="46"/>
      <c r="C121" s="237" t="s">
        <v>503</v>
      </c>
      <c r="D121" s="237" t="s">
        <v>300</v>
      </c>
      <c r="E121" s="238" t="s">
        <v>994</v>
      </c>
      <c r="F121" s="239" t="s">
        <v>995</v>
      </c>
      <c r="G121" s="240" t="s">
        <v>341</v>
      </c>
      <c r="H121" s="241">
        <v>4</v>
      </c>
      <c r="I121" s="242"/>
      <c r="J121" s="243">
        <f>ROUND(I121*H121,2)</f>
        <v>0</v>
      </c>
      <c r="K121" s="239" t="s">
        <v>403</v>
      </c>
      <c r="L121" s="72"/>
      <c r="M121" s="244" t="s">
        <v>21</v>
      </c>
      <c r="N121" s="245" t="s">
        <v>41</v>
      </c>
      <c r="O121" s="47"/>
      <c r="P121" s="246">
        <f>O121*H121</f>
        <v>0</v>
      </c>
      <c r="Q121" s="246">
        <v>0</v>
      </c>
      <c r="R121" s="246">
        <f>Q121*H121</f>
        <v>0</v>
      </c>
      <c r="S121" s="246">
        <v>0</v>
      </c>
      <c r="T121" s="247">
        <f>S121*H121</f>
        <v>0</v>
      </c>
      <c r="AR121" s="24" t="s">
        <v>404</v>
      </c>
      <c r="AT121" s="24" t="s">
        <v>300</v>
      </c>
      <c r="AU121" s="24" t="s">
        <v>16</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404</v>
      </c>
      <c r="BM121" s="24" t="s">
        <v>996</v>
      </c>
    </row>
    <row r="122" s="1" customFormat="1" ht="16.5" customHeight="1">
      <c r="B122" s="46"/>
      <c r="C122" s="237" t="s">
        <v>507</v>
      </c>
      <c r="D122" s="237" t="s">
        <v>300</v>
      </c>
      <c r="E122" s="238" t="s">
        <v>997</v>
      </c>
      <c r="F122" s="239" t="s">
        <v>998</v>
      </c>
      <c r="G122" s="240" t="s">
        <v>341</v>
      </c>
      <c r="H122" s="241">
        <v>4</v>
      </c>
      <c r="I122" s="242"/>
      <c r="J122" s="243">
        <f>ROUND(I122*H122,2)</f>
        <v>0</v>
      </c>
      <c r="K122" s="239" t="s">
        <v>21</v>
      </c>
      <c r="L122" s="72"/>
      <c r="M122" s="244" t="s">
        <v>21</v>
      </c>
      <c r="N122" s="245" t="s">
        <v>41</v>
      </c>
      <c r="O122" s="47"/>
      <c r="P122" s="246">
        <f>O122*H122</f>
        <v>0</v>
      </c>
      <c r="Q122" s="246">
        <v>0</v>
      </c>
      <c r="R122" s="246">
        <f>Q122*H122</f>
        <v>0</v>
      </c>
      <c r="S122" s="246">
        <v>0</v>
      </c>
      <c r="T122" s="247">
        <f>S122*H122</f>
        <v>0</v>
      </c>
      <c r="AR122" s="24" t="s">
        <v>404</v>
      </c>
      <c r="AT122" s="24" t="s">
        <v>300</v>
      </c>
      <c r="AU122" s="24" t="s">
        <v>16</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404</v>
      </c>
      <c r="BM122" s="24" t="s">
        <v>999</v>
      </c>
    </row>
    <row r="123" s="1" customFormat="1" ht="16.5" customHeight="1">
      <c r="B123" s="46"/>
      <c r="C123" s="237" t="s">
        <v>511</v>
      </c>
      <c r="D123" s="237" t="s">
        <v>300</v>
      </c>
      <c r="E123" s="238" t="s">
        <v>1000</v>
      </c>
      <c r="F123" s="239" t="s">
        <v>1001</v>
      </c>
      <c r="G123" s="240" t="s">
        <v>341</v>
      </c>
      <c r="H123" s="241">
        <v>4</v>
      </c>
      <c r="I123" s="242"/>
      <c r="J123" s="243">
        <f>ROUND(I123*H123,2)</f>
        <v>0</v>
      </c>
      <c r="K123" s="239" t="s">
        <v>403</v>
      </c>
      <c r="L123" s="72"/>
      <c r="M123" s="244" t="s">
        <v>21</v>
      </c>
      <c r="N123" s="245" t="s">
        <v>41</v>
      </c>
      <c r="O123" s="47"/>
      <c r="P123" s="246">
        <f>O123*H123</f>
        <v>0</v>
      </c>
      <c r="Q123" s="246">
        <v>0</v>
      </c>
      <c r="R123" s="246">
        <f>Q123*H123</f>
        <v>0</v>
      </c>
      <c r="S123" s="246">
        <v>0</v>
      </c>
      <c r="T123" s="247">
        <f>S123*H123</f>
        <v>0</v>
      </c>
      <c r="AR123" s="24" t="s">
        <v>404</v>
      </c>
      <c r="AT123" s="24" t="s">
        <v>300</v>
      </c>
      <c r="AU123" s="24" t="s">
        <v>16</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404</v>
      </c>
      <c r="BM123" s="24" t="s">
        <v>1002</v>
      </c>
    </row>
    <row r="124" s="1" customFormat="1" ht="38.25" customHeight="1">
      <c r="B124" s="46"/>
      <c r="C124" s="237" t="s">
        <v>515</v>
      </c>
      <c r="D124" s="237" t="s">
        <v>300</v>
      </c>
      <c r="E124" s="238" t="s">
        <v>1003</v>
      </c>
      <c r="F124" s="239" t="s">
        <v>1004</v>
      </c>
      <c r="G124" s="240" t="s">
        <v>341</v>
      </c>
      <c r="H124" s="241">
        <v>32</v>
      </c>
      <c r="I124" s="242"/>
      <c r="J124" s="243">
        <f>ROUND(I124*H124,2)</f>
        <v>0</v>
      </c>
      <c r="K124" s="239" t="s">
        <v>403</v>
      </c>
      <c r="L124" s="72"/>
      <c r="M124" s="244" t="s">
        <v>21</v>
      </c>
      <c r="N124" s="245" t="s">
        <v>41</v>
      </c>
      <c r="O124" s="47"/>
      <c r="P124" s="246">
        <f>O124*H124</f>
        <v>0</v>
      </c>
      <c r="Q124" s="246">
        <v>0</v>
      </c>
      <c r="R124" s="246">
        <f>Q124*H124</f>
        <v>0</v>
      </c>
      <c r="S124" s="246">
        <v>0</v>
      </c>
      <c r="T124" s="247">
        <f>S124*H124</f>
        <v>0</v>
      </c>
      <c r="AR124" s="24" t="s">
        <v>404</v>
      </c>
      <c r="AT124" s="24" t="s">
        <v>300</v>
      </c>
      <c r="AU124" s="24" t="s">
        <v>16</v>
      </c>
      <c r="AY124" s="24" t="s">
        <v>298</v>
      </c>
      <c r="BE124" s="248">
        <f>IF(N124="základní",J124,0)</f>
        <v>0</v>
      </c>
      <c r="BF124" s="248">
        <f>IF(N124="snížená",J124,0)</f>
        <v>0</v>
      </c>
      <c r="BG124" s="248">
        <f>IF(N124="zákl. přenesená",J124,0)</f>
        <v>0</v>
      </c>
      <c r="BH124" s="248">
        <f>IF(N124="sníž. přenesená",J124,0)</f>
        <v>0</v>
      </c>
      <c r="BI124" s="248">
        <f>IF(N124="nulová",J124,0)</f>
        <v>0</v>
      </c>
      <c r="BJ124" s="24" t="s">
        <v>16</v>
      </c>
      <c r="BK124" s="248">
        <f>ROUND(I124*H124,2)</f>
        <v>0</v>
      </c>
      <c r="BL124" s="24" t="s">
        <v>404</v>
      </c>
      <c r="BM124" s="24" t="s">
        <v>1005</v>
      </c>
    </row>
    <row r="125" s="1" customFormat="1" ht="38.25" customHeight="1">
      <c r="B125" s="46"/>
      <c r="C125" s="237" t="s">
        <v>519</v>
      </c>
      <c r="D125" s="237" t="s">
        <v>300</v>
      </c>
      <c r="E125" s="238" t="s">
        <v>1006</v>
      </c>
      <c r="F125" s="239" t="s">
        <v>1007</v>
      </c>
      <c r="G125" s="240" t="s">
        <v>341</v>
      </c>
      <c r="H125" s="241">
        <v>15</v>
      </c>
      <c r="I125" s="242"/>
      <c r="J125" s="243">
        <f>ROUND(I125*H125,2)</f>
        <v>0</v>
      </c>
      <c r="K125" s="239" t="s">
        <v>403</v>
      </c>
      <c r="L125" s="72"/>
      <c r="M125" s="244" t="s">
        <v>21</v>
      </c>
      <c r="N125" s="245" t="s">
        <v>41</v>
      </c>
      <c r="O125" s="47"/>
      <c r="P125" s="246">
        <f>O125*H125</f>
        <v>0</v>
      </c>
      <c r="Q125" s="246">
        <v>0</v>
      </c>
      <c r="R125" s="246">
        <f>Q125*H125</f>
        <v>0</v>
      </c>
      <c r="S125" s="246">
        <v>0</v>
      </c>
      <c r="T125" s="247">
        <f>S125*H125</f>
        <v>0</v>
      </c>
      <c r="AR125" s="24" t="s">
        <v>404</v>
      </c>
      <c r="AT125" s="24" t="s">
        <v>300</v>
      </c>
      <c r="AU125" s="24" t="s">
        <v>16</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404</v>
      </c>
      <c r="BM125" s="24" t="s">
        <v>1008</v>
      </c>
    </row>
    <row r="126" s="1" customFormat="1" ht="63.75" customHeight="1">
      <c r="B126" s="46"/>
      <c r="C126" s="237" t="s">
        <v>523</v>
      </c>
      <c r="D126" s="237" t="s">
        <v>300</v>
      </c>
      <c r="E126" s="238" t="s">
        <v>1009</v>
      </c>
      <c r="F126" s="239" t="s">
        <v>1010</v>
      </c>
      <c r="G126" s="240" t="s">
        <v>341</v>
      </c>
      <c r="H126" s="241">
        <v>15</v>
      </c>
      <c r="I126" s="242"/>
      <c r="J126" s="243">
        <f>ROUND(I126*H126,2)</f>
        <v>0</v>
      </c>
      <c r="K126" s="239" t="s">
        <v>403</v>
      </c>
      <c r="L126" s="72"/>
      <c r="M126" s="244" t="s">
        <v>21</v>
      </c>
      <c r="N126" s="245" t="s">
        <v>41</v>
      </c>
      <c r="O126" s="47"/>
      <c r="P126" s="246">
        <f>O126*H126</f>
        <v>0</v>
      </c>
      <c r="Q126" s="246">
        <v>0</v>
      </c>
      <c r="R126" s="246">
        <f>Q126*H126</f>
        <v>0</v>
      </c>
      <c r="S126" s="246">
        <v>0</v>
      </c>
      <c r="T126" s="247">
        <f>S126*H126</f>
        <v>0</v>
      </c>
      <c r="AR126" s="24" t="s">
        <v>404</v>
      </c>
      <c r="AT126" s="24" t="s">
        <v>300</v>
      </c>
      <c r="AU126" s="24" t="s">
        <v>16</v>
      </c>
      <c r="AY126" s="24" t="s">
        <v>298</v>
      </c>
      <c r="BE126" s="248">
        <f>IF(N126="základní",J126,0)</f>
        <v>0</v>
      </c>
      <c r="BF126" s="248">
        <f>IF(N126="snížená",J126,0)</f>
        <v>0</v>
      </c>
      <c r="BG126" s="248">
        <f>IF(N126="zákl. přenesená",J126,0)</f>
        <v>0</v>
      </c>
      <c r="BH126" s="248">
        <f>IF(N126="sníž. přenesená",J126,0)</f>
        <v>0</v>
      </c>
      <c r="BI126" s="248">
        <f>IF(N126="nulová",J126,0)</f>
        <v>0</v>
      </c>
      <c r="BJ126" s="24" t="s">
        <v>16</v>
      </c>
      <c r="BK126" s="248">
        <f>ROUND(I126*H126,2)</f>
        <v>0</v>
      </c>
      <c r="BL126" s="24" t="s">
        <v>404</v>
      </c>
      <c r="BM126" s="24" t="s">
        <v>1011</v>
      </c>
    </row>
    <row r="127" s="1" customFormat="1" ht="51" customHeight="1">
      <c r="B127" s="46"/>
      <c r="C127" s="237" t="s">
        <v>527</v>
      </c>
      <c r="D127" s="237" t="s">
        <v>300</v>
      </c>
      <c r="E127" s="238" t="s">
        <v>1012</v>
      </c>
      <c r="F127" s="239" t="s">
        <v>1013</v>
      </c>
      <c r="G127" s="240" t="s">
        <v>341</v>
      </c>
      <c r="H127" s="241">
        <v>32</v>
      </c>
      <c r="I127" s="242"/>
      <c r="J127" s="243">
        <f>ROUND(I127*H127,2)</f>
        <v>0</v>
      </c>
      <c r="K127" s="239" t="s">
        <v>403</v>
      </c>
      <c r="L127" s="72"/>
      <c r="M127" s="244" t="s">
        <v>21</v>
      </c>
      <c r="N127" s="245" t="s">
        <v>41</v>
      </c>
      <c r="O127" s="47"/>
      <c r="P127" s="246">
        <f>O127*H127</f>
        <v>0</v>
      </c>
      <c r="Q127" s="246">
        <v>0</v>
      </c>
      <c r="R127" s="246">
        <f>Q127*H127</f>
        <v>0</v>
      </c>
      <c r="S127" s="246">
        <v>0</v>
      </c>
      <c r="T127" s="247">
        <f>S127*H127</f>
        <v>0</v>
      </c>
      <c r="AR127" s="24" t="s">
        <v>404</v>
      </c>
      <c r="AT127" s="24" t="s">
        <v>300</v>
      </c>
      <c r="AU127" s="24" t="s">
        <v>16</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404</v>
      </c>
      <c r="BM127" s="24" t="s">
        <v>1014</v>
      </c>
    </row>
    <row r="128" s="1" customFormat="1" ht="25.5" customHeight="1">
      <c r="B128" s="46"/>
      <c r="C128" s="237" t="s">
        <v>531</v>
      </c>
      <c r="D128" s="237" t="s">
        <v>300</v>
      </c>
      <c r="E128" s="238" t="s">
        <v>1015</v>
      </c>
      <c r="F128" s="239" t="s">
        <v>1016</v>
      </c>
      <c r="G128" s="240" t="s">
        <v>341</v>
      </c>
      <c r="H128" s="241">
        <v>4</v>
      </c>
      <c r="I128" s="242"/>
      <c r="J128" s="243">
        <f>ROUND(I128*H128,2)</f>
        <v>0</v>
      </c>
      <c r="K128" s="239" t="s">
        <v>403</v>
      </c>
      <c r="L128" s="72"/>
      <c r="M128" s="244" t="s">
        <v>21</v>
      </c>
      <c r="N128" s="245" t="s">
        <v>41</v>
      </c>
      <c r="O128" s="47"/>
      <c r="P128" s="246">
        <f>O128*H128</f>
        <v>0</v>
      </c>
      <c r="Q128" s="246">
        <v>0</v>
      </c>
      <c r="R128" s="246">
        <f>Q128*H128</f>
        <v>0</v>
      </c>
      <c r="S128" s="246">
        <v>0</v>
      </c>
      <c r="T128" s="247">
        <f>S128*H128</f>
        <v>0</v>
      </c>
      <c r="AR128" s="24" t="s">
        <v>404</v>
      </c>
      <c r="AT128" s="24" t="s">
        <v>300</v>
      </c>
      <c r="AU128" s="24" t="s">
        <v>16</v>
      </c>
      <c r="AY128" s="24" t="s">
        <v>298</v>
      </c>
      <c r="BE128" s="248">
        <f>IF(N128="základní",J128,0)</f>
        <v>0</v>
      </c>
      <c r="BF128" s="248">
        <f>IF(N128="snížená",J128,0)</f>
        <v>0</v>
      </c>
      <c r="BG128" s="248">
        <f>IF(N128="zákl. přenesená",J128,0)</f>
        <v>0</v>
      </c>
      <c r="BH128" s="248">
        <f>IF(N128="sníž. přenesená",J128,0)</f>
        <v>0</v>
      </c>
      <c r="BI128" s="248">
        <f>IF(N128="nulová",J128,0)</f>
        <v>0</v>
      </c>
      <c r="BJ128" s="24" t="s">
        <v>16</v>
      </c>
      <c r="BK128" s="248">
        <f>ROUND(I128*H128,2)</f>
        <v>0</v>
      </c>
      <c r="BL128" s="24" t="s">
        <v>404</v>
      </c>
      <c r="BM128" s="24" t="s">
        <v>1017</v>
      </c>
    </row>
    <row r="129" s="1" customFormat="1" ht="16.5" customHeight="1">
      <c r="B129" s="46"/>
      <c r="C129" s="284" t="s">
        <v>535</v>
      </c>
      <c r="D129" s="284" t="s">
        <v>333</v>
      </c>
      <c r="E129" s="285" t="s">
        <v>1018</v>
      </c>
      <c r="F129" s="286" t="s">
        <v>1019</v>
      </c>
      <c r="G129" s="287" t="s">
        <v>341</v>
      </c>
      <c r="H129" s="288">
        <v>453</v>
      </c>
      <c r="I129" s="289"/>
      <c r="J129" s="290">
        <f>ROUND(I129*H129,2)</f>
        <v>0</v>
      </c>
      <c r="K129" s="286" t="s">
        <v>403</v>
      </c>
      <c r="L129" s="291"/>
      <c r="M129" s="292" t="s">
        <v>21</v>
      </c>
      <c r="N129" s="293" t="s">
        <v>41</v>
      </c>
      <c r="O129" s="47"/>
      <c r="P129" s="246">
        <f>O129*H129</f>
        <v>0</v>
      </c>
      <c r="Q129" s="246">
        <v>0</v>
      </c>
      <c r="R129" s="246">
        <f>Q129*H129</f>
        <v>0</v>
      </c>
      <c r="S129" s="246">
        <v>0</v>
      </c>
      <c r="T129" s="247">
        <f>S129*H129</f>
        <v>0</v>
      </c>
      <c r="AR129" s="24" t="s">
        <v>370</v>
      </c>
      <c r="AT129" s="24" t="s">
        <v>333</v>
      </c>
      <c r="AU129" s="24" t="s">
        <v>16</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370</v>
      </c>
      <c r="BM129" s="24" t="s">
        <v>1020</v>
      </c>
    </row>
    <row r="130" s="1" customFormat="1" ht="16.5" customHeight="1">
      <c r="B130" s="46"/>
      <c r="C130" s="284" t="s">
        <v>539</v>
      </c>
      <c r="D130" s="284" t="s">
        <v>333</v>
      </c>
      <c r="E130" s="285" t="s">
        <v>1021</v>
      </c>
      <c r="F130" s="286" t="s">
        <v>1022</v>
      </c>
      <c r="G130" s="287" t="s">
        <v>341</v>
      </c>
      <c r="H130" s="288">
        <v>45</v>
      </c>
      <c r="I130" s="289"/>
      <c r="J130" s="290">
        <f>ROUND(I130*H130,2)</f>
        <v>0</v>
      </c>
      <c r="K130" s="286" t="s">
        <v>403</v>
      </c>
      <c r="L130" s="291"/>
      <c r="M130" s="292" t="s">
        <v>21</v>
      </c>
      <c r="N130" s="293" t="s">
        <v>41</v>
      </c>
      <c r="O130" s="47"/>
      <c r="P130" s="246">
        <f>O130*H130</f>
        <v>0</v>
      </c>
      <c r="Q130" s="246">
        <v>0</v>
      </c>
      <c r="R130" s="246">
        <f>Q130*H130</f>
        <v>0</v>
      </c>
      <c r="S130" s="246">
        <v>0</v>
      </c>
      <c r="T130" s="247">
        <f>S130*H130</f>
        <v>0</v>
      </c>
      <c r="AR130" s="24" t="s">
        <v>370</v>
      </c>
      <c r="AT130" s="24" t="s">
        <v>333</v>
      </c>
      <c r="AU130" s="24" t="s">
        <v>16</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370</v>
      </c>
      <c r="BM130" s="24" t="s">
        <v>1023</v>
      </c>
    </row>
    <row r="131" s="1" customFormat="1" ht="16.5" customHeight="1">
      <c r="B131" s="46"/>
      <c r="C131" s="284" t="s">
        <v>543</v>
      </c>
      <c r="D131" s="284" t="s">
        <v>333</v>
      </c>
      <c r="E131" s="285" t="s">
        <v>1024</v>
      </c>
      <c r="F131" s="286" t="s">
        <v>1025</v>
      </c>
      <c r="G131" s="287" t="s">
        <v>341</v>
      </c>
      <c r="H131" s="288">
        <v>230</v>
      </c>
      <c r="I131" s="289"/>
      <c r="J131" s="290">
        <f>ROUND(I131*H131,2)</f>
        <v>0</v>
      </c>
      <c r="K131" s="286" t="s">
        <v>403</v>
      </c>
      <c r="L131" s="291"/>
      <c r="M131" s="292" t="s">
        <v>21</v>
      </c>
      <c r="N131" s="293" t="s">
        <v>41</v>
      </c>
      <c r="O131" s="47"/>
      <c r="P131" s="246">
        <f>O131*H131</f>
        <v>0</v>
      </c>
      <c r="Q131" s="246">
        <v>0</v>
      </c>
      <c r="R131" s="246">
        <f>Q131*H131</f>
        <v>0</v>
      </c>
      <c r="S131" s="246">
        <v>0</v>
      </c>
      <c r="T131" s="247">
        <f>S131*H131</f>
        <v>0</v>
      </c>
      <c r="AR131" s="24" t="s">
        <v>370</v>
      </c>
      <c r="AT131" s="24" t="s">
        <v>333</v>
      </c>
      <c r="AU131" s="24" t="s">
        <v>16</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370</v>
      </c>
      <c r="BM131" s="24" t="s">
        <v>1026</v>
      </c>
    </row>
    <row r="132" s="1" customFormat="1" ht="16.5" customHeight="1">
      <c r="B132" s="46"/>
      <c r="C132" s="284" t="s">
        <v>547</v>
      </c>
      <c r="D132" s="284" t="s">
        <v>333</v>
      </c>
      <c r="E132" s="285" t="s">
        <v>1027</v>
      </c>
      <c r="F132" s="286" t="s">
        <v>1028</v>
      </c>
      <c r="G132" s="287" t="s">
        <v>341</v>
      </c>
      <c r="H132" s="288">
        <v>58</v>
      </c>
      <c r="I132" s="289"/>
      <c r="J132" s="290">
        <f>ROUND(I132*H132,2)</f>
        <v>0</v>
      </c>
      <c r="K132" s="286" t="s">
        <v>403</v>
      </c>
      <c r="L132" s="291"/>
      <c r="M132" s="292" t="s">
        <v>21</v>
      </c>
      <c r="N132" s="293" t="s">
        <v>41</v>
      </c>
      <c r="O132" s="47"/>
      <c r="P132" s="246">
        <f>O132*H132</f>
        <v>0</v>
      </c>
      <c r="Q132" s="246">
        <v>0</v>
      </c>
      <c r="R132" s="246">
        <f>Q132*H132</f>
        <v>0</v>
      </c>
      <c r="S132" s="246">
        <v>0</v>
      </c>
      <c r="T132" s="247">
        <f>S132*H132</f>
        <v>0</v>
      </c>
      <c r="AR132" s="24" t="s">
        <v>370</v>
      </c>
      <c r="AT132" s="24" t="s">
        <v>333</v>
      </c>
      <c r="AU132" s="24" t="s">
        <v>16</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370</v>
      </c>
      <c r="BM132" s="24" t="s">
        <v>1029</v>
      </c>
    </row>
    <row r="133" s="1" customFormat="1" ht="16.5" customHeight="1">
      <c r="B133" s="46"/>
      <c r="C133" s="284" t="s">
        <v>551</v>
      </c>
      <c r="D133" s="284" t="s">
        <v>333</v>
      </c>
      <c r="E133" s="285" t="s">
        <v>1030</v>
      </c>
      <c r="F133" s="286" t="s">
        <v>1031</v>
      </c>
      <c r="G133" s="287" t="s">
        <v>341</v>
      </c>
      <c r="H133" s="288">
        <v>8</v>
      </c>
      <c r="I133" s="289"/>
      <c r="J133" s="290">
        <f>ROUND(I133*H133,2)</f>
        <v>0</v>
      </c>
      <c r="K133" s="286" t="s">
        <v>403</v>
      </c>
      <c r="L133" s="291"/>
      <c r="M133" s="292" t="s">
        <v>21</v>
      </c>
      <c r="N133" s="293" t="s">
        <v>41</v>
      </c>
      <c r="O133" s="47"/>
      <c r="P133" s="246">
        <f>O133*H133</f>
        <v>0</v>
      </c>
      <c r="Q133" s="246">
        <v>0</v>
      </c>
      <c r="R133" s="246">
        <f>Q133*H133</f>
        <v>0</v>
      </c>
      <c r="S133" s="246">
        <v>0</v>
      </c>
      <c r="T133" s="247">
        <f>S133*H133</f>
        <v>0</v>
      </c>
      <c r="AR133" s="24" t="s">
        <v>370</v>
      </c>
      <c r="AT133" s="24" t="s">
        <v>333</v>
      </c>
      <c r="AU133" s="24" t="s">
        <v>16</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370</v>
      </c>
      <c r="BM133" s="24" t="s">
        <v>1032</v>
      </c>
    </row>
    <row r="134" s="1" customFormat="1" ht="16.5" customHeight="1">
      <c r="B134" s="46"/>
      <c r="C134" s="284" t="s">
        <v>555</v>
      </c>
      <c r="D134" s="284" t="s">
        <v>333</v>
      </c>
      <c r="E134" s="285" t="s">
        <v>1033</v>
      </c>
      <c r="F134" s="286" t="s">
        <v>1034</v>
      </c>
      <c r="G134" s="287" t="s">
        <v>341</v>
      </c>
      <c r="H134" s="288">
        <v>4</v>
      </c>
      <c r="I134" s="289"/>
      <c r="J134" s="290">
        <f>ROUND(I134*H134,2)</f>
        <v>0</v>
      </c>
      <c r="K134" s="286" t="s">
        <v>403</v>
      </c>
      <c r="L134" s="291"/>
      <c r="M134" s="292" t="s">
        <v>21</v>
      </c>
      <c r="N134" s="293" t="s">
        <v>41</v>
      </c>
      <c r="O134" s="47"/>
      <c r="P134" s="246">
        <f>O134*H134</f>
        <v>0</v>
      </c>
      <c r="Q134" s="246">
        <v>0</v>
      </c>
      <c r="R134" s="246">
        <f>Q134*H134</f>
        <v>0</v>
      </c>
      <c r="S134" s="246">
        <v>0</v>
      </c>
      <c r="T134" s="247">
        <f>S134*H134</f>
        <v>0</v>
      </c>
      <c r="AR134" s="24" t="s">
        <v>370</v>
      </c>
      <c r="AT134" s="24" t="s">
        <v>333</v>
      </c>
      <c r="AU134" s="24" t="s">
        <v>16</v>
      </c>
      <c r="AY134" s="24" t="s">
        <v>298</v>
      </c>
      <c r="BE134" s="248">
        <f>IF(N134="základní",J134,0)</f>
        <v>0</v>
      </c>
      <c r="BF134" s="248">
        <f>IF(N134="snížená",J134,0)</f>
        <v>0</v>
      </c>
      <c r="BG134" s="248">
        <f>IF(N134="zákl. přenesená",J134,0)</f>
        <v>0</v>
      </c>
      <c r="BH134" s="248">
        <f>IF(N134="sníž. přenesená",J134,0)</f>
        <v>0</v>
      </c>
      <c r="BI134" s="248">
        <f>IF(N134="nulová",J134,0)</f>
        <v>0</v>
      </c>
      <c r="BJ134" s="24" t="s">
        <v>16</v>
      </c>
      <c r="BK134" s="248">
        <f>ROUND(I134*H134,2)</f>
        <v>0</v>
      </c>
      <c r="BL134" s="24" t="s">
        <v>370</v>
      </c>
      <c r="BM134" s="24" t="s">
        <v>1035</v>
      </c>
    </row>
    <row r="135" s="1" customFormat="1" ht="16.5" customHeight="1">
      <c r="B135" s="46"/>
      <c r="C135" s="284" t="s">
        <v>559</v>
      </c>
      <c r="D135" s="284" t="s">
        <v>333</v>
      </c>
      <c r="E135" s="285" t="s">
        <v>1036</v>
      </c>
      <c r="F135" s="286" t="s">
        <v>1037</v>
      </c>
      <c r="G135" s="287" t="s">
        <v>341</v>
      </c>
      <c r="H135" s="288">
        <v>100</v>
      </c>
      <c r="I135" s="289"/>
      <c r="J135" s="290">
        <f>ROUND(I135*H135,2)</f>
        <v>0</v>
      </c>
      <c r="K135" s="286" t="s">
        <v>403</v>
      </c>
      <c r="L135" s="291"/>
      <c r="M135" s="292" t="s">
        <v>21</v>
      </c>
      <c r="N135" s="293" t="s">
        <v>41</v>
      </c>
      <c r="O135" s="47"/>
      <c r="P135" s="246">
        <f>O135*H135</f>
        <v>0</v>
      </c>
      <c r="Q135" s="246">
        <v>0</v>
      </c>
      <c r="R135" s="246">
        <f>Q135*H135</f>
        <v>0</v>
      </c>
      <c r="S135" s="246">
        <v>0</v>
      </c>
      <c r="T135" s="247">
        <f>S135*H135</f>
        <v>0</v>
      </c>
      <c r="AR135" s="24" t="s">
        <v>370</v>
      </c>
      <c r="AT135" s="24" t="s">
        <v>333</v>
      </c>
      <c r="AU135" s="24" t="s">
        <v>16</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370</v>
      </c>
      <c r="BM135" s="24" t="s">
        <v>1038</v>
      </c>
    </row>
    <row r="136" s="1" customFormat="1" ht="16.5" customHeight="1">
      <c r="B136" s="46"/>
      <c r="C136" s="284" t="s">
        <v>563</v>
      </c>
      <c r="D136" s="284" t="s">
        <v>333</v>
      </c>
      <c r="E136" s="285" t="s">
        <v>1039</v>
      </c>
      <c r="F136" s="286" t="s">
        <v>1040</v>
      </c>
      <c r="G136" s="287" t="s">
        <v>341</v>
      </c>
      <c r="H136" s="288">
        <v>4</v>
      </c>
      <c r="I136" s="289"/>
      <c r="J136" s="290">
        <f>ROUND(I136*H136,2)</f>
        <v>0</v>
      </c>
      <c r="K136" s="286" t="s">
        <v>403</v>
      </c>
      <c r="L136" s="291"/>
      <c r="M136" s="292" t="s">
        <v>21</v>
      </c>
      <c r="N136" s="293" t="s">
        <v>41</v>
      </c>
      <c r="O136" s="47"/>
      <c r="P136" s="246">
        <f>O136*H136</f>
        <v>0</v>
      </c>
      <c r="Q136" s="246">
        <v>0</v>
      </c>
      <c r="R136" s="246">
        <f>Q136*H136</f>
        <v>0</v>
      </c>
      <c r="S136" s="246">
        <v>0</v>
      </c>
      <c r="T136" s="247">
        <f>S136*H136</f>
        <v>0</v>
      </c>
      <c r="AR136" s="24" t="s">
        <v>370</v>
      </c>
      <c r="AT136" s="24" t="s">
        <v>333</v>
      </c>
      <c r="AU136" s="24" t="s">
        <v>16</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370</v>
      </c>
      <c r="BM136" s="24" t="s">
        <v>1041</v>
      </c>
    </row>
    <row r="137" s="1" customFormat="1" ht="16.5" customHeight="1">
      <c r="B137" s="46"/>
      <c r="C137" s="284" t="s">
        <v>567</v>
      </c>
      <c r="D137" s="284" t="s">
        <v>333</v>
      </c>
      <c r="E137" s="285" t="s">
        <v>1042</v>
      </c>
      <c r="F137" s="286" t="s">
        <v>1043</v>
      </c>
      <c r="G137" s="287" t="s">
        <v>341</v>
      </c>
      <c r="H137" s="288">
        <v>2</v>
      </c>
      <c r="I137" s="289"/>
      <c r="J137" s="290">
        <f>ROUND(I137*H137,2)</f>
        <v>0</v>
      </c>
      <c r="K137" s="286" t="s">
        <v>403</v>
      </c>
      <c r="L137" s="291"/>
      <c r="M137" s="292" t="s">
        <v>21</v>
      </c>
      <c r="N137" s="293" t="s">
        <v>41</v>
      </c>
      <c r="O137" s="47"/>
      <c r="P137" s="246">
        <f>O137*H137</f>
        <v>0</v>
      </c>
      <c r="Q137" s="246">
        <v>0</v>
      </c>
      <c r="R137" s="246">
        <f>Q137*H137</f>
        <v>0</v>
      </c>
      <c r="S137" s="246">
        <v>0</v>
      </c>
      <c r="T137" s="247">
        <f>S137*H137</f>
        <v>0</v>
      </c>
      <c r="AR137" s="24" t="s">
        <v>370</v>
      </c>
      <c r="AT137" s="24" t="s">
        <v>333</v>
      </c>
      <c r="AU137" s="24" t="s">
        <v>16</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370</v>
      </c>
      <c r="BM137" s="24" t="s">
        <v>1044</v>
      </c>
    </row>
    <row r="138" s="1" customFormat="1" ht="16.5" customHeight="1">
      <c r="B138" s="46"/>
      <c r="C138" s="284" t="s">
        <v>571</v>
      </c>
      <c r="D138" s="284" t="s">
        <v>333</v>
      </c>
      <c r="E138" s="285" t="s">
        <v>1045</v>
      </c>
      <c r="F138" s="286" t="s">
        <v>1046</v>
      </c>
      <c r="G138" s="287" t="s">
        <v>341</v>
      </c>
      <c r="H138" s="288">
        <v>2</v>
      </c>
      <c r="I138" s="289"/>
      <c r="J138" s="290">
        <f>ROUND(I138*H138,2)</f>
        <v>0</v>
      </c>
      <c r="K138" s="286" t="s">
        <v>403</v>
      </c>
      <c r="L138" s="291"/>
      <c r="M138" s="292" t="s">
        <v>21</v>
      </c>
      <c r="N138" s="293" t="s">
        <v>41</v>
      </c>
      <c r="O138" s="47"/>
      <c r="P138" s="246">
        <f>O138*H138</f>
        <v>0</v>
      </c>
      <c r="Q138" s="246">
        <v>0</v>
      </c>
      <c r="R138" s="246">
        <f>Q138*H138</f>
        <v>0</v>
      </c>
      <c r="S138" s="246">
        <v>0</v>
      </c>
      <c r="T138" s="247">
        <f>S138*H138</f>
        <v>0</v>
      </c>
      <c r="AR138" s="24" t="s">
        <v>370</v>
      </c>
      <c r="AT138" s="24" t="s">
        <v>333</v>
      </c>
      <c r="AU138" s="24" t="s">
        <v>16</v>
      </c>
      <c r="AY138" s="24" t="s">
        <v>298</v>
      </c>
      <c r="BE138" s="248">
        <f>IF(N138="základní",J138,0)</f>
        <v>0</v>
      </c>
      <c r="BF138" s="248">
        <f>IF(N138="snížená",J138,0)</f>
        <v>0</v>
      </c>
      <c r="BG138" s="248">
        <f>IF(N138="zákl. přenesená",J138,0)</f>
        <v>0</v>
      </c>
      <c r="BH138" s="248">
        <f>IF(N138="sníž. přenesená",J138,0)</f>
        <v>0</v>
      </c>
      <c r="BI138" s="248">
        <f>IF(N138="nulová",J138,0)</f>
        <v>0</v>
      </c>
      <c r="BJ138" s="24" t="s">
        <v>16</v>
      </c>
      <c r="BK138" s="248">
        <f>ROUND(I138*H138,2)</f>
        <v>0</v>
      </c>
      <c r="BL138" s="24" t="s">
        <v>370</v>
      </c>
      <c r="BM138" s="24" t="s">
        <v>1047</v>
      </c>
    </row>
    <row r="139" s="1" customFormat="1" ht="16.5" customHeight="1">
      <c r="B139" s="46"/>
      <c r="C139" s="284" t="s">
        <v>575</v>
      </c>
      <c r="D139" s="284" t="s">
        <v>333</v>
      </c>
      <c r="E139" s="285" t="s">
        <v>1048</v>
      </c>
      <c r="F139" s="286" t="s">
        <v>1049</v>
      </c>
      <c r="G139" s="287" t="s">
        <v>341</v>
      </c>
      <c r="H139" s="288">
        <v>2</v>
      </c>
      <c r="I139" s="289"/>
      <c r="J139" s="290">
        <f>ROUND(I139*H139,2)</f>
        <v>0</v>
      </c>
      <c r="K139" s="286" t="s">
        <v>403</v>
      </c>
      <c r="L139" s="291"/>
      <c r="M139" s="292" t="s">
        <v>21</v>
      </c>
      <c r="N139" s="293" t="s">
        <v>41</v>
      </c>
      <c r="O139" s="47"/>
      <c r="P139" s="246">
        <f>O139*H139</f>
        <v>0</v>
      </c>
      <c r="Q139" s="246">
        <v>0</v>
      </c>
      <c r="R139" s="246">
        <f>Q139*H139</f>
        <v>0</v>
      </c>
      <c r="S139" s="246">
        <v>0</v>
      </c>
      <c r="T139" s="247">
        <f>S139*H139</f>
        <v>0</v>
      </c>
      <c r="AR139" s="24" t="s">
        <v>370</v>
      </c>
      <c r="AT139" s="24" t="s">
        <v>333</v>
      </c>
      <c r="AU139" s="24" t="s">
        <v>16</v>
      </c>
      <c r="AY139" s="24" t="s">
        <v>298</v>
      </c>
      <c r="BE139" s="248">
        <f>IF(N139="základní",J139,0)</f>
        <v>0</v>
      </c>
      <c r="BF139" s="248">
        <f>IF(N139="snížená",J139,0)</f>
        <v>0</v>
      </c>
      <c r="BG139" s="248">
        <f>IF(N139="zákl. přenesená",J139,0)</f>
        <v>0</v>
      </c>
      <c r="BH139" s="248">
        <f>IF(N139="sníž. přenesená",J139,0)</f>
        <v>0</v>
      </c>
      <c r="BI139" s="248">
        <f>IF(N139="nulová",J139,0)</f>
        <v>0</v>
      </c>
      <c r="BJ139" s="24" t="s">
        <v>16</v>
      </c>
      <c r="BK139" s="248">
        <f>ROUND(I139*H139,2)</f>
        <v>0</v>
      </c>
      <c r="BL139" s="24" t="s">
        <v>370</v>
      </c>
      <c r="BM139" s="24" t="s">
        <v>1050</v>
      </c>
    </row>
    <row r="140" s="1" customFormat="1" ht="51" customHeight="1">
      <c r="B140" s="46"/>
      <c r="C140" s="284" t="s">
        <v>579</v>
      </c>
      <c r="D140" s="284" t="s">
        <v>333</v>
      </c>
      <c r="E140" s="285" t="s">
        <v>1051</v>
      </c>
      <c r="F140" s="286" t="s">
        <v>1052</v>
      </c>
      <c r="G140" s="287" t="s">
        <v>341</v>
      </c>
      <c r="H140" s="288">
        <v>1</v>
      </c>
      <c r="I140" s="289"/>
      <c r="J140" s="290">
        <f>ROUND(I140*H140,2)</f>
        <v>0</v>
      </c>
      <c r="K140" s="286" t="s">
        <v>403</v>
      </c>
      <c r="L140" s="291"/>
      <c r="M140" s="292" t="s">
        <v>21</v>
      </c>
      <c r="N140" s="293" t="s">
        <v>41</v>
      </c>
      <c r="O140" s="47"/>
      <c r="P140" s="246">
        <f>O140*H140</f>
        <v>0</v>
      </c>
      <c r="Q140" s="246">
        <v>0</v>
      </c>
      <c r="R140" s="246">
        <f>Q140*H140</f>
        <v>0</v>
      </c>
      <c r="S140" s="246">
        <v>0</v>
      </c>
      <c r="T140" s="247">
        <f>S140*H140</f>
        <v>0</v>
      </c>
      <c r="AR140" s="24" t="s">
        <v>370</v>
      </c>
      <c r="AT140" s="24" t="s">
        <v>333</v>
      </c>
      <c r="AU140" s="24" t="s">
        <v>16</v>
      </c>
      <c r="AY140" s="24" t="s">
        <v>298</v>
      </c>
      <c r="BE140" s="248">
        <f>IF(N140="základní",J140,0)</f>
        <v>0</v>
      </c>
      <c r="BF140" s="248">
        <f>IF(N140="snížená",J140,0)</f>
        <v>0</v>
      </c>
      <c r="BG140" s="248">
        <f>IF(N140="zákl. přenesená",J140,0)</f>
        <v>0</v>
      </c>
      <c r="BH140" s="248">
        <f>IF(N140="sníž. přenesená",J140,0)</f>
        <v>0</v>
      </c>
      <c r="BI140" s="248">
        <f>IF(N140="nulová",J140,0)</f>
        <v>0</v>
      </c>
      <c r="BJ140" s="24" t="s">
        <v>16</v>
      </c>
      <c r="BK140" s="248">
        <f>ROUND(I140*H140,2)</f>
        <v>0</v>
      </c>
      <c r="BL140" s="24" t="s">
        <v>370</v>
      </c>
      <c r="BM140" s="24" t="s">
        <v>1053</v>
      </c>
    </row>
    <row r="141" s="1" customFormat="1" ht="25.5" customHeight="1">
      <c r="B141" s="46"/>
      <c r="C141" s="284" t="s">
        <v>583</v>
      </c>
      <c r="D141" s="284" t="s">
        <v>333</v>
      </c>
      <c r="E141" s="285" t="s">
        <v>1054</v>
      </c>
      <c r="F141" s="286" t="s">
        <v>1055</v>
      </c>
      <c r="G141" s="287" t="s">
        <v>341</v>
      </c>
      <c r="H141" s="288">
        <v>42</v>
      </c>
      <c r="I141" s="289"/>
      <c r="J141" s="290">
        <f>ROUND(I141*H141,2)</f>
        <v>0</v>
      </c>
      <c r="K141" s="286" t="s">
        <v>403</v>
      </c>
      <c r="L141" s="291"/>
      <c r="M141" s="292" t="s">
        <v>21</v>
      </c>
      <c r="N141" s="293" t="s">
        <v>41</v>
      </c>
      <c r="O141" s="47"/>
      <c r="P141" s="246">
        <f>O141*H141</f>
        <v>0</v>
      </c>
      <c r="Q141" s="246">
        <v>0</v>
      </c>
      <c r="R141" s="246">
        <f>Q141*H141</f>
        <v>0</v>
      </c>
      <c r="S141" s="246">
        <v>0</v>
      </c>
      <c r="T141" s="247">
        <f>S141*H141</f>
        <v>0</v>
      </c>
      <c r="AR141" s="24" t="s">
        <v>370</v>
      </c>
      <c r="AT141" s="24" t="s">
        <v>333</v>
      </c>
      <c r="AU141" s="24" t="s">
        <v>16</v>
      </c>
      <c r="AY141" s="24" t="s">
        <v>298</v>
      </c>
      <c r="BE141" s="248">
        <f>IF(N141="základní",J141,0)</f>
        <v>0</v>
      </c>
      <c r="BF141" s="248">
        <f>IF(N141="snížená",J141,0)</f>
        <v>0</v>
      </c>
      <c r="BG141" s="248">
        <f>IF(N141="zákl. přenesená",J141,0)</f>
        <v>0</v>
      </c>
      <c r="BH141" s="248">
        <f>IF(N141="sníž. přenesená",J141,0)</f>
        <v>0</v>
      </c>
      <c r="BI141" s="248">
        <f>IF(N141="nulová",J141,0)</f>
        <v>0</v>
      </c>
      <c r="BJ141" s="24" t="s">
        <v>16</v>
      </c>
      <c r="BK141" s="248">
        <f>ROUND(I141*H141,2)</f>
        <v>0</v>
      </c>
      <c r="BL141" s="24" t="s">
        <v>370</v>
      </c>
      <c r="BM141" s="24" t="s">
        <v>1056</v>
      </c>
    </row>
    <row r="142" s="1" customFormat="1" ht="25.5" customHeight="1">
      <c r="B142" s="46"/>
      <c r="C142" s="284" t="s">
        <v>587</v>
      </c>
      <c r="D142" s="284" t="s">
        <v>333</v>
      </c>
      <c r="E142" s="285" t="s">
        <v>1057</v>
      </c>
      <c r="F142" s="286" t="s">
        <v>1058</v>
      </c>
      <c r="G142" s="287" t="s">
        <v>341</v>
      </c>
      <c r="H142" s="288">
        <v>7</v>
      </c>
      <c r="I142" s="289"/>
      <c r="J142" s="290">
        <f>ROUND(I142*H142,2)</f>
        <v>0</v>
      </c>
      <c r="K142" s="286" t="s">
        <v>403</v>
      </c>
      <c r="L142" s="291"/>
      <c r="M142" s="292" t="s">
        <v>21</v>
      </c>
      <c r="N142" s="293" t="s">
        <v>41</v>
      </c>
      <c r="O142" s="47"/>
      <c r="P142" s="246">
        <f>O142*H142</f>
        <v>0</v>
      </c>
      <c r="Q142" s="246">
        <v>0</v>
      </c>
      <c r="R142" s="246">
        <f>Q142*H142</f>
        <v>0</v>
      </c>
      <c r="S142" s="246">
        <v>0</v>
      </c>
      <c r="T142" s="247">
        <f>S142*H142</f>
        <v>0</v>
      </c>
      <c r="AR142" s="24" t="s">
        <v>370</v>
      </c>
      <c r="AT142" s="24" t="s">
        <v>333</v>
      </c>
      <c r="AU142" s="24" t="s">
        <v>16</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370</v>
      </c>
      <c r="BM142" s="24" t="s">
        <v>1059</v>
      </c>
    </row>
    <row r="143" s="1" customFormat="1" ht="25.5" customHeight="1">
      <c r="B143" s="46"/>
      <c r="C143" s="284" t="s">
        <v>591</v>
      </c>
      <c r="D143" s="284" t="s">
        <v>333</v>
      </c>
      <c r="E143" s="285" t="s">
        <v>1060</v>
      </c>
      <c r="F143" s="286" t="s">
        <v>1061</v>
      </c>
      <c r="G143" s="287" t="s">
        <v>341</v>
      </c>
      <c r="H143" s="288">
        <v>17</v>
      </c>
      <c r="I143" s="289"/>
      <c r="J143" s="290">
        <f>ROUND(I143*H143,2)</f>
        <v>0</v>
      </c>
      <c r="K143" s="286" t="s">
        <v>403</v>
      </c>
      <c r="L143" s="291"/>
      <c r="M143" s="292" t="s">
        <v>21</v>
      </c>
      <c r="N143" s="293" t="s">
        <v>41</v>
      </c>
      <c r="O143" s="47"/>
      <c r="P143" s="246">
        <f>O143*H143</f>
        <v>0</v>
      </c>
      <c r="Q143" s="246">
        <v>0</v>
      </c>
      <c r="R143" s="246">
        <f>Q143*H143</f>
        <v>0</v>
      </c>
      <c r="S143" s="246">
        <v>0</v>
      </c>
      <c r="T143" s="247">
        <f>S143*H143</f>
        <v>0</v>
      </c>
      <c r="AR143" s="24" t="s">
        <v>370</v>
      </c>
      <c r="AT143" s="24" t="s">
        <v>333</v>
      </c>
      <c r="AU143" s="24" t="s">
        <v>16</v>
      </c>
      <c r="AY143" s="24" t="s">
        <v>298</v>
      </c>
      <c r="BE143" s="248">
        <f>IF(N143="základní",J143,0)</f>
        <v>0</v>
      </c>
      <c r="BF143" s="248">
        <f>IF(N143="snížená",J143,0)</f>
        <v>0</v>
      </c>
      <c r="BG143" s="248">
        <f>IF(N143="zákl. přenesená",J143,0)</f>
        <v>0</v>
      </c>
      <c r="BH143" s="248">
        <f>IF(N143="sníž. přenesená",J143,0)</f>
        <v>0</v>
      </c>
      <c r="BI143" s="248">
        <f>IF(N143="nulová",J143,0)</f>
        <v>0</v>
      </c>
      <c r="BJ143" s="24" t="s">
        <v>16</v>
      </c>
      <c r="BK143" s="248">
        <f>ROUND(I143*H143,2)</f>
        <v>0</v>
      </c>
      <c r="BL143" s="24" t="s">
        <v>370</v>
      </c>
      <c r="BM143" s="24" t="s">
        <v>1062</v>
      </c>
    </row>
    <row r="144" s="1" customFormat="1" ht="25.5" customHeight="1">
      <c r="B144" s="46"/>
      <c r="C144" s="284" t="s">
        <v>595</v>
      </c>
      <c r="D144" s="284" t="s">
        <v>333</v>
      </c>
      <c r="E144" s="285" t="s">
        <v>1063</v>
      </c>
      <c r="F144" s="286" t="s">
        <v>1064</v>
      </c>
      <c r="G144" s="287" t="s">
        <v>341</v>
      </c>
      <c r="H144" s="288">
        <v>10</v>
      </c>
      <c r="I144" s="289"/>
      <c r="J144" s="290">
        <f>ROUND(I144*H144,2)</f>
        <v>0</v>
      </c>
      <c r="K144" s="286" t="s">
        <v>403</v>
      </c>
      <c r="L144" s="291"/>
      <c r="M144" s="292" t="s">
        <v>21</v>
      </c>
      <c r="N144" s="293" t="s">
        <v>41</v>
      </c>
      <c r="O144" s="47"/>
      <c r="P144" s="246">
        <f>O144*H144</f>
        <v>0</v>
      </c>
      <c r="Q144" s="246">
        <v>0</v>
      </c>
      <c r="R144" s="246">
        <f>Q144*H144</f>
        <v>0</v>
      </c>
      <c r="S144" s="246">
        <v>0</v>
      </c>
      <c r="T144" s="247">
        <f>S144*H144</f>
        <v>0</v>
      </c>
      <c r="AR144" s="24" t="s">
        <v>370</v>
      </c>
      <c r="AT144" s="24" t="s">
        <v>333</v>
      </c>
      <c r="AU144" s="24" t="s">
        <v>16</v>
      </c>
      <c r="AY144" s="24" t="s">
        <v>298</v>
      </c>
      <c r="BE144" s="248">
        <f>IF(N144="základní",J144,0)</f>
        <v>0</v>
      </c>
      <c r="BF144" s="248">
        <f>IF(N144="snížená",J144,0)</f>
        <v>0</v>
      </c>
      <c r="BG144" s="248">
        <f>IF(N144="zákl. přenesená",J144,0)</f>
        <v>0</v>
      </c>
      <c r="BH144" s="248">
        <f>IF(N144="sníž. přenesená",J144,0)</f>
        <v>0</v>
      </c>
      <c r="BI144" s="248">
        <f>IF(N144="nulová",J144,0)</f>
        <v>0</v>
      </c>
      <c r="BJ144" s="24" t="s">
        <v>16</v>
      </c>
      <c r="BK144" s="248">
        <f>ROUND(I144*H144,2)</f>
        <v>0</v>
      </c>
      <c r="BL144" s="24" t="s">
        <v>370</v>
      </c>
      <c r="BM144" s="24" t="s">
        <v>1065</v>
      </c>
    </row>
    <row r="145" s="1" customFormat="1" ht="25.5" customHeight="1">
      <c r="B145" s="46"/>
      <c r="C145" s="284" t="s">
        <v>1066</v>
      </c>
      <c r="D145" s="284" t="s">
        <v>333</v>
      </c>
      <c r="E145" s="285" t="s">
        <v>1067</v>
      </c>
      <c r="F145" s="286" t="s">
        <v>1068</v>
      </c>
      <c r="G145" s="287" t="s">
        <v>341</v>
      </c>
      <c r="H145" s="288">
        <v>8</v>
      </c>
      <c r="I145" s="289"/>
      <c r="J145" s="290">
        <f>ROUND(I145*H145,2)</f>
        <v>0</v>
      </c>
      <c r="K145" s="286" t="s">
        <v>403</v>
      </c>
      <c r="L145" s="291"/>
      <c r="M145" s="292" t="s">
        <v>21</v>
      </c>
      <c r="N145" s="293" t="s">
        <v>41</v>
      </c>
      <c r="O145" s="47"/>
      <c r="P145" s="246">
        <f>O145*H145</f>
        <v>0</v>
      </c>
      <c r="Q145" s="246">
        <v>0</v>
      </c>
      <c r="R145" s="246">
        <f>Q145*H145</f>
        <v>0</v>
      </c>
      <c r="S145" s="246">
        <v>0</v>
      </c>
      <c r="T145" s="247">
        <f>S145*H145</f>
        <v>0</v>
      </c>
      <c r="AR145" s="24" t="s">
        <v>370</v>
      </c>
      <c r="AT145" s="24" t="s">
        <v>333</v>
      </c>
      <c r="AU145" s="24" t="s">
        <v>16</v>
      </c>
      <c r="AY145" s="24" t="s">
        <v>298</v>
      </c>
      <c r="BE145" s="248">
        <f>IF(N145="základní",J145,0)</f>
        <v>0</v>
      </c>
      <c r="BF145" s="248">
        <f>IF(N145="snížená",J145,0)</f>
        <v>0</v>
      </c>
      <c r="BG145" s="248">
        <f>IF(N145="zákl. přenesená",J145,0)</f>
        <v>0</v>
      </c>
      <c r="BH145" s="248">
        <f>IF(N145="sníž. přenesená",J145,0)</f>
        <v>0</v>
      </c>
      <c r="BI145" s="248">
        <f>IF(N145="nulová",J145,0)</f>
        <v>0</v>
      </c>
      <c r="BJ145" s="24" t="s">
        <v>16</v>
      </c>
      <c r="BK145" s="248">
        <f>ROUND(I145*H145,2)</f>
        <v>0</v>
      </c>
      <c r="BL145" s="24" t="s">
        <v>370</v>
      </c>
      <c r="BM145" s="24" t="s">
        <v>1069</v>
      </c>
    </row>
    <row r="146" s="1" customFormat="1" ht="25.5" customHeight="1">
      <c r="B146" s="46"/>
      <c r="C146" s="284" t="s">
        <v>1070</v>
      </c>
      <c r="D146" s="284" t="s">
        <v>333</v>
      </c>
      <c r="E146" s="285" t="s">
        <v>1071</v>
      </c>
      <c r="F146" s="286" t="s">
        <v>1072</v>
      </c>
      <c r="G146" s="287" t="s">
        <v>341</v>
      </c>
      <c r="H146" s="288">
        <v>6</v>
      </c>
      <c r="I146" s="289"/>
      <c r="J146" s="290">
        <f>ROUND(I146*H146,2)</f>
        <v>0</v>
      </c>
      <c r="K146" s="286" t="s">
        <v>403</v>
      </c>
      <c r="L146" s="291"/>
      <c r="M146" s="292" t="s">
        <v>21</v>
      </c>
      <c r="N146" s="293" t="s">
        <v>41</v>
      </c>
      <c r="O146" s="47"/>
      <c r="P146" s="246">
        <f>O146*H146</f>
        <v>0</v>
      </c>
      <c r="Q146" s="246">
        <v>0</v>
      </c>
      <c r="R146" s="246">
        <f>Q146*H146</f>
        <v>0</v>
      </c>
      <c r="S146" s="246">
        <v>0</v>
      </c>
      <c r="T146" s="247">
        <f>S146*H146</f>
        <v>0</v>
      </c>
      <c r="AR146" s="24" t="s">
        <v>370</v>
      </c>
      <c r="AT146" s="24" t="s">
        <v>333</v>
      </c>
      <c r="AU146" s="24" t="s">
        <v>16</v>
      </c>
      <c r="AY146" s="24" t="s">
        <v>298</v>
      </c>
      <c r="BE146" s="248">
        <f>IF(N146="základní",J146,0)</f>
        <v>0</v>
      </c>
      <c r="BF146" s="248">
        <f>IF(N146="snížená",J146,0)</f>
        <v>0</v>
      </c>
      <c r="BG146" s="248">
        <f>IF(N146="zákl. přenesená",J146,0)</f>
        <v>0</v>
      </c>
      <c r="BH146" s="248">
        <f>IF(N146="sníž. přenesená",J146,0)</f>
        <v>0</v>
      </c>
      <c r="BI146" s="248">
        <f>IF(N146="nulová",J146,0)</f>
        <v>0</v>
      </c>
      <c r="BJ146" s="24" t="s">
        <v>16</v>
      </c>
      <c r="BK146" s="248">
        <f>ROUND(I146*H146,2)</f>
        <v>0</v>
      </c>
      <c r="BL146" s="24" t="s">
        <v>370</v>
      </c>
      <c r="BM146" s="24" t="s">
        <v>1073</v>
      </c>
    </row>
    <row r="147" s="1" customFormat="1" ht="25.5" customHeight="1">
      <c r="B147" s="46"/>
      <c r="C147" s="284" t="s">
        <v>1074</v>
      </c>
      <c r="D147" s="284" t="s">
        <v>333</v>
      </c>
      <c r="E147" s="285" t="s">
        <v>1075</v>
      </c>
      <c r="F147" s="286" t="s">
        <v>1076</v>
      </c>
      <c r="G147" s="287" t="s">
        <v>341</v>
      </c>
      <c r="H147" s="288">
        <v>12</v>
      </c>
      <c r="I147" s="289"/>
      <c r="J147" s="290">
        <f>ROUND(I147*H147,2)</f>
        <v>0</v>
      </c>
      <c r="K147" s="286" t="s">
        <v>403</v>
      </c>
      <c r="L147" s="291"/>
      <c r="M147" s="292" t="s">
        <v>21</v>
      </c>
      <c r="N147" s="293" t="s">
        <v>41</v>
      </c>
      <c r="O147" s="47"/>
      <c r="P147" s="246">
        <f>O147*H147</f>
        <v>0</v>
      </c>
      <c r="Q147" s="246">
        <v>0</v>
      </c>
      <c r="R147" s="246">
        <f>Q147*H147</f>
        <v>0</v>
      </c>
      <c r="S147" s="246">
        <v>0</v>
      </c>
      <c r="T147" s="247">
        <f>S147*H147</f>
        <v>0</v>
      </c>
      <c r="AR147" s="24" t="s">
        <v>370</v>
      </c>
      <c r="AT147" s="24" t="s">
        <v>333</v>
      </c>
      <c r="AU147" s="24" t="s">
        <v>16</v>
      </c>
      <c r="AY147" s="24" t="s">
        <v>298</v>
      </c>
      <c r="BE147" s="248">
        <f>IF(N147="základní",J147,0)</f>
        <v>0</v>
      </c>
      <c r="BF147" s="248">
        <f>IF(N147="snížená",J147,0)</f>
        <v>0</v>
      </c>
      <c r="BG147" s="248">
        <f>IF(N147="zákl. přenesená",J147,0)</f>
        <v>0</v>
      </c>
      <c r="BH147" s="248">
        <f>IF(N147="sníž. přenesená",J147,0)</f>
        <v>0</v>
      </c>
      <c r="BI147" s="248">
        <f>IF(N147="nulová",J147,0)</f>
        <v>0</v>
      </c>
      <c r="BJ147" s="24" t="s">
        <v>16</v>
      </c>
      <c r="BK147" s="248">
        <f>ROUND(I147*H147,2)</f>
        <v>0</v>
      </c>
      <c r="BL147" s="24" t="s">
        <v>370</v>
      </c>
      <c r="BM147" s="24" t="s">
        <v>1077</v>
      </c>
    </row>
    <row r="148" s="1" customFormat="1" ht="25.5" customHeight="1">
      <c r="B148" s="46"/>
      <c r="C148" s="284" t="s">
        <v>1078</v>
      </c>
      <c r="D148" s="284" t="s">
        <v>333</v>
      </c>
      <c r="E148" s="285" t="s">
        <v>1079</v>
      </c>
      <c r="F148" s="286" t="s">
        <v>1080</v>
      </c>
      <c r="G148" s="287" t="s">
        <v>341</v>
      </c>
      <c r="H148" s="288">
        <v>4</v>
      </c>
      <c r="I148" s="289"/>
      <c r="J148" s="290">
        <f>ROUND(I148*H148,2)</f>
        <v>0</v>
      </c>
      <c r="K148" s="286" t="s">
        <v>403</v>
      </c>
      <c r="L148" s="291"/>
      <c r="M148" s="292" t="s">
        <v>21</v>
      </c>
      <c r="N148" s="293" t="s">
        <v>41</v>
      </c>
      <c r="O148" s="47"/>
      <c r="P148" s="246">
        <f>O148*H148</f>
        <v>0</v>
      </c>
      <c r="Q148" s="246">
        <v>0</v>
      </c>
      <c r="R148" s="246">
        <f>Q148*H148</f>
        <v>0</v>
      </c>
      <c r="S148" s="246">
        <v>0</v>
      </c>
      <c r="T148" s="247">
        <f>S148*H148</f>
        <v>0</v>
      </c>
      <c r="AR148" s="24" t="s">
        <v>370</v>
      </c>
      <c r="AT148" s="24" t="s">
        <v>333</v>
      </c>
      <c r="AU148" s="24" t="s">
        <v>16</v>
      </c>
      <c r="AY148" s="24" t="s">
        <v>298</v>
      </c>
      <c r="BE148" s="248">
        <f>IF(N148="základní",J148,0)</f>
        <v>0</v>
      </c>
      <c r="BF148" s="248">
        <f>IF(N148="snížená",J148,0)</f>
        <v>0</v>
      </c>
      <c r="BG148" s="248">
        <f>IF(N148="zákl. přenesená",J148,0)</f>
        <v>0</v>
      </c>
      <c r="BH148" s="248">
        <f>IF(N148="sníž. přenesená",J148,0)</f>
        <v>0</v>
      </c>
      <c r="BI148" s="248">
        <f>IF(N148="nulová",J148,0)</f>
        <v>0</v>
      </c>
      <c r="BJ148" s="24" t="s">
        <v>16</v>
      </c>
      <c r="BK148" s="248">
        <f>ROUND(I148*H148,2)</f>
        <v>0</v>
      </c>
      <c r="BL148" s="24" t="s">
        <v>370</v>
      </c>
      <c r="BM148" s="24" t="s">
        <v>1081</v>
      </c>
    </row>
    <row r="149" s="1" customFormat="1" ht="25.5" customHeight="1">
      <c r="B149" s="46"/>
      <c r="C149" s="284" t="s">
        <v>1082</v>
      </c>
      <c r="D149" s="284" t="s">
        <v>333</v>
      </c>
      <c r="E149" s="285" t="s">
        <v>1083</v>
      </c>
      <c r="F149" s="286" t="s">
        <v>1084</v>
      </c>
      <c r="G149" s="287" t="s">
        <v>341</v>
      </c>
      <c r="H149" s="288">
        <v>8</v>
      </c>
      <c r="I149" s="289"/>
      <c r="J149" s="290">
        <f>ROUND(I149*H149,2)</f>
        <v>0</v>
      </c>
      <c r="K149" s="286" t="s">
        <v>403</v>
      </c>
      <c r="L149" s="291"/>
      <c r="M149" s="292" t="s">
        <v>21</v>
      </c>
      <c r="N149" s="293" t="s">
        <v>41</v>
      </c>
      <c r="O149" s="47"/>
      <c r="P149" s="246">
        <f>O149*H149</f>
        <v>0</v>
      </c>
      <c r="Q149" s="246">
        <v>0</v>
      </c>
      <c r="R149" s="246">
        <f>Q149*H149</f>
        <v>0</v>
      </c>
      <c r="S149" s="246">
        <v>0</v>
      </c>
      <c r="T149" s="247">
        <f>S149*H149</f>
        <v>0</v>
      </c>
      <c r="AR149" s="24" t="s">
        <v>370</v>
      </c>
      <c r="AT149" s="24" t="s">
        <v>333</v>
      </c>
      <c r="AU149" s="24" t="s">
        <v>16</v>
      </c>
      <c r="AY149" s="24" t="s">
        <v>298</v>
      </c>
      <c r="BE149" s="248">
        <f>IF(N149="základní",J149,0)</f>
        <v>0</v>
      </c>
      <c r="BF149" s="248">
        <f>IF(N149="snížená",J149,0)</f>
        <v>0</v>
      </c>
      <c r="BG149" s="248">
        <f>IF(N149="zákl. přenesená",J149,0)</f>
        <v>0</v>
      </c>
      <c r="BH149" s="248">
        <f>IF(N149="sníž. přenesená",J149,0)</f>
        <v>0</v>
      </c>
      <c r="BI149" s="248">
        <f>IF(N149="nulová",J149,0)</f>
        <v>0</v>
      </c>
      <c r="BJ149" s="24" t="s">
        <v>16</v>
      </c>
      <c r="BK149" s="248">
        <f>ROUND(I149*H149,2)</f>
        <v>0</v>
      </c>
      <c r="BL149" s="24" t="s">
        <v>370</v>
      </c>
      <c r="BM149" s="24" t="s">
        <v>1085</v>
      </c>
    </row>
    <row r="150" s="1" customFormat="1" ht="25.5" customHeight="1">
      <c r="B150" s="46"/>
      <c r="C150" s="284" t="s">
        <v>1086</v>
      </c>
      <c r="D150" s="284" t="s">
        <v>333</v>
      </c>
      <c r="E150" s="285" t="s">
        <v>1087</v>
      </c>
      <c r="F150" s="286" t="s">
        <v>1088</v>
      </c>
      <c r="G150" s="287" t="s">
        <v>341</v>
      </c>
      <c r="H150" s="288">
        <v>16</v>
      </c>
      <c r="I150" s="289"/>
      <c r="J150" s="290">
        <f>ROUND(I150*H150,2)</f>
        <v>0</v>
      </c>
      <c r="K150" s="286" t="s">
        <v>21</v>
      </c>
      <c r="L150" s="291"/>
      <c r="M150" s="292" t="s">
        <v>21</v>
      </c>
      <c r="N150" s="293" t="s">
        <v>41</v>
      </c>
      <c r="O150" s="47"/>
      <c r="P150" s="246">
        <f>O150*H150</f>
        <v>0</v>
      </c>
      <c r="Q150" s="246">
        <v>0</v>
      </c>
      <c r="R150" s="246">
        <f>Q150*H150</f>
        <v>0</v>
      </c>
      <c r="S150" s="246">
        <v>0</v>
      </c>
      <c r="T150" s="247">
        <f>S150*H150</f>
        <v>0</v>
      </c>
      <c r="AR150" s="24" t="s">
        <v>370</v>
      </c>
      <c r="AT150" s="24" t="s">
        <v>333</v>
      </c>
      <c r="AU150" s="24" t="s">
        <v>16</v>
      </c>
      <c r="AY150" s="24" t="s">
        <v>298</v>
      </c>
      <c r="BE150" s="248">
        <f>IF(N150="základní",J150,0)</f>
        <v>0</v>
      </c>
      <c r="BF150" s="248">
        <f>IF(N150="snížená",J150,0)</f>
        <v>0</v>
      </c>
      <c r="BG150" s="248">
        <f>IF(N150="zákl. přenesená",J150,0)</f>
        <v>0</v>
      </c>
      <c r="BH150" s="248">
        <f>IF(N150="sníž. přenesená",J150,0)</f>
        <v>0</v>
      </c>
      <c r="BI150" s="248">
        <f>IF(N150="nulová",J150,0)</f>
        <v>0</v>
      </c>
      <c r="BJ150" s="24" t="s">
        <v>16</v>
      </c>
      <c r="BK150" s="248">
        <f>ROUND(I150*H150,2)</f>
        <v>0</v>
      </c>
      <c r="BL150" s="24" t="s">
        <v>370</v>
      </c>
      <c r="BM150" s="24" t="s">
        <v>1089</v>
      </c>
    </row>
    <row r="151" s="1" customFormat="1">
      <c r="B151" s="46"/>
      <c r="C151" s="74"/>
      <c r="D151" s="251" t="s">
        <v>320</v>
      </c>
      <c r="E151" s="74"/>
      <c r="F151" s="282" t="s">
        <v>1090</v>
      </c>
      <c r="G151" s="74"/>
      <c r="H151" s="74"/>
      <c r="I151" s="204"/>
      <c r="J151" s="74"/>
      <c r="K151" s="74"/>
      <c r="L151" s="72"/>
      <c r="M151" s="283"/>
      <c r="N151" s="47"/>
      <c r="O151" s="47"/>
      <c r="P151" s="47"/>
      <c r="Q151" s="47"/>
      <c r="R151" s="47"/>
      <c r="S151" s="47"/>
      <c r="T151" s="95"/>
      <c r="AT151" s="24" t="s">
        <v>320</v>
      </c>
      <c r="AU151" s="24" t="s">
        <v>16</v>
      </c>
    </row>
    <row r="152" s="1" customFormat="1" ht="25.5" customHeight="1">
      <c r="B152" s="46"/>
      <c r="C152" s="284" t="s">
        <v>1091</v>
      </c>
      <c r="D152" s="284" t="s">
        <v>333</v>
      </c>
      <c r="E152" s="285" t="s">
        <v>1092</v>
      </c>
      <c r="F152" s="286" t="s">
        <v>1093</v>
      </c>
      <c r="G152" s="287" t="s">
        <v>341</v>
      </c>
      <c r="H152" s="288">
        <v>2</v>
      </c>
      <c r="I152" s="289"/>
      <c r="J152" s="290">
        <f>ROUND(I152*H152,2)</f>
        <v>0</v>
      </c>
      <c r="K152" s="286" t="s">
        <v>403</v>
      </c>
      <c r="L152" s="291"/>
      <c r="M152" s="292" t="s">
        <v>21</v>
      </c>
      <c r="N152" s="293" t="s">
        <v>41</v>
      </c>
      <c r="O152" s="47"/>
      <c r="P152" s="246">
        <f>O152*H152</f>
        <v>0</v>
      </c>
      <c r="Q152" s="246">
        <v>0</v>
      </c>
      <c r="R152" s="246">
        <f>Q152*H152</f>
        <v>0</v>
      </c>
      <c r="S152" s="246">
        <v>0</v>
      </c>
      <c r="T152" s="247">
        <f>S152*H152</f>
        <v>0</v>
      </c>
      <c r="AR152" s="24" t="s">
        <v>370</v>
      </c>
      <c r="AT152" s="24" t="s">
        <v>333</v>
      </c>
      <c r="AU152" s="24" t="s">
        <v>16</v>
      </c>
      <c r="AY152" s="24" t="s">
        <v>298</v>
      </c>
      <c r="BE152" s="248">
        <f>IF(N152="základní",J152,0)</f>
        <v>0</v>
      </c>
      <c r="BF152" s="248">
        <f>IF(N152="snížená",J152,0)</f>
        <v>0</v>
      </c>
      <c r="BG152" s="248">
        <f>IF(N152="zákl. přenesená",J152,0)</f>
        <v>0</v>
      </c>
      <c r="BH152" s="248">
        <f>IF(N152="sníž. přenesená",J152,0)</f>
        <v>0</v>
      </c>
      <c r="BI152" s="248">
        <f>IF(N152="nulová",J152,0)</f>
        <v>0</v>
      </c>
      <c r="BJ152" s="24" t="s">
        <v>16</v>
      </c>
      <c r="BK152" s="248">
        <f>ROUND(I152*H152,2)</f>
        <v>0</v>
      </c>
      <c r="BL152" s="24" t="s">
        <v>370</v>
      </c>
      <c r="BM152" s="24" t="s">
        <v>1094</v>
      </c>
    </row>
    <row r="153" s="1" customFormat="1" ht="16.5" customHeight="1">
      <c r="B153" s="46"/>
      <c r="C153" s="284" t="s">
        <v>1095</v>
      </c>
      <c r="D153" s="284" t="s">
        <v>333</v>
      </c>
      <c r="E153" s="285" t="s">
        <v>1096</v>
      </c>
      <c r="F153" s="286" t="s">
        <v>1097</v>
      </c>
      <c r="G153" s="287" t="s">
        <v>341</v>
      </c>
      <c r="H153" s="288">
        <v>2</v>
      </c>
      <c r="I153" s="289"/>
      <c r="J153" s="290">
        <f>ROUND(I153*H153,2)</f>
        <v>0</v>
      </c>
      <c r="K153" s="286" t="s">
        <v>21</v>
      </c>
      <c r="L153" s="291"/>
      <c r="M153" s="292" t="s">
        <v>21</v>
      </c>
      <c r="N153" s="293" t="s">
        <v>41</v>
      </c>
      <c r="O153" s="47"/>
      <c r="P153" s="246">
        <f>O153*H153</f>
        <v>0</v>
      </c>
      <c r="Q153" s="246">
        <v>0</v>
      </c>
      <c r="R153" s="246">
        <f>Q153*H153</f>
        <v>0</v>
      </c>
      <c r="S153" s="246">
        <v>0</v>
      </c>
      <c r="T153" s="247">
        <f>S153*H153</f>
        <v>0</v>
      </c>
      <c r="AR153" s="24" t="s">
        <v>370</v>
      </c>
      <c r="AT153" s="24" t="s">
        <v>333</v>
      </c>
      <c r="AU153" s="24" t="s">
        <v>16</v>
      </c>
      <c r="AY153" s="24" t="s">
        <v>298</v>
      </c>
      <c r="BE153" s="248">
        <f>IF(N153="základní",J153,0)</f>
        <v>0</v>
      </c>
      <c r="BF153" s="248">
        <f>IF(N153="snížená",J153,0)</f>
        <v>0</v>
      </c>
      <c r="BG153" s="248">
        <f>IF(N153="zákl. přenesená",J153,0)</f>
        <v>0</v>
      </c>
      <c r="BH153" s="248">
        <f>IF(N153="sníž. přenesená",J153,0)</f>
        <v>0</v>
      </c>
      <c r="BI153" s="248">
        <f>IF(N153="nulová",J153,0)</f>
        <v>0</v>
      </c>
      <c r="BJ153" s="24" t="s">
        <v>16</v>
      </c>
      <c r="BK153" s="248">
        <f>ROUND(I153*H153,2)</f>
        <v>0</v>
      </c>
      <c r="BL153" s="24" t="s">
        <v>370</v>
      </c>
      <c r="BM153" s="24" t="s">
        <v>1098</v>
      </c>
    </row>
    <row r="154" s="1" customFormat="1" ht="25.5" customHeight="1">
      <c r="B154" s="46"/>
      <c r="C154" s="284" t="s">
        <v>1099</v>
      </c>
      <c r="D154" s="284" t="s">
        <v>333</v>
      </c>
      <c r="E154" s="285" t="s">
        <v>1100</v>
      </c>
      <c r="F154" s="286" t="s">
        <v>1101</v>
      </c>
      <c r="G154" s="287" t="s">
        <v>341</v>
      </c>
      <c r="H154" s="288">
        <v>1</v>
      </c>
      <c r="I154" s="289"/>
      <c r="J154" s="290">
        <f>ROUND(I154*H154,2)</f>
        <v>0</v>
      </c>
      <c r="K154" s="286" t="s">
        <v>403</v>
      </c>
      <c r="L154" s="291"/>
      <c r="M154" s="292" t="s">
        <v>21</v>
      </c>
      <c r="N154" s="293" t="s">
        <v>41</v>
      </c>
      <c r="O154" s="47"/>
      <c r="P154" s="246">
        <f>O154*H154</f>
        <v>0</v>
      </c>
      <c r="Q154" s="246">
        <v>0</v>
      </c>
      <c r="R154" s="246">
        <f>Q154*H154</f>
        <v>0</v>
      </c>
      <c r="S154" s="246">
        <v>0</v>
      </c>
      <c r="T154" s="247">
        <f>S154*H154</f>
        <v>0</v>
      </c>
      <c r="AR154" s="24" t="s">
        <v>370</v>
      </c>
      <c r="AT154" s="24" t="s">
        <v>333</v>
      </c>
      <c r="AU154" s="24" t="s">
        <v>16</v>
      </c>
      <c r="AY154" s="24" t="s">
        <v>298</v>
      </c>
      <c r="BE154" s="248">
        <f>IF(N154="základní",J154,0)</f>
        <v>0</v>
      </c>
      <c r="BF154" s="248">
        <f>IF(N154="snížená",J154,0)</f>
        <v>0</v>
      </c>
      <c r="BG154" s="248">
        <f>IF(N154="zákl. přenesená",J154,0)</f>
        <v>0</v>
      </c>
      <c r="BH154" s="248">
        <f>IF(N154="sníž. přenesená",J154,0)</f>
        <v>0</v>
      </c>
      <c r="BI154" s="248">
        <f>IF(N154="nulová",J154,0)</f>
        <v>0</v>
      </c>
      <c r="BJ154" s="24" t="s">
        <v>16</v>
      </c>
      <c r="BK154" s="248">
        <f>ROUND(I154*H154,2)</f>
        <v>0</v>
      </c>
      <c r="BL154" s="24" t="s">
        <v>370</v>
      </c>
      <c r="BM154" s="24" t="s">
        <v>1102</v>
      </c>
    </row>
    <row r="155" s="1" customFormat="1" ht="25.5" customHeight="1">
      <c r="B155" s="46"/>
      <c r="C155" s="284" t="s">
        <v>364</v>
      </c>
      <c r="D155" s="284" t="s">
        <v>333</v>
      </c>
      <c r="E155" s="285" t="s">
        <v>1103</v>
      </c>
      <c r="F155" s="286" t="s">
        <v>1104</v>
      </c>
      <c r="G155" s="287" t="s">
        <v>341</v>
      </c>
      <c r="H155" s="288">
        <v>2</v>
      </c>
      <c r="I155" s="289"/>
      <c r="J155" s="290">
        <f>ROUND(I155*H155,2)</f>
        <v>0</v>
      </c>
      <c r="K155" s="286" t="s">
        <v>403</v>
      </c>
      <c r="L155" s="291"/>
      <c r="M155" s="292" t="s">
        <v>21</v>
      </c>
      <c r="N155" s="293" t="s">
        <v>41</v>
      </c>
      <c r="O155" s="47"/>
      <c r="P155" s="246">
        <f>O155*H155</f>
        <v>0</v>
      </c>
      <c r="Q155" s="246">
        <v>0</v>
      </c>
      <c r="R155" s="246">
        <f>Q155*H155</f>
        <v>0</v>
      </c>
      <c r="S155" s="246">
        <v>0</v>
      </c>
      <c r="T155" s="247">
        <f>S155*H155</f>
        <v>0</v>
      </c>
      <c r="AR155" s="24" t="s">
        <v>370</v>
      </c>
      <c r="AT155" s="24" t="s">
        <v>333</v>
      </c>
      <c r="AU155" s="24" t="s">
        <v>16</v>
      </c>
      <c r="AY155" s="24" t="s">
        <v>298</v>
      </c>
      <c r="BE155" s="248">
        <f>IF(N155="základní",J155,0)</f>
        <v>0</v>
      </c>
      <c r="BF155" s="248">
        <f>IF(N155="snížená",J155,0)</f>
        <v>0</v>
      </c>
      <c r="BG155" s="248">
        <f>IF(N155="zákl. přenesená",J155,0)</f>
        <v>0</v>
      </c>
      <c r="BH155" s="248">
        <f>IF(N155="sníž. přenesená",J155,0)</f>
        <v>0</v>
      </c>
      <c r="BI155" s="248">
        <f>IF(N155="nulová",J155,0)</f>
        <v>0</v>
      </c>
      <c r="BJ155" s="24" t="s">
        <v>16</v>
      </c>
      <c r="BK155" s="248">
        <f>ROUND(I155*H155,2)</f>
        <v>0</v>
      </c>
      <c r="BL155" s="24" t="s">
        <v>370</v>
      </c>
      <c r="BM155" s="24" t="s">
        <v>1105</v>
      </c>
    </row>
    <row r="156" s="1" customFormat="1" ht="16.5" customHeight="1">
      <c r="B156" s="46"/>
      <c r="C156" s="284" t="s">
        <v>1106</v>
      </c>
      <c r="D156" s="284" t="s">
        <v>333</v>
      </c>
      <c r="E156" s="285" t="s">
        <v>1107</v>
      </c>
      <c r="F156" s="286" t="s">
        <v>1108</v>
      </c>
      <c r="G156" s="287" t="s">
        <v>341</v>
      </c>
      <c r="H156" s="288">
        <v>2</v>
      </c>
      <c r="I156" s="289"/>
      <c r="J156" s="290">
        <f>ROUND(I156*H156,2)</f>
        <v>0</v>
      </c>
      <c r="K156" s="286" t="s">
        <v>403</v>
      </c>
      <c r="L156" s="291"/>
      <c r="M156" s="292" t="s">
        <v>21</v>
      </c>
      <c r="N156" s="293" t="s">
        <v>41</v>
      </c>
      <c r="O156" s="47"/>
      <c r="P156" s="246">
        <f>O156*H156</f>
        <v>0</v>
      </c>
      <c r="Q156" s="246">
        <v>0</v>
      </c>
      <c r="R156" s="246">
        <f>Q156*H156</f>
        <v>0</v>
      </c>
      <c r="S156" s="246">
        <v>0</v>
      </c>
      <c r="T156" s="247">
        <f>S156*H156</f>
        <v>0</v>
      </c>
      <c r="AR156" s="24" t="s">
        <v>370</v>
      </c>
      <c r="AT156" s="24" t="s">
        <v>333</v>
      </c>
      <c r="AU156" s="24" t="s">
        <v>16</v>
      </c>
      <c r="AY156" s="24" t="s">
        <v>298</v>
      </c>
      <c r="BE156" s="248">
        <f>IF(N156="základní",J156,0)</f>
        <v>0</v>
      </c>
      <c r="BF156" s="248">
        <f>IF(N156="snížená",J156,0)</f>
        <v>0</v>
      </c>
      <c r="BG156" s="248">
        <f>IF(N156="zákl. přenesená",J156,0)</f>
        <v>0</v>
      </c>
      <c r="BH156" s="248">
        <f>IF(N156="sníž. přenesená",J156,0)</f>
        <v>0</v>
      </c>
      <c r="BI156" s="248">
        <f>IF(N156="nulová",J156,0)</f>
        <v>0</v>
      </c>
      <c r="BJ156" s="24" t="s">
        <v>16</v>
      </c>
      <c r="BK156" s="248">
        <f>ROUND(I156*H156,2)</f>
        <v>0</v>
      </c>
      <c r="BL156" s="24" t="s">
        <v>370</v>
      </c>
      <c r="BM156" s="24" t="s">
        <v>1109</v>
      </c>
    </row>
    <row r="157" s="1" customFormat="1" ht="25.5" customHeight="1">
      <c r="B157" s="46"/>
      <c r="C157" s="284" t="s">
        <v>1110</v>
      </c>
      <c r="D157" s="284" t="s">
        <v>333</v>
      </c>
      <c r="E157" s="285" t="s">
        <v>1111</v>
      </c>
      <c r="F157" s="286" t="s">
        <v>1112</v>
      </c>
      <c r="G157" s="287" t="s">
        <v>341</v>
      </c>
      <c r="H157" s="288">
        <v>1</v>
      </c>
      <c r="I157" s="289"/>
      <c r="J157" s="290">
        <f>ROUND(I157*H157,2)</f>
        <v>0</v>
      </c>
      <c r="K157" s="286" t="s">
        <v>403</v>
      </c>
      <c r="L157" s="291"/>
      <c r="M157" s="292" t="s">
        <v>21</v>
      </c>
      <c r="N157" s="293" t="s">
        <v>41</v>
      </c>
      <c r="O157" s="47"/>
      <c r="P157" s="246">
        <f>O157*H157</f>
        <v>0</v>
      </c>
      <c r="Q157" s="246">
        <v>0</v>
      </c>
      <c r="R157" s="246">
        <f>Q157*H157</f>
        <v>0</v>
      </c>
      <c r="S157" s="246">
        <v>0</v>
      </c>
      <c r="T157" s="247">
        <f>S157*H157</f>
        <v>0</v>
      </c>
      <c r="AR157" s="24" t="s">
        <v>370</v>
      </c>
      <c r="AT157" s="24" t="s">
        <v>333</v>
      </c>
      <c r="AU157" s="24" t="s">
        <v>16</v>
      </c>
      <c r="AY157" s="24" t="s">
        <v>298</v>
      </c>
      <c r="BE157" s="248">
        <f>IF(N157="základní",J157,0)</f>
        <v>0</v>
      </c>
      <c r="BF157" s="248">
        <f>IF(N157="snížená",J157,0)</f>
        <v>0</v>
      </c>
      <c r="BG157" s="248">
        <f>IF(N157="zákl. přenesená",J157,0)</f>
        <v>0</v>
      </c>
      <c r="BH157" s="248">
        <f>IF(N157="sníž. přenesená",J157,0)</f>
        <v>0</v>
      </c>
      <c r="BI157" s="248">
        <f>IF(N157="nulová",J157,0)</f>
        <v>0</v>
      </c>
      <c r="BJ157" s="24" t="s">
        <v>16</v>
      </c>
      <c r="BK157" s="248">
        <f>ROUND(I157*H157,2)</f>
        <v>0</v>
      </c>
      <c r="BL157" s="24" t="s">
        <v>370</v>
      </c>
      <c r="BM157" s="24" t="s">
        <v>1113</v>
      </c>
    </row>
    <row r="158" s="1" customFormat="1" ht="16.5" customHeight="1">
      <c r="B158" s="46"/>
      <c r="C158" s="284" t="s">
        <v>1114</v>
      </c>
      <c r="D158" s="284" t="s">
        <v>333</v>
      </c>
      <c r="E158" s="285" t="s">
        <v>1115</v>
      </c>
      <c r="F158" s="286" t="s">
        <v>1116</v>
      </c>
      <c r="G158" s="287" t="s">
        <v>341</v>
      </c>
      <c r="H158" s="288">
        <v>2</v>
      </c>
      <c r="I158" s="289"/>
      <c r="J158" s="290">
        <f>ROUND(I158*H158,2)</f>
        <v>0</v>
      </c>
      <c r="K158" s="286" t="s">
        <v>403</v>
      </c>
      <c r="L158" s="291"/>
      <c r="M158" s="292" t="s">
        <v>21</v>
      </c>
      <c r="N158" s="293" t="s">
        <v>41</v>
      </c>
      <c r="O158" s="47"/>
      <c r="P158" s="246">
        <f>O158*H158</f>
        <v>0</v>
      </c>
      <c r="Q158" s="246">
        <v>0</v>
      </c>
      <c r="R158" s="246">
        <f>Q158*H158</f>
        <v>0</v>
      </c>
      <c r="S158" s="246">
        <v>0</v>
      </c>
      <c r="T158" s="247">
        <f>S158*H158</f>
        <v>0</v>
      </c>
      <c r="AR158" s="24" t="s">
        <v>370</v>
      </c>
      <c r="AT158" s="24" t="s">
        <v>333</v>
      </c>
      <c r="AU158" s="24" t="s">
        <v>16</v>
      </c>
      <c r="AY158" s="24" t="s">
        <v>298</v>
      </c>
      <c r="BE158" s="248">
        <f>IF(N158="základní",J158,0)</f>
        <v>0</v>
      </c>
      <c r="BF158" s="248">
        <f>IF(N158="snížená",J158,0)</f>
        <v>0</v>
      </c>
      <c r="BG158" s="248">
        <f>IF(N158="zákl. přenesená",J158,0)</f>
        <v>0</v>
      </c>
      <c r="BH158" s="248">
        <f>IF(N158="sníž. přenesená",J158,0)</f>
        <v>0</v>
      </c>
      <c r="BI158" s="248">
        <f>IF(N158="nulová",J158,0)</f>
        <v>0</v>
      </c>
      <c r="BJ158" s="24" t="s">
        <v>16</v>
      </c>
      <c r="BK158" s="248">
        <f>ROUND(I158*H158,2)</f>
        <v>0</v>
      </c>
      <c r="BL158" s="24" t="s">
        <v>370</v>
      </c>
      <c r="BM158" s="24" t="s">
        <v>1117</v>
      </c>
    </row>
    <row r="159" s="1" customFormat="1" ht="16.5" customHeight="1">
      <c r="B159" s="46"/>
      <c r="C159" s="284" t="s">
        <v>1118</v>
      </c>
      <c r="D159" s="284" t="s">
        <v>333</v>
      </c>
      <c r="E159" s="285" t="s">
        <v>1119</v>
      </c>
      <c r="F159" s="286" t="s">
        <v>1120</v>
      </c>
      <c r="G159" s="287" t="s">
        <v>341</v>
      </c>
      <c r="H159" s="288">
        <v>2</v>
      </c>
      <c r="I159" s="289"/>
      <c r="J159" s="290">
        <f>ROUND(I159*H159,2)</f>
        <v>0</v>
      </c>
      <c r="K159" s="286" t="s">
        <v>403</v>
      </c>
      <c r="L159" s="291"/>
      <c r="M159" s="292" t="s">
        <v>21</v>
      </c>
      <c r="N159" s="293" t="s">
        <v>41</v>
      </c>
      <c r="O159" s="47"/>
      <c r="P159" s="246">
        <f>O159*H159</f>
        <v>0</v>
      </c>
      <c r="Q159" s="246">
        <v>0</v>
      </c>
      <c r="R159" s="246">
        <f>Q159*H159</f>
        <v>0</v>
      </c>
      <c r="S159" s="246">
        <v>0</v>
      </c>
      <c r="T159" s="247">
        <f>S159*H159</f>
        <v>0</v>
      </c>
      <c r="AR159" s="24" t="s">
        <v>370</v>
      </c>
      <c r="AT159" s="24" t="s">
        <v>333</v>
      </c>
      <c r="AU159" s="24" t="s">
        <v>16</v>
      </c>
      <c r="AY159" s="24" t="s">
        <v>298</v>
      </c>
      <c r="BE159" s="248">
        <f>IF(N159="základní",J159,0)</f>
        <v>0</v>
      </c>
      <c r="BF159" s="248">
        <f>IF(N159="snížená",J159,0)</f>
        <v>0</v>
      </c>
      <c r="BG159" s="248">
        <f>IF(N159="zákl. přenesená",J159,0)</f>
        <v>0</v>
      </c>
      <c r="BH159" s="248">
        <f>IF(N159="sníž. přenesená",J159,0)</f>
        <v>0</v>
      </c>
      <c r="BI159" s="248">
        <f>IF(N159="nulová",J159,0)</f>
        <v>0</v>
      </c>
      <c r="BJ159" s="24" t="s">
        <v>16</v>
      </c>
      <c r="BK159" s="248">
        <f>ROUND(I159*H159,2)</f>
        <v>0</v>
      </c>
      <c r="BL159" s="24" t="s">
        <v>370</v>
      </c>
      <c r="BM159" s="24" t="s">
        <v>1121</v>
      </c>
    </row>
    <row r="160" s="1" customFormat="1" ht="25.5" customHeight="1">
      <c r="B160" s="46"/>
      <c r="C160" s="284" t="s">
        <v>1122</v>
      </c>
      <c r="D160" s="284" t="s">
        <v>333</v>
      </c>
      <c r="E160" s="285" t="s">
        <v>1123</v>
      </c>
      <c r="F160" s="286" t="s">
        <v>1124</v>
      </c>
      <c r="G160" s="287" t="s">
        <v>341</v>
      </c>
      <c r="H160" s="288">
        <v>1</v>
      </c>
      <c r="I160" s="289"/>
      <c r="J160" s="290">
        <f>ROUND(I160*H160,2)</f>
        <v>0</v>
      </c>
      <c r="K160" s="286" t="s">
        <v>403</v>
      </c>
      <c r="L160" s="291"/>
      <c r="M160" s="292" t="s">
        <v>21</v>
      </c>
      <c r="N160" s="293" t="s">
        <v>41</v>
      </c>
      <c r="O160" s="47"/>
      <c r="P160" s="246">
        <f>O160*H160</f>
        <v>0</v>
      </c>
      <c r="Q160" s="246">
        <v>0</v>
      </c>
      <c r="R160" s="246">
        <f>Q160*H160</f>
        <v>0</v>
      </c>
      <c r="S160" s="246">
        <v>0</v>
      </c>
      <c r="T160" s="247">
        <f>S160*H160</f>
        <v>0</v>
      </c>
      <c r="AR160" s="24" t="s">
        <v>370</v>
      </c>
      <c r="AT160" s="24" t="s">
        <v>333</v>
      </c>
      <c r="AU160" s="24" t="s">
        <v>16</v>
      </c>
      <c r="AY160" s="24" t="s">
        <v>298</v>
      </c>
      <c r="BE160" s="248">
        <f>IF(N160="základní",J160,0)</f>
        <v>0</v>
      </c>
      <c r="BF160" s="248">
        <f>IF(N160="snížená",J160,0)</f>
        <v>0</v>
      </c>
      <c r="BG160" s="248">
        <f>IF(N160="zákl. přenesená",J160,0)</f>
        <v>0</v>
      </c>
      <c r="BH160" s="248">
        <f>IF(N160="sníž. přenesená",J160,0)</f>
        <v>0</v>
      </c>
      <c r="BI160" s="248">
        <f>IF(N160="nulová",J160,0)</f>
        <v>0</v>
      </c>
      <c r="BJ160" s="24" t="s">
        <v>16</v>
      </c>
      <c r="BK160" s="248">
        <f>ROUND(I160*H160,2)</f>
        <v>0</v>
      </c>
      <c r="BL160" s="24" t="s">
        <v>370</v>
      </c>
      <c r="BM160" s="24" t="s">
        <v>1125</v>
      </c>
    </row>
    <row r="161" s="1" customFormat="1" ht="25.5" customHeight="1">
      <c r="B161" s="46"/>
      <c r="C161" s="284" t="s">
        <v>1126</v>
      </c>
      <c r="D161" s="284" t="s">
        <v>333</v>
      </c>
      <c r="E161" s="285" t="s">
        <v>1127</v>
      </c>
      <c r="F161" s="286" t="s">
        <v>1128</v>
      </c>
      <c r="G161" s="287" t="s">
        <v>341</v>
      </c>
      <c r="H161" s="288">
        <v>1</v>
      </c>
      <c r="I161" s="289"/>
      <c r="J161" s="290">
        <f>ROUND(I161*H161,2)</f>
        <v>0</v>
      </c>
      <c r="K161" s="286" t="s">
        <v>403</v>
      </c>
      <c r="L161" s="291"/>
      <c r="M161" s="292" t="s">
        <v>21</v>
      </c>
      <c r="N161" s="293" t="s">
        <v>41</v>
      </c>
      <c r="O161" s="47"/>
      <c r="P161" s="246">
        <f>O161*H161</f>
        <v>0</v>
      </c>
      <c r="Q161" s="246">
        <v>0</v>
      </c>
      <c r="R161" s="246">
        <f>Q161*H161</f>
        <v>0</v>
      </c>
      <c r="S161" s="246">
        <v>0</v>
      </c>
      <c r="T161" s="247">
        <f>S161*H161</f>
        <v>0</v>
      </c>
      <c r="AR161" s="24" t="s">
        <v>370</v>
      </c>
      <c r="AT161" s="24" t="s">
        <v>333</v>
      </c>
      <c r="AU161" s="24" t="s">
        <v>16</v>
      </c>
      <c r="AY161" s="24" t="s">
        <v>298</v>
      </c>
      <c r="BE161" s="248">
        <f>IF(N161="základní",J161,0)</f>
        <v>0</v>
      </c>
      <c r="BF161" s="248">
        <f>IF(N161="snížená",J161,0)</f>
        <v>0</v>
      </c>
      <c r="BG161" s="248">
        <f>IF(N161="zákl. přenesená",J161,0)</f>
        <v>0</v>
      </c>
      <c r="BH161" s="248">
        <f>IF(N161="sníž. přenesená",J161,0)</f>
        <v>0</v>
      </c>
      <c r="BI161" s="248">
        <f>IF(N161="nulová",J161,0)</f>
        <v>0</v>
      </c>
      <c r="BJ161" s="24" t="s">
        <v>16</v>
      </c>
      <c r="BK161" s="248">
        <f>ROUND(I161*H161,2)</f>
        <v>0</v>
      </c>
      <c r="BL161" s="24" t="s">
        <v>370</v>
      </c>
      <c r="BM161" s="24" t="s">
        <v>1129</v>
      </c>
    </row>
    <row r="162" s="1" customFormat="1" ht="25.5" customHeight="1">
      <c r="B162" s="46"/>
      <c r="C162" s="284" t="s">
        <v>1130</v>
      </c>
      <c r="D162" s="284" t="s">
        <v>333</v>
      </c>
      <c r="E162" s="285" t="s">
        <v>1131</v>
      </c>
      <c r="F162" s="286" t="s">
        <v>1132</v>
      </c>
      <c r="G162" s="287" t="s">
        <v>341</v>
      </c>
      <c r="H162" s="288">
        <v>2</v>
      </c>
      <c r="I162" s="289"/>
      <c r="J162" s="290">
        <f>ROUND(I162*H162,2)</f>
        <v>0</v>
      </c>
      <c r="K162" s="286" t="s">
        <v>403</v>
      </c>
      <c r="L162" s="291"/>
      <c r="M162" s="292" t="s">
        <v>21</v>
      </c>
      <c r="N162" s="293" t="s">
        <v>41</v>
      </c>
      <c r="O162" s="47"/>
      <c r="P162" s="246">
        <f>O162*H162</f>
        <v>0</v>
      </c>
      <c r="Q162" s="246">
        <v>0</v>
      </c>
      <c r="R162" s="246">
        <f>Q162*H162</f>
        <v>0</v>
      </c>
      <c r="S162" s="246">
        <v>0</v>
      </c>
      <c r="T162" s="247">
        <f>S162*H162</f>
        <v>0</v>
      </c>
      <c r="AR162" s="24" t="s">
        <v>370</v>
      </c>
      <c r="AT162" s="24" t="s">
        <v>333</v>
      </c>
      <c r="AU162" s="24" t="s">
        <v>16</v>
      </c>
      <c r="AY162" s="24" t="s">
        <v>298</v>
      </c>
      <c r="BE162" s="248">
        <f>IF(N162="základní",J162,0)</f>
        <v>0</v>
      </c>
      <c r="BF162" s="248">
        <f>IF(N162="snížená",J162,0)</f>
        <v>0</v>
      </c>
      <c r="BG162" s="248">
        <f>IF(N162="zákl. přenesená",J162,0)</f>
        <v>0</v>
      </c>
      <c r="BH162" s="248">
        <f>IF(N162="sníž. přenesená",J162,0)</f>
        <v>0</v>
      </c>
      <c r="BI162" s="248">
        <f>IF(N162="nulová",J162,0)</f>
        <v>0</v>
      </c>
      <c r="BJ162" s="24" t="s">
        <v>16</v>
      </c>
      <c r="BK162" s="248">
        <f>ROUND(I162*H162,2)</f>
        <v>0</v>
      </c>
      <c r="BL162" s="24" t="s">
        <v>370</v>
      </c>
      <c r="BM162" s="24" t="s">
        <v>1133</v>
      </c>
    </row>
    <row r="163" s="1" customFormat="1" ht="25.5" customHeight="1">
      <c r="B163" s="46"/>
      <c r="C163" s="284" t="s">
        <v>1134</v>
      </c>
      <c r="D163" s="284" t="s">
        <v>333</v>
      </c>
      <c r="E163" s="285" t="s">
        <v>1135</v>
      </c>
      <c r="F163" s="286" t="s">
        <v>1136</v>
      </c>
      <c r="G163" s="287" t="s">
        <v>341</v>
      </c>
      <c r="H163" s="288">
        <v>3</v>
      </c>
      <c r="I163" s="289"/>
      <c r="J163" s="290">
        <f>ROUND(I163*H163,2)</f>
        <v>0</v>
      </c>
      <c r="K163" s="286" t="s">
        <v>403</v>
      </c>
      <c r="L163" s="291"/>
      <c r="M163" s="292" t="s">
        <v>21</v>
      </c>
      <c r="N163" s="293" t="s">
        <v>41</v>
      </c>
      <c r="O163" s="47"/>
      <c r="P163" s="246">
        <f>O163*H163</f>
        <v>0</v>
      </c>
      <c r="Q163" s="246">
        <v>0</v>
      </c>
      <c r="R163" s="246">
        <f>Q163*H163</f>
        <v>0</v>
      </c>
      <c r="S163" s="246">
        <v>0</v>
      </c>
      <c r="T163" s="247">
        <f>S163*H163</f>
        <v>0</v>
      </c>
      <c r="AR163" s="24" t="s">
        <v>370</v>
      </c>
      <c r="AT163" s="24" t="s">
        <v>333</v>
      </c>
      <c r="AU163" s="24" t="s">
        <v>16</v>
      </c>
      <c r="AY163" s="24" t="s">
        <v>298</v>
      </c>
      <c r="BE163" s="248">
        <f>IF(N163="základní",J163,0)</f>
        <v>0</v>
      </c>
      <c r="BF163" s="248">
        <f>IF(N163="snížená",J163,0)</f>
        <v>0</v>
      </c>
      <c r="BG163" s="248">
        <f>IF(N163="zákl. přenesená",J163,0)</f>
        <v>0</v>
      </c>
      <c r="BH163" s="248">
        <f>IF(N163="sníž. přenesená",J163,0)</f>
        <v>0</v>
      </c>
      <c r="BI163" s="248">
        <f>IF(N163="nulová",J163,0)</f>
        <v>0</v>
      </c>
      <c r="BJ163" s="24" t="s">
        <v>16</v>
      </c>
      <c r="BK163" s="248">
        <f>ROUND(I163*H163,2)</f>
        <v>0</v>
      </c>
      <c r="BL163" s="24" t="s">
        <v>370</v>
      </c>
      <c r="BM163" s="24" t="s">
        <v>1137</v>
      </c>
    </row>
    <row r="164" s="1" customFormat="1" ht="25.5" customHeight="1">
      <c r="B164" s="46"/>
      <c r="C164" s="284" t="s">
        <v>1138</v>
      </c>
      <c r="D164" s="284" t="s">
        <v>333</v>
      </c>
      <c r="E164" s="285" t="s">
        <v>1139</v>
      </c>
      <c r="F164" s="286" t="s">
        <v>1140</v>
      </c>
      <c r="G164" s="287" t="s">
        <v>341</v>
      </c>
      <c r="H164" s="288">
        <v>3</v>
      </c>
      <c r="I164" s="289"/>
      <c r="J164" s="290">
        <f>ROUND(I164*H164,2)</f>
        <v>0</v>
      </c>
      <c r="K164" s="286" t="s">
        <v>403</v>
      </c>
      <c r="L164" s="291"/>
      <c r="M164" s="292" t="s">
        <v>21</v>
      </c>
      <c r="N164" s="293" t="s">
        <v>41</v>
      </c>
      <c r="O164" s="47"/>
      <c r="P164" s="246">
        <f>O164*H164</f>
        <v>0</v>
      </c>
      <c r="Q164" s="246">
        <v>0</v>
      </c>
      <c r="R164" s="246">
        <f>Q164*H164</f>
        <v>0</v>
      </c>
      <c r="S164" s="246">
        <v>0</v>
      </c>
      <c r="T164" s="247">
        <f>S164*H164</f>
        <v>0</v>
      </c>
      <c r="AR164" s="24" t="s">
        <v>370</v>
      </c>
      <c r="AT164" s="24" t="s">
        <v>333</v>
      </c>
      <c r="AU164" s="24" t="s">
        <v>16</v>
      </c>
      <c r="AY164" s="24" t="s">
        <v>298</v>
      </c>
      <c r="BE164" s="248">
        <f>IF(N164="základní",J164,0)</f>
        <v>0</v>
      </c>
      <c r="BF164" s="248">
        <f>IF(N164="snížená",J164,0)</f>
        <v>0</v>
      </c>
      <c r="BG164" s="248">
        <f>IF(N164="zákl. přenesená",J164,0)</f>
        <v>0</v>
      </c>
      <c r="BH164" s="248">
        <f>IF(N164="sníž. přenesená",J164,0)</f>
        <v>0</v>
      </c>
      <c r="BI164" s="248">
        <f>IF(N164="nulová",J164,0)</f>
        <v>0</v>
      </c>
      <c r="BJ164" s="24" t="s">
        <v>16</v>
      </c>
      <c r="BK164" s="248">
        <f>ROUND(I164*H164,2)</f>
        <v>0</v>
      </c>
      <c r="BL164" s="24" t="s">
        <v>370</v>
      </c>
      <c r="BM164" s="24" t="s">
        <v>1141</v>
      </c>
    </row>
    <row r="165" s="1" customFormat="1" ht="25.5" customHeight="1">
      <c r="B165" s="46"/>
      <c r="C165" s="284" t="s">
        <v>1142</v>
      </c>
      <c r="D165" s="284" t="s">
        <v>333</v>
      </c>
      <c r="E165" s="285" t="s">
        <v>1143</v>
      </c>
      <c r="F165" s="286" t="s">
        <v>1144</v>
      </c>
      <c r="G165" s="287" t="s">
        <v>341</v>
      </c>
      <c r="H165" s="288">
        <v>2</v>
      </c>
      <c r="I165" s="289"/>
      <c r="J165" s="290">
        <f>ROUND(I165*H165,2)</f>
        <v>0</v>
      </c>
      <c r="K165" s="286" t="s">
        <v>403</v>
      </c>
      <c r="L165" s="291"/>
      <c r="M165" s="292" t="s">
        <v>21</v>
      </c>
      <c r="N165" s="293" t="s">
        <v>41</v>
      </c>
      <c r="O165" s="47"/>
      <c r="P165" s="246">
        <f>O165*H165</f>
        <v>0</v>
      </c>
      <c r="Q165" s="246">
        <v>0</v>
      </c>
      <c r="R165" s="246">
        <f>Q165*H165</f>
        <v>0</v>
      </c>
      <c r="S165" s="246">
        <v>0</v>
      </c>
      <c r="T165" s="247">
        <f>S165*H165</f>
        <v>0</v>
      </c>
      <c r="AR165" s="24" t="s">
        <v>370</v>
      </c>
      <c r="AT165" s="24" t="s">
        <v>333</v>
      </c>
      <c r="AU165" s="24" t="s">
        <v>16</v>
      </c>
      <c r="AY165" s="24" t="s">
        <v>298</v>
      </c>
      <c r="BE165" s="248">
        <f>IF(N165="základní",J165,0)</f>
        <v>0</v>
      </c>
      <c r="BF165" s="248">
        <f>IF(N165="snížená",J165,0)</f>
        <v>0</v>
      </c>
      <c r="BG165" s="248">
        <f>IF(N165="zákl. přenesená",J165,0)</f>
        <v>0</v>
      </c>
      <c r="BH165" s="248">
        <f>IF(N165="sníž. přenesená",J165,0)</f>
        <v>0</v>
      </c>
      <c r="BI165" s="248">
        <f>IF(N165="nulová",J165,0)</f>
        <v>0</v>
      </c>
      <c r="BJ165" s="24" t="s">
        <v>16</v>
      </c>
      <c r="BK165" s="248">
        <f>ROUND(I165*H165,2)</f>
        <v>0</v>
      </c>
      <c r="BL165" s="24" t="s">
        <v>370</v>
      </c>
      <c r="BM165" s="24" t="s">
        <v>1145</v>
      </c>
    </row>
    <row r="166" s="1" customFormat="1" ht="25.5" customHeight="1">
      <c r="B166" s="46"/>
      <c r="C166" s="284" t="s">
        <v>1146</v>
      </c>
      <c r="D166" s="284" t="s">
        <v>333</v>
      </c>
      <c r="E166" s="285" t="s">
        <v>1147</v>
      </c>
      <c r="F166" s="286" t="s">
        <v>1148</v>
      </c>
      <c r="G166" s="287" t="s">
        <v>341</v>
      </c>
      <c r="H166" s="288">
        <v>2</v>
      </c>
      <c r="I166" s="289"/>
      <c r="J166" s="290">
        <f>ROUND(I166*H166,2)</f>
        <v>0</v>
      </c>
      <c r="K166" s="286" t="s">
        <v>403</v>
      </c>
      <c r="L166" s="291"/>
      <c r="M166" s="292" t="s">
        <v>21</v>
      </c>
      <c r="N166" s="293" t="s">
        <v>41</v>
      </c>
      <c r="O166" s="47"/>
      <c r="P166" s="246">
        <f>O166*H166</f>
        <v>0</v>
      </c>
      <c r="Q166" s="246">
        <v>0</v>
      </c>
      <c r="R166" s="246">
        <f>Q166*H166</f>
        <v>0</v>
      </c>
      <c r="S166" s="246">
        <v>0</v>
      </c>
      <c r="T166" s="247">
        <f>S166*H166</f>
        <v>0</v>
      </c>
      <c r="AR166" s="24" t="s">
        <v>370</v>
      </c>
      <c r="AT166" s="24" t="s">
        <v>333</v>
      </c>
      <c r="AU166" s="24" t="s">
        <v>16</v>
      </c>
      <c r="AY166" s="24" t="s">
        <v>298</v>
      </c>
      <c r="BE166" s="248">
        <f>IF(N166="základní",J166,0)</f>
        <v>0</v>
      </c>
      <c r="BF166" s="248">
        <f>IF(N166="snížená",J166,0)</f>
        <v>0</v>
      </c>
      <c r="BG166" s="248">
        <f>IF(N166="zákl. přenesená",J166,0)</f>
        <v>0</v>
      </c>
      <c r="BH166" s="248">
        <f>IF(N166="sníž. přenesená",J166,0)</f>
        <v>0</v>
      </c>
      <c r="BI166" s="248">
        <f>IF(N166="nulová",J166,0)</f>
        <v>0</v>
      </c>
      <c r="BJ166" s="24" t="s">
        <v>16</v>
      </c>
      <c r="BK166" s="248">
        <f>ROUND(I166*H166,2)</f>
        <v>0</v>
      </c>
      <c r="BL166" s="24" t="s">
        <v>370</v>
      </c>
      <c r="BM166" s="24" t="s">
        <v>1149</v>
      </c>
    </row>
    <row r="167" s="1" customFormat="1" ht="25.5" customHeight="1">
      <c r="B167" s="46"/>
      <c r="C167" s="284" t="s">
        <v>1150</v>
      </c>
      <c r="D167" s="284" t="s">
        <v>333</v>
      </c>
      <c r="E167" s="285" t="s">
        <v>1151</v>
      </c>
      <c r="F167" s="286" t="s">
        <v>1152</v>
      </c>
      <c r="G167" s="287" t="s">
        <v>341</v>
      </c>
      <c r="H167" s="288">
        <v>3</v>
      </c>
      <c r="I167" s="289"/>
      <c r="J167" s="290">
        <f>ROUND(I167*H167,2)</f>
        <v>0</v>
      </c>
      <c r="K167" s="286" t="s">
        <v>403</v>
      </c>
      <c r="L167" s="291"/>
      <c r="M167" s="292" t="s">
        <v>21</v>
      </c>
      <c r="N167" s="293" t="s">
        <v>41</v>
      </c>
      <c r="O167" s="47"/>
      <c r="P167" s="246">
        <f>O167*H167</f>
        <v>0</v>
      </c>
      <c r="Q167" s="246">
        <v>0</v>
      </c>
      <c r="R167" s="246">
        <f>Q167*H167</f>
        <v>0</v>
      </c>
      <c r="S167" s="246">
        <v>0</v>
      </c>
      <c r="T167" s="247">
        <f>S167*H167</f>
        <v>0</v>
      </c>
      <c r="AR167" s="24" t="s">
        <v>370</v>
      </c>
      <c r="AT167" s="24" t="s">
        <v>333</v>
      </c>
      <c r="AU167" s="24" t="s">
        <v>16</v>
      </c>
      <c r="AY167" s="24" t="s">
        <v>298</v>
      </c>
      <c r="BE167" s="248">
        <f>IF(N167="základní",J167,0)</f>
        <v>0</v>
      </c>
      <c r="BF167" s="248">
        <f>IF(N167="snížená",J167,0)</f>
        <v>0</v>
      </c>
      <c r="BG167" s="248">
        <f>IF(N167="zákl. přenesená",J167,0)</f>
        <v>0</v>
      </c>
      <c r="BH167" s="248">
        <f>IF(N167="sníž. přenesená",J167,0)</f>
        <v>0</v>
      </c>
      <c r="BI167" s="248">
        <f>IF(N167="nulová",J167,0)</f>
        <v>0</v>
      </c>
      <c r="BJ167" s="24" t="s">
        <v>16</v>
      </c>
      <c r="BK167" s="248">
        <f>ROUND(I167*H167,2)</f>
        <v>0</v>
      </c>
      <c r="BL167" s="24" t="s">
        <v>370</v>
      </c>
      <c r="BM167" s="24" t="s">
        <v>1153</v>
      </c>
    </row>
    <row r="168" s="1" customFormat="1" ht="25.5" customHeight="1">
      <c r="B168" s="46"/>
      <c r="C168" s="284" t="s">
        <v>1154</v>
      </c>
      <c r="D168" s="284" t="s">
        <v>333</v>
      </c>
      <c r="E168" s="285" t="s">
        <v>1155</v>
      </c>
      <c r="F168" s="286" t="s">
        <v>1156</v>
      </c>
      <c r="G168" s="287" t="s">
        <v>341</v>
      </c>
      <c r="H168" s="288">
        <v>7</v>
      </c>
      <c r="I168" s="289"/>
      <c r="J168" s="290">
        <f>ROUND(I168*H168,2)</f>
        <v>0</v>
      </c>
      <c r="K168" s="286" t="s">
        <v>403</v>
      </c>
      <c r="L168" s="291"/>
      <c r="M168" s="292" t="s">
        <v>21</v>
      </c>
      <c r="N168" s="293" t="s">
        <v>41</v>
      </c>
      <c r="O168" s="47"/>
      <c r="P168" s="246">
        <f>O168*H168</f>
        <v>0</v>
      </c>
      <c r="Q168" s="246">
        <v>0</v>
      </c>
      <c r="R168" s="246">
        <f>Q168*H168</f>
        <v>0</v>
      </c>
      <c r="S168" s="246">
        <v>0</v>
      </c>
      <c r="T168" s="247">
        <f>S168*H168</f>
        <v>0</v>
      </c>
      <c r="AR168" s="24" t="s">
        <v>370</v>
      </c>
      <c r="AT168" s="24" t="s">
        <v>333</v>
      </c>
      <c r="AU168" s="24" t="s">
        <v>16</v>
      </c>
      <c r="AY168" s="24" t="s">
        <v>298</v>
      </c>
      <c r="BE168" s="248">
        <f>IF(N168="základní",J168,0)</f>
        <v>0</v>
      </c>
      <c r="BF168" s="248">
        <f>IF(N168="snížená",J168,0)</f>
        <v>0</v>
      </c>
      <c r="BG168" s="248">
        <f>IF(N168="zákl. přenesená",J168,0)</f>
        <v>0</v>
      </c>
      <c r="BH168" s="248">
        <f>IF(N168="sníž. přenesená",J168,0)</f>
        <v>0</v>
      </c>
      <c r="BI168" s="248">
        <f>IF(N168="nulová",J168,0)</f>
        <v>0</v>
      </c>
      <c r="BJ168" s="24" t="s">
        <v>16</v>
      </c>
      <c r="BK168" s="248">
        <f>ROUND(I168*H168,2)</f>
        <v>0</v>
      </c>
      <c r="BL168" s="24" t="s">
        <v>370</v>
      </c>
      <c r="BM168" s="24" t="s">
        <v>1157</v>
      </c>
    </row>
    <row r="169" s="1" customFormat="1" ht="25.5" customHeight="1">
      <c r="B169" s="46"/>
      <c r="C169" s="284" t="s">
        <v>1158</v>
      </c>
      <c r="D169" s="284" t="s">
        <v>333</v>
      </c>
      <c r="E169" s="285" t="s">
        <v>1159</v>
      </c>
      <c r="F169" s="286" t="s">
        <v>1160</v>
      </c>
      <c r="G169" s="287" t="s">
        <v>341</v>
      </c>
      <c r="H169" s="288">
        <v>1</v>
      </c>
      <c r="I169" s="289"/>
      <c r="J169" s="290">
        <f>ROUND(I169*H169,2)</f>
        <v>0</v>
      </c>
      <c r="K169" s="286" t="s">
        <v>403</v>
      </c>
      <c r="L169" s="291"/>
      <c r="M169" s="292" t="s">
        <v>21</v>
      </c>
      <c r="N169" s="293" t="s">
        <v>41</v>
      </c>
      <c r="O169" s="47"/>
      <c r="P169" s="246">
        <f>O169*H169</f>
        <v>0</v>
      </c>
      <c r="Q169" s="246">
        <v>0</v>
      </c>
      <c r="R169" s="246">
        <f>Q169*H169</f>
        <v>0</v>
      </c>
      <c r="S169" s="246">
        <v>0</v>
      </c>
      <c r="T169" s="247">
        <f>S169*H169</f>
        <v>0</v>
      </c>
      <c r="AR169" s="24" t="s">
        <v>370</v>
      </c>
      <c r="AT169" s="24" t="s">
        <v>333</v>
      </c>
      <c r="AU169" s="24" t="s">
        <v>16</v>
      </c>
      <c r="AY169" s="24" t="s">
        <v>298</v>
      </c>
      <c r="BE169" s="248">
        <f>IF(N169="základní",J169,0)</f>
        <v>0</v>
      </c>
      <c r="BF169" s="248">
        <f>IF(N169="snížená",J169,0)</f>
        <v>0</v>
      </c>
      <c r="BG169" s="248">
        <f>IF(N169="zákl. přenesená",J169,0)</f>
        <v>0</v>
      </c>
      <c r="BH169" s="248">
        <f>IF(N169="sníž. přenesená",J169,0)</f>
        <v>0</v>
      </c>
      <c r="BI169" s="248">
        <f>IF(N169="nulová",J169,0)</f>
        <v>0</v>
      </c>
      <c r="BJ169" s="24" t="s">
        <v>16</v>
      </c>
      <c r="BK169" s="248">
        <f>ROUND(I169*H169,2)</f>
        <v>0</v>
      </c>
      <c r="BL169" s="24" t="s">
        <v>370</v>
      </c>
      <c r="BM169" s="24" t="s">
        <v>1161</v>
      </c>
    </row>
    <row r="170" s="1" customFormat="1" ht="25.5" customHeight="1">
      <c r="B170" s="46"/>
      <c r="C170" s="284" t="s">
        <v>1162</v>
      </c>
      <c r="D170" s="284" t="s">
        <v>333</v>
      </c>
      <c r="E170" s="285" t="s">
        <v>1163</v>
      </c>
      <c r="F170" s="286" t="s">
        <v>1164</v>
      </c>
      <c r="G170" s="287" t="s">
        <v>341</v>
      </c>
      <c r="H170" s="288">
        <v>1</v>
      </c>
      <c r="I170" s="289"/>
      <c r="J170" s="290">
        <f>ROUND(I170*H170,2)</f>
        <v>0</v>
      </c>
      <c r="K170" s="286" t="s">
        <v>403</v>
      </c>
      <c r="L170" s="291"/>
      <c r="M170" s="292" t="s">
        <v>21</v>
      </c>
      <c r="N170" s="293" t="s">
        <v>41</v>
      </c>
      <c r="O170" s="47"/>
      <c r="P170" s="246">
        <f>O170*H170</f>
        <v>0</v>
      </c>
      <c r="Q170" s="246">
        <v>0</v>
      </c>
      <c r="R170" s="246">
        <f>Q170*H170</f>
        <v>0</v>
      </c>
      <c r="S170" s="246">
        <v>0</v>
      </c>
      <c r="T170" s="247">
        <f>S170*H170</f>
        <v>0</v>
      </c>
      <c r="AR170" s="24" t="s">
        <v>370</v>
      </c>
      <c r="AT170" s="24" t="s">
        <v>333</v>
      </c>
      <c r="AU170" s="24" t="s">
        <v>16</v>
      </c>
      <c r="AY170" s="24" t="s">
        <v>298</v>
      </c>
      <c r="BE170" s="248">
        <f>IF(N170="základní",J170,0)</f>
        <v>0</v>
      </c>
      <c r="BF170" s="248">
        <f>IF(N170="snížená",J170,0)</f>
        <v>0</v>
      </c>
      <c r="BG170" s="248">
        <f>IF(N170="zákl. přenesená",J170,0)</f>
        <v>0</v>
      </c>
      <c r="BH170" s="248">
        <f>IF(N170="sníž. přenesená",J170,0)</f>
        <v>0</v>
      </c>
      <c r="BI170" s="248">
        <f>IF(N170="nulová",J170,0)</f>
        <v>0</v>
      </c>
      <c r="BJ170" s="24" t="s">
        <v>16</v>
      </c>
      <c r="BK170" s="248">
        <f>ROUND(I170*H170,2)</f>
        <v>0</v>
      </c>
      <c r="BL170" s="24" t="s">
        <v>370</v>
      </c>
      <c r="BM170" s="24" t="s">
        <v>1165</v>
      </c>
    </row>
    <row r="171" s="1" customFormat="1" ht="25.5" customHeight="1">
      <c r="B171" s="46"/>
      <c r="C171" s="284" t="s">
        <v>1166</v>
      </c>
      <c r="D171" s="284" t="s">
        <v>333</v>
      </c>
      <c r="E171" s="285" t="s">
        <v>1167</v>
      </c>
      <c r="F171" s="286" t="s">
        <v>1168</v>
      </c>
      <c r="G171" s="287" t="s">
        <v>341</v>
      </c>
      <c r="H171" s="288">
        <v>4</v>
      </c>
      <c r="I171" s="289"/>
      <c r="J171" s="290">
        <f>ROUND(I171*H171,2)</f>
        <v>0</v>
      </c>
      <c r="K171" s="286" t="s">
        <v>403</v>
      </c>
      <c r="L171" s="291"/>
      <c r="M171" s="292" t="s">
        <v>21</v>
      </c>
      <c r="N171" s="293" t="s">
        <v>41</v>
      </c>
      <c r="O171" s="47"/>
      <c r="P171" s="246">
        <f>O171*H171</f>
        <v>0</v>
      </c>
      <c r="Q171" s="246">
        <v>0</v>
      </c>
      <c r="R171" s="246">
        <f>Q171*H171</f>
        <v>0</v>
      </c>
      <c r="S171" s="246">
        <v>0</v>
      </c>
      <c r="T171" s="247">
        <f>S171*H171</f>
        <v>0</v>
      </c>
      <c r="AR171" s="24" t="s">
        <v>370</v>
      </c>
      <c r="AT171" s="24" t="s">
        <v>333</v>
      </c>
      <c r="AU171" s="24" t="s">
        <v>16</v>
      </c>
      <c r="AY171" s="24" t="s">
        <v>298</v>
      </c>
      <c r="BE171" s="248">
        <f>IF(N171="základní",J171,0)</f>
        <v>0</v>
      </c>
      <c r="BF171" s="248">
        <f>IF(N171="snížená",J171,0)</f>
        <v>0</v>
      </c>
      <c r="BG171" s="248">
        <f>IF(N171="zákl. přenesená",J171,0)</f>
        <v>0</v>
      </c>
      <c r="BH171" s="248">
        <f>IF(N171="sníž. přenesená",J171,0)</f>
        <v>0</v>
      </c>
      <c r="BI171" s="248">
        <f>IF(N171="nulová",J171,0)</f>
        <v>0</v>
      </c>
      <c r="BJ171" s="24" t="s">
        <v>16</v>
      </c>
      <c r="BK171" s="248">
        <f>ROUND(I171*H171,2)</f>
        <v>0</v>
      </c>
      <c r="BL171" s="24" t="s">
        <v>370</v>
      </c>
      <c r="BM171" s="24" t="s">
        <v>1169</v>
      </c>
    </row>
    <row r="172" s="1" customFormat="1" ht="25.5" customHeight="1">
      <c r="B172" s="46"/>
      <c r="C172" s="284" t="s">
        <v>1170</v>
      </c>
      <c r="D172" s="284" t="s">
        <v>333</v>
      </c>
      <c r="E172" s="285" t="s">
        <v>1171</v>
      </c>
      <c r="F172" s="286" t="s">
        <v>1172</v>
      </c>
      <c r="G172" s="287" t="s">
        <v>341</v>
      </c>
      <c r="H172" s="288">
        <v>9</v>
      </c>
      <c r="I172" s="289"/>
      <c r="J172" s="290">
        <f>ROUND(I172*H172,2)</f>
        <v>0</v>
      </c>
      <c r="K172" s="286" t="s">
        <v>403</v>
      </c>
      <c r="L172" s="291"/>
      <c r="M172" s="292" t="s">
        <v>21</v>
      </c>
      <c r="N172" s="293" t="s">
        <v>41</v>
      </c>
      <c r="O172" s="47"/>
      <c r="P172" s="246">
        <f>O172*H172</f>
        <v>0</v>
      </c>
      <c r="Q172" s="246">
        <v>0</v>
      </c>
      <c r="R172" s="246">
        <f>Q172*H172</f>
        <v>0</v>
      </c>
      <c r="S172" s="246">
        <v>0</v>
      </c>
      <c r="T172" s="247">
        <f>S172*H172</f>
        <v>0</v>
      </c>
      <c r="AR172" s="24" t="s">
        <v>370</v>
      </c>
      <c r="AT172" s="24" t="s">
        <v>333</v>
      </c>
      <c r="AU172" s="24" t="s">
        <v>16</v>
      </c>
      <c r="AY172" s="24" t="s">
        <v>298</v>
      </c>
      <c r="BE172" s="248">
        <f>IF(N172="základní",J172,0)</f>
        <v>0</v>
      </c>
      <c r="BF172" s="248">
        <f>IF(N172="snížená",J172,0)</f>
        <v>0</v>
      </c>
      <c r="BG172" s="248">
        <f>IF(N172="zákl. přenesená",J172,0)</f>
        <v>0</v>
      </c>
      <c r="BH172" s="248">
        <f>IF(N172="sníž. přenesená",J172,0)</f>
        <v>0</v>
      </c>
      <c r="BI172" s="248">
        <f>IF(N172="nulová",J172,0)</f>
        <v>0</v>
      </c>
      <c r="BJ172" s="24" t="s">
        <v>16</v>
      </c>
      <c r="BK172" s="248">
        <f>ROUND(I172*H172,2)</f>
        <v>0</v>
      </c>
      <c r="BL172" s="24" t="s">
        <v>370</v>
      </c>
      <c r="BM172" s="24" t="s">
        <v>1173</v>
      </c>
    </row>
    <row r="173" s="1" customFormat="1" ht="25.5" customHeight="1">
      <c r="B173" s="46"/>
      <c r="C173" s="284" t="s">
        <v>1174</v>
      </c>
      <c r="D173" s="284" t="s">
        <v>333</v>
      </c>
      <c r="E173" s="285" t="s">
        <v>1175</v>
      </c>
      <c r="F173" s="286" t="s">
        <v>1176</v>
      </c>
      <c r="G173" s="287" t="s">
        <v>341</v>
      </c>
      <c r="H173" s="288">
        <v>5</v>
      </c>
      <c r="I173" s="289"/>
      <c r="J173" s="290">
        <f>ROUND(I173*H173,2)</f>
        <v>0</v>
      </c>
      <c r="K173" s="286" t="s">
        <v>403</v>
      </c>
      <c r="L173" s="291"/>
      <c r="M173" s="292" t="s">
        <v>21</v>
      </c>
      <c r="N173" s="293" t="s">
        <v>41</v>
      </c>
      <c r="O173" s="47"/>
      <c r="P173" s="246">
        <f>O173*H173</f>
        <v>0</v>
      </c>
      <c r="Q173" s="246">
        <v>0</v>
      </c>
      <c r="R173" s="246">
        <f>Q173*H173</f>
        <v>0</v>
      </c>
      <c r="S173" s="246">
        <v>0</v>
      </c>
      <c r="T173" s="247">
        <f>S173*H173</f>
        <v>0</v>
      </c>
      <c r="AR173" s="24" t="s">
        <v>370</v>
      </c>
      <c r="AT173" s="24" t="s">
        <v>333</v>
      </c>
      <c r="AU173" s="24" t="s">
        <v>16</v>
      </c>
      <c r="AY173" s="24" t="s">
        <v>298</v>
      </c>
      <c r="BE173" s="248">
        <f>IF(N173="základní",J173,0)</f>
        <v>0</v>
      </c>
      <c r="BF173" s="248">
        <f>IF(N173="snížená",J173,0)</f>
        <v>0</v>
      </c>
      <c r="BG173" s="248">
        <f>IF(N173="zákl. přenesená",J173,0)</f>
        <v>0</v>
      </c>
      <c r="BH173" s="248">
        <f>IF(N173="sníž. přenesená",J173,0)</f>
        <v>0</v>
      </c>
      <c r="BI173" s="248">
        <f>IF(N173="nulová",J173,0)</f>
        <v>0</v>
      </c>
      <c r="BJ173" s="24" t="s">
        <v>16</v>
      </c>
      <c r="BK173" s="248">
        <f>ROUND(I173*H173,2)</f>
        <v>0</v>
      </c>
      <c r="BL173" s="24" t="s">
        <v>370</v>
      </c>
      <c r="BM173" s="24" t="s">
        <v>1177</v>
      </c>
    </row>
    <row r="174" s="1" customFormat="1" ht="25.5" customHeight="1">
      <c r="B174" s="46"/>
      <c r="C174" s="284" t="s">
        <v>1178</v>
      </c>
      <c r="D174" s="284" t="s">
        <v>333</v>
      </c>
      <c r="E174" s="285" t="s">
        <v>1179</v>
      </c>
      <c r="F174" s="286" t="s">
        <v>1180</v>
      </c>
      <c r="G174" s="287" t="s">
        <v>341</v>
      </c>
      <c r="H174" s="288">
        <v>1</v>
      </c>
      <c r="I174" s="289"/>
      <c r="J174" s="290">
        <f>ROUND(I174*H174,2)</f>
        <v>0</v>
      </c>
      <c r="K174" s="286" t="s">
        <v>403</v>
      </c>
      <c r="L174" s="291"/>
      <c r="M174" s="292" t="s">
        <v>21</v>
      </c>
      <c r="N174" s="293" t="s">
        <v>41</v>
      </c>
      <c r="O174" s="47"/>
      <c r="P174" s="246">
        <f>O174*H174</f>
        <v>0</v>
      </c>
      <c r="Q174" s="246">
        <v>0</v>
      </c>
      <c r="R174" s="246">
        <f>Q174*H174</f>
        <v>0</v>
      </c>
      <c r="S174" s="246">
        <v>0</v>
      </c>
      <c r="T174" s="247">
        <f>S174*H174</f>
        <v>0</v>
      </c>
      <c r="AR174" s="24" t="s">
        <v>370</v>
      </c>
      <c r="AT174" s="24" t="s">
        <v>333</v>
      </c>
      <c r="AU174" s="24" t="s">
        <v>16</v>
      </c>
      <c r="AY174" s="24" t="s">
        <v>298</v>
      </c>
      <c r="BE174" s="248">
        <f>IF(N174="základní",J174,0)</f>
        <v>0</v>
      </c>
      <c r="BF174" s="248">
        <f>IF(N174="snížená",J174,0)</f>
        <v>0</v>
      </c>
      <c r="BG174" s="248">
        <f>IF(N174="zákl. přenesená",J174,0)</f>
        <v>0</v>
      </c>
      <c r="BH174" s="248">
        <f>IF(N174="sníž. přenesená",J174,0)</f>
        <v>0</v>
      </c>
      <c r="BI174" s="248">
        <f>IF(N174="nulová",J174,0)</f>
        <v>0</v>
      </c>
      <c r="BJ174" s="24" t="s">
        <v>16</v>
      </c>
      <c r="BK174" s="248">
        <f>ROUND(I174*H174,2)</f>
        <v>0</v>
      </c>
      <c r="BL174" s="24" t="s">
        <v>370</v>
      </c>
      <c r="BM174" s="24" t="s">
        <v>1181</v>
      </c>
    </row>
    <row r="175" s="1" customFormat="1" ht="25.5" customHeight="1">
      <c r="B175" s="46"/>
      <c r="C175" s="284" t="s">
        <v>1182</v>
      </c>
      <c r="D175" s="284" t="s">
        <v>333</v>
      </c>
      <c r="E175" s="285" t="s">
        <v>1183</v>
      </c>
      <c r="F175" s="286" t="s">
        <v>1184</v>
      </c>
      <c r="G175" s="287" t="s">
        <v>341</v>
      </c>
      <c r="H175" s="288">
        <v>2</v>
      </c>
      <c r="I175" s="289"/>
      <c r="J175" s="290">
        <f>ROUND(I175*H175,2)</f>
        <v>0</v>
      </c>
      <c r="K175" s="286" t="s">
        <v>403</v>
      </c>
      <c r="L175" s="291"/>
      <c r="M175" s="292" t="s">
        <v>21</v>
      </c>
      <c r="N175" s="293" t="s">
        <v>41</v>
      </c>
      <c r="O175" s="47"/>
      <c r="P175" s="246">
        <f>O175*H175</f>
        <v>0</v>
      </c>
      <c r="Q175" s="246">
        <v>0</v>
      </c>
      <c r="R175" s="246">
        <f>Q175*H175</f>
        <v>0</v>
      </c>
      <c r="S175" s="246">
        <v>0</v>
      </c>
      <c r="T175" s="247">
        <f>S175*H175</f>
        <v>0</v>
      </c>
      <c r="AR175" s="24" t="s">
        <v>370</v>
      </c>
      <c r="AT175" s="24" t="s">
        <v>333</v>
      </c>
      <c r="AU175" s="24" t="s">
        <v>16</v>
      </c>
      <c r="AY175" s="24" t="s">
        <v>298</v>
      </c>
      <c r="BE175" s="248">
        <f>IF(N175="základní",J175,0)</f>
        <v>0</v>
      </c>
      <c r="BF175" s="248">
        <f>IF(N175="snížená",J175,0)</f>
        <v>0</v>
      </c>
      <c r="BG175" s="248">
        <f>IF(N175="zákl. přenesená",J175,0)</f>
        <v>0</v>
      </c>
      <c r="BH175" s="248">
        <f>IF(N175="sníž. přenesená",J175,0)</f>
        <v>0</v>
      </c>
      <c r="BI175" s="248">
        <f>IF(N175="nulová",J175,0)</f>
        <v>0</v>
      </c>
      <c r="BJ175" s="24" t="s">
        <v>16</v>
      </c>
      <c r="BK175" s="248">
        <f>ROUND(I175*H175,2)</f>
        <v>0</v>
      </c>
      <c r="BL175" s="24" t="s">
        <v>370</v>
      </c>
      <c r="BM175" s="24" t="s">
        <v>1185</v>
      </c>
    </row>
    <row r="176" s="1" customFormat="1" ht="25.5" customHeight="1">
      <c r="B176" s="46"/>
      <c r="C176" s="284" t="s">
        <v>1186</v>
      </c>
      <c r="D176" s="284" t="s">
        <v>333</v>
      </c>
      <c r="E176" s="285" t="s">
        <v>1187</v>
      </c>
      <c r="F176" s="286" t="s">
        <v>1188</v>
      </c>
      <c r="G176" s="287" t="s">
        <v>341</v>
      </c>
      <c r="H176" s="288">
        <v>1</v>
      </c>
      <c r="I176" s="289"/>
      <c r="J176" s="290">
        <f>ROUND(I176*H176,2)</f>
        <v>0</v>
      </c>
      <c r="K176" s="286" t="s">
        <v>403</v>
      </c>
      <c r="L176" s="291"/>
      <c r="M176" s="292" t="s">
        <v>21</v>
      </c>
      <c r="N176" s="293" t="s">
        <v>41</v>
      </c>
      <c r="O176" s="47"/>
      <c r="P176" s="246">
        <f>O176*H176</f>
        <v>0</v>
      </c>
      <c r="Q176" s="246">
        <v>0</v>
      </c>
      <c r="R176" s="246">
        <f>Q176*H176</f>
        <v>0</v>
      </c>
      <c r="S176" s="246">
        <v>0</v>
      </c>
      <c r="T176" s="247">
        <f>S176*H176</f>
        <v>0</v>
      </c>
      <c r="AR176" s="24" t="s">
        <v>370</v>
      </c>
      <c r="AT176" s="24" t="s">
        <v>333</v>
      </c>
      <c r="AU176" s="24" t="s">
        <v>16</v>
      </c>
      <c r="AY176" s="24" t="s">
        <v>298</v>
      </c>
      <c r="BE176" s="248">
        <f>IF(N176="základní",J176,0)</f>
        <v>0</v>
      </c>
      <c r="BF176" s="248">
        <f>IF(N176="snížená",J176,0)</f>
        <v>0</v>
      </c>
      <c r="BG176" s="248">
        <f>IF(N176="zákl. přenesená",J176,0)</f>
        <v>0</v>
      </c>
      <c r="BH176" s="248">
        <f>IF(N176="sníž. přenesená",J176,0)</f>
        <v>0</v>
      </c>
      <c r="BI176" s="248">
        <f>IF(N176="nulová",J176,0)</f>
        <v>0</v>
      </c>
      <c r="BJ176" s="24" t="s">
        <v>16</v>
      </c>
      <c r="BK176" s="248">
        <f>ROUND(I176*H176,2)</f>
        <v>0</v>
      </c>
      <c r="BL176" s="24" t="s">
        <v>370</v>
      </c>
      <c r="BM176" s="24" t="s">
        <v>1189</v>
      </c>
    </row>
    <row r="177" s="1" customFormat="1" ht="25.5" customHeight="1">
      <c r="B177" s="46"/>
      <c r="C177" s="284" t="s">
        <v>1190</v>
      </c>
      <c r="D177" s="284" t="s">
        <v>333</v>
      </c>
      <c r="E177" s="285" t="s">
        <v>1191</v>
      </c>
      <c r="F177" s="286" t="s">
        <v>1192</v>
      </c>
      <c r="G177" s="287" t="s">
        <v>341</v>
      </c>
      <c r="H177" s="288">
        <v>1</v>
      </c>
      <c r="I177" s="289"/>
      <c r="J177" s="290">
        <f>ROUND(I177*H177,2)</f>
        <v>0</v>
      </c>
      <c r="K177" s="286" t="s">
        <v>403</v>
      </c>
      <c r="L177" s="291"/>
      <c r="M177" s="292" t="s">
        <v>21</v>
      </c>
      <c r="N177" s="293" t="s">
        <v>41</v>
      </c>
      <c r="O177" s="47"/>
      <c r="P177" s="246">
        <f>O177*H177</f>
        <v>0</v>
      </c>
      <c r="Q177" s="246">
        <v>0</v>
      </c>
      <c r="R177" s="246">
        <f>Q177*H177</f>
        <v>0</v>
      </c>
      <c r="S177" s="246">
        <v>0</v>
      </c>
      <c r="T177" s="247">
        <f>S177*H177</f>
        <v>0</v>
      </c>
      <c r="AR177" s="24" t="s">
        <v>370</v>
      </c>
      <c r="AT177" s="24" t="s">
        <v>333</v>
      </c>
      <c r="AU177" s="24" t="s">
        <v>16</v>
      </c>
      <c r="AY177" s="24" t="s">
        <v>298</v>
      </c>
      <c r="BE177" s="248">
        <f>IF(N177="základní",J177,0)</f>
        <v>0</v>
      </c>
      <c r="BF177" s="248">
        <f>IF(N177="snížená",J177,0)</f>
        <v>0</v>
      </c>
      <c r="BG177" s="248">
        <f>IF(N177="zákl. přenesená",J177,0)</f>
        <v>0</v>
      </c>
      <c r="BH177" s="248">
        <f>IF(N177="sníž. přenesená",J177,0)</f>
        <v>0</v>
      </c>
      <c r="BI177" s="248">
        <f>IF(N177="nulová",J177,0)</f>
        <v>0</v>
      </c>
      <c r="BJ177" s="24" t="s">
        <v>16</v>
      </c>
      <c r="BK177" s="248">
        <f>ROUND(I177*H177,2)</f>
        <v>0</v>
      </c>
      <c r="BL177" s="24" t="s">
        <v>370</v>
      </c>
      <c r="BM177" s="24" t="s">
        <v>1193</v>
      </c>
    </row>
    <row r="178" s="1" customFormat="1" ht="25.5" customHeight="1">
      <c r="B178" s="46"/>
      <c r="C178" s="284" t="s">
        <v>1194</v>
      </c>
      <c r="D178" s="284" t="s">
        <v>333</v>
      </c>
      <c r="E178" s="285" t="s">
        <v>1195</v>
      </c>
      <c r="F178" s="286" t="s">
        <v>1196</v>
      </c>
      <c r="G178" s="287" t="s">
        <v>341</v>
      </c>
      <c r="H178" s="288">
        <v>17</v>
      </c>
      <c r="I178" s="289"/>
      <c r="J178" s="290">
        <f>ROUND(I178*H178,2)</f>
        <v>0</v>
      </c>
      <c r="K178" s="286" t="s">
        <v>403</v>
      </c>
      <c r="L178" s="291"/>
      <c r="M178" s="292" t="s">
        <v>21</v>
      </c>
      <c r="N178" s="293" t="s">
        <v>41</v>
      </c>
      <c r="O178" s="47"/>
      <c r="P178" s="246">
        <f>O178*H178</f>
        <v>0</v>
      </c>
      <c r="Q178" s="246">
        <v>0</v>
      </c>
      <c r="R178" s="246">
        <f>Q178*H178</f>
        <v>0</v>
      </c>
      <c r="S178" s="246">
        <v>0</v>
      </c>
      <c r="T178" s="247">
        <f>S178*H178</f>
        <v>0</v>
      </c>
      <c r="AR178" s="24" t="s">
        <v>370</v>
      </c>
      <c r="AT178" s="24" t="s">
        <v>333</v>
      </c>
      <c r="AU178" s="24" t="s">
        <v>16</v>
      </c>
      <c r="AY178" s="24" t="s">
        <v>298</v>
      </c>
      <c r="BE178" s="248">
        <f>IF(N178="základní",J178,0)</f>
        <v>0</v>
      </c>
      <c r="BF178" s="248">
        <f>IF(N178="snížená",J178,0)</f>
        <v>0</v>
      </c>
      <c r="BG178" s="248">
        <f>IF(N178="zákl. přenesená",J178,0)</f>
        <v>0</v>
      </c>
      <c r="BH178" s="248">
        <f>IF(N178="sníž. přenesená",J178,0)</f>
        <v>0</v>
      </c>
      <c r="BI178" s="248">
        <f>IF(N178="nulová",J178,0)</f>
        <v>0</v>
      </c>
      <c r="BJ178" s="24" t="s">
        <v>16</v>
      </c>
      <c r="BK178" s="248">
        <f>ROUND(I178*H178,2)</f>
        <v>0</v>
      </c>
      <c r="BL178" s="24" t="s">
        <v>370</v>
      </c>
      <c r="BM178" s="24" t="s">
        <v>1197</v>
      </c>
    </row>
    <row r="179" s="1" customFormat="1" ht="51" customHeight="1">
      <c r="B179" s="46"/>
      <c r="C179" s="284" t="s">
        <v>1198</v>
      </c>
      <c r="D179" s="284" t="s">
        <v>333</v>
      </c>
      <c r="E179" s="285" t="s">
        <v>1199</v>
      </c>
      <c r="F179" s="286" t="s">
        <v>1200</v>
      </c>
      <c r="G179" s="287" t="s">
        <v>341</v>
      </c>
      <c r="H179" s="288">
        <v>2</v>
      </c>
      <c r="I179" s="289"/>
      <c r="J179" s="290">
        <f>ROUND(I179*H179,2)</f>
        <v>0</v>
      </c>
      <c r="K179" s="286" t="s">
        <v>403</v>
      </c>
      <c r="L179" s="291"/>
      <c r="M179" s="292" t="s">
        <v>21</v>
      </c>
      <c r="N179" s="293" t="s">
        <v>41</v>
      </c>
      <c r="O179" s="47"/>
      <c r="P179" s="246">
        <f>O179*H179</f>
        <v>0</v>
      </c>
      <c r="Q179" s="246">
        <v>0</v>
      </c>
      <c r="R179" s="246">
        <f>Q179*H179</f>
        <v>0</v>
      </c>
      <c r="S179" s="246">
        <v>0</v>
      </c>
      <c r="T179" s="247">
        <f>S179*H179</f>
        <v>0</v>
      </c>
      <c r="AR179" s="24" t="s">
        <v>370</v>
      </c>
      <c r="AT179" s="24" t="s">
        <v>333</v>
      </c>
      <c r="AU179" s="24" t="s">
        <v>16</v>
      </c>
      <c r="AY179" s="24" t="s">
        <v>298</v>
      </c>
      <c r="BE179" s="248">
        <f>IF(N179="základní",J179,0)</f>
        <v>0</v>
      </c>
      <c r="BF179" s="248">
        <f>IF(N179="snížená",J179,0)</f>
        <v>0</v>
      </c>
      <c r="BG179" s="248">
        <f>IF(N179="zákl. přenesená",J179,0)</f>
        <v>0</v>
      </c>
      <c r="BH179" s="248">
        <f>IF(N179="sníž. přenesená",J179,0)</f>
        <v>0</v>
      </c>
      <c r="BI179" s="248">
        <f>IF(N179="nulová",J179,0)</f>
        <v>0</v>
      </c>
      <c r="BJ179" s="24" t="s">
        <v>16</v>
      </c>
      <c r="BK179" s="248">
        <f>ROUND(I179*H179,2)</f>
        <v>0</v>
      </c>
      <c r="BL179" s="24" t="s">
        <v>370</v>
      </c>
      <c r="BM179" s="24" t="s">
        <v>1201</v>
      </c>
    </row>
    <row r="180" s="1" customFormat="1" ht="25.5" customHeight="1">
      <c r="B180" s="46"/>
      <c r="C180" s="284" t="s">
        <v>1202</v>
      </c>
      <c r="D180" s="284" t="s">
        <v>333</v>
      </c>
      <c r="E180" s="285" t="s">
        <v>1203</v>
      </c>
      <c r="F180" s="286" t="s">
        <v>1204</v>
      </c>
      <c r="G180" s="287" t="s">
        <v>341</v>
      </c>
      <c r="H180" s="288">
        <v>2</v>
      </c>
      <c r="I180" s="289"/>
      <c r="J180" s="290">
        <f>ROUND(I180*H180,2)</f>
        <v>0</v>
      </c>
      <c r="K180" s="286" t="s">
        <v>403</v>
      </c>
      <c r="L180" s="291"/>
      <c r="M180" s="292" t="s">
        <v>21</v>
      </c>
      <c r="N180" s="293" t="s">
        <v>41</v>
      </c>
      <c r="O180" s="47"/>
      <c r="P180" s="246">
        <f>O180*H180</f>
        <v>0</v>
      </c>
      <c r="Q180" s="246">
        <v>0</v>
      </c>
      <c r="R180" s="246">
        <f>Q180*H180</f>
        <v>0</v>
      </c>
      <c r="S180" s="246">
        <v>0</v>
      </c>
      <c r="T180" s="247">
        <f>S180*H180</f>
        <v>0</v>
      </c>
      <c r="AR180" s="24" t="s">
        <v>370</v>
      </c>
      <c r="AT180" s="24" t="s">
        <v>333</v>
      </c>
      <c r="AU180" s="24" t="s">
        <v>16</v>
      </c>
      <c r="AY180" s="24" t="s">
        <v>298</v>
      </c>
      <c r="BE180" s="248">
        <f>IF(N180="základní",J180,0)</f>
        <v>0</v>
      </c>
      <c r="BF180" s="248">
        <f>IF(N180="snížená",J180,0)</f>
        <v>0</v>
      </c>
      <c r="BG180" s="248">
        <f>IF(N180="zákl. přenesená",J180,0)</f>
        <v>0</v>
      </c>
      <c r="BH180" s="248">
        <f>IF(N180="sníž. přenesená",J180,0)</f>
        <v>0</v>
      </c>
      <c r="BI180" s="248">
        <f>IF(N180="nulová",J180,0)</f>
        <v>0</v>
      </c>
      <c r="BJ180" s="24" t="s">
        <v>16</v>
      </c>
      <c r="BK180" s="248">
        <f>ROUND(I180*H180,2)</f>
        <v>0</v>
      </c>
      <c r="BL180" s="24" t="s">
        <v>370</v>
      </c>
      <c r="BM180" s="24" t="s">
        <v>1205</v>
      </c>
    </row>
    <row r="181" s="1" customFormat="1" ht="25.5" customHeight="1">
      <c r="B181" s="46"/>
      <c r="C181" s="284" t="s">
        <v>1206</v>
      </c>
      <c r="D181" s="284" t="s">
        <v>333</v>
      </c>
      <c r="E181" s="285" t="s">
        <v>1207</v>
      </c>
      <c r="F181" s="286" t="s">
        <v>1208</v>
      </c>
      <c r="G181" s="287" t="s">
        <v>341</v>
      </c>
      <c r="H181" s="288">
        <v>12</v>
      </c>
      <c r="I181" s="289"/>
      <c r="J181" s="290">
        <f>ROUND(I181*H181,2)</f>
        <v>0</v>
      </c>
      <c r="K181" s="286" t="s">
        <v>403</v>
      </c>
      <c r="L181" s="291"/>
      <c r="M181" s="292" t="s">
        <v>21</v>
      </c>
      <c r="N181" s="293" t="s">
        <v>41</v>
      </c>
      <c r="O181" s="47"/>
      <c r="P181" s="246">
        <f>O181*H181</f>
        <v>0</v>
      </c>
      <c r="Q181" s="246">
        <v>0</v>
      </c>
      <c r="R181" s="246">
        <f>Q181*H181</f>
        <v>0</v>
      </c>
      <c r="S181" s="246">
        <v>0</v>
      </c>
      <c r="T181" s="247">
        <f>S181*H181</f>
        <v>0</v>
      </c>
      <c r="AR181" s="24" t="s">
        <v>370</v>
      </c>
      <c r="AT181" s="24" t="s">
        <v>333</v>
      </c>
      <c r="AU181" s="24" t="s">
        <v>16</v>
      </c>
      <c r="AY181" s="24" t="s">
        <v>298</v>
      </c>
      <c r="BE181" s="248">
        <f>IF(N181="základní",J181,0)</f>
        <v>0</v>
      </c>
      <c r="BF181" s="248">
        <f>IF(N181="snížená",J181,0)</f>
        <v>0</v>
      </c>
      <c r="BG181" s="248">
        <f>IF(N181="zákl. přenesená",J181,0)</f>
        <v>0</v>
      </c>
      <c r="BH181" s="248">
        <f>IF(N181="sníž. přenesená",J181,0)</f>
        <v>0</v>
      </c>
      <c r="BI181" s="248">
        <f>IF(N181="nulová",J181,0)</f>
        <v>0</v>
      </c>
      <c r="BJ181" s="24" t="s">
        <v>16</v>
      </c>
      <c r="BK181" s="248">
        <f>ROUND(I181*H181,2)</f>
        <v>0</v>
      </c>
      <c r="BL181" s="24" t="s">
        <v>370</v>
      </c>
      <c r="BM181" s="24" t="s">
        <v>1209</v>
      </c>
    </row>
    <row r="182" s="1" customFormat="1" ht="16.5" customHeight="1">
      <c r="B182" s="46"/>
      <c r="C182" s="284" t="s">
        <v>1210</v>
      </c>
      <c r="D182" s="284" t="s">
        <v>333</v>
      </c>
      <c r="E182" s="285" t="s">
        <v>1211</v>
      </c>
      <c r="F182" s="286" t="s">
        <v>1212</v>
      </c>
      <c r="G182" s="287" t="s">
        <v>341</v>
      </c>
      <c r="H182" s="288">
        <v>18</v>
      </c>
      <c r="I182" s="289"/>
      <c r="J182" s="290">
        <f>ROUND(I182*H182,2)</f>
        <v>0</v>
      </c>
      <c r="K182" s="286" t="s">
        <v>403</v>
      </c>
      <c r="L182" s="291"/>
      <c r="M182" s="292" t="s">
        <v>21</v>
      </c>
      <c r="N182" s="293" t="s">
        <v>41</v>
      </c>
      <c r="O182" s="47"/>
      <c r="P182" s="246">
        <f>O182*H182</f>
        <v>0</v>
      </c>
      <c r="Q182" s="246">
        <v>0</v>
      </c>
      <c r="R182" s="246">
        <f>Q182*H182</f>
        <v>0</v>
      </c>
      <c r="S182" s="246">
        <v>0</v>
      </c>
      <c r="T182" s="247">
        <f>S182*H182</f>
        <v>0</v>
      </c>
      <c r="AR182" s="24" t="s">
        <v>370</v>
      </c>
      <c r="AT182" s="24" t="s">
        <v>333</v>
      </c>
      <c r="AU182" s="24" t="s">
        <v>16</v>
      </c>
      <c r="AY182" s="24" t="s">
        <v>298</v>
      </c>
      <c r="BE182" s="248">
        <f>IF(N182="základní",J182,0)</f>
        <v>0</v>
      </c>
      <c r="BF182" s="248">
        <f>IF(N182="snížená",J182,0)</f>
        <v>0</v>
      </c>
      <c r="BG182" s="248">
        <f>IF(N182="zákl. přenesená",J182,0)</f>
        <v>0</v>
      </c>
      <c r="BH182" s="248">
        <f>IF(N182="sníž. přenesená",J182,0)</f>
        <v>0</v>
      </c>
      <c r="BI182" s="248">
        <f>IF(N182="nulová",J182,0)</f>
        <v>0</v>
      </c>
      <c r="BJ182" s="24" t="s">
        <v>16</v>
      </c>
      <c r="BK182" s="248">
        <f>ROUND(I182*H182,2)</f>
        <v>0</v>
      </c>
      <c r="BL182" s="24" t="s">
        <v>370</v>
      </c>
      <c r="BM182" s="24" t="s">
        <v>1213</v>
      </c>
    </row>
    <row r="183" s="1" customFormat="1" ht="25.5" customHeight="1">
      <c r="B183" s="46"/>
      <c r="C183" s="284" t="s">
        <v>1214</v>
      </c>
      <c r="D183" s="284" t="s">
        <v>333</v>
      </c>
      <c r="E183" s="285" t="s">
        <v>1215</v>
      </c>
      <c r="F183" s="286" t="s">
        <v>1216</v>
      </c>
      <c r="G183" s="287" t="s">
        <v>318</v>
      </c>
      <c r="H183" s="288">
        <v>130</v>
      </c>
      <c r="I183" s="289"/>
      <c r="J183" s="290">
        <f>ROUND(I183*H183,2)</f>
        <v>0</v>
      </c>
      <c r="K183" s="286" t="s">
        <v>403</v>
      </c>
      <c r="L183" s="291"/>
      <c r="M183" s="292" t="s">
        <v>21</v>
      </c>
      <c r="N183" s="293" t="s">
        <v>41</v>
      </c>
      <c r="O183" s="47"/>
      <c r="P183" s="246">
        <f>O183*H183</f>
        <v>0</v>
      </c>
      <c r="Q183" s="246">
        <v>0</v>
      </c>
      <c r="R183" s="246">
        <f>Q183*H183</f>
        <v>0</v>
      </c>
      <c r="S183" s="246">
        <v>0</v>
      </c>
      <c r="T183" s="247">
        <f>S183*H183</f>
        <v>0</v>
      </c>
      <c r="AR183" s="24" t="s">
        <v>370</v>
      </c>
      <c r="AT183" s="24" t="s">
        <v>333</v>
      </c>
      <c r="AU183" s="24" t="s">
        <v>16</v>
      </c>
      <c r="AY183" s="24" t="s">
        <v>298</v>
      </c>
      <c r="BE183" s="248">
        <f>IF(N183="základní",J183,0)</f>
        <v>0</v>
      </c>
      <c r="BF183" s="248">
        <f>IF(N183="snížená",J183,0)</f>
        <v>0</v>
      </c>
      <c r="BG183" s="248">
        <f>IF(N183="zákl. přenesená",J183,0)</f>
        <v>0</v>
      </c>
      <c r="BH183" s="248">
        <f>IF(N183="sníž. přenesená",J183,0)</f>
        <v>0</v>
      </c>
      <c r="BI183" s="248">
        <f>IF(N183="nulová",J183,0)</f>
        <v>0</v>
      </c>
      <c r="BJ183" s="24" t="s">
        <v>16</v>
      </c>
      <c r="BK183" s="248">
        <f>ROUND(I183*H183,2)</f>
        <v>0</v>
      </c>
      <c r="BL183" s="24" t="s">
        <v>370</v>
      </c>
      <c r="BM183" s="24" t="s">
        <v>1217</v>
      </c>
    </row>
    <row r="184" s="1" customFormat="1" ht="25.5" customHeight="1">
      <c r="B184" s="46"/>
      <c r="C184" s="284" t="s">
        <v>1218</v>
      </c>
      <c r="D184" s="284" t="s">
        <v>333</v>
      </c>
      <c r="E184" s="285" t="s">
        <v>1219</v>
      </c>
      <c r="F184" s="286" t="s">
        <v>1220</v>
      </c>
      <c r="G184" s="287" t="s">
        <v>318</v>
      </c>
      <c r="H184" s="288">
        <v>110</v>
      </c>
      <c r="I184" s="289"/>
      <c r="J184" s="290">
        <f>ROUND(I184*H184,2)</f>
        <v>0</v>
      </c>
      <c r="K184" s="286" t="s">
        <v>403</v>
      </c>
      <c r="L184" s="291"/>
      <c r="M184" s="292" t="s">
        <v>21</v>
      </c>
      <c r="N184" s="293" t="s">
        <v>41</v>
      </c>
      <c r="O184" s="47"/>
      <c r="P184" s="246">
        <f>O184*H184</f>
        <v>0</v>
      </c>
      <c r="Q184" s="246">
        <v>0</v>
      </c>
      <c r="R184" s="246">
        <f>Q184*H184</f>
        <v>0</v>
      </c>
      <c r="S184" s="246">
        <v>0</v>
      </c>
      <c r="T184" s="247">
        <f>S184*H184</f>
        <v>0</v>
      </c>
      <c r="AR184" s="24" t="s">
        <v>370</v>
      </c>
      <c r="AT184" s="24" t="s">
        <v>333</v>
      </c>
      <c r="AU184" s="24" t="s">
        <v>16</v>
      </c>
      <c r="AY184" s="24" t="s">
        <v>298</v>
      </c>
      <c r="BE184" s="248">
        <f>IF(N184="základní",J184,0)</f>
        <v>0</v>
      </c>
      <c r="BF184" s="248">
        <f>IF(N184="snížená",J184,0)</f>
        <v>0</v>
      </c>
      <c r="BG184" s="248">
        <f>IF(N184="zákl. přenesená",J184,0)</f>
        <v>0</v>
      </c>
      <c r="BH184" s="248">
        <f>IF(N184="sníž. přenesená",J184,0)</f>
        <v>0</v>
      </c>
      <c r="BI184" s="248">
        <f>IF(N184="nulová",J184,0)</f>
        <v>0</v>
      </c>
      <c r="BJ184" s="24" t="s">
        <v>16</v>
      </c>
      <c r="BK184" s="248">
        <f>ROUND(I184*H184,2)</f>
        <v>0</v>
      </c>
      <c r="BL184" s="24" t="s">
        <v>370</v>
      </c>
      <c r="BM184" s="24" t="s">
        <v>1221</v>
      </c>
    </row>
    <row r="185" s="1" customFormat="1" ht="38.25" customHeight="1">
      <c r="B185" s="46"/>
      <c r="C185" s="284" t="s">
        <v>1222</v>
      </c>
      <c r="D185" s="284" t="s">
        <v>333</v>
      </c>
      <c r="E185" s="285" t="s">
        <v>1223</v>
      </c>
      <c r="F185" s="286" t="s">
        <v>1224</v>
      </c>
      <c r="G185" s="287" t="s">
        <v>341</v>
      </c>
      <c r="H185" s="288">
        <v>12</v>
      </c>
      <c r="I185" s="289"/>
      <c r="J185" s="290">
        <f>ROUND(I185*H185,2)</f>
        <v>0</v>
      </c>
      <c r="K185" s="286" t="s">
        <v>403</v>
      </c>
      <c r="L185" s="291"/>
      <c r="M185" s="292" t="s">
        <v>21</v>
      </c>
      <c r="N185" s="293" t="s">
        <v>41</v>
      </c>
      <c r="O185" s="47"/>
      <c r="P185" s="246">
        <f>O185*H185</f>
        <v>0</v>
      </c>
      <c r="Q185" s="246">
        <v>0</v>
      </c>
      <c r="R185" s="246">
        <f>Q185*H185</f>
        <v>0</v>
      </c>
      <c r="S185" s="246">
        <v>0</v>
      </c>
      <c r="T185" s="247">
        <f>S185*H185</f>
        <v>0</v>
      </c>
      <c r="AR185" s="24" t="s">
        <v>370</v>
      </c>
      <c r="AT185" s="24" t="s">
        <v>333</v>
      </c>
      <c r="AU185" s="24" t="s">
        <v>16</v>
      </c>
      <c r="AY185" s="24" t="s">
        <v>298</v>
      </c>
      <c r="BE185" s="248">
        <f>IF(N185="základní",J185,0)</f>
        <v>0</v>
      </c>
      <c r="BF185" s="248">
        <f>IF(N185="snížená",J185,0)</f>
        <v>0</v>
      </c>
      <c r="BG185" s="248">
        <f>IF(N185="zákl. přenesená",J185,0)</f>
        <v>0</v>
      </c>
      <c r="BH185" s="248">
        <f>IF(N185="sníž. přenesená",J185,0)</f>
        <v>0</v>
      </c>
      <c r="BI185" s="248">
        <f>IF(N185="nulová",J185,0)</f>
        <v>0</v>
      </c>
      <c r="BJ185" s="24" t="s">
        <v>16</v>
      </c>
      <c r="BK185" s="248">
        <f>ROUND(I185*H185,2)</f>
        <v>0</v>
      </c>
      <c r="BL185" s="24" t="s">
        <v>370</v>
      </c>
      <c r="BM185" s="24" t="s">
        <v>1225</v>
      </c>
    </row>
    <row r="186" s="1" customFormat="1" ht="51" customHeight="1">
      <c r="B186" s="46"/>
      <c r="C186" s="284" t="s">
        <v>1226</v>
      </c>
      <c r="D186" s="284" t="s">
        <v>333</v>
      </c>
      <c r="E186" s="285" t="s">
        <v>1227</v>
      </c>
      <c r="F186" s="286" t="s">
        <v>1228</v>
      </c>
      <c r="G186" s="287" t="s">
        <v>341</v>
      </c>
      <c r="H186" s="288">
        <v>1</v>
      </c>
      <c r="I186" s="289"/>
      <c r="J186" s="290">
        <f>ROUND(I186*H186,2)</f>
        <v>0</v>
      </c>
      <c r="K186" s="286" t="s">
        <v>403</v>
      </c>
      <c r="L186" s="291"/>
      <c r="M186" s="292" t="s">
        <v>21</v>
      </c>
      <c r="N186" s="293" t="s">
        <v>41</v>
      </c>
      <c r="O186" s="47"/>
      <c r="P186" s="246">
        <f>O186*H186</f>
        <v>0</v>
      </c>
      <c r="Q186" s="246">
        <v>0</v>
      </c>
      <c r="R186" s="246">
        <f>Q186*H186</f>
        <v>0</v>
      </c>
      <c r="S186" s="246">
        <v>0</v>
      </c>
      <c r="T186" s="247">
        <f>S186*H186</f>
        <v>0</v>
      </c>
      <c r="AR186" s="24" t="s">
        <v>370</v>
      </c>
      <c r="AT186" s="24" t="s">
        <v>333</v>
      </c>
      <c r="AU186" s="24" t="s">
        <v>16</v>
      </c>
      <c r="AY186" s="24" t="s">
        <v>298</v>
      </c>
      <c r="BE186" s="248">
        <f>IF(N186="základní",J186,0)</f>
        <v>0</v>
      </c>
      <c r="BF186" s="248">
        <f>IF(N186="snížená",J186,0)</f>
        <v>0</v>
      </c>
      <c r="BG186" s="248">
        <f>IF(N186="zákl. přenesená",J186,0)</f>
        <v>0</v>
      </c>
      <c r="BH186" s="248">
        <f>IF(N186="sníž. přenesená",J186,0)</f>
        <v>0</v>
      </c>
      <c r="BI186" s="248">
        <f>IF(N186="nulová",J186,0)</f>
        <v>0</v>
      </c>
      <c r="BJ186" s="24" t="s">
        <v>16</v>
      </c>
      <c r="BK186" s="248">
        <f>ROUND(I186*H186,2)</f>
        <v>0</v>
      </c>
      <c r="BL186" s="24" t="s">
        <v>370</v>
      </c>
      <c r="BM186" s="24" t="s">
        <v>1229</v>
      </c>
    </row>
    <row r="187" s="1" customFormat="1" ht="25.5" customHeight="1">
      <c r="B187" s="46"/>
      <c r="C187" s="284" t="s">
        <v>1230</v>
      </c>
      <c r="D187" s="284" t="s">
        <v>333</v>
      </c>
      <c r="E187" s="285" t="s">
        <v>1231</v>
      </c>
      <c r="F187" s="286" t="s">
        <v>1232</v>
      </c>
      <c r="G187" s="287" t="s">
        <v>341</v>
      </c>
      <c r="H187" s="288">
        <v>4</v>
      </c>
      <c r="I187" s="289"/>
      <c r="J187" s="290">
        <f>ROUND(I187*H187,2)</f>
        <v>0</v>
      </c>
      <c r="K187" s="286" t="s">
        <v>403</v>
      </c>
      <c r="L187" s="291"/>
      <c r="M187" s="292" t="s">
        <v>21</v>
      </c>
      <c r="N187" s="293" t="s">
        <v>41</v>
      </c>
      <c r="O187" s="47"/>
      <c r="P187" s="246">
        <f>O187*H187</f>
        <v>0</v>
      </c>
      <c r="Q187" s="246">
        <v>0</v>
      </c>
      <c r="R187" s="246">
        <f>Q187*H187</f>
        <v>0</v>
      </c>
      <c r="S187" s="246">
        <v>0</v>
      </c>
      <c r="T187" s="247">
        <f>S187*H187</f>
        <v>0</v>
      </c>
      <c r="AR187" s="24" t="s">
        <v>370</v>
      </c>
      <c r="AT187" s="24" t="s">
        <v>333</v>
      </c>
      <c r="AU187" s="24" t="s">
        <v>16</v>
      </c>
      <c r="AY187" s="24" t="s">
        <v>298</v>
      </c>
      <c r="BE187" s="248">
        <f>IF(N187="základní",J187,0)</f>
        <v>0</v>
      </c>
      <c r="BF187" s="248">
        <f>IF(N187="snížená",J187,0)</f>
        <v>0</v>
      </c>
      <c r="BG187" s="248">
        <f>IF(N187="zákl. přenesená",J187,0)</f>
        <v>0</v>
      </c>
      <c r="BH187" s="248">
        <f>IF(N187="sníž. přenesená",J187,0)</f>
        <v>0</v>
      </c>
      <c r="BI187" s="248">
        <f>IF(N187="nulová",J187,0)</f>
        <v>0</v>
      </c>
      <c r="BJ187" s="24" t="s">
        <v>16</v>
      </c>
      <c r="BK187" s="248">
        <f>ROUND(I187*H187,2)</f>
        <v>0</v>
      </c>
      <c r="BL187" s="24" t="s">
        <v>370</v>
      </c>
      <c r="BM187" s="24" t="s">
        <v>1233</v>
      </c>
    </row>
    <row r="188" s="1" customFormat="1" ht="102" customHeight="1">
      <c r="B188" s="46"/>
      <c r="C188" s="237" t="s">
        <v>1234</v>
      </c>
      <c r="D188" s="237" t="s">
        <v>300</v>
      </c>
      <c r="E188" s="238" t="s">
        <v>1235</v>
      </c>
      <c r="F188" s="239" t="s">
        <v>1236</v>
      </c>
      <c r="G188" s="240" t="s">
        <v>341</v>
      </c>
      <c r="H188" s="241">
        <v>28</v>
      </c>
      <c r="I188" s="242"/>
      <c r="J188" s="243">
        <f>ROUND(I188*H188,2)</f>
        <v>0</v>
      </c>
      <c r="K188" s="239" t="s">
        <v>403</v>
      </c>
      <c r="L188" s="72"/>
      <c r="M188" s="244" t="s">
        <v>21</v>
      </c>
      <c r="N188" s="245" t="s">
        <v>41</v>
      </c>
      <c r="O188" s="47"/>
      <c r="P188" s="246">
        <f>O188*H188</f>
        <v>0</v>
      </c>
      <c r="Q188" s="246">
        <v>0</v>
      </c>
      <c r="R188" s="246">
        <f>Q188*H188</f>
        <v>0</v>
      </c>
      <c r="S188" s="246">
        <v>0</v>
      </c>
      <c r="T188" s="247">
        <f>S188*H188</f>
        <v>0</v>
      </c>
      <c r="AR188" s="24" t="s">
        <v>404</v>
      </c>
      <c r="AT188" s="24" t="s">
        <v>300</v>
      </c>
      <c r="AU188" s="24" t="s">
        <v>16</v>
      </c>
      <c r="AY188" s="24" t="s">
        <v>298</v>
      </c>
      <c r="BE188" s="248">
        <f>IF(N188="základní",J188,0)</f>
        <v>0</v>
      </c>
      <c r="BF188" s="248">
        <f>IF(N188="snížená",J188,0)</f>
        <v>0</v>
      </c>
      <c r="BG188" s="248">
        <f>IF(N188="zákl. přenesená",J188,0)</f>
        <v>0</v>
      </c>
      <c r="BH188" s="248">
        <f>IF(N188="sníž. přenesená",J188,0)</f>
        <v>0</v>
      </c>
      <c r="BI188" s="248">
        <f>IF(N188="nulová",J188,0)</f>
        <v>0</v>
      </c>
      <c r="BJ188" s="24" t="s">
        <v>16</v>
      </c>
      <c r="BK188" s="248">
        <f>ROUND(I188*H188,2)</f>
        <v>0</v>
      </c>
      <c r="BL188" s="24" t="s">
        <v>404</v>
      </c>
      <c r="BM188" s="24" t="s">
        <v>1237</v>
      </c>
    </row>
    <row r="189" s="1" customFormat="1" ht="16.5" customHeight="1">
      <c r="B189" s="46"/>
      <c r="C189" s="237" t="s">
        <v>1238</v>
      </c>
      <c r="D189" s="237" t="s">
        <v>300</v>
      </c>
      <c r="E189" s="238" t="s">
        <v>1239</v>
      </c>
      <c r="F189" s="239" t="s">
        <v>1240</v>
      </c>
      <c r="G189" s="240" t="s">
        <v>341</v>
      </c>
      <c r="H189" s="241">
        <v>1</v>
      </c>
      <c r="I189" s="242"/>
      <c r="J189" s="243">
        <f>ROUND(I189*H189,2)</f>
        <v>0</v>
      </c>
      <c r="K189" s="239" t="s">
        <v>403</v>
      </c>
      <c r="L189" s="72"/>
      <c r="M189" s="244" t="s">
        <v>21</v>
      </c>
      <c r="N189" s="245" t="s">
        <v>41</v>
      </c>
      <c r="O189" s="47"/>
      <c r="P189" s="246">
        <f>O189*H189</f>
        <v>0</v>
      </c>
      <c r="Q189" s="246">
        <v>0</v>
      </c>
      <c r="R189" s="246">
        <f>Q189*H189</f>
        <v>0</v>
      </c>
      <c r="S189" s="246">
        <v>0</v>
      </c>
      <c r="T189" s="247">
        <f>S189*H189</f>
        <v>0</v>
      </c>
      <c r="AR189" s="24" t="s">
        <v>404</v>
      </c>
      <c r="AT189" s="24" t="s">
        <v>300</v>
      </c>
      <c r="AU189" s="24" t="s">
        <v>16</v>
      </c>
      <c r="AY189" s="24" t="s">
        <v>298</v>
      </c>
      <c r="BE189" s="248">
        <f>IF(N189="základní",J189,0)</f>
        <v>0</v>
      </c>
      <c r="BF189" s="248">
        <f>IF(N189="snížená",J189,0)</f>
        <v>0</v>
      </c>
      <c r="BG189" s="248">
        <f>IF(N189="zákl. přenesená",J189,0)</f>
        <v>0</v>
      </c>
      <c r="BH189" s="248">
        <f>IF(N189="sníž. přenesená",J189,0)</f>
        <v>0</v>
      </c>
      <c r="BI189" s="248">
        <f>IF(N189="nulová",J189,0)</f>
        <v>0</v>
      </c>
      <c r="BJ189" s="24" t="s">
        <v>16</v>
      </c>
      <c r="BK189" s="248">
        <f>ROUND(I189*H189,2)</f>
        <v>0</v>
      </c>
      <c r="BL189" s="24" t="s">
        <v>404</v>
      </c>
      <c r="BM189" s="24" t="s">
        <v>1241</v>
      </c>
    </row>
    <row r="190" s="1" customFormat="1" ht="38.25" customHeight="1">
      <c r="B190" s="46"/>
      <c r="C190" s="237" t="s">
        <v>1242</v>
      </c>
      <c r="D190" s="237" t="s">
        <v>300</v>
      </c>
      <c r="E190" s="238" t="s">
        <v>1243</v>
      </c>
      <c r="F190" s="239" t="s">
        <v>1244</v>
      </c>
      <c r="G190" s="240" t="s">
        <v>341</v>
      </c>
      <c r="H190" s="241">
        <v>28</v>
      </c>
      <c r="I190" s="242"/>
      <c r="J190" s="243">
        <f>ROUND(I190*H190,2)</f>
        <v>0</v>
      </c>
      <c r="K190" s="239" t="s">
        <v>403</v>
      </c>
      <c r="L190" s="72"/>
      <c r="M190" s="244" t="s">
        <v>21</v>
      </c>
      <c r="N190" s="245" t="s">
        <v>41</v>
      </c>
      <c r="O190" s="47"/>
      <c r="P190" s="246">
        <f>O190*H190</f>
        <v>0</v>
      </c>
      <c r="Q190" s="246">
        <v>0</v>
      </c>
      <c r="R190" s="246">
        <f>Q190*H190</f>
        <v>0</v>
      </c>
      <c r="S190" s="246">
        <v>0</v>
      </c>
      <c r="T190" s="247">
        <f>S190*H190</f>
        <v>0</v>
      </c>
      <c r="AR190" s="24" t="s">
        <v>404</v>
      </c>
      <c r="AT190" s="24" t="s">
        <v>300</v>
      </c>
      <c r="AU190" s="24" t="s">
        <v>16</v>
      </c>
      <c r="AY190" s="24" t="s">
        <v>298</v>
      </c>
      <c r="BE190" s="248">
        <f>IF(N190="základní",J190,0)</f>
        <v>0</v>
      </c>
      <c r="BF190" s="248">
        <f>IF(N190="snížená",J190,0)</f>
        <v>0</v>
      </c>
      <c r="BG190" s="248">
        <f>IF(N190="zákl. přenesená",J190,0)</f>
        <v>0</v>
      </c>
      <c r="BH190" s="248">
        <f>IF(N190="sníž. přenesená",J190,0)</f>
        <v>0</v>
      </c>
      <c r="BI190" s="248">
        <f>IF(N190="nulová",J190,0)</f>
        <v>0</v>
      </c>
      <c r="BJ190" s="24" t="s">
        <v>16</v>
      </c>
      <c r="BK190" s="248">
        <f>ROUND(I190*H190,2)</f>
        <v>0</v>
      </c>
      <c r="BL190" s="24" t="s">
        <v>404</v>
      </c>
      <c r="BM190" s="24" t="s">
        <v>1245</v>
      </c>
    </row>
    <row r="191" s="1" customFormat="1" ht="89.25" customHeight="1">
      <c r="B191" s="46"/>
      <c r="C191" s="237" t="s">
        <v>1246</v>
      </c>
      <c r="D191" s="237" t="s">
        <v>300</v>
      </c>
      <c r="E191" s="238" t="s">
        <v>1247</v>
      </c>
      <c r="F191" s="239" t="s">
        <v>1248</v>
      </c>
      <c r="G191" s="240" t="s">
        <v>341</v>
      </c>
      <c r="H191" s="241">
        <v>28</v>
      </c>
      <c r="I191" s="242"/>
      <c r="J191" s="243">
        <f>ROUND(I191*H191,2)</f>
        <v>0</v>
      </c>
      <c r="K191" s="239" t="s">
        <v>403</v>
      </c>
      <c r="L191" s="72"/>
      <c r="M191" s="244" t="s">
        <v>21</v>
      </c>
      <c r="N191" s="245" t="s">
        <v>41</v>
      </c>
      <c r="O191" s="47"/>
      <c r="P191" s="246">
        <f>O191*H191</f>
        <v>0</v>
      </c>
      <c r="Q191" s="246">
        <v>0</v>
      </c>
      <c r="R191" s="246">
        <f>Q191*H191</f>
        <v>0</v>
      </c>
      <c r="S191" s="246">
        <v>0</v>
      </c>
      <c r="T191" s="247">
        <f>S191*H191</f>
        <v>0</v>
      </c>
      <c r="AR191" s="24" t="s">
        <v>404</v>
      </c>
      <c r="AT191" s="24" t="s">
        <v>300</v>
      </c>
      <c r="AU191" s="24" t="s">
        <v>16</v>
      </c>
      <c r="AY191" s="24" t="s">
        <v>298</v>
      </c>
      <c r="BE191" s="248">
        <f>IF(N191="základní",J191,0)</f>
        <v>0</v>
      </c>
      <c r="BF191" s="248">
        <f>IF(N191="snížená",J191,0)</f>
        <v>0</v>
      </c>
      <c r="BG191" s="248">
        <f>IF(N191="zákl. přenesená",J191,0)</f>
        <v>0</v>
      </c>
      <c r="BH191" s="248">
        <f>IF(N191="sníž. přenesená",J191,0)</f>
        <v>0</v>
      </c>
      <c r="BI191" s="248">
        <f>IF(N191="nulová",J191,0)</f>
        <v>0</v>
      </c>
      <c r="BJ191" s="24" t="s">
        <v>16</v>
      </c>
      <c r="BK191" s="248">
        <f>ROUND(I191*H191,2)</f>
        <v>0</v>
      </c>
      <c r="BL191" s="24" t="s">
        <v>404</v>
      </c>
      <c r="BM191" s="24" t="s">
        <v>1249</v>
      </c>
    </row>
    <row r="192" s="1" customFormat="1" ht="102" customHeight="1">
      <c r="B192" s="46"/>
      <c r="C192" s="237" t="s">
        <v>1250</v>
      </c>
      <c r="D192" s="237" t="s">
        <v>300</v>
      </c>
      <c r="E192" s="238" t="s">
        <v>1251</v>
      </c>
      <c r="F192" s="239" t="s">
        <v>1252</v>
      </c>
      <c r="G192" s="240" t="s">
        <v>341</v>
      </c>
      <c r="H192" s="241">
        <v>2</v>
      </c>
      <c r="I192" s="242"/>
      <c r="J192" s="243">
        <f>ROUND(I192*H192,2)</f>
        <v>0</v>
      </c>
      <c r="K192" s="239" t="s">
        <v>403</v>
      </c>
      <c r="L192" s="72"/>
      <c r="M192" s="244" t="s">
        <v>21</v>
      </c>
      <c r="N192" s="245" t="s">
        <v>41</v>
      </c>
      <c r="O192" s="47"/>
      <c r="P192" s="246">
        <f>O192*H192</f>
        <v>0</v>
      </c>
      <c r="Q192" s="246">
        <v>0</v>
      </c>
      <c r="R192" s="246">
        <f>Q192*H192</f>
        <v>0</v>
      </c>
      <c r="S192" s="246">
        <v>0</v>
      </c>
      <c r="T192" s="247">
        <f>S192*H192</f>
        <v>0</v>
      </c>
      <c r="AR192" s="24" t="s">
        <v>404</v>
      </c>
      <c r="AT192" s="24" t="s">
        <v>300</v>
      </c>
      <c r="AU192" s="24" t="s">
        <v>16</v>
      </c>
      <c r="AY192" s="24" t="s">
        <v>298</v>
      </c>
      <c r="BE192" s="248">
        <f>IF(N192="základní",J192,0)</f>
        <v>0</v>
      </c>
      <c r="BF192" s="248">
        <f>IF(N192="snížená",J192,0)</f>
        <v>0</v>
      </c>
      <c r="BG192" s="248">
        <f>IF(N192="zákl. přenesená",J192,0)</f>
        <v>0</v>
      </c>
      <c r="BH192" s="248">
        <f>IF(N192="sníž. přenesená",J192,0)</f>
        <v>0</v>
      </c>
      <c r="BI192" s="248">
        <f>IF(N192="nulová",J192,0)</f>
        <v>0</v>
      </c>
      <c r="BJ192" s="24" t="s">
        <v>16</v>
      </c>
      <c r="BK192" s="248">
        <f>ROUND(I192*H192,2)</f>
        <v>0</v>
      </c>
      <c r="BL192" s="24" t="s">
        <v>404</v>
      </c>
      <c r="BM192" s="24" t="s">
        <v>1253</v>
      </c>
    </row>
    <row r="193" s="1" customFormat="1" ht="63.75" customHeight="1">
      <c r="B193" s="46"/>
      <c r="C193" s="237" t="s">
        <v>1254</v>
      </c>
      <c r="D193" s="237" t="s">
        <v>300</v>
      </c>
      <c r="E193" s="238" t="s">
        <v>1255</v>
      </c>
      <c r="F193" s="239" t="s">
        <v>1256</v>
      </c>
      <c r="G193" s="240" t="s">
        <v>341</v>
      </c>
      <c r="H193" s="241">
        <v>1</v>
      </c>
      <c r="I193" s="242"/>
      <c r="J193" s="243">
        <f>ROUND(I193*H193,2)</f>
        <v>0</v>
      </c>
      <c r="K193" s="239" t="s">
        <v>403</v>
      </c>
      <c r="L193" s="72"/>
      <c r="M193" s="244" t="s">
        <v>21</v>
      </c>
      <c r="N193" s="245" t="s">
        <v>41</v>
      </c>
      <c r="O193" s="47"/>
      <c r="P193" s="246">
        <f>O193*H193</f>
        <v>0</v>
      </c>
      <c r="Q193" s="246">
        <v>0</v>
      </c>
      <c r="R193" s="246">
        <f>Q193*H193</f>
        <v>0</v>
      </c>
      <c r="S193" s="246">
        <v>0</v>
      </c>
      <c r="T193" s="247">
        <f>S193*H193</f>
        <v>0</v>
      </c>
      <c r="AR193" s="24" t="s">
        <v>404</v>
      </c>
      <c r="AT193" s="24" t="s">
        <v>300</v>
      </c>
      <c r="AU193" s="24" t="s">
        <v>16</v>
      </c>
      <c r="AY193" s="24" t="s">
        <v>298</v>
      </c>
      <c r="BE193" s="248">
        <f>IF(N193="základní",J193,0)</f>
        <v>0</v>
      </c>
      <c r="BF193" s="248">
        <f>IF(N193="snížená",J193,0)</f>
        <v>0</v>
      </c>
      <c r="BG193" s="248">
        <f>IF(N193="zákl. přenesená",J193,0)</f>
        <v>0</v>
      </c>
      <c r="BH193" s="248">
        <f>IF(N193="sníž. přenesená",J193,0)</f>
        <v>0</v>
      </c>
      <c r="BI193" s="248">
        <f>IF(N193="nulová",J193,0)</f>
        <v>0</v>
      </c>
      <c r="BJ193" s="24" t="s">
        <v>16</v>
      </c>
      <c r="BK193" s="248">
        <f>ROUND(I193*H193,2)</f>
        <v>0</v>
      </c>
      <c r="BL193" s="24" t="s">
        <v>404</v>
      </c>
      <c r="BM193" s="24" t="s">
        <v>1257</v>
      </c>
    </row>
    <row r="194" s="1" customFormat="1" ht="76.5" customHeight="1">
      <c r="B194" s="46"/>
      <c r="C194" s="237" t="s">
        <v>1258</v>
      </c>
      <c r="D194" s="237" t="s">
        <v>300</v>
      </c>
      <c r="E194" s="238" t="s">
        <v>1259</v>
      </c>
      <c r="F194" s="239" t="s">
        <v>1260</v>
      </c>
      <c r="G194" s="240" t="s">
        <v>341</v>
      </c>
      <c r="H194" s="241">
        <v>5</v>
      </c>
      <c r="I194" s="242"/>
      <c r="J194" s="243">
        <f>ROUND(I194*H194,2)</f>
        <v>0</v>
      </c>
      <c r="K194" s="239" t="s">
        <v>403</v>
      </c>
      <c r="L194" s="72"/>
      <c r="M194" s="244" t="s">
        <v>21</v>
      </c>
      <c r="N194" s="245" t="s">
        <v>41</v>
      </c>
      <c r="O194" s="47"/>
      <c r="P194" s="246">
        <f>O194*H194</f>
        <v>0</v>
      </c>
      <c r="Q194" s="246">
        <v>0</v>
      </c>
      <c r="R194" s="246">
        <f>Q194*H194</f>
        <v>0</v>
      </c>
      <c r="S194" s="246">
        <v>0</v>
      </c>
      <c r="T194" s="247">
        <f>S194*H194</f>
        <v>0</v>
      </c>
      <c r="AR194" s="24" t="s">
        <v>404</v>
      </c>
      <c r="AT194" s="24" t="s">
        <v>300</v>
      </c>
      <c r="AU194" s="24" t="s">
        <v>16</v>
      </c>
      <c r="AY194" s="24" t="s">
        <v>298</v>
      </c>
      <c r="BE194" s="248">
        <f>IF(N194="základní",J194,0)</f>
        <v>0</v>
      </c>
      <c r="BF194" s="248">
        <f>IF(N194="snížená",J194,0)</f>
        <v>0</v>
      </c>
      <c r="BG194" s="248">
        <f>IF(N194="zákl. přenesená",J194,0)</f>
        <v>0</v>
      </c>
      <c r="BH194" s="248">
        <f>IF(N194="sníž. přenesená",J194,0)</f>
        <v>0</v>
      </c>
      <c r="BI194" s="248">
        <f>IF(N194="nulová",J194,0)</f>
        <v>0</v>
      </c>
      <c r="BJ194" s="24" t="s">
        <v>16</v>
      </c>
      <c r="BK194" s="248">
        <f>ROUND(I194*H194,2)</f>
        <v>0</v>
      </c>
      <c r="BL194" s="24" t="s">
        <v>404</v>
      </c>
      <c r="BM194" s="24" t="s">
        <v>1261</v>
      </c>
    </row>
    <row r="195" s="1" customFormat="1" ht="38.25" customHeight="1">
      <c r="B195" s="46"/>
      <c r="C195" s="237" t="s">
        <v>1262</v>
      </c>
      <c r="D195" s="237" t="s">
        <v>300</v>
      </c>
      <c r="E195" s="238" t="s">
        <v>1263</v>
      </c>
      <c r="F195" s="239" t="s">
        <v>1264</v>
      </c>
      <c r="G195" s="240" t="s">
        <v>341</v>
      </c>
      <c r="H195" s="241">
        <v>1</v>
      </c>
      <c r="I195" s="242"/>
      <c r="J195" s="243">
        <f>ROUND(I195*H195,2)</f>
        <v>0</v>
      </c>
      <c r="K195" s="239" t="s">
        <v>403</v>
      </c>
      <c r="L195" s="72"/>
      <c r="M195" s="244" t="s">
        <v>21</v>
      </c>
      <c r="N195" s="245" t="s">
        <v>41</v>
      </c>
      <c r="O195" s="47"/>
      <c r="P195" s="246">
        <f>O195*H195</f>
        <v>0</v>
      </c>
      <c r="Q195" s="246">
        <v>0</v>
      </c>
      <c r="R195" s="246">
        <f>Q195*H195</f>
        <v>0</v>
      </c>
      <c r="S195" s="246">
        <v>0</v>
      </c>
      <c r="T195" s="247">
        <f>S195*H195</f>
        <v>0</v>
      </c>
      <c r="AR195" s="24" t="s">
        <v>404</v>
      </c>
      <c r="AT195" s="24" t="s">
        <v>300</v>
      </c>
      <c r="AU195" s="24" t="s">
        <v>16</v>
      </c>
      <c r="AY195" s="24" t="s">
        <v>298</v>
      </c>
      <c r="BE195" s="248">
        <f>IF(N195="základní",J195,0)</f>
        <v>0</v>
      </c>
      <c r="BF195" s="248">
        <f>IF(N195="snížená",J195,0)</f>
        <v>0</v>
      </c>
      <c r="BG195" s="248">
        <f>IF(N195="zákl. přenesená",J195,0)</f>
        <v>0</v>
      </c>
      <c r="BH195" s="248">
        <f>IF(N195="sníž. přenesená",J195,0)</f>
        <v>0</v>
      </c>
      <c r="BI195" s="248">
        <f>IF(N195="nulová",J195,0)</f>
        <v>0</v>
      </c>
      <c r="BJ195" s="24" t="s">
        <v>16</v>
      </c>
      <c r="BK195" s="248">
        <f>ROUND(I195*H195,2)</f>
        <v>0</v>
      </c>
      <c r="BL195" s="24" t="s">
        <v>404</v>
      </c>
      <c r="BM195" s="24" t="s">
        <v>1265</v>
      </c>
    </row>
    <row r="196" s="1" customFormat="1" ht="25.5" customHeight="1">
      <c r="B196" s="46"/>
      <c r="C196" s="237" t="s">
        <v>1266</v>
      </c>
      <c r="D196" s="237" t="s">
        <v>300</v>
      </c>
      <c r="E196" s="238" t="s">
        <v>1267</v>
      </c>
      <c r="F196" s="239" t="s">
        <v>1268</v>
      </c>
      <c r="G196" s="240" t="s">
        <v>341</v>
      </c>
      <c r="H196" s="241">
        <v>1</v>
      </c>
      <c r="I196" s="242"/>
      <c r="J196" s="243">
        <f>ROUND(I196*H196,2)</f>
        <v>0</v>
      </c>
      <c r="K196" s="239" t="s">
        <v>403</v>
      </c>
      <c r="L196" s="72"/>
      <c r="M196" s="244" t="s">
        <v>21</v>
      </c>
      <c r="N196" s="294" t="s">
        <v>41</v>
      </c>
      <c r="O196" s="295"/>
      <c r="P196" s="296">
        <f>O196*H196</f>
        <v>0</v>
      </c>
      <c r="Q196" s="296">
        <v>0</v>
      </c>
      <c r="R196" s="296">
        <f>Q196*H196</f>
        <v>0</v>
      </c>
      <c r="S196" s="296">
        <v>0</v>
      </c>
      <c r="T196" s="297">
        <f>S196*H196</f>
        <v>0</v>
      </c>
      <c r="AR196" s="24" t="s">
        <v>404</v>
      </c>
      <c r="AT196" s="24" t="s">
        <v>300</v>
      </c>
      <c r="AU196" s="24" t="s">
        <v>16</v>
      </c>
      <c r="AY196" s="24" t="s">
        <v>298</v>
      </c>
      <c r="BE196" s="248">
        <f>IF(N196="základní",J196,0)</f>
        <v>0</v>
      </c>
      <c r="BF196" s="248">
        <f>IF(N196="snížená",J196,0)</f>
        <v>0</v>
      </c>
      <c r="BG196" s="248">
        <f>IF(N196="zákl. přenesená",J196,0)</f>
        <v>0</v>
      </c>
      <c r="BH196" s="248">
        <f>IF(N196="sníž. přenesená",J196,0)</f>
        <v>0</v>
      </c>
      <c r="BI196" s="248">
        <f>IF(N196="nulová",J196,0)</f>
        <v>0</v>
      </c>
      <c r="BJ196" s="24" t="s">
        <v>16</v>
      </c>
      <c r="BK196" s="248">
        <f>ROUND(I196*H196,2)</f>
        <v>0</v>
      </c>
      <c r="BL196" s="24" t="s">
        <v>404</v>
      </c>
      <c r="BM196" s="24" t="s">
        <v>1269</v>
      </c>
    </row>
    <row r="197" s="1" customFormat="1" ht="6.96" customHeight="1">
      <c r="B197" s="67"/>
      <c r="C197" s="68"/>
      <c r="D197" s="68"/>
      <c r="E197" s="68"/>
      <c r="F197" s="68"/>
      <c r="G197" s="68"/>
      <c r="H197" s="68"/>
      <c r="I197" s="179"/>
      <c r="J197" s="68"/>
      <c r="K197" s="68"/>
      <c r="L197" s="72"/>
    </row>
  </sheetData>
  <sheetProtection sheet="1" autoFilter="0" formatColumns="0" formatRows="0" objects="1" scenarios="1" spinCount="100000" saltValue="j1nMAxrtF9AP3RzDUyC43Vw/Lenb6aSAiGKoJ5dLeHiR+Y9i9zpGY1FPjvuty0IqU3q+n+7tJpccTjxiuu1SIw==" hashValue="aVWp2jeYwKlBCesROZzdkKv5FhX8aR3rAtcrF4sAE3sc6Ah2bjnOWIbvfq5VvH4RgpY+N+mZY9FcH+TrK++ReQ==" algorithmName="SHA-512" password="CC35"/>
  <autoFilter ref="C88:K196"/>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114</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1270</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ROUND(J90,2)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ROUND(SUM(BE90:BE93), 2)</f>
        <v>0</v>
      </c>
      <c r="G34" s="47"/>
      <c r="H34" s="47"/>
      <c r="I34" s="171">
        <v>0.20999999999999999</v>
      </c>
      <c r="J34" s="170">
        <f>ROUND(ROUND((SUM(BE90:BE93)), 2)*I34, 2)</f>
        <v>0</v>
      </c>
      <c r="K34" s="51"/>
    </row>
    <row r="35" s="1" customFormat="1" ht="14.4" customHeight="1">
      <c r="B35" s="46"/>
      <c r="C35" s="47"/>
      <c r="D35" s="47"/>
      <c r="E35" s="55" t="s">
        <v>42</v>
      </c>
      <c r="F35" s="170">
        <f>ROUND(SUM(BF90:BF93), 2)</f>
        <v>0</v>
      </c>
      <c r="G35" s="47"/>
      <c r="H35" s="47"/>
      <c r="I35" s="171">
        <v>0.14999999999999999</v>
      </c>
      <c r="J35" s="170">
        <f>ROUND(ROUND((SUM(BF90:BF93)), 2)*I35, 2)</f>
        <v>0</v>
      </c>
      <c r="K35" s="51"/>
    </row>
    <row r="36" hidden="1" s="1" customFormat="1" ht="14.4" customHeight="1">
      <c r="B36" s="46"/>
      <c r="C36" s="47"/>
      <c r="D36" s="47"/>
      <c r="E36" s="55" t="s">
        <v>43</v>
      </c>
      <c r="F36" s="170">
        <f>ROUND(SUM(BG90:BG93), 2)</f>
        <v>0</v>
      </c>
      <c r="G36" s="47"/>
      <c r="H36" s="47"/>
      <c r="I36" s="171">
        <v>0.20999999999999999</v>
      </c>
      <c r="J36" s="170">
        <v>0</v>
      </c>
      <c r="K36" s="51"/>
    </row>
    <row r="37" hidden="1" s="1" customFormat="1" ht="14.4" customHeight="1">
      <c r="B37" s="46"/>
      <c r="C37" s="47"/>
      <c r="D37" s="47"/>
      <c r="E37" s="55" t="s">
        <v>44</v>
      </c>
      <c r="F37" s="170">
        <f>ROUND(SUM(BH90:BH93), 2)</f>
        <v>0</v>
      </c>
      <c r="G37" s="47"/>
      <c r="H37" s="47"/>
      <c r="I37" s="171">
        <v>0.14999999999999999</v>
      </c>
      <c r="J37" s="170">
        <v>0</v>
      </c>
      <c r="K37" s="51"/>
    </row>
    <row r="38" hidden="1" s="1" customFormat="1" ht="14.4" customHeight="1">
      <c r="B38" s="46"/>
      <c r="C38" s="47"/>
      <c r="D38" s="47"/>
      <c r="E38" s="55" t="s">
        <v>45</v>
      </c>
      <c r="F38" s="170">
        <f>ROUND(SUM(BI90:BI93),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PS01-11-01.04.1 -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J90</f>
        <v>0</v>
      </c>
      <c r="K64" s="51"/>
      <c r="AU64" s="24" t="s">
        <v>275</v>
      </c>
    </row>
    <row r="65" s="8" customFormat="1" ht="24.96" customHeight="1">
      <c r="B65" s="190"/>
      <c r="C65" s="191"/>
      <c r="D65" s="192" t="s">
        <v>279</v>
      </c>
      <c r="E65" s="193"/>
      <c r="F65" s="193"/>
      <c r="G65" s="193"/>
      <c r="H65" s="193"/>
      <c r="I65" s="194"/>
      <c r="J65" s="195">
        <f>J91</f>
        <v>0</v>
      </c>
      <c r="K65" s="196"/>
    </row>
    <row r="66" s="9" customFormat="1" ht="19.92" customHeight="1">
      <c r="B66" s="197"/>
      <c r="C66" s="198"/>
      <c r="D66" s="199" t="s">
        <v>280</v>
      </c>
      <c r="E66" s="200"/>
      <c r="F66" s="200"/>
      <c r="G66" s="200"/>
      <c r="H66" s="200"/>
      <c r="I66" s="201"/>
      <c r="J66" s="202">
        <f>J92</f>
        <v>0</v>
      </c>
      <c r="K66" s="203"/>
    </row>
    <row r="67" s="1" customFormat="1" ht="21.84" customHeight="1">
      <c r="B67" s="46"/>
      <c r="C67" s="47"/>
      <c r="D67" s="47"/>
      <c r="E67" s="47"/>
      <c r="F67" s="47"/>
      <c r="G67" s="47"/>
      <c r="H67" s="47"/>
      <c r="I67" s="157"/>
      <c r="J67" s="47"/>
      <c r="K67" s="51"/>
    </row>
    <row r="68" s="1" customFormat="1" ht="6.96" customHeight="1">
      <c r="B68" s="67"/>
      <c r="C68" s="68"/>
      <c r="D68" s="68"/>
      <c r="E68" s="68"/>
      <c r="F68" s="68"/>
      <c r="G68" s="68"/>
      <c r="H68" s="68"/>
      <c r="I68" s="179"/>
      <c r="J68" s="68"/>
      <c r="K68" s="69"/>
    </row>
    <row r="72" s="1" customFormat="1" ht="6.96" customHeight="1">
      <c r="B72" s="70"/>
      <c r="C72" s="71"/>
      <c r="D72" s="71"/>
      <c r="E72" s="71"/>
      <c r="F72" s="71"/>
      <c r="G72" s="71"/>
      <c r="H72" s="71"/>
      <c r="I72" s="182"/>
      <c r="J72" s="71"/>
      <c r="K72" s="71"/>
      <c r="L72" s="72"/>
    </row>
    <row r="73" s="1" customFormat="1" ht="36.96" customHeight="1">
      <c r="B73" s="46"/>
      <c r="C73" s="73" t="s">
        <v>282</v>
      </c>
      <c r="D73" s="74"/>
      <c r="E73" s="74"/>
      <c r="F73" s="74"/>
      <c r="G73" s="74"/>
      <c r="H73" s="74"/>
      <c r="I73" s="204"/>
      <c r="J73" s="74"/>
      <c r="K73" s="74"/>
      <c r="L73" s="72"/>
    </row>
    <row r="74" s="1" customFormat="1" ht="6.96" customHeight="1">
      <c r="B74" s="46"/>
      <c r="C74" s="74"/>
      <c r="D74" s="74"/>
      <c r="E74" s="74"/>
      <c r="F74" s="74"/>
      <c r="G74" s="74"/>
      <c r="H74" s="74"/>
      <c r="I74" s="204"/>
      <c r="J74" s="74"/>
      <c r="K74" s="74"/>
      <c r="L74" s="72"/>
    </row>
    <row r="75" s="1" customFormat="1" ht="14.4" customHeight="1">
      <c r="B75" s="46"/>
      <c r="C75" s="76" t="s">
        <v>18</v>
      </c>
      <c r="D75" s="74"/>
      <c r="E75" s="74"/>
      <c r="F75" s="74"/>
      <c r="G75" s="74"/>
      <c r="H75" s="74"/>
      <c r="I75" s="204"/>
      <c r="J75" s="74"/>
      <c r="K75" s="74"/>
      <c r="L75" s="72"/>
    </row>
    <row r="76" s="1" customFormat="1" ht="16.5" customHeight="1">
      <c r="B76" s="46"/>
      <c r="C76" s="74"/>
      <c r="D76" s="74"/>
      <c r="E76" s="205" t="str">
        <f>E7</f>
        <v>Oprava SZZ Děčín východ horní nádraží 1.změna</v>
      </c>
      <c r="F76" s="76"/>
      <c r="G76" s="76"/>
      <c r="H76" s="76"/>
      <c r="I76" s="204"/>
      <c r="J76" s="74"/>
      <c r="K76" s="74"/>
      <c r="L76" s="72"/>
    </row>
    <row r="77">
      <c r="B77" s="28"/>
      <c r="C77" s="76" t="s">
        <v>264</v>
      </c>
      <c r="D77" s="206"/>
      <c r="E77" s="206"/>
      <c r="F77" s="206"/>
      <c r="G77" s="206"/>
      <c r="H77" s="206"/>
      <c r="I77" s="149"/>
      <c r="J77" s="206"/>
      <c r="K77" s="206"/>
      <c r="L77" s="207"/>
    </row>
    <row r="78" ht="16.5" customHeight="1">
      <c r="B78" s="28"/>
      <c r="C78" s="206"/>
      <c r="D78" s="206"/>
      <c r="E78" s="205" t="s">
        <v>265</v>
      </c>
      <c r="F78" s="206"/>
      <c r="G78" s="206"/>
      <c r="H78" s="206"/>
      <c r="I78" s="149"/>
      <c r="J78" s="206"/>
      <c r="K78" s="206"/>
      <c r="L78" s="207"/>
    </row>
    <row r="79">
      <c r="B79" s="28"/>
      <c r="C79" s="76" t="s">
        <v>266</v>
      </c>
      <c r="D79" s="206"/>
      <c r="E79" s="206"/>
      <c r="F79" s="206"/>
      <c r="G79" s="206"/>
      <c r="H79" s="206"/>
      <c r="I79" s="149"/>
      <c r="J79" s="206"/>
      <c r="K79" s="206"/>
      <c r="L79" s="207"/>
    </row>
    <row r="80" s="1" customFormat="1" ht="16.5" customHeight="1">
      <c r="B80" s="46"/>
      <c r="C80" s="74"/>
      <c r="D80" s="74"/>
      <c r="E80" s="208" t="s">
        <v>267</v>
      </c>
      <c r="F80" s="74"/>
      <c r="G80" s="74"/>
      <c r="H80" s="74"/>
      <c r="I80" s="204"/>
      <c r="J80" s="74"/>
      <c r="K80" s="74"/>
      <c r="L80" s="72"/>
    </row>
    <row r="81" s="1" customFormat="1" ht="14.4" customHeight="1">
      <c r="B81" s="46"/>
      <c r="C81" s="76" t="s">
        <v>268</v>
      </c>
      <c r="D81" s="74"/>
      <c r="E81" s="74"/>
      <c r="F81" s="74"/>
      <c r="G81" s="74"/>
      <c r="H81" s="74"/>
      <c r="I81" s="204"/>
      <c r="J81" s="74"/>
      <c r="K81" s="74"/>
      <c r="L81" s="72"/>
    </row>
    <row r="82" s="1" customFormat="1" ht="17.25" customHeight="1">
      <c r="B82" s="46"/>
      <c r="C82" s="74"/>
      <c r="D82" s="74"/>
      <c r="E82" s="82" t="str">
        <f>E13</f>
        <v>PS01-11-01.04.1 - ÚRS</v>
      </c>
      <c r="F82" s="74"/>
      <c r="G82" s="74"/>
      <c r="H82" s="74"/>
      <c r="I82" s="204"/>
      <c r="J82" s="74"/>
      <c r="K82" s="74"/>
      <c r="L82" s="72"/>
    </row>
    <row r="83" s="1" customFormat="1" ht="6.96" customHeight="1">
      <c r="B83" s="46"/>
      <c r="C83" s="74"/>
      <c r="D83" s="74"/>
      <c r="E83" s="74"/>
      <c r="F83" s="74"/>
      <c r="G83" s="74"/>
      <c r="H83" s="74"/>
      <c r="I83" s="204"/>
      <c r="J83" s="74"/>
      <c r="K83" s="74"/>
      <c r="L83" s="72"/>
    </row>
    <row r="84" s="1" customFormat="1" ht="18" customHeight="1">
      <c r="B84" s="46"/>
      <c r="C84" s="76" t="s">
        <v>23</v>
      </c>
      <c r="D84" s="74"/>
      <c r="E84" s="74"/>
      <c r="F84" s="209" t="str">
        <f>F16</f>
        <v>Děčín</v>
      </c>
      <c r="G84" s="74"/>
      <c r="H84" s="74"/>
      <c r="I84" s="210" t="s">
        <v>25</v>
      </c>
      <c r="J84" s="85" t="str">
        <f>IF(J16="","",J16)</f>
        <v>24. 8. 2018</v>
      </c>
      <c r="K84" s="74"/>
      <c r="L84" s="72"/>
    </row>
    <row r="85" s="1" customFormat="1" ht="6.96" customHeight="1">
      <c r="B85" s="46"/>
      <c r="C85" s="74"/>
      <c r="D85" s="74"/>
      <c r="E85" s="74"/>
      <c r="F85" s="74"/>
      <c r="G85" s="74"/>
      <c r="H85" s="74"/>
      <c r="I85" s="204"/>
      <c r="J85" s="74"/>
      <c r="K85" s="74"/>
      <c r="L85" s="72"/>
    </row>
    <row r="86" s="1" customFormat="1">
      <c r="B86" s="46"/>
      <c r="C86" s="76" t="s">
        <v>27</v>
      </c>
      <c r="D86" s="74"/>
      <c r="E86" s="74"/>
      <c r="F86" s="209" t="str">
        <f>E19</f>
        <v xml:space="preserve"> </v>
      </c>
      <c r="G86" s="74"/>
      <c r="H86" s="74"/>
      <c r="I86" s="210" t="s">
        <v>32</v>
      </c>
      <c r="J86" s="209" t="str">
        <f>E25</f>
        <v xml:space="preserve"> </v>
      </c>
      <c r="K86" s="74"/>
      <c r="L86" s="72"/>
    </row>
    <row r="87" s="1" customFormat="1" ht="14.4" customHeight="1">
      <c r="B87" s="46"/>
      <c r="C87" s="76" t="s">
        <v>30</v>
      </c>
      <c r="D87" s="74"/>
      <c r="E87" s="74"/>
      <c r="F87" s="209" t="str">
        <f>IF(E22="","",E22)</f>
        <v/>
      </c>
      <c r="G87" s="74"/>
      <c r="H87" s="74"/>
      <c r="I87" s="204"/>
      <c r="J87" s="74"/>
      <c r="K87" s="74"/>
      <c r="L87" s="72"/>
    </row>
    <row r="88" s="1" customFormat="1" ht="10.32" customHeight="1">
      <c r="B88" s="46"/>
      <c r="C88" s="74"/>
      <c r="D88" s="74"/>
      <c r="E88" s="74"/>
      <c r="F88" s="74"/>
      <c r="G88" s="74"/>
      <c r="H88" s="74"/>
      <c r="I88" s="204"/>
      <c r="J88" s="74"/>
      <c r="K88" s="74"/>
      <c r="L88" s="72"/>
    </row>
    <row r="89" s="10" customFormat="1" ht="29.28" customHeight="1">
      <c r="B89" s="211"/>
      <c r="C89" s="212" t="s">
        <v>283</v>
      </c>
      <c r="D89" s="213" t="s">
        <v>55</v>
      </c>
      <c r="E89" s="213" t="s">
        <v>51</v>
      </c>
      <c r="F89" s="213" t="s">
        <v>284</v>
      </c>
      <c r="G89" s="213" t="s">
        <v>285</v>
      </c>
      <c r="H89" s="213" t="s">
        <v>286</v>
      </c>
      <c r="I89" s="214" t="s">
        <v>287</v>
      </c>
      <c r="J89" s="213" t="s">
        <v>273</v>
      </c>
      <c r="K89" s="215" t="s">
        <v>288</v>
      </c>
      <c r="L89" s="216"/>
      <c r="M89" s="102" t="s">
        <v>289</v>
      </c>
      <c r="N89" s="103" t="s">
        <v>40</v>
      </c>
      <c r="O89" s="103" t="s">
        <v>290</v>
      </c>
      <c r="P89" s="103" t="s">
        <v>291</v>
      </c>
      <c r="Q89" s="103" t="s">
        <v>292</v>
      </c>
      <c r="R89" s="103" t="s">
        <v>293</v>
      </c>
      <c r="S89" s="103" t="s">
        <v>294</v>
      </c>
      <c r="T89" s="104" t="s">
        <v>295</v>
      </c>
    </row>
    <row r="90" s="1" customFormat="1" ht="29.28" customHeight="1">
      <c r="B90" s="46"/>
      <c r="C90" s="108" t="s">
        <v>274</v>
      </c>
      <c r="D90" s="74"/>
      <c r="E90" s="74"/>
      <c r="F90" s="74"/>
      <c r="G90" s="74"/>
      <c r="H90" s="74"/>
      <c r="I90" s="204"/>
      <c r="J90" s="217">
        <f>BK90</f>
        <v>0</v>
      </c>
      <c r="K90" s="74"/>
      <c r="L90" s="72"/>
      <c r="M90" s="105"/>
      <c r="N90" s="106"/>
      <c r="O90" s="106"/>
      <c r="P90" s="218">
        <f>P91</f>
        <v>0</v>
      </c>
      <c r="Q90" s="106"/>
      <c r="R90" s="218">
        <f>R91</f>
        <v>0</v>
      </c>
      <c r="S90" s="106"/>
      <c r="T90" s="219">
        <f>T91</f>
        <v>0</v>
      </c>
      <c r="AT90" s="24" t="s">
        <v>69</v>
      </c>
      <c r="AU90" s="24" t="s">
        <v>275</v>
      </c>
      <c r="BK90" s="220">
        <f>BK91</f>
        <v>0</v>
      </c>
    </row>
    <row r="91" s="11" customFormat="1" ht="37.44001" customHeight="1">
      <c r="B91" s="221"/>
      <c r="C91" s="222"/>
      <c r="D91" s="223" t="s">
        <v>69</v>
      </c>
      <c r="E91" s="224" t="s">
        <v>333</v>
      </c>
      <c r="F91" s="224" t="s">
        <v>358</v>
      </c>
      <c r="G91" s="222"/>
      <c r="H91" s="222"/>
      <c r="I91" s="225"/>
      <c r="J91" s="226">
        <f>BK91</f>
        <v>0</v>
      </c>
      <c r="K91" s="222"/>
      <c r="L91" s="227"/>
      <c r="M91" s="228"/>
      <c r="N91" s="229"/>
      <c r="O91" s="229"/>
      <c r="P91" s="230">
        <f>P92</f>
        <v>0</v>
      </c>
      <c r="Q91" s="229"/>
      <c r="R91" s="230">
        <f>R92</f>
        <v>0</v>
      </c>
      <c r="S91" s="229"/>
      <c r="T91" s="231">
        <f>T92</f>
        <v>0</v>
      </c>
      <c r="AR91" s="232" t="s">
        <v>85</v>
      </c>
      <c r="AT91" s="233" t="s">
        <v>69</v>
      </c>
      <c r="AU91" s="233" t="s">
        <v>70</v>
      </c>
      <c r="AY91" s="232" t="s">
        <v>298</v>
      </c>
      <c r="BK91" s="234">
        <f>BK92</f>
        <v>0</v>
      </c>
    </row>
    <row r="92" s="11" customFormat="1" ht="19.92" customHeight="1">
      <c r="B92" s="221"/>
      <c r="C92" s="222"/>
      <c r="D92" s="223" t="s">
        <v>69</v>
      </c>
      <c r="E92" s="235" t="s">
        <v>359</v>
      </c>
      <c r="F92" s="235" t="s">
        <v>360</v>
      </c>
      <c r="G92" s="222"/>
      <c r="H92" s="222"/>
      <c r="I92" s="225"/>
      <c r="J92" s="236">
        <f>BK92</f>
        <v>0</v>
      </c>
      <c r="K92" s="222"/>
      <c r="L92" s="227"/>
      <c r="M92" s="228"/>
      <c r="N92" s="229"/>
      <c r="O92" s="229"/>
      <c r="P92" s="230">
        <f>P93</f>
        <v>0</v>
      </c>
      <c r="Q92" s="229"/>
      <c r="R92" s="230">
        <f>R93</f>
        <v>0</v>
      </c>
      <c r="S92" s="229"/>
      <c r="T92" s="231">
        <f>T93</f>
        <v>0</v>
      </c>
      <c r="AR92" s="232" t="s">
        <v>85</v>
      </c>
      <c r="AT92" s="233" t="s">
        <v>69</v>
      </c>
      <c r="AU92" s="233" t="s">
        <v>16</v>
      </c>
      <c r="AY92" s="232" t="s">
        <v>298</v>
      </c>
      <c r="BK92" s="234">
        <f>BK93</f>
        <v>0</v>
      </c>
    </row>
    <row r="93" s="1" customFormat="1" ht="16.5" customHeight="1">
      <c r="B93" s="46"/>
      <c r="C93" s="237" t="s">
        <v>16</v>
      </c>
      <c r="D93" s="237" t="s">
        <v>300</v>
      </c>
      <c r="E93" s="238" t="s">
        <v>1271</v>
      </c>
      <c r="F93" s="239" t="s">
        <v>1272</v>
      </c>
      <c r="G93" s="240" t="s">
        <v>341</v>
      </c>
      <c r="H93" s="241">
        <v>1</v>
      </c>
      <c r="I93" s="242"/>
      <c r="J93" s="243">
        <f>ROUND(I93*H93,2)</f>
        <v>0</v>
      </c>
      <c r="K93" s="239" t="s">
        <v>21</v>
      </c>
      <c r="L93" s="72"/>
      <c r="M93" s="244" t="s">
        <v>21</v>
      </c>
      <c r="N93" s="294" t="s">
        <v>41</v>
      </c>
      <c r="O93" s="295"/>
      <c r="P93" s="296">
        <f>O93*H93</f>
        <v>0</v>
      </c>
      <c r="Q93" s="296">
        <v>0</v>
      </c>
      <c r="R93" s="296">
        <f>Q93*H93</f>
        <v>0</v>
      </c>
      <c r="S93" s="296">
        <v>0</v>
      </c>
      <c r="T93" s="297">
        <f>S93*H93</f>
        <v>0</v>
      </c>
      <c r="AR93" s="24" t="s">
        <v>364</v>
      </c>
      <c r="AT93" s="24" t="s">
        <v>300</v>
      </c>
      <c r="AU93" s="24" t="s">
        <v>78</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364</v>
      </c>
      <c r="BM93" s="24" t="s">
        <v>1273</v>
      </c>
    </row>
    <row r="94" s="1" customFormat="1" ht="6.96" customHeight="1">
      <c r="B94" s="67"/>
      <c r="C94" s="68"/>
      <c r="D94" s="68"/>
      <c r="E94" s="68"/>
      <c r="F94" s="68"/>
      <c r="G94" s="68"/>
      <c r="H94" s="68"/>
      <c r="I94" s="179"/>
      <c r="J94" s="68"/>
      <c r="K94" s="68"/>
      <c r="L94" s="72"/>
    </row>
  </sheetData>
  <sheetProtection sheet="1" autoFilter="0" formatColumns="0" formatRows="0" objects="1" scenarios="1" spinCount="100000" saltValue="OzalgcLoHSW4hzuY6dqIKcKERJfzdc7Ni13i+eeq+i22pNLY1SNp5JvrMpx80G3i4x3+DrhKY7vp6JWoNJ7YXA==" hashValue="3FAnvkFA3mg913fqmsCbzuz7dq2nbD0HW1JIwmM6DEWgD2FkKOY9lon6UIClLUB3aHK3Z6nLDOdtxHnyEa/XgQ==" algorithmName="SHA-512" password="CC35"/>
  <autoFilter ref="C89:K93"/>
  <mergeCells count="16">
    <mergeCell ref="E7:H7"/>
    <mergeCell ref="E11:H11"/>
    <mergeCell ref="E9:H9"/>
    <mergeCell ref="E13:H13"/>
    <mergeCell ref="E28:H28"/>
    <mergeCell ref="E49:H49"/>
    <mergeCell ref="E53:H53"/>
    <mergeCell ref="E51:H51"/>
    <mergeCell ref="E55:H55"/>
    <mergeCell ref="J59:J60"/>
    <mergeCell ref="E76:H76"/>
    <mergeCell ref="E80:H80"/>
    <mergeCell ref="E78:H78"/>
    <mergeCell ref="E82:H82"/>
    <mergeCell ref="G1:H1"/>
    <mergeCell ref="L2:V2"/>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116</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1274</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ROUND(J91,2)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ROUND(SUM(BE91:BE100), 2)</f>
        <v>0</v>
      </c>
      <c r="G34" s="47"/>
      <c r="H34" s="47"/>
      <c r="I34" s="171">
        <v>0.20999999999999999</v>
      </c>
      <c r="J34" s="170">
        <f>ROUND(ROUND((SUM(BE91:BE100)), 2)*I34, 2)</f>
        <v>0</v>
      </c>
      <c r="K34" s="51"/>
    </row>
    <row r="35" s="1" customFormat="1" ht="14.4" customHeight="1">
      <c r="B35" s="46"/>
      <c r="C35" s="47"/>
      <c r="D35" s="47"/>
      <c r="E35" s="55" t="s">
        <v>42</v>
      </c>
      <c r="F35" s="170">
        <f>ROUND(SUM(BF91:BF100), 2)</f>
        <v>0</v>
      </c>
      <c r="G35" s="47"/>
      <c r="H35" s="47"/>
      <c r="I35" s="171">
        <v>0.14999999999999999</v>
      </c>
      <c r="J35" s="170">
        <f>ROUND(ROUND((SUM(BF91:BF100)), 2)*I35, 2)</f>
        <v>0</v>
      </c>
      <c r="K35" s="51"/>
    </row>
    <row r="36" hidden="1" s="1" customFormat="1" ht="14.4" customHeight="1">
      <c r="B36" s="46"/>
      <c r="C36" s="47"/>
      <c r="D36" s="47"/>
      <c r="E36" s="55" t="s">
        <v>43</v>
      </c>
      <c r="F36" s="170">
        <f>ROUND(SUM(BG91:BG100), 2)</f>
        <v>0</v>
      </c>
      <c r="G36" s="47"/>
      <c r="H36" s="47"/>
      <c r="I36" s="171">
        <v>0.20999999999999999</v>
      </c>
      <c r="J36" s="170">
        <v>0</v>
      </c>
      <c r="K36" s="51"/>
    </row>
    <row r="37" hidden="1" s="1" customFormat="1" ht="14.4" customHeight="1">
      <c r="B37" s="46"/>
      <c r="C37" s="47"/>
      <c r="D37" s="47"/>
      <c r="E37" s="55" t="s">
        <v>44</v>
      </c>
      <c r="F37" s="170">
        <f>ROUND(SUM(BH91:BH100), 2)</f>
        <v>0</v>
      </c>
      <c r="G37" s="47"/>
      <c r="H37" s="47"/>
      <c r="I37" s="171">
        <v>0.14999999999999999</v>
      </c>
      <c r="J37" s="170">
        <v>0</v>
      </c>
      <c r="K37" s="51"/>
    </row>
    <row r="38" hidden="1" s="1" customFormat="1" ht="14.4" customHeight="1">
      <c r="B38" s="46"/>
      <c r="C38" s="47"/>
      <c r="D38" s="47"/>
      <c r="E38" s="55" t="s">
        <v>45</v>
      </c>
      <c r="F38" s="170">
        <f>ROUND(SUM(BI91:BI100),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PS01-11-01.04.2 -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J91</f>
        <v>0</v>
      </c>
      <c r="K64" s="51"/>
      <c r="AU64" s="24" t="s">
        <v>275</v>
      </c>
    </row>
    <row r="65" s="8" customFormat="1" ht="24.96" customHeight="1">
      <c r="B65" s="190"/>
      <c r="C65" s="191"/>
      <c r="D65" s="192" t="s">
        <v>279</v>
      </c>
      <c r="E65" s="193"/>
      <c r="F65" s="193"/>
      <c r="G65" s="193"/>
      <c r="H65" s="193"/>
      <c r="I65" s="194"/>
      <c r="J65" s="195">
        <f>J92</f>
        <v>0</v>
      </c>
      <c r="K65" s="196"/>
    </row>
    <row r="66" s="9" customFormat="1" ht="19.92" customHeight="1">
      <c r="B66" s="197"/>
      <c r="C66" s="198"/>
      <c r="D66" s="199" t="s">
        <v>280</v>
      </c>
      <c r="E66" s="200"/>
      <c r="F66" s="200"/>
      <c r="G66" s="200"/>
      <c r="H66" s="200"/>
      <c r="I66" s="201"/>
      <c r="J66" s="202">
        <f>J93</f>
        <v>0</v>
      </c>
      <c r="K66" s="203"/>
    </row>
    <row r="67" s="8" customFormat="1" ht="24.96" customHeight="1">
      <c r="B67" s="190"/>
      <c r="C67" s="191"/>
      <c r="D67" s="192" t="s">
        <v>398</v>
      </c>
      <c r="E67" s="193"/>
      <c r="F67" s="193"/>
      <c r="G67" s="193"/>
      <c r="H67" s="193"/>
      <c r="I67" s="194"/>
      <c r="J67" s="195">
        <f>J96</f>
        <v>0</v>
      </c>
      <c r="K67" s="196"/>
    </row>
    <row r="68" s="1" customFormat="1" ht="21.84" customHeight="1">
      <c r="B68" s="46"/>
      <c r="C68" s="47"/>
      <c r="D68" s="47"/>
      <c r="E68" s="47"/>
      <c r="F68" s="47"/>
      <c r="G68" s="47"/>
      <c r="H68" s="47"/>
      <c r="I68" s="157"/>
      <c r="J68" s="47"/>
      <c r="K68" s="51"/>
    </row>
    <row r="69" s="1" customFormat="1" ht="6.96" customHeight="1">
      <c r="B69" s="67"/>
      <c r="C69" s="68"/>
      <c r="D69" s="68"/>
      <c r="E69" s="68"/>
      <c r="F69" s="68"/>
      <c r="G69" s="68"/>
      <c r="H69" s="68"/>
      <c r="I69" s="179"/>
      <c r="J69" s="68"/>
      <c r="K69" s="69"/>
    </row>
    <row r="73" s="1" customFormat="1" ht="6.96" customHeight="1">
      <c r="B73" s="70"/>
      <c r="C73" s="71"/>
      <c r="D73" s="71"/>
      <c r="E73" s="71"/>
      <c r="F73" s="71"/>
      <c r="G73" s="71"/>
      <c r="H73" s="71"/>
      <c r="I73" s="182"/>
      <c r="J73" s="71"/>
      <c r="K73" s="71"/>
      <c r="L73" s="72"/>
    </row>
    <row r="74" s="1" customFormat="1" ht="36.96" customHeight="1">
      <c r="B74" s="46"/>
      <c r="C74" s="73" t="s">
        <v>282</v>
      </c>
      <c r="D74" s="74"/>
      <c r="E74" s="74"/>
      <c r="F74" s="74"/>
      <c r="G74" s="74"/>
      <c r="H74" s="74"/>
      <c r="I74" s="204"/>
      <c r="J74" s="74"/>
      <c r="K74" s="74"/>
      <c r="L74" s="72"/>
    </row>
    <row r="75" s="1" customFormat="1" ht="6.96" customHeight="1">
      <c r="B75" s="46"/>
      <c r="C75" s="74"/>
      <c r="D75" s="74"/>
      <c r="E75" s="74"/>
      <c r="F75" s="74"/>
      <c r="G75" s="74"/>
      <c r="H75" s="74"/>
      <c r="I75" s="204"/>
      <c r="J75" s="74"/>
      <c r="K75" s="74"/>
      <c r="L75" s="72"/>
    </row>
    <row r="76" s="1" customFormat="1" ht="14.4" customHeight="1">
      <c r="B76" s="46"/>
      <c r="C76" s="76" t="s">
        <v>18</v>
      </c>
      <c r="D76" s="74"/>
      <c r="E76" s="74"/>
      <c r="F76" s="74"/>
      <c r="G76" s="74"/>
      <c r="H76" s="74"/>
      <c r="I76" s="204"/>
      <c r="J76" s="74"/>
      <c r="K76" s="74"/>
      <c r="L76" s="72"/>
    </row>
    <row r="77" s="1" customFormat="1" ht="16.5" customHeight="1">
      <c r="B77" s="46"/>
      <c r="C77" s="74"/>
      <c r="D77" s="74"/>
      <c r="E77" s="205" t="str">
        <f>E7</f>
        <v>Oprava SZZ Děčín východ horní nádraží 1.změna</v>
      </c>
      <c r="F77" s="76"/>
      <c r="G77" s="76"/>
      <c r="H77" s="76"/>
      <c r="I77" s="204"/>
      <c r="J77" s="74"/>
      <c r="K77" s="74"/>
      <c r="L77" s="72"/>
    </row>
    <row r="78">
      <c r="B78" s="28"/>
      <c r="C78" s="76" t="s">
        <v>264</v>
      </c>
      <c r="D78" s="206"/>
      <c r="E78" s="206"/>
      <c r="F78" s="206"/>
      <c r="G78" s="206"/>
      <c r="H78" s="206"/>
      <c r="I78" s="149"/>
      <c r="J78" s="206"/>
      <c r="K78" s="206"/>
      <c r="L78" s="207"/>
    </row>
    <row r="79" ht="16.5" customHeight="1">
      <c r="B79" s="28"/>
      <c r="C79" s="206"/>
      <c r="D79" s="206"/>
      <c r="E79" s="205" t="s">
        <v>265</v>
      </c>
      <c r="F79" s="206"/>
      <c r="G79" s="206"/>
      <c r="H79" s="206"/>
      <c r="I79" s="149"/>
      <c r="J79" s="206"/>
      <c r="K79" s="206"/>
      <c r="L79" s="207"/>
    </row>
    <row r="80">
      <c r="B80" s="28"/>
      <c r="C80" s="76" t="s">
        <v>266</v>
      </c>
      <c r="D80" s="206"/>
      <c r="E80" s="206"/>
      <c r="F80" s="206"/>
      <c r="G80" s="206"/>
      <c r="H80" s="206"/>
      <c r="I80" s="149"/>
      <c r="J80" s="206"/>
      <c r="K80" s="206"/>
      <c r="L80" s="207"/>
    </row>
    <row r="81" s="1" customFormat="1" ht="16.5" customHeight="1">
      <c r="B81" s="46"/>
      <c r="C81" s="74"/>
      <c r="D81" s="74"/>
      <c r="E81" s="208" t="s">
        <v>267</v>
      </c>
      <c r="F81" s="74"/>
      <c r="G81" s="74"/>
      <c r="H81" s="74"/>
      <c r="I81" s="204"/>
      <c r="J81" s="74"/>
      <c r="K81" s="74"/>
      <c r="L81" s="72"/>
    </row>
    <row r="82" s="1" customFormat="1" ht="14.4" customHeight="1">
      <c r="B82" s="46"/>
      <c r="C82" s="76" t="s">
        <v>268</v>
      </c>
      <c r="D82" s="74"/>
      <c r="E82" s="74"/>
      <c r="F82" s="74"/>
      <c r="G82" s="74"/>
      <c r="H82" s="74"/>
      <c r="I82" s="204"/>
      <c r="J82" s="74"/>
      <c r="K82" s="74"/>
      <c r="L82" s="72"/>
    </row>
    <row r="83" s="1" customFormat="1" ht="17.25" customHeight="1">
      <c r="B83" s="46"/>
      <c r="C83" s="74"/>
      <c r="D83" s="74"/>
      <c r="E83" s="82" t="str">
        <f>E13</f>
        <v>PS01-11-01.04.2 - ÚOŽI</v>
      </c>
      <c r="F83" s="74"/>
      <c r="G83" s="74"/>
      <c r="H83" s="74"/>
      <c r="I83" s="204"/>
      <c r="J83" s="74"/>
      <c r="K83" s="74"/>
      <c r="L83" s="72"/>
    </row>
    <row r="84" s="1" customFormat="1" ht="6.96" customHeight="1">
      <c r="B84" s="46"/>
      <c r="C84" s="74"/>
      <c r="D84" s="74"/>
      <c r="E84" s="74"/>
      <c r="F84" s="74"/>
      <c r="G84" s="74"/>
      <c r="H84" s="74"/>
      <c r="I84" s="204"/>
      <c r="J84" s="74"/>
      <c r="K84" s="74"/>
      <c r="L84" s="72"/>
    </row>
    <row r="85" s="1" customFormat="1" ht="18" customHeight="1">
      <c r="B85" s="46"/>
      <c r="C85" s="76" t="s">
        <v>23</v>
      </c>
      <c r="D85" s="74"/>
      <c r="E85" s="74"/>
      <c r="F85" s="209" t="str">
        <f>F16</f>
        <v>Děčín</v>
      </c>
      <c r="G85" s="74"/>
      <c r="H85" s="74"/>
      <c r="I85" s="210" t="s">
        <v>25</v>
      </c>
      <c r="J85" s="85" t="str">
        <f>IF(J16="","",J16)</f>
        <v>24. 8. 2018</v>
      </c>
      <c r="K85" s="74"/>
      <c r="L85" s="72"/>
    </row>
    <row r="86" s="1" customFormat="1" ht="6.96" customHeight="1">
      <c r="B86" s="46"/>
      <c r="C86" s="74"/>
      <c r="D86" s="74"/>
      <c r="E86" s="74"/>
      <c r="F86" s="74"/>
      <c r="G86" s="74"/>
      <c r="H86" s="74"/>
      <c r="I86" s="204"/>
      <c r="J86" s="74"/>
      <c r="K86" s="74"/>
      <c r="L86" s="72"/>
    </row>
    <row r="87" s="1" customFormat="1">
      <c r="B87" s="46"/>
      <c r="C87" s="76" t="s">
        <v>27</v>
      </c>
      <c r="D87" s="74"/>
      <c r="E87" s="74"/>
      <c r="F87" s="209" t="str">
        <f>E19</f>
        <v xml:space="preserve"> </v>
      </c>
      <c r="G87" s="74"/>
      <c r="H87" s="74"/>
      <c r="I87" s="210" t="s">
        <v>32</v>
      </c>
      <c r="J87" s="209" t="str">
        <f>E25</f>
        <v xml:space="preserve"> </v>
      </c>
      <c r="K87" s="74"/>
      <c r="L87" s="72"/>
    </row>
    <row r="88" s="1" customFormat="1" ht="14.4" customHeight="1">
      <c r="B88" s="46"/>
      <c r="C88" s="76" t="s">
        <v>30</v>
      </c>
      <c r="D88" s="74"/>
      <c r="E88" s="74"/>
      <c r="F88" s="209" t="str">
        <f>IF(E22="","",E22)</f>
        <v/>
      </c>
      <c r="G88" s="74"/>
      <c r="H88" s="74"/>
      <c r="I88" s="204"/>
      <c r="J88" s="74"/>
      <c r="K88" s="74"/>
      <c r="L88" s="72"/>
    </row>
    <row r="89" s="1" customFormat="1" ht="10.32" customHeight="1">
      <c r="B89" s="46"/>
      <c r="C89" s="74"/>
      <c r="D89" s="74"/>
      <c r="E89" s="74"/>
      <c r="F89" s="74"/>
      <c r="G89" s="74"/>
      <c r="H89" s="74"/>
      <c r="I89" s="204"/>
      <c r="J89" s="74"/>
      <c r="K89" s="74"/>
      <c r="L89" s="72"/>
    </row>
    <row r="90" s="10" customFormat="1" ht="29.28" customHeight="1">
      <c r="B90" s="211"/>
      <c r="C90" s="212" t="s">
        <v>283</v>
      </c>
      <c r="D90" s="213" t="s">
        <v>55</v>
      </c>
      <c r="E90" s="213" t="s">
        <v>51</v>
      </c>
      <c r="F90" s="213" t="s">
        <v>284</v>
      </c>
      <c r="G90" s="213" t="s">
        <v>285</v>
      </c>
      <c r="H90" s="213" t="s">
        <v>286</v>
      </c>
      <c r="I90" s="214" t="s">
        <v>287</v>
      </c>
      <c r="J90" s="213" t="s">
        <v>273</v>
      </c>
      <c r="K90" s="215" t="s">
        <v>288</v>
      </c>
      <c r="L90" s="216"/>
      <c r="M90" s="102" t="s">
        <v>289</v>
      </c>
      <c r="N90" s="103" t="s">
        <v>40</v>
      </c>
      <c r="O90" s="103" t="s">
        <v>290</v>
      </c>
      <c r="P90" s="103" t="s">
        <v>291</v>
      </c>
      <c r="Q90" s="103" t="s">
        <v>292</v>
      </c>
      <c r="R90" s="103" t="s">
        <v>293</v>
      </c>
      <c r="S90" s="103" t="s">
        <v>294</v>
      </c>
      <c r="T90" s="104" t="s">
        <v>295</v>
      </c>
    </row>
    <row r="91" s="1" customFormat="1" ht="29.28" customHeight="1">
      <c r="B91" s="46"/>
      <c r="C91" s="108" t="s">
        <v>274</v>
      </c>
      <c r="D91" s="74"/>
      <c r="E91" s="74"/>
      <c r="F91" s="74"/>
      <c r="G91" s="74"/>
      <c r="H91" s="74"/>
      <c r="I91" s="204"/>
      <c r="J91" s="217">
        <f>BK91</f>
        <v>0</v>
      </c>
      <c r="K91" s="74"/>
      <c r="L91" s="72"/>
      <c r="M91" s="105"/>
      <c r="N91" s="106"/>
      <c r="O91" s="106"/>
      <c r="P91" s="218">
        <f>P92+P96</f>
        <v>0</v>
      </c>
      <c r="Q91" s="106"/>
      <c r="R91" s="218">
        <f>R92+R96</f>
        <v>0</v>
      </c>
      <c r="S91" s="106"/>
      <c r="T91" s="219">
        <f>T92+T96</f>
        <v>0</v>
      </c>
      <c r="AT91" s="24" t="s">
        <v>69</v>
      </c>
      <c r="AU91" s="24" t="s">
        <v>275</v>
      </c>
      <c r="BK91" s="220">
        <f>BK92+BK96</f>
        <v>0</v>
      </c>
    </row>
    <row r="92" s="11" customFormat="1" ht="37.44001" customHeight="1">
      <c r="B92" s="221"/>
      <c r="C92" s="222"/>
      <c r="D92" s="223" t="s">
        <v>69</v>
      </c>
      <c r="E92" s="224" t="s">
        <v>333</v>
      </c>
      <c r="F92" s="224" t="s">
        <v>358</v>
      </c>
      <c r="G92" s="222"/>
      <c r="H92" s="222"/>
      <c r="I92" s="225"/>
      <c r="J92" s="226">
        <f>BK92</f>
        <v>0</v>
      </c>
      <c r="K92" s="222"/>
      <c r="L92" s="227"/>
      <c r="M92" s="228"/>
      <c r="N92" s="229"/>
      <c r="O92" s="229"/>
      <c r="P92" s="230">
        <f>P93</f>
        <v>0</v>
      </c>
      <c r="Q92" s="229"/>
      <c r="R92" s="230">
        <f>R93</f>
        <v>0</v>
      </c>
      <c r="S92" s="229"/>
      <c r="T92" s="231">
        <f>T93</f>
        <v>0</v>
      </c>
      <c r="AR92" s="232" t="s">
        <v>85</v>
      </c>
      <c r="AT92" s="233" t="s">
        <v>69</v>
      </c>
      <c r="AU92" s="233" t="s">
        <v>70</v>
      </c>
      <c r="AY92" s="232" t="s">
        <v>298</v>
      </c>
      <c r="BK92" s="234">
        <f>BK93</f>
        <v>0</v>
      </c>
    </row>
    <row r="93" s="11" customFormat="1" ht="19.92" customHeight="1">
      <c r="B93" s="221"/>
      <c r="C93" s="222"/>
      <c r="D93" s="223" t="s">
        <v>69</v>
      </c>
      <c r="E93" s="235" t="s">
        <v>359</v>
      </c>
      <c r="F93" s="235" t="s">
        <v>360</v>
      </c>
      <c r="G93" s="222"/>
      <c r="H93" s="222"/>
      <c r="I93" s="225"/>
      <c r="J93" s="236">
        <f>BK93</f>
        <v>0</v>
      </c>
      <c r="K93" s="222"/>
      <c r="L93" s="227"/>
      <c r="M93" s="228"/>
      <c r="N93" s="229"/>
      <c r="O93" s="229"/>
      <c r="P93" s="230">
        <f>SUM(P94:P95)</f>
        <v>0</v>
      </c>
      <c r="Q93" s="229"/>
      <c r="R93" s="230">
        <f>SUM(R94:R95)</f>
        <v>0</v>
      </c>
      <c r="S93" s="229"/>
      <c r="T93" s="231">
        <f>SUM(T94:T95)</f>
        <v>0</v>
      </c>
      <c r="AR93" s="232" t="s">
        <v>85</v>
      </c>
      <c r="AT93" s="233" t="s">
        <v>69</v>
      </c>
      <c r="AU93" s="233" t="s">
        <v>16</v>
      </c>
      <c r="AY93" s="232" t="s">
        <v>298</v>
      </c>
      <c r="BK93" s="234">
        <f>SUM(BK94:BK95)</f>
        <v>0</v>
      </c>
    </row>
    <row r="94" s="1" customFormat="1" ht="25.5" customHeight="1">
      <c r="B94" s="46"/>
      <c r="C94" s="284" t="s">
        <v>16</v>
      </c>
      <c r="D94" s="284" t="s">
        <v>333</v>
      </c>
      <c r="E94" s="285" t="s">
        <v>1275</v>
      </c>
      <c r="F94" s="286" t="s">
        <v>1276</v>
      </c>
      <c r="G94" s="287" t="s">
        <v>341</v>
      </c>
      <c r="H94" s="288">
        <v>1</v>
      </c>
      <c r="I94" s="289"/>
      <c r="J94" s="290">
        <f>ROUND(I94*H94,2)</f>
        <v>0</v>
      </c>
      <c r="K94" s="286" t="s">
        <v>21</v>
      </c>
      <c r="L94" s="291"/>
      <c r="M94" s="292" t="s">
        <v>21</v>
      </c>
      <c r="N94" s="293" t="s">
        <v>41</v>
      </c>
      <c r="O94" s="47"/>
      <c r="P94" s="246">
        <f>O94*H94</f>
        <v>0</v>
      </c>
      <c r="Q94" s="246">
        <v>0</v>
      </c>
      <c r="R94" s="246">
        <f>Q94*H94</f>
        <v>0</v>
      </c>
      <c r="S94" s="246">
        <v>0</v>
      </c>
      <c r="T94" s="247">
        <f>S94*H94</f>
        <v>0</v>
      </c>
      <c r="AR94" s="24" t="s">
        <v>336</v>
      </c>
      <c r="AT94" s="24" t="s">
        <v>333</v>
      </c>
      <c r="AU94" s="24" t="s">
        <v>78</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90</v>
      </c>
      <c r="BM94" s="24" t="s">
        <v>1277</v>
      </c>
    </row>
    <row r="95" s="1" customFormat="1" ht="16.5" customHeight="1">
      <c r="B95" s="46"/>
      <c r="C95" s="284" t="s">
        <v>78</v>
      </c>
      <c r="D95" s="284" t="s">
        <v>333</v>
      </c>
      <c r="E95" s="285" t="s">
        <v>1278</v>
      </c>
      <c r="F95" s="286" t="s">
        <v>1279</v>
      </c>
      <c r="G95" s="287" t="s">
        <v>1280</v>
      </c>
      <c r="H95" s="288">
        <v>1</v>
      </c>
      <c r="I95" s="289"/>
      <c r="J95" s="290">
        <f>ROUND(I95*H95,2)</f>
        <v>0</v>
      </c>
      <c r="K95" s="286" t="s">
        <v>403</v>
      </c>
      <c r="L95" s="291"/>
      <c r="M95" s="292" t="s">
        <v>21</v>
      </c>
      <c r="N95" s="293" t="s">
        <v>41</v>
      </c>
      <c r="O95" s="47"/>
      <c r="P95" s="246">
        <f>O95*H95</f>
        <v>0</v>
      </c>
      <c r="Q95" s="246">
        <v>0</v>
      </c>
      <c r="R95" s="246">
        <f>Q95*H95</f>
        <v>0</v>
      </c>
      <c r="S95" s="246">
        <v>0</v>
      </c>
      <c r="T95" s="247">
        <f>S95*H95</f>
        <v>0</v>
      </c>
      <c r="AR95" s="24" t="s">
        <v>1281</v>
      </c>
      <c r="AT95" s="24" t="s">
        <v>333</v>
      </c>
      <c r="AU95" s="24" t="s">
        <v>78</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364</v>
      </c>
      <c r="BM95" s="24" t="s">
        <v>1282</v>
      </c>
    </row>
    <row r="96" s="11" customFormat="1" ht="37.44001" customHeight="1">
      <c r="B96" s="221"/>
      <c r="C96" s="222"/>
      <c r="D96" s="223" t="s">
        <v>69</v>
      </c>
      <c r="E96" s="224" t="s">
        <v>399</v>
      </c>
      <c r="F96" s="224" t="s">
        <v>400</v>
      </c>
      <c r="G96" s="222"/>
      <c r="H96" s="222"/>
      <c r="I96" s="225"/>
      <c r="J96" s="226">
        <f>BK96</f>
        <v>0</v>
      </c>
      <c r="K96" s="222"/>
      <c r="L96" s="227"/>
      <c r="M96" s="228"/>
      <c r="N96" s="229"/>
      <c r="O96" s="229"/>
      <c r="P96" s="230">
        <f>SUM(P97:P100)</f>
        <v>0</v>
      </c>
      <c r="Q96" s="229"/>
      <c r="R96" s="230">
        <f>SUM(R97:R100)</f>
        <v>0</v>
      </c>
      <c r="S96" s="229"/>
      <c r="T96" s="231">
        <f>SUM(T97:T100)</f>
        <v>0</v>
      </c>
      <c r="AR96" s="232" t="s">
        <v>90</v>
      </c>
      <c r="AT96" s="233" t="s">
        <v>69</v>
      </c>
      <c r="AU96" s="233" t="s">
        <v>70</v>
      </c>
      <c r="AY96" s="232" t="s">
        <v>298</v>
      </c>
      <c r="BK96" s="234">
        <f>SUM(BK97:BK100)</f>
        <v>0</v>
      </c>
    </row>
    <row r="97" s="1" customFormat="1" ht="16.5" customHeight="1">
      <c r="B97" s="46"/>
      <c r="C97" s="237" t="s">
        <v>85</v>
      </c>
      <c r="D97" s="237" t="s">
        <v>300</v>
      </c>
      <c r="E97" s="238" t="s">
        <v>1283</v>
      </c>
      <c r="F97" s="239" t="s">
        <v>1284</v>
      </c>
      <c r="G97" s="240" t="s">
        <v>341</v>
      </c>
      <c r="H97" s="241">
        <v>1</v>
      </c>
      <c r="I97" s="242"/>
      <c r="J97" s="243">
        <f>ROUND(I97*H97,2)</f>
        <v>0</v>
      </c>
      <c r="K97" s="239" t="s">
        <v>21</v>
      </c>
      <c r="L97" s="72"/>
      <c r="M97" s="244" t="s">
        <v>21</v>
      </c>
      <c r="N97" s="245" t="s">
        <v>41</v>
      </c>
      <c r="O97" s="47"/>
      <c r="P97" s="246">
        <f>O97*H97</f>
        <v>0</v>
      </c>
      <c r="Q97" s="246">
        <v>0</v>
      </c>
      <c r="R97" s="246">
        <f>Q97*H97</f>
        <v>0</v>
      </c>
      <c r="S97" s="246">
        <v>0</v>
      </c>
      <c r="T97" s="247">
        <f>S97*H97</f>
        <v>0</v>
      </c>
      <c r="AR97" s="24" t="s">
        <v>404</v>
      </c>
      <c r="AT97" s="24" t="s">
        <v>300</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404</v>
      </c>
      <c r="BM97" s="24" t="s">
        <v>1285</v>
      </c>
    </row>
    <row r="98" s="1" customFormat="1" ht="38.25" customHeight="1">
      <c r="B98" s="46"/>
      <c r="C98" s="237" t="s">
        <v>90</v>
      </c>
      <c r="D98" s="237" t="s">
        <v>300</v>
      </c>
      <c r="E98" s="238" t="s">
        <v>1286</v>
      </c>
      <c r="F98" s="239" t="s">
        <v>1287</v>
      </c>
      <c r="G98" s="240" t="s">
        <v>341</v>
      </c>
      <c r="H98" s="241">
        <v>2</v>
      </c>
      <c r="I98" s="242"/>
      <c r="J98" s="243">
        <f>ROUND(I98*H98,2)</f>
        <v>0</v>
      </c>
      <c r="K98" s="239" t="s">
        <v>21</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1288</v>
      </c>
    </row>
    <row r="99" s="1" customFormat="1" ht="16.5" customHeight="1">
      <c r="B99" s="46"/>
      <c r="C99" s="237" t="s">
        <v>328</v>
      </c>
      <c r="D99" s="237" t="s">
        <v>300</v>
      </c>
      <c r="E99" s="238" t="s">
        <v>1289</v>
      </c>
      <c r="F99" s="239" t="s">
        <v>1290</v>
      </c>
      <c r="G99" s="240" t="s">
        <v>341</v>
      </c>
      <c r="H99" s="241">
        <v>1</v>
      </c>
      <c r="I99" s="242"/>
      <c r="J99" s="243">
        <f>ROUND(I99*H99,2)</f>
        <v>0</v>
      </c>
      <c r="K99" s="239" t="s">
        <v>21</v>
      </c>
      <c r="L99" s="72"/>
      <c r="M99" s="244" t="s">
        <v>21</v>
      </c>
      <c r="N99" s="245" t="s">
        <v>41</v>
      </c>
      <c r="O99" s="47"/>
      <c r="P99" s="246">
        <f>O99*H99</f>
        <v>0</v>
      </c>
      <c r="Q99" s="246">
        <v>0</v>
      </c>
      <c r="R99" s="246">
        <f>Q99*H99</f>
        <v>0</v>
      </c>
      <c r="S99" s="246">
        <v>0</v>
      </c>
      <c r="T99" s="247">
        <f>S99*H99</f>
        <v>0</v>
      </c>
      <c r="AR99" s="24" t="s">
        <v>404</v>
      </c>
      <c r="AT99" s="24" t="s">
        <v>300</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404</v>
      </c>
      <c r="BM99" s="24" t="s">
        <v>1291</v>
      </c>
    </row>
    <row r="100" s="1" customFormat="1" ht="25.5" customHeight="1">
      <c r="B100" s="46"/>
      <c r="C100" s="284" t="s">
        <v>332</v>
      </c>
      <c r="D100" s="284" t="s">
        <v>333</v>
      </c>
      <c r="E100" s="285" t="s">
        <v>1292</v>
      </c>
      <c r="F100" s="286" t="s">
        <v>1293</v>
      </c>
      <c r="G100" s="287" t="s">
        <v>341</v>
      </c>
      <c r="H100" s="288">
        <v>1</v>
      </c>
      <c r="I100" s="289"/>
      <c r="J100" s="290">
        <f>ROUND(I100*H100,2)</f>
        <v>0</v>
      </c>
      <c r="K100" s="286" t="s">
        <v>21</v>
      </c>
      <c r="L100" s="291"/>
      <c r="M100" s="292" t="s">
        <v>21</v>
      </c>
      <c r="N100" s="298" t="s">
        <v>41</v>
      </c>
      <c r="O100" s="295"/>
      <c r="P100" s="296">
        <f>O100*H100</f>
        <v>0</v>
      </c>
      <c r="Q100" s="296">
        <v>0</v>
      </c>
      <c r="R100" s="296">
        <f>Q100*H100</f>
        <v>0</v>
      </c>
      <c r="S100" s="296">
        <v>0</v>
      </c>
      <c r="T100" s="297">
        <f>S100*H100</f>
        <v>0</v>
      </c>
      <c r="AR100" s="24" t="s">
        <v>336</v>
      </c>
      <c r="AT100" s="24" t="s">
        <v>333</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90</v>
      </c>
      <c r="BM100" s="24" t="s">
        <v>1294</v>
      </c>
    </row>
    <row r="101" s="1" customFormat="1" ht="6.96" customHeight="1">
      <c r="B101" s="67"/>
      <c r="C101" s="68"/>
      <c r="D101" s="68"/>
      <c r="E101" s="68"/>
      <c r="F101" s="68"/>
      <c r="G101" s="68"/>
      <c r="H101" s="68"/>
      <c r="I101" s="179"/>
      <c r="J101" s="68"/>
      <c r="K101" s="68"/>
      <c r="L101" s="72"/>
    </row>
  </sheetData>
  <sheetProtection sheet="1" autoFilter="0" formatColumns="0" formatRows="0" objects="1" scenarios="1" spinCount="100000" saltValue="/08oiK0hpkxfp7/bcIPD7cV15gUHqqZGgJTm9YqZe+tyTAm/Pk0omrP7Ut6dfXmIdLiHZ7ief+KHOuBX21jwAQ==" hashValue="3p7KgG95mTHteAV93viGN0VlkjJVTNDPEKsok4XPGAM0/JXRiGzdpjA4Y+/fqtN/SskGKOs6C5GhPnPNL9SaXA==" algorithmName="SHA-512" password="CC35"/>
  <autoFilter ref="C90:K100"/>
  <mergeCells count="16">
    <mergeCell ref="E7:H7"/>
    <mergeCell ref="E11:H11"/>
    <mergeCell ref="E9:H9"/>
    <mergeCell ref="E13:H13"/>
    <mergeCell ref="E28:H28"/>
    <mergeCell ref="E49:H49"/>
    <mergeCell ref="E53:H53"/>
    <mergeCell ref="E51:H51"/>
    <mergeCell ref="E55:H55"/>
    <mergeCell ref="J59:J60"/>
    <mergeCell ref="E77:H77"/>
    <mergeCell ref="E81:H81"/>
    <mergeCell ref="E79:H79"/>
    <mergeCell ref="E83:H83"/>
    <mergeCell ref="G1:H1"/>
    <mergeCell ref="L2:V2"/>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122</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1295</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ROUND(SUM(BE89:BE106), 2)</f>
        <v>0</v>
      </c>
      <c r="G34" s="47"/>
      <c r="H34" s="47"/>
      <c r="I34" s="171">
        <v>0.20999999999999999</v>
      </c>
      <c r="J34" s="170">
        <f>ROUND(ROUND((SUM(BE89:BE106)), 2)*I34, 2)</f>
        <v>0</v>
      </c>
      <c r="K34" s="51"/>
    </row>
    <row r="35" s="1" customFormat="1" ht="14.4" customHeight="1">
      <c r="B35" s="46"/>
      <c r="C35" s="47"/>
      <c r="D35" s="47"/>
      <c r="E35" s="55" t="s">
        <v>42</v>
      </c>
      <c r="F35" s="170">
        <f>ROUND(SUM(BF89:BF106), 2)</f>
        <v>0</v>
      </c>
      <c r="G35" s="47"/>
      <c r="H35" s="47"/>
      <c r="I35" s="171">
        <v>0.14999999999999999</v>
      </c>
      <c r="J35" s="170">
        <f>ROUND(ROUND((SUM(BF89:BF106)), 2)*I35, 2)</f>
        <v>0</v>
      </c>
      <c r="K35" s="51"/>
    </row>
    <row r="36" hidden="1" s="1" customFormat="1" ht="14.4" customHeight="1">
      <c r="B36" s="46"/>
      <c r="C36" s="47"/>
      <c r="D36" s="47"/>
      <c r="E36" s="55" t="s">
        <v>43</v>
      </c>
      <c r="F36" s="170">
        <f>ROUND(SUM(BG89:BG106), 2)</f>
        <v>0</v>
      </c>
      <c r="G36" s="47"/>
      <c r="H36" s="47"/>
      <c r="I36" s="171">
        <v>0.20999999999999999</v>
      </c>
      <c r="J36" s="170">
        <v>0</v>
      </c>
      <c r="K36" s="51"/>
    </row>
    <row r="37" hidden="1" s="1" customFormat="1" ht="14.4" customHeight="1">
      <c r="B37" s="46"/>
      <c r="C37" s="47"/>
      <c r="D37" s="47"/>
      <c r="E37" s="55" t="s">
        <v>44</v>
      </c>
      <c r="F37" s="170">
        <f>ROUND(SUM(BH89:BH106), 2)</f>
        <v>0</v>
      </c>
      <c r="G37" s="47"/>
      <c r="H37" s="47"/>
      <c r="I37" s="171">
        <v>0.14999999999999999</v>
      </c>
      <c r="J37" s="170">
        <v>0</v>
      </c>
      <c r="K37" s="51"/>
    </row>
    <row r="38" hidden="1" s="1" customFormat="1" ht="14.4" customHeight="1">
      <c r="B38" s="46"/>
      <c r="C38" s="47"/>
      <c r="D38" s="47"/>
      <c r="E38" s="55" t="s">
        <v>45</v>
      </c>
      <c r="F38" s="170">
        <f>ROUND(SUM(BI89:BI106),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01-11-01.05.1 - Centrální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01-11-01.05.1 - Centrální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SUM(P91:P106)</f>
        <v>0</v>
      </c>
      <c r="Q90" s="229"/>
      <c r="R90" s="230">
        <f>SUM(R91:R106)</f>
        <v>0</v>
      </c>
      <c r="S90" s="229"/>
      <c r="T90" s="231">
        <f>SUM(T91:T106)</f>
        <v>0</v>
      </c>
      <c r="AR90" s="232" t="s">
        <v>90</v>
      </c>
      <c r="AT90" s="233" t="s">
        <v>69</v>
      </c>
      <c r="AU90" s="233" t="s">
        <v>70</v>
      </c>
      <c r="AY90" s="232" t="s">
        <v>298</v>
      </c>
      <c r="BK90" s="234">
        <f>SUM(BK91:BK106)</f>
        <v>0</v>
      </c>
    </row>
    <row r="91" s="1" customFormat="1" ht="16.5" customHeight="1">
      <c r="B91" s="46"/>
      <c r="C91" s="237" t="s">
        <v>16</v>
      </c>
      <c r="D91" s="237" t="s">
        <v>300</v>
      </c>
      <c r="E91" s="238" t="s">
        <v>1283</v>
      </c>
      <c r="F91" s="239" t="s">
        <v>1284</v>
      </c>
      <c r="G91" s="240" t="s">
        <v>341</v>
      </c>
      <c r="H91" s="241">
        <v>2</v>
      </c>
      <c r="I91" s="242"/>
      <c r="J91" s="243">
        <f>ROUND(I91*H91,2)</f>
        <v>0</v>
      </c>
      <c r="K91" s="239" t="s">
        <v>21</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1296</v>
      </c>
    </row>
    <row r="92" s="1" customFormat="1" ht="16.5" customHeight="1">
      <c r="B92" s="46"/>
      <c r="C92" s="237" t="s">
        <v>78</v>
      </c>
      <c r="D92" s="237" t="s">
        <v>300</v>
      </c>
      <c r="E92" s="238" t="s">
        <v>1297</v>
      </c>
      <c r="F92" s="239" t="s">
        <v>1298</v>
      </c>
      <c r="G92" s="240" t="s">
        <v>1299</v>
      </c>
      <c r="H92" s="241">
        <v>4950</v>
      </c>
      <c r="I92" s="242"/>
      <c r="J92" s="243">
        <f>ROUND(I92*H92,2)</f>
        <v>0</v>
      </c>
      <c r="K92" s="239" t="s">
        <v>21</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1300</v>
      </c>
    </row>
    <row r="93" s="1" customFormat="1" ht="16.5" customHeight="1">
      <c r="B93" s="46"/>
      <c r="C93" s="237" t="s">
        <v>85</v>
      </c>
      <c r="D93" s="237" t="s">
        <v>300</v>
      </c>
      <c r="E93" s="238" t="s">
        <v>1301</v>
      </c>
      <c r="F93" s="239" t="s">
        <v>1302</v>
      </c>
      <c r="G93" s="240" t="s">
        <v>1299</v>
      </c>
      <c r="H93" s="241">
        <v>3150</v>
      </c>
      <c r="I93" s="242"/>
      <c r="J93" s="243">
        <f>ROUND(I93*H93,2)</f>
        <v>0</v>
      </c>
      <c r="K93" s="239" t="s">
        <v>21</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1303</v>
      </c>
    </row>
    <row r="94" s="1" customFormat="1" ht="16.5" customHeight="1">
      <c r="B94" s="46"/>
      <c r="C94" s="237" t="s">
        <v>90</v>
      </c>
      <c r="D94" s="237" t="s">
        <v>300</v>
      </c>
      <c r="E94" s="238" t="s">
        <v>1304</v>
      </c>
      <c r="F94" s="239" t="s">
        <v>1305</v>
      </c>
      <c r="G94" s="240" t="s">
        <v>341</v>
      </c>
      <c r="H94" s="241">
        <v>2</v>
      </c>
      <c r="I94" s="242"/>
      <c r="J94" s="243">
        <f>ROUND(I94*H94,2)</f>
        <v>0</v>
      </c>
      <c r="K94" s="239" t="s">
        <v>21</v>
      </c>
      <c r="L94" s="72"/>
      <c r="M94" s="244" t="s">
        <v>21</v>
      </c>
      <c r="N94" s="245" t="s">
        <v>41</v>
      </c>
      <c r="O94" s="47"/>
      <c r="P94" s="246">
        <f>O94*H94</f>
        <v>0</v>
      </c>
      <c r="Q94" s="246">
        <v>0</v>
      </c>
      <c r="R94" s="246">
        <f>Q94*H94</f>
        <v>0</v>
      </c>
      <c r="S94" s="246">
        <v>0</v>
      </c>
      <c r="T94" s="247">
        <f>S94*H94</f>
        <v>0</v>
      </c>
      <c r="AR94" s="24" t="s">
        <v>404</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1306</v>
      </c>
    </row>
    <row r="95" s="1" customFormat="1" ht="16.5" customHeight="1">
      <c r="B95" s="46"/>
      <c r="C95" s="237" t="s">
        <v>328</v>
      </c>
      <c r="D95" s="237" t="s">
        <v>300</v>
      </c>
      <c r="E95" s="238" t="s">
        <v>1307</v>
      </c>
      <c r="F95" s="239" t="s">
        <v>1308</v>
      </c>
      <c r="G95" s="240" t="s">
        <v>341</v>
      </c>
      <c r="H95" s="241">
        <v>2</v>
      </c>
      <c r="I95" s="242"/>
      <c r="J95" s="243">
        <f>ROUND(I95*H95,2)</f>
        <v>0</v>
      </c>
      <c r="K95" s="239" t="s">
        <v>21</v>
      </c>
      <c r="L95" s="72"/>
      <c r="M95" s="244" t="s">
        <v>21</v>
      </c>
      <c r="N95" s="245" t="s">
        <v>41</v>
      </c>
      <c r="O95" s="47"/>
      <c r="P95" s="246">
        <f>O95*H95</f>
        <v>0</v>
      </c>
      <c r="Q95" s="246">
        <v>0</v>
      </c>
      <c r="R95" s="246">
        <f>Q95*H95</f>
        <v>0</v>
      </c>
      <c r="S95" s="246">
        <v>0</v>
      </c>
      <c r="T95" s="247">
        <f>S95*H95</f>
        <v>0</v>
      </c>
      <c r="AR95" s="24" t="s">
        <v>404</v>
      </c>
      <c r="AT95" s="24" t="s">
        <v>300</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404</v>
      </c>
      <c r="BM95" s="24" t="s">
        <v>1309</v>
      </c>
    </row>
    <row r="96" s="1" customFormat="1" ht="16.5" customHeight="1">
      <c r="B96" s="46"/>
      <c r="C96" s="237" t="s">
        <v>332</v>
      </c>
      <c r="D96" s="237" t="s">
        <v>300</v>
      </c>
      <c r="E96" s="238" t="s">
        <v>1310</v>
      </c>
      <c r="F96" s="239" t="s">
        <v>1311</v>
      </c>
      <c r="G96" s="240" t="s">
        <v>341</v>
      </c>
      <c r="H96" s="241">
        <v>19</v>
      </c>
      <c r="I96" s="242"/>
      <c r="J96" s="243">
        <f>ROUND(I96*H96,2)</f>
        <v>0</v>
      </c>
      <c r="K96" s="239" t="s">
        <v>21</v>
      </c>
      <c r="L96" s="72"/>
      <c r="M96" s="244" t="s">
        <v>21</v>
      </c>
      <c r="N96" s="245" t="s">
        <v>41</v>
      </c>
      <c r="O96" s="47"/>
      <c r="P96" s="246">
        <f>O96*H96</f>
        <v>0</v>
      </c>
      <c r="Q96" s="246">
        <v>0</v>
      </c>
      <c r="R96" s="246">
        <f>Q96*H96</f>
        <v>0</v>
      </c>
      <c r="S96" s="246">
        <v>0</v>
      </c>
      <c r="T96" s="247">
        <f>S96*H96</f>
        <v>0</v>
      </c>
      <c r="AR96" s="24" t="s">
        <v>404</v>
      </c>
      <c r="AT96" s="24" t="s">
        <v>300</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404</v>
      </c>
      <c r="BM96" s="24" t="s">
        <v>1312</v>
      </c>
    </row>
    <row r="97" s="1" customFormat="1" ht="16.5" customHeight="1">
      <c r="B97" s="46"/>
      <c r="C97" s="237" t="s">
        <v>338</v>
      </c>
      <c r="D97" s="237" t="s">
        <v>300</v>
      </c>
      <c r="E97" s="238" t="s">
        <v>1313</v>
      </c>
      <c r="F97" s="239" t="s">
        <v>1314</v>
      </c>
      <c r="G97" s="240" t="s">
        <v>341</v>
      </c>
      <c r="H97" s="241">
        <v>2</v>
      </c>
      <c r="I97" s="242"/>
      <c r="J97" s="243">
        <f>ROUND(I97*H97,2)</f>
        <v>0</v>
      </c>
      <c r="K97" s="239" t="s">
        <v>21</v>
      </c>
      <c r="L97" s="72"/>
      <c r="M97" s="244" t="s">
        <v>21</v>
      </c>
      <c r="N97" s="245" t="s">
        <v>41</v>
      </c>
      <c r="O97" s="47"/>
      <c r="P97" s="246">
        <f>O97*H97</f>
        <v>0</v>
      </c>
      <c r="Q97" s="246">
        <v>0</v>
      </c>
      <c r="R97" s="246">
        <f>Q97*H97</f>
        <v>0</v>
      </c>
      <c r="S97" s="246">
        <v>0</v>
      </c>
      <c r="T97" s="247">
        <f>S97*H97</f>
        <v>0</v>
      </c>
      <c r="AR97" s="24" t="s">
        <v>404</v>
      </c>
      <c r="AT97" s="24" t="s">
        <v>300</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404</v>
      </c>
      <c r="BM97" s="24" t="s">
        <v>1315</v>
      </c>
    </row>
    <row r="98" s="1" customFormat="1" ht="16.5" customHeight="1">
      <c r="B98" s="46"/>
      <c r="C98" s="284" t="s">
        <v>336</v>
      </c>
      <c r="D98" s="284" t="s">
        <v>333</v>
      </c>
      <c r="E98" s="285" t="s">
        <v>1316</v>
      </c>
      <c r="F98" s="286" t="s">
        <v>1317</v>
      </c>
      <c r="G98" s="287" t="s">
        <v>341</v>
      </c>
      <c r="H98" s="288">
        <v>2</v>
      </c>
      <c r="I98" s="289"/>
      <c r="J98" s="290">
        <f>ROUND(I98*H98,2)</f>
        <v>0</v>
      </c>
      <c r="K98" s="286" t="s">
        <v>21</v>
      </c>
      <c r="L98" s="291"/>
      <c r="M98" s="292" t="s">
        <v>21</v>
      </c>
      <c r="N98" s="293" t="s">
        <v>41</v>
      </c>
      <c r="O98" s="47"/>
      <c r="P98" s="246">
        <f>O98*H98</f>
        <v>0</v>
      </c>
      <c r="Q98" s="246">
        <v>0</v>
      </c>
      <c r="R98" s="246">
        <f>Q98*H98</f>
        <v>0</v>
      </c>
      <c r="S98" s="246">
        <v>0</v>
      </c>
      <c r="T98" s="247">
        <f>S98*H98</f>
        <v>0</v>
      </c>
      <c r="AR98" s="24" t="s">
        <v>336</v>
      </c>
      <c r="AT98" s="24" t="s">
        <v>333</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90</v>
      </c>
      <c r="BM98" s="24" t="s">
        <v>1318</v>
      </c>
    </row>
    <row r="99" s="1" customFormat="1" ht="16.5" customHeight="1">
      <c r="B99" s="46"/>
      <c r="C99" s="284" t="s">
        <v>346</v>
      </c>
      <c r="D99" s="284" t="s">
        <v>333</v>
      </c>
      <c r="E99" s="285" t="s">
        <v>1319</v>
      </c>
      <c r="F99" s="286" t="s">
        <v>1320</v>
      </c>
      <c r="G99" s="287" t="s">
        <v>341</v>
      </c>
      <c r="H99" s="288">
        <v>1</v>
      </c>
      <c r="I99" s="289"/>
      <c r="J99" s="290">
        <f>ROUND(I99*H99,2)</f>
        <v>0</v>
      </c>
      <c r="K99" s="286" t="s">
        <v>21</v>
      </c>
      <c r="L99" s="291"/>
      <c r="M99" s="292" t="s">
        <v>21</v>
      </c>
      <c r="N99" s="293" t="s">
        <v>41</v>
      </c>
      <c r="O99" s="47"/>
      <c r="P99" s="246">
        <f>O99*H99</f>
        <v>0</v>
      </c>
      <c r="Q99" s="246">
        <v>0</v>
      </c>
      <c r="R99" s="246">
        <f>Q99*H99</f>
        <v>0</v>
      </c>
      <c r="S99" s="246">
        <v>0</v>
      </c>
      <c r="T99" s="247">
        <f>S99*H99</f>
        <v>0</v>
      </c>
      <c r="AR99" s="24" t="s">
        <v>370</v>
      </c>
      <c r="AT99" s="24" t="s">
        <v>333</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370</v>
      </c>
      <c r="BM99" s="24" t="s">
        <v>1321</v>
      </c>
    </row>
    <row r="100" s="1" customFormat="1" ht="25.5" customHeight="1">
      <c r="B100" s="46"/>
      <c r="C100" s="284" t="s">
        <v>350</v>
      </c>
      <c r="D100" s="284" t="s">
        <v>333</v>
      </c>
      <c r="E100" s="285" t="s">
        <v>1322</v>
      </c>
      <c r="F100" s="286" t="s">
        <v>1323</v>
      </c>
      <c r="G100" s="287" t="s">
        <v>341</v>
      </c>
      <c r="H100" s="288">
        <v>2</v>
      </c>
      <c r="I100" s="289"/>
      <c r="J100" s="290">
        <f>ROUND(I100*H100,2)</f>
        <v>0</v>
      </c>
      <c r="K100" s="286" t="s">
        <v>21</v>
      </c>
      <c r="L100" s="291"/>
      <c r="M100" s="292" t="s">
        <v>21</v>
      </c>
      <c r="N100" s="293" t="s">
        <v>41</v>
      </c>
      <c r="O100" s="47"/>
      <c r="P100" s="246">
        <f>O100*H100</f>
        <v>0</v>
      </c>
      <c r="Q100" s="246">
        <v>0</v>
      </c>
      <c r="R100" s="246">
        <f>Q100*H100</f>
        <v>0</v>
      </c>
      <c r="S100" s="246">
        <v>0</v>
      </c>
      <c r="T100" s="247">
        <f>S100*H100</f>
        <v>0</v>
      </c>
      <c r="AR100" s="24" t="s">
        <v>336</v>
      </c>
      <c r="AT100" s="24" t="s">
        <v>333</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90</v>
      </c>
      <c r="BM100" s="24" t="s">
        <v>1324</v>
      </c>
    </row>
    <row r="101" s="1" customFormat="1" ht="16.5" customHeight="1">
      <c r="B101" s="46"/>
      <c r="C101" s="284" t="s">
        <v>354</v>
      </c>
      <c r="D101" s="284" t="s">
        <v>333</v>
      </c>
      <c r="E101" s="285" t="s">
        <v>1325</v>
      </c>
      <c r="F101" s="286" t="s">
        <v>1326</v>
      </c>
      <c r="G101" s="287" t="s">
        <v>341</v>
      </c>
      <c r="H101" s="288">
        <v>2</v>
      </c>
      <c r="I101" s="289"/>
      <c r="J101" s="290">
        <f>ROUND(I101*H101,2)</f>
        <v>0</v>
      </c>
      <c r="K101" s="286" t="s">
        <v>21</v>
      </c>
      <c r="L101" s="291"/>
      <c r="M101" s="292" t="s">
        <v>21</v>
      </c>
      <c r="N101" s="293" t="s">
        <v>41</v>
      </c>
      <c r="O101" s="47"/>
      <c r="P101" s="246">
        <f>O101*H101</f>
        <v>0</v>
      </c>
      <c r="Q101" s="246">
        <v>0</v>
      </c>
      <c r="R101" s="246">
        <f>Q101*H101</f>
        <v>0</v>
      </c>
      <c r="S101" s="246">
        <v>0</v>
      </c>
      <c r="T101" s="247">
        <f>S101*H101</f>
        <v>0</v>
      </c>
      <c r="AR101" s="24" t="s">
        <v>336</v>
      </c>
      <c r="AT101" s="24" t="s">
        <v>333</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90</v>
      </c>
      <c r="BM101" s="24" t="s">
        <v>1327</v>
      </c>
    </row>
    <row r="102" s="1" customFormat="1" ht="16.5" customHeight="1">
      <c r="B102" s="46"/>
      <c r="C102" s="284" t="s">
        <v>361</v>
      </c>
      <c r="D102" s="284" t="s">
        <v>333</v>
      </c>
      <c r="E102" s="285" t="s">
        <v>1328</v>
      </c>
      <c r="F102" s="286" t="s">
        <v>1329</v>
      </c>
      <c r="G102" s="287" t="s">
        <v>341</v>
      </c>
      <c r="H102" s="288">
        <v>9</v>
      </c>
      <c r="I102" s="289"/>
      <c r="J102" s="290">
        <f>ROUND(I102*H102,2)</f>
        <v>0</v>
      </c>
      <c r="K102" s="286" t="s">
        <v>21</v>
      </c>
      <c r="L102" s="291"/>
      <c r="M102" s="292" t="s">
        <v>21</v>
      </c>
      <c r="N102" s="293" t="s">
        <v>41</v>
      </c>
      <c r="O102" s="47"/>
      <c r="P102" s="246">
        <f>O102*H102</f>
        <v>0</v>
      </c>
      <c r="Q102" s="246">
        <v>0</v>
      </c>
      <c r="R102" s="246">
        <f>Q102*H102</f>
        <v>0</v>
      </c>
      <c r="S102" s="246">
        <v>0</v>
      </c>
      <c r="T102" s="247">
        <f>S102*H102</f>
        <v>0</v>
      </c>
      <c r="AR102" s="24" t="s">
        <v>336</v>
      </c>
      <c r="AT102" s="24" t="s">
        <v>333</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90</v>
      </c>
      <c r="BM102" s="24" t="s">
        <v>1330</v>
      </c>
    </row>
    <row r="103" s="1" customFormat="1" ht="16.5" customHeight="1">
      <c r="B103" s="46"/>
      <c r="C103" s="284" t="s">
        <v>366</v>
      </c>
      <c r="D103" s="284" t="s">
        <v>333</v>
      </c>
      <c r="E103" s="285" t="s">
        <v>1331</v>
      </c>
      <c r="F103" s="286" t="s">
        <v>1332</v>
      </c>
      <c r="G103" s="287" t="s">
        <v>341</v>
      </c>
      <c r="H103" s="288">
        <v>2</v>
      </c>
      <c r="I103" s="289"/>
      <c r="J103" s="290">
        <f>ROUND(I103*H103,2)</f>
        <v>0</v>
      </c>
      <c r="K103" s="286" t="s">
        <v>21</v>
      </c>
      <c r="L103" s="291"/>
      <c r="M103" s="292" t="s">
        <v>21</v>
      </c>
      <c r="N103" s="293" t="s">
        <v>41</v>
      </c>
      <c r="O103" s="47"/>
      <c r="P103" s="246">
        <f>O103*H103</f>
        <v>0</v>
      </c>
      <c r="Q103" s="246">
        <v>0</v>
      </c>
      <c r="R103" s="246">
        <f>Q103*H103</f>
        <v>0</v>
      </c>
      <c r="S103" s="246">
        <v>0</v>
      </c>
      <c r="T103" s="247">
        <f>S103*H103</f>
        <v>0</v>
      </c>
      <c r="AR103" s="24" t="s">
        <v>336</v>
      </c>
      <c r="AT103" s="24" t="s">
        <v>333</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90</v>
      </c>
      <c r="BM103" s="24" t="s">
        <v>1333</v>
      </c>
    </row>
    <row r="104" s="1" customFormat="1" ht="16.5" customHeight="1">
      <c r="B104" s="46"/>
      <c r="C104" s="284" t="s">
        <v>374</v>
      </c>
      <c r="D104" s="284" t="s">
        <v>333</v>
      </c>
      <c r="E104" s="285" t="s">
        <v>1334</v>
      </c>
      <c r="F104" s="286" t="s">
        <v>1335</v>
      </c>
      <c r="G104" s="287" t="s">
        <v>341</v>
      </c>
      <c r="H104" s="288">
        <v>2</v>
      </c>
      <c r="I104" s="289"/>
      <c r="J104" s="290">
        <f>ROUND(I104*H104,2)</f>
        <v>0</v>
      </c>
      <c r="K104" s="286" t="s">
        <v>21</v>
      </c>
      <c r="L104" s="291"/>
      <c r="M104" s="292" t="s">
        <v>21</v>
      </c>
      <c r="N104" s="293" t="s">
        <v>41</v>
      </c>
      <c r="O104" s="47"/>
      <c r="P104" s="246">
        <f>O104*H104</f>
        <v>0</v>
      </c>
      <c r="Q104" s="246">
        <v>0</v>
      </c>
      <c r="R104" s="246">
        <f>Q104*H104</f>
        <v>0</v>
      </c>
      <c r="S104" s="246">
        <v>0</v>
      </c>
      <c r="T104" s="247">
        <f>S104*H104</f>
        <v>0</v>
      </c>
      <c r="AR104" s="24" t="s">
        <v>336</v>
      </c>
      <c r="AT104" s="24" t="s">
        <v>333</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90</v>
      </c>
      <c r="BM104" s="24" t="s">
        <v>1336</v>
      </c>
    </row>
    <row r="105" s="1" customFormat="1" ht="25.5" customHeight="1">
      <c r="B105" s="46"/>
      <c r="C105" s="284" t="s">
        <v>10</v>
      </c>
      <c r="D105" s="284" t="s">
        <v>333</v>
      </c>
      <c r="E105" s="285" t="s">
        <v>1275</v>
      </c>
      <c r="F105" s="286" t="s">
        <v>1276</v>
      </c>
      <c r="G105" s="287" t="s">
        <v>341</v>
      </c>
      <c r="H105" s="288">
        <v>2</v>
      </c>
      <c r="I105" s="289"/>
      <c r="J105" s="290">
        <f>ROUND(I105*H105,2)</f>
        <v>0</v>
      </c>
      <c r="K105" s="286" t="s">
        <v>21</v>
      </c>
      <c r="L105" s="291"/>
      <c r="M105" s="292" t="s">
        <v>21</v>
      </c>
      <c r="N105" s="293" t="s">
        <v>41</v>
      </c>
      <c r="O105" s="47"/>
      <c r="P105" s="246">
        <f>O105*H105</f>
        <v>0</v>
      </c>
      <c r="Q105" s="246">
        <v>0</v>
      </c>
      <c r="R105" s="246">
        <f>Q105*H105</f>
        <v>0</v>
      </c>
      <c r="S105" s="246">
        <v>0</v>
      </c>
      <c r="T105" s="247">
        <f>S105*H105</f>
        <v>0</v>
      </c>
      <c r="AR105" s="24" t="s">
        <v>336</v>
      </c>
      <c r="AT105" s="24" t="s">
        <v>333</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90</v>
      </c>
      <c r="BM105" s="24" t="s">
        <v>1337</v>
      </c>
    </row>
    <row r="106" s="1" customFormat="1" ht="25.5" customHeight="1">
      <c r="B106" s="46"/>
      <c r="C106" s="284" t="s">
        <v>381</v>
      </c>
      <c r="D106" s="284" t="s">
        <v>333</v>
      </c>
      <c r="E106" s="285" t="s">
        <v>1338</v>
      </c>
      <c r="F106" s="286" t="s">
        <v>1339</v>
      </c>
      <c r="G106" s="287" t="s">
        <v>341</v>
      </c>
      <c r="H106" s="288">
        <v>2</v>
      </c>
      <c r="I106" s="289"/>
      <c r="J106" s="290">
        <f>ROUND(I106*H106,2)</f>
        <v>0</v>
      </c>
      <c r="K106" s="286" t="s">
        <v>21</v>
      </c>
      <c r="L106" s="291"/>
      <c r="M106" s="292" t="s">
        <v>21</v>
      </c>
      <c r="N106" s="298" t="s">
        <v>41</v>
      </c>
      <c r="O106" s="295"/>
      <c r="P106" s="296">
        <f>O106*H106</f>
        <v>0</v>
      </c>
      <c r="Q106" s="296">
        <v>0</v>
      </c>
      <c r="R106" s="296">
        <f>Q106*H106</f>
        <v>0</v>
      </c>
      <c r="S106" s="296">
        <v>0</v>
      </c>
      <c r="T106" s="297">
        <f>S106*H106</f>
        <v>0</v>
      </c>
      <c r="AR106" s="24" t="s">
        <v>336</v>
      </c>
      <c r="AT106" s="24" t="s">
        <v>333</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90</v>
      </c>
      <c r="BM106" s="24" t="s">
        <v>1340</v>
      </c>
    </row>
    <row r="107" s="1" customFormat="1" ht="6.96" customHeight="1">
      <c r="B107" s="67"/>
      <c r="C107" s="68"/>
      <c r="D107" s="68"/>
      <c r="E107" s="68"/>
      <c r="F107" s="68"/>
      <c r="G107" s="68"/>
      <c r="H107" s="68"/>
      <c r="I107" s="179"/>
      <c r="J107" s="68"/>
      <c r="K107" s="68"/>
      <c r="L107" s="72"/>
    </row>
  </sheetData>
  <sheetProtection sheet="1" autoFilter="0" formatColumns="0" formatRows="0" objects="1" scenarios="1" spinCount="100000" saltValue="KDJs9bd12Uc6tMvyCQJ9+uLIYSTYQkyKelSnaRu9n74soceXGn+OLR7/0d+BZrVTxZZ8aRxpDU3nZVC2hDI5jw==" hashValue="SZ44GM7aEi4/dmWCQDiUN3YasiXZ6BcpAw2nVJaVhf5z33BfWnJC47W6BqOXr8OB11iK7VIjabgUj8xZ1uNF3g==" algorithmName="SHA-512" password="CC35"/>
  <autoFilter ref="C88:K106"/>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125</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1341</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ROUND(SUM(BE89:BE108), 2)</f>
        <v>0</v>
      </c>
      <c r="G34" s="47"/>
      <c r="H34" s="47"/>
      <c r="I34" s="171">
        <v>0.20999999999999999</v>
      </c>
      <c r="J34" s="170">
        <f>ROUND(ROUND((SUM(BE89:BE108)), 2)*I34, 2)</f>
        <v>0</v>
      </c>
      <c r="K34" s="51"/>
    </row>
    <row r="35" s="1" customFormat="1" ht="14.4" customHeight="1">
      <c r="B35" s="46"/>
      <c r="C35" s="47"/>
      <c r="D35" s="47"/>
      <c r="E35" s="55" t="s">
        <v>42</v>
      </c>
      <c r="F35" s="170">
        <f>ROUND(SUM(BF89:BF108), 2)</f>
        <v>0</v>
      </c>
      <c r="G35" s="47"/>
      <c r="H35" s="47"/>
      <c r="I35" s="171">
        <v>0.14999999999999999</v>
      </c>
      <c r="J35" s="170">
        <f>ROUND(ROUND((SUM(BF89:BF108)), 2)*I35, 2)</f>
        <v>0</v>
      </c>
      <c r="K35" s="51"/>
    </row>
    <row r="36" hidden="1" s="1" customFormat="1" ht="14.4" customHeight="1">
      <c r="B36" s="46"/>
      <c r="C36" s="47"/>
      <c r="D36" s="47"/>
      <c r="E36" s="55" t="s">
        <v>43</v>
      </c>
      <c r="F36" s="170">
        <f>ROUND(SUM(BG89:BG108), 2)</f>
        <v>0</v>
      </c>
      <c r="G36" s="47"/>
      <c r="H36" s="47"/>
      <c r="I36" s="171">
        <v>0.20999999999999999</v>
      </c>
      <c r="J36" s="170">
        <v>0</v>
      </c>
      <c r="K36" s="51"/>
    </row>
    <row r="37" hidden="1" s="1" customFormat="1" ht="14.4" customHeight="1">
      <c r="B37" s="46"/>
      <c r="C37" s="47"/>
      <c r="D37" s="47"/>
      <c r="E37" s="55" t="s">
        <v>44</v>
      </c>
      <c r="F37" s="170">
        <f>ROUND(SUM(BH89:BH108), 2)</f>
        <v>0</v>
      </c>
      <c r="G37" s="47"/>
      <c r="H37" s="47"/>
      <c r="I37" s="171">
        <v>0.14999999999999999</v>
      </c>
      <c r="J37" s="170">
        <v>0</v>
      </c>
      <c r="K37" s="51"/>
    </row>
    <row r="38" hidden="1" s="1" customFormat="1" ht="14.4" customHeight="1">
      <c r="B38" s="46"/>
      <c r="C38" s="47"/>
      <c r="D38" s="47"/>
      <c r="E38" s="55" t="s">
        <v>45</v>
      </c>
      <c r="F38" s="170">
        <f>ROUND(SUM(BI89:BI108),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01-11-01.05.2 - SZZ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01-11-01.05.2 - SZZ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SUM(P91:P108)</f>
        <v>0</v>
      </c>
      <c r="Q90" s="229"/>
      <c r="R90" s="230">
        <f>SUM(R91:R108)</f>
        <v>0</v>
      </c>
      <c r="S90" s="229"/>
      <c r="T90" s="231">
        <f>SUM(T91:T108)</f>
        <v>0</v>
      </c>
      <c r="AR90" s="232" t="s">
        <v>90</v>
      </c>
      <c r="AT90" s="233" t="s">
        <v>69</v>
      </c>
      <c r="AU90" s="233" t="s">
        <v>70</v>
      </c>
      <c r="AY90" s="232" t="s">
        <v>298</v>
      </c>
      <c r="BK90" s="234">
        <f>SUM(BK91:BK108)</f>
        <v>0</v>
      </c>
    </row>
    <row r="91" s="1" customFormat="1" ht="16.5" customHeight="1">
      <c r="B91" s="46"/>
      <c r="C91" s="237" t="s">
        <v>16</v>
      </c>
      <c r="D91" s="237" t="s">
        <v>300</v>
      </c>
      <c r="E91" s="238" t="s">
        <v>1307</v>
      </c>
      <c r="F91" s="239" t="s">
        <v>1308</v>
      </c>
      <c r="G91" s="240" t="s">
        <v>341</v>
      </c>
      <c r="H91" s="241">
        <v>5</v>
      </c>
      <c r="I91" s="242"/>
      <c r="J91" s="243">
        <f>ROUND(I91*H91,2)</f>
        <v>0</v>
      </c>
      <c r="K91" s="239" t="s">
        <v>21</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1342</v>
      </c>
    </row>
    <row r="92" s="1" customFormat="1" ht="16.5" customHeight="1">
      <c r="B92" s="46"/>
      <c r="C92" s="237" t="s">
        <v>78</v>
      </c>
      <c r="D92" s="237" t="s">
        <v>300</v>
      </c>
      <c r="E92" s="238" t="s">
        <v>1310</v>
      </c>
      <c r="F92" s="239" t="s">
        <v>1311</v>
      </c>
      <c r="G92" s="240" t="s">
        <v>341</v>
      </c>
      <c r="H92" s="241">
        <v>300</v>
      </c>
      <c r="I92" s="242"/>
      <c r="J92" s="243">
        <f>ROUND(I92*H92,2)</f>
        <v>0</v>
      </c>
      <c r="K92" s="239" t="s">
        <v>21</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1343</v>
      </c>
    </row>
    <row r="93" s="1" customFormat="1" ht="25.5" customHeight="1">
      <c r="B93" s="46"/>
      <c r="C93" s="237" t="s">
        <v>85</v>
      </c>
      <c r="D93" s="237" t="s">
        <v>300</v>
      </c>
      <c r="E93" s="238" t="s">
        <v>1344</v>
      </c>
      <c r="F93" s="239" t="s">
        <v>1345</v>
      </c>
      <c r="G93" s="240" t="s">
        <v>341</v>
      </c>
      <c r="H93" s="241">
        <v>5</v>
      </c>
      <c r="I93" s="242"/>
      <c r="J93" s="243">
        <f>ROUND(I93*H93,2)</f>
        <v>0</v>
      </c>
      <c r="K93" s="239" t="s">
        <v>21</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1346</v>
      </c>
    </row>
    <row r="94" s="1" customFormat="1" ht="16.5" customHeight="1">
      <c r="B94" s="46"/>
      <c r="C94" s="284" t="s">
        <v>90</v>
      </c>
      <c r="D94" s="284" t="s">
        <v>333</v>
      </c>
      <c r="E94" s="285" t="s">
        <v>1347</v>
      </c>
      <c r="F94" s="286" t="s">
        <v>1348</v>
      </c>
      <c r="G94" s="287" t="s">
        <v>341</v>
      </c>
      <c r="H94" s="288">
        <v>9</v>
      </c>
      <c r="I94" s="289"/>
      <c r="J94" s="290">
        <f>ROUND(I94*H94,2)</f>
        <v>0</v>
      </c>
      <c r="K94" s="286" t="s">
        <v>21</v>
      </c>
      <c r="L94" s="291"/>
      <c r="M94" s="292" t="s">
        <v>21</v>
      </c>
      <c r="N94" s="293" t="s">
        <v>41</v>
      </c>
      <c r="O94" s="47"/>
      <c r="P94" s="246">
        <f>O94*H94</f>
        <v>0</v>
      </c>
      <c r="Q94" s="246">
        <v>0</v>
      </c>
      <c r="R94" s="246">
        <f>Q94*H94</f>
        <v>0</v>
      </c>
      <c r="S94" s="246">
        <v>0</v>
      </c>
      <c r="T94" s="247">
        <f>S94*H94</f>
        <v>0</v>
      </c>
      <c r="AR94" s="24" t="s">
        <v>336</v>
      </c>
      <c r="AT94" s="24" t="s">
        <v>333</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90</v>
      </c>
      <c r="BM94" s="24" t="s">
        <v>1349</v>
      </c>
    </row>
    <row r="95" s="1" customFormat="1" ht="16.5" customHeight="1">
      <c r="B95" s="46"/>
      <c r="C95" s="284" t="s">
        <v>328</v>
      </c>
      <c r="D95" s="284" t="s">
        <v>333</v>
      </c>
      <c r="E95" s="285" t="s">
        <v>1350</v>
      </c>
      <c r="F95" s="286" t="s">
        <v>1351</v>
      </c>
      <c r="G95" s="287" t="s">
        <v>341</v>
      </c>
      <c r="H95" s="288">
        <v>10</v>
      </c>
      <c r="I95" s="289"/>
      <c r="J95" s="290">
        <f>ROUND(I95*H95,2)</f>
        <v>0</v>
      </c>
      <c r="K95" s="286" t="s">
        <v>21</v>
      </c>
      <c r="L95" s="291"/>
      <c r="M95" s="292" t="s">
        <v>21</v>
      </c>
      <c r="N95" s="293" t="s">
        <v>41</v>
      </c>
      <c r="O95" s="47"/>
      <c r="P95" s="246">
        <f>O95*H95</f>
        <v>0</v>
      </c>
      <c r="Q95" s="246">
        <v>0</v>
      </c>
      <c r="R95" s="246">
        <f>Q95*H95</f>
        <v>0</v>
      </c>
      <c r="S95" s="246">
        <v>0</v>
      </c>
      <c r="T95" s="247">
        <f>S95*H95</f>
        <v>0</v>
      </c>
      <c r="AR95" s="24" t="s">
        <v>336</v>
      </c>
      <c r="AT95" s="24" t="s">
        <v>333</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90</v>
      </c>
      <c r="BM95" s="24" t="s">
        <v>1352</v>
      </c>
    </row>
    <row r="96" s="1" customFormat="1" ht="16.5" customHeight="1">
      <c r="B96" s="46"/>
      <c r="C96" s="284" t="s">
        <v>332</v>
      </c>
      <c r="D96" s="284" t="s">
        <v>333</v>
      </c>
      <c r="E96" s="285" t="s">
        <v>1353</v>
      </c>
      <c r="F96" s="286" t="s">
        <v>1354</v>
      </c>
      <c r="G96" s="287" t="s">
        <v>341</v>
      </c>
      <c r="H96" s="288">
        <v>4</v>
      </c>
      <c r="I96" s="289"/>
      <c r="J96" s="290">
        <f>ROUND(I96*H96,2)</f>
        <v>0</v>
      </c>
      <c r="K96" s="286" t="s">
        <v>21</v>
      </c>
      <c r="L96" s="291"/>
      <c r="M96" s="292" t="s">
        <v>21</v>
      </c>
      <c r="N96" s="293" t="s">
        <v>41</v>
      </c>
      <c r="O96" s="47"/>
      <c r="P96" s="246">
        <f>O96*H96</f>
        <v>0</v>
      </c>
      <c r="Q96" s="246">
        <v>0</v>
      </c>
      <c r="R96" s="246">
        <f>Q96*H96</f>
        <v>0</v>
      </c>
      <c r="S96" s="246">
        <v>0</v>
      </c>
      <c r="T96" s="247">
        <f>S96*H96</f>
        <v>0</v>
      </c>
      <c r="AR96" s="24" t="s">
        <v>336</v>
      </c>
      <c r="AT96" s="24" t="s">
        <v>333</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90</v>
      </c>
      <c r="BM96" s="24" t="s">
        <v>1355</v>
      </c>
    </row>
    <row r="97" s="1" customFormat="1" ht="25.5" customHeight="1">
      <c r="B97" s="46"/>
      <c r="C97" s="284" t="s">
        <v>338</v>
      </c>
      <c r="D97" s="284" t="s">
        <v>333</v>
      </c>
      <c r="E97" s="285" t="s">
        <v>1322</v>
      </c>
      <c r="F97" s="286" t="s">
        <v>1323</v>
      </c>
      <c r="G97" s="287" t="s">
        <v>341</v>
      </c>
      <c r="H97" s="288">
        <v>10</v>
      </c>
      <c r="I97" s="289"/>
      <c r="J97" s="290">
        <f>ROUND(I97*H97,2)</f>
        <v>0</v>
      </c>
      <c r="K97" s="286" t="s">
        <v>21</v>
      </c>
      <c r="L97" s="291"/>
      <c r="M97" s="292" t="s">
        <v>21</v>
      </c>
      <c r="N97" s="293" t="s">
        <v>41</v>
      </c>
      <c r="O97" s="47"/>
      <c r="P97" s="246">
        <f>O97*H97</f>
        <v>0</v>
      </c>
      <c r="Q97" s="246">
        <v>0</v>
      </c>
      <c r="R97" s="246">
        <f>Q97*H97</f>
        <v>0</v>
      </c>
      <c r="S97" s="246">
        <v>0</v>
      </c>
      <c r="T97" s="247">
        <f>S97*H97</f>
        <v>0</v>
      </c>
      <c r="AR97" s="24" t="s">
        <v>336</v>
      </c>
      <c r="AT97" s="24" t="s">
        <v>333</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90</v>
      </c>
      <c r="BM97" s="24" t="s">
        <v>1356</v>
      </c>
    </row>
    <row r="98" s="1" customFormat="1" ht="16.5" customHeight="1">
      <c r="B98" s="46"/>
      <c r="C98" s="284" t="s">
        <v>336</v>
      </c>
      <c r="D98" s="284" t="s">
        <v>333</v>
      </c>
      <c r="E98" s="285" t="s">
        <v>1325</v>
      </c>
      <c r="F98" s="286" t="s">
        <v>1326</v>
      </c>
      <c r="G98" s="287" t="s">
        <v>341</v>
      </c>
      <c r="H98" s="288">
        <v>10</v>
      </c>
      <c r="I98" s="289"/>
      <c r="J98" s="290">
        <f>ROUND(I98*H98,2)</f>
        <v>0</v>
      </c>
      <c r="K98" s="286" t="s">
        <v>21</v>
      </c>
      <c r="L98" s="291"/>
      <c r="M98" s="292" t="s">
        <v>21</v>
      </c>
      <c r="N98" s="293" t="s">
        <v>41</v>
      </c>
      <c r="O98" s="47"/>
      <c r="P98" s="246">
        <f>O98*H98</f>
        <v>0</v>
      </c>
      <c r="Q98" s="246">
        <v>0</v>
      </c>
      <c r="R98" s="246">
        <f>Q98*H98</f>
        <v>0</v>
      </c>
      <c r="S98" s="246">
        <v>0</v>
      </c>
      <c r="T98" s="247">
        <f>S98*H98</f>
        <v>0</v>
      </c>
      <c r="AR98" s="24" t="s">
        <v>336</v>
      </c>
      <c r="AT98" s="24" t="s">
        <v>333</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90</v>
      </c>
      <c r="BM98" s="24" t="s">
        <v>1357</v>
      </c>
    </row>
    <row r="99" s="1" customFormat="1" ht="16.5" customHeight="1">
      <c r="B99" s="46"/>
      <c r="C99" s="284" t="s">
        <v>346</v>
      </c>
      <c r="D99" s="284" t="s">
        <v>333</v>
      </c>
      <c r="E99" s="285" t="s">
        <v>1328</v>
      </c>
      <c r="F99" s="286" t="s">
        <v>1329</v>
      </c>
      <c r="G99" s="287" t="s">
        <v>341</v>
      </c>
      <c r="H99" s="288">
        <v>7</v>
      </c>
      <c r="I99" s="289"/>
      <c r="J99" s="290">
        <f>ROUND(I99*H99,2)</f>
        <v>0</v>
      </c>
      <c r="K99" s="286" t="s">
        <v>21</v>
      </c>
      <c r="L99" s="291"/>
      <c r="M99" s="292" t="s">
        <v>21</v>
      </c>
      <c r="N99" s="293" t="s">
        <v>41</v>
      </c>
      <c r="O99" s="47"/>
      <c r="P99" s="246">
        <f>O99*H99</f>
        <v>0</v>
      </c>
      <c r="Q99" s="246">
        <v>0</v>
      </c>
      <c r="R99" s="246">
        <f>Q99*H99</f>
        <v>0</v>
      </c>
      <c r="S99" s="246">
        <v>0</v>
      </c>
      <c r="T99" s="247">
        <f>S99*H99</f>
        <v>0</v>
      </c>
      <c r="AR99" s="24" t="s">
        <v>336</v>
      </c>
      <c r="AT99" s="24" t="s">
        <v>333</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90</v>
      </c>
      <c r="BM99" s="24" t="s">
        <v>1358</v>
      </c>
    </row>
    <row r="100" s="1" customFormat="1" ht="16.5" customHeight="1">
      <c r="B100" s="46"/>
      <c r="C100" s="284" t="s">
        <v>350</v>
      </c>
      <c r="D100" s="284" t="s">
        <v>333</v>
      </c>
      <c r="E100" s="285" t="s">
        <v>1359</v>
      </c>
      <c r="F100" s="286" t="s">
        <v>1360</v>
      </c>
      <c r="G100" s="287" t="s">
        <v>341</v>
      </c>
      <c r="H100" s="288">
        <v>7</v>
      </c>
      <c r="I100" s="289"/>
      <c r="J100" s="290">
        <f>ROUND(I100*H100,2)</f>
        <v>0</v>
      </c>
      <c r="K100" s="286" t="s">
        <v>21</v>
      </c>
      <c r="L100" s="291"/>
      <c r="M100" s="292" t="s">
        <v>21</v>
      </c>
      <c r="N100" s="293" t="s">
        <v>41</v>
      </c>
      <c r="O100" s="47"/>
      <c r="P100" s="246">
        <f>O100*H100</f>
        <v>0</v>
      </c>
      <c r="Q100" s="246">
        <v>0</v>
      </c>
      <c r="R100" s="246">
        <f>Q100*H100</f>
        <v>0</v>
      </c>
      <c r="S100" s="246">
        <v>0</v>
      </c>
      <c r="T100" s="247">
        <f>S100*H100</f>
        <v>0</v>
      </c>
      <c r="AR100" s="24" t="s">
        <v>336</v>
      </c>
      <c r="AT100" s="24" t="s">
        <v>333</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90</v>
      </c>
      <c r="BM100" s="24" t="s">
        <v>1361</v>
      </c>
    </row>
    <row r="101" s="1" customFormat="1" ht="25.5" customHeight="1">
      <c r="B101" s="46"/>
      <c r="C101" s="284" t="s">
        <v>354</v>
      </c>
      <c r="D101" s="284" t="s">
        <v>333</v>
      </c>
      <c r="E101" s="285" t="s">
        <v>1362</v>
      </c>
      <c r="F101" s="286" t="s">
        <v>1363</v>
      </c>
      <c r="G101" s="287" t="s">
        <v>341</v>
      </c>
      <c r="H101" s="288">
        <v>54</v>
      </c>
      <c r="I101" s="289"/>
      <c r="J101" s="290">
        <f>ROUND(I101*H101,2)</f>
        <v>0</v>
      </c>
      <c r="K101" s="286" t="s">
        <v>21</v>
      </c>
      <c r="L101" s="291"/>
      <c r="M101" s="292" t="s">
        <v>21</v>
      </c>
      <c r="N101" s="293" t="s">
        <v>41</v>
      </c>
      <c r="O101" s="47"/>
      <c r="P101" s="246">
        <f>O101*H101</f>
        <v>0</v>
      </c>
      <c r="Q101" s="246">
        <v>0</v>
      </c>
      <c r="R101" s="246">
        <f>Q101*H101</f>
        <v>0</v>
      </c>
      <c r="S101" s="246">
        <v>0</v>
      </c>
      <c r="T101" s="247">
        <f>S101*H101</f>
        <v>0</v>
      </c>
      <c r="AR101" s="24" t="s">
        <v>336</v>
      </c>
      <c r="AT101" s="24" t="s">
        <v>333</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90</v>
      </c>
      <c r="BM101" s="24" t="s">
        <v>1364</v>
      </c>
    </row>
    <row r="102" s="1" customFormat="1" ht="25.5" customHeight="1">
      <c r="B102" s="46"/>
      <c r="C102" s="284" t="s">
        <v>361</v>
      </c>
      <c r="D102" s="284" t="s">
        <v>333</v>
      </c>
      <c r="E102" s="285" t="s">
        <v>1365</v>
      </c>
      <c r="F102" s="286" t="s">
        <v>1366</v>
      </c>
      <c r="G102" s="287" t="s">
        <v>341</v>
      </c>
      <c r="H102" s="288">
        <v>37</v>
      </c>
      <c r="I102" s="289"/>
      <c r="J102" s="290">
        <f>ROUND(I102*H102,2)</f>
        <v>0</v>
      </c>
      <c r="K102" s="286" t="s">
        <v>21</v>
      </c>
      <c r="L102" s="291"/>
      <c r="M102" s="292" t="s">
        <v>21</v>
      </c>
      <c r="N102" s="293" t="s">
        <v>41</v>
      </c>
      <c r="O102" s="47"/>
      <c r="P102" s="246">
        <f>O102*H102</f>
        <v>0</v>
      </c>
      <c r="Q102" s="246">
        <v>0</v>
      </c>
      <c r="R102" s="246">
        <f>Q102*H102</f>
        <v>0</v>
      </c>
      <c r="S102" s="246">
        <v>0</v>
      </c>
      <c r="T102" s="247">
        <f>S102*H102</f>
        <v>0</v>
      </c>
      <c r="AR102" s="24" t="s">
        <v>336</v>
      </c>
      <c r="AT102" s="24" t="s">
        <v>333</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90</v>
      </c>
      <c r="BM102" s="24" t="s">
        <v>1367</v>
      </c>
    </row>
    <row r="103" s="1" customFormat="1" ht="16.5" customHeight="1">
      <c r="B103" s="46"/>
      <c r="C103" s="284" t="s">
        <v>366</v>
      </c>
      <c r="D103" s="284" t="s">
        <v>333</v>
      </c>
      <c r="E103" s="285" t="s">
        <v>1368</v>
      </c>
      <c r="F103" s="286" t="s">
        <v>1369</v>
      </c>
      <c r="G103" s="287" t="s">
        <v>341</v>
      </c>
      <c r="H103" s="288">
        <v>34</v>
      </c>
      <c r="I103" s="289"/>
      <c r="J103" s="290">
        <f>ROUND(I103*H103,2)</f>
        <v>0</v>
      </c>
      <c r="K103" s="286" t="s">
        <v>21</v>
      </c>
      <c r="L103" s="291"/>
      <c r="M103" s="292" t="s">
        <v>21</v>
      </c>
      <c r="N103" s="293" t="s">
        <v>41</v>
      </c>
      <c r="O103" s="47"/>
      <c r="P103" s="246">
        <f>O103*H103</f>
        <v>0</v>
      </c>
      <c r="Q103" s="246">
        <v>0</v>
      </c>
      <c r="R103" s="246">
        <f>Q103*H103</f>
        <v>0</v>
      </c>
      <c r="S103" s="246">
        <v>0</v>
      </c>
      <c r="T103" s="247">
        <f>S103*H103</f>
        <v>0</v>
      </c>
      <c r="AR103" s="24" t="s">
        <v>336</v>
      </c>
      <c r="AT103" s="24" t="s">
        <v>333</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90</v>
      </c>
      <c r="BM103" s="24" t="s">
        <v>1370</v>
      </c>
    </row>
    <row r="104" s="1" customFormat="1" ht="16.5" customHeight="1">
      <c r="B104" s="46"/>
      <c r="C104" s="284" t="s">
        <v>374</v>
      </c>
      <c r="D104" s="284" t="s">
        <v>333</v>
      </c>
      <c r="E104" s="285" t="s">
        <v>1371</v>
      </c>
      <c r="F104" s="286" t="s">
        <v>1372</v>
      </c>
      <c r="G104" s="287" t="s">
        <v>341</v>
      </c>
      <c r="H104" s="288">
        <v>23</v>
      </c>
      <c r="I104" s="289"/>
      <c r="J104" s="290">
        <f>ROUND(I104*H104,2)</f>
        <v>0</v>
      </c>
      <c r="K104" s="286" t="s">
        <v>21</v>
      </c>
      <c r="L104" s="291"/>
      <c r="M104" s="292" t="s">
        <v>21</v>
      </c>
      <c r="N104" s="293" t="s">
        <v>41</v>
      </c>
      <c r="O104" s="47"/>
      <c r="P104" s="246">
        <f>O104*H104</f>
        <v>0</v>
      </c>
      <c r="Q104" s="246">
        <v>0</v>
      </c>
      <c r="R104" s="246">
        <f>Q104*H104</f>
        <v>0</v>
      </c>
      <c r="S104" s="246">
        <v>0</v>
      </c>
      <c r="T104" s="247">
        <f>S104*H104</f>
        <v>0</v>
      </c>
      <c r="AR104" s="24" t="s">
        <v>336</v>
      </c>
      <c r="AT104" s="24" t="s">
        <v>333</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90</v>
      </c>
      <c r="BM104" s="24" t="s">
        <v>1373</v>
      </c>
    </row>
    <row r="105" s="1" customFormat="1" ht="25.5" customHeight="1">
      <c r="B105" s="46"/>
      <c r="C105" s="284" t="s">
        <v>10</v>
      </c>
      <c r="D105" s="284" t="s">
        <v>333</v>
      </c>
      <c r="E105" s="285" t="s">
        <v>1374</v>
      </c>
      <c r="F105" s="286" t="s">
        <v>1375</v>
      </c>
      <c r="G105" s="287" t="s">
        <v>341</v>
      </c>
      <c r="H105" s="288">
        <v>4</v>
      </c>
      <c r="I105" s="289"/>
      <c r="J105" s="290">
        <f>ROUND(I105*H105,2)</f>
        <v>0</v>
      </c>
      <c r="K105" s="286" t="s">
        <v>21</v>
      </c>
      <c r="L105" s="291"/>
      <c r="M105" s="292" t="s">
        <v>21</v>
      </c>
      <c r="N105" s="293" t="s">
        <v>41</v>
      </c>
      <c r="O105" s="47"/>
      <c r="P105" s="246">
        <f>O105*H105</f>
        <v>0</v>
      </c>
      <c r="Q105" s="246">
        <v>0</v>
      </c>
      <c r="R105" s="246">
        <f>Q105*H105</f>
        <v>0</v>
      </c>
      <c r="S105" s="246">
        <v>0</v>
      </c>
      <c r="T105" s="247">
        <f>S105*H105</f>
        <v>0</v>
      </c>
      <c r="AR105" s="24" t="s">
        <v>336</v>
      </c>
      <c r="AT105" s="24" t="s">
        <v>333</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90</v>
      </c>
      <c r="BM105" s="24" t="s">
        <v>1376</v>
      </c>
    </row>
    <row r="106" s="1" customFormat="1" ht="16.5" customHeight="1">
      <c r="B106" s="46"/>
      <c r="C106" s="284" t="s">
        <v>381</v>
      </c>
      <c r="D106" s="284" t="s">
        <v>333</v>
      </c>
      <c r="E106" s="285" t="s">
        <v>1377</v>
      </c>
      <c r="F106" s="286" t="s">
        <v>1378</v>
      </c>
      <c r="G106" s="287" t="s">
        <v>341</v>
      </c>
      <c r="H106" s="288">
        <v>7</v>
      </c>
      <c r="I106" s="289"/>
      <c r="J106" s="290">
        <f>ROUND(I106*H106,2)</f>
        <v>0</v>
      </c>
      <c r="K106" s="286" t="s">
        <v>21</v>
      </c>
      <c r="L106" s="291"/>
      <c r="M106" s="292" t="s">
        <v>21</v>
      </c>
      <c r="N106" s="293" t="s">
        <v>41</v>
      </c>
      <c r="O106" s="47"/>
      <c r="P106" s="246">
        <f>O106*H106</f>
        <v>0</v>
      </c>
      <c r="Q106" s="246">
        <v>0</v>
      </c>
      <c r="R106" s="246">
        <f>Q106*H106</f>
        <v>0</v>
      </c>
      <c r="S106" s="246">
        <v>0</v>
      </c>
      <c r="T106" s="247">
        <f>S106*H106</f>
        <v>0</v>
      </c>
      <c r="AR106" s="24" t="s">
        <v>336</v>
      </c>
      <c r="AT106" s="24" t="s">
        <v>333</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90</v>
      </c>
      <c r="BM106" s="24" t="s">
        <v>1379</v>
      </c>
    </row>
    <row r="107" s="1" customFormat="1" ht="16.5" customHeight="1">
      <c r="B107" s="46"/>
      <c r="C107" s="284" t="s">
        <v>385</v>
      </c>
      <c r="D107" s="284" t="s">
        <v>333</v>
      </c>
      <c r="E107" s="285" t="s">
        <v>1380</v>
      </c>
      <c r="F107" s="286" t="s">
        <v>1381</v>
      </c>
      <c r="G107" s="287" t="s">
        <v>341</v>
      </c>
      <c r="H107" s="288">
        <v>4</v>
      </c>
      <c r="I107" s="289"/>
      <c r="J107" s="290">
        <f>ROUND(I107*H107,2)</f>
        <v>0</v>
      </c>
      <c r="K107" s="286" t="s">
        <v>21</v>
      </c>
      <c r="L107" s="291"/>
      <c r="M107" s="292" t="s">
        <v>21</v>
      </c>
      <c r="N107" s="293" t="s">
        <v>41</v>
      </c>
      <c r="O107" s="47"/>
      <c r="P107" s="246">
        <f>O107*H107</f>
        <v>0</v>
      </c>
      <c r="Q107" s="246">
        <v>0</v>
      </c>
      <c r="R107" s="246">
        <f>Q107*H107</f>
        <v>0</v>
      </c>
      <c r="S107" s="246">
        <v>0</v>
      </c>
      <c r="T107" s="247">
        <f>S107*H107</f>
        <v>0</v>
      </c>
      <c r="AR107" s="24" t="s">
        <v>336</v>
      </c>
      <c r="AT107" s="24" t="s">
        <v>333</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90</v>
      </c>
      <c r="BM107" s="24" t="s">
        <v>1382</v>
      </c>
    </row>
    <row r="108" s="1" customFormat="1" ht="16.5" customHeight="1">
      <c r="B108" s="46"/>
      <c r="C108" s="284" t="s">
        <v>389</v>
      </c>
      <c r="D108" s="284" t="s">
        <v>333</v>
      </c>
      <c r="E108" s="285" t="s">
        <v>1383</v>
      </c>
      <c r="F108" s="286" t="s">
        <v>1384</v>
      </c>
      <c r="G108" s="287" t="s">
        <v>341</v>
      </c>
      <c r="H108" s="288">
        <v>65</v>
      </c>
      <c r="I108" s="289"/>
      <c r="J108" s="290">
        <f>ROUND(I108*H108,2)</f>
        <v>0</v>
      </c>
      <c r="K108" s="286" t="s">
        <v>21</v>
      </c>
      <c r="L108" s="291"/>
      <c r="M108" s="292" t="s">
        <v>21</v>
      </c>
      <c r="N108" s="298" t="s">
        <v>41</v>
      </c>
      <c r="O108" s="295"/>
      <c r="P108" s="296">
        <f>O108*H108</f>
        <v>0</v>
      </c>
      <c r="Q108" s="296">
        <v>0</v>
      </c>
      <c r="R108" s="296">
        <f>Q108*H108</f>
        <v>0</v>
      </c>
      <c r="S108" s="296">
        <v>0</v>
      </c>
      <c r="T108" s="297">
        <f>S108*H108</f>
        <v>0</v>
      </c>
      <c r="AR108" s="24" t="s">
        <v>336</v>
      </c>
      <c r="AT108" s="24" t="s">
        <v>333</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90</v>
      </c>
      <c r="BM108" s="24" t="s">
        <v>1385</v>
      </c>
    </row>
    <row r="109" s="1" customFormat="1" ht="6.96" customHeight="1">
      <c r="B109" s="67"/>
      <c r="C109" s="68"/>
      <c r="D109" s="68"/>
      <c r="E109" s="68"/>
      <c r="F109" s="68"/>
      <c r="G109" s="68"/>
      <c r="H109" s="68"/>
      <c r="I109" s="179"/>
      <c r="J109" s="68"/>
      <c r="K109" s="68"/>
      <c r="L109" s="72"/>
    </row>
  </sheetData>
  <sheetProtection sheet="1" autoFilter="0" formatColumns="0" formatRows="0" objects="1" scenarios="1" spinCount="100000" saltValue="RPjIVWXDvIWqNsCbRPbEvfsg7MOoFbBVFMl27NC7CBj7A6dv9NCCTlX2ee0haZ/EKWg06LjhSLHuD64HGNqhmg==" hashValue="e8iaqPWQ4suM6JEi20pqPuuKZMZW5Rv58zInDfVfPzqz2zu3IJ7GckgB+kRISy6DOyA+xpazH6nLtjLSUHRbAQ==" algorithmName="SHA-512" password="CC35"/>
  <autoFilter ref="C88:K108"/>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131</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1386</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ROUND(SUM(BE89:BE91), 2)</f>
        <v>0</v>
      </c>
      <c r="G34" s="47"/>
      <c r="H34" s="47"/>
      <c r="I34" s="171">
        <v>0.20999999999999999</v>
      </c>
      <c r="J34" s="170">
        <f>ROUND(ROUND((SUM(BE89:BE91)), 2)*I34, 2)</f>
        <v>0</v>
      </c>
      <c r="K34" s="51"/>
    </row>
    <row r="35" s="1" customFormat="1" ht="14.4" customHeight="1">
      <c r="B35" s="46"/>
      <c r="C35" s="47"/>
      <c r="D35" s="47"/>
      <c r="E35" s="55" t="s">
        <v>42</v>
      </c>
      <c r="F35" s="170">
        <f>ROUND(SUM(BF89:BF91), 2)</f>
        <v>0</v>
      </c>
      <c r="G35" s="47"/>
      <c r="H35" s="47"/>
      <c r="I35" s="171">
        <v>0.14999999999999999</v>
      </c>
      <c r="J35" s="170">
        <f>ROUND(ROUND((SUM(BF89:BF91)), 2)*I35, 2)</f>
        <v>0</v>
      </c>
      <c r="K35" s="51"/>
    </row>
    <row r="36" hidden="1" s="1" customFormat="1" ht="14.4" customHeight="1">
      <c r="B36" s="46"/>
      <c r="C36" s="47"/>
      <c r="D36" s="47"/>
      <c r="E36" s="55" t="s">
        <v>43</v>
      </c>
      <c r="F36" s="170">
        <f>ROUND(SUM(BG89:BG91), 2)</f>
        <v>0</v>
      </c>
      <c r="G36" s="47"/>
      <c r="H36" s="47"/>
      <c r="I36" s="171">
        <v>0.20999999999999999</v>
      </c>
      <c r="J36" s="170">
        <v>0</v>
      </c>
      <c r="K36" s="51"/>
    </row>
    <row r="37" hidden="1" s="1" customFormat="1" ht="14.4" customHeight="1">
      <c r="B37" s="46"/>
      <c r="C37" s="47"/>
      <c r="D37" s="47"/>
      <c r="E37" s="55" t="s">
        <v>44</v>
      </c>
      <c r="F37" s="170">
        <f>ROUND(SUM(BH89:BH91), 2)</f>
        <v>0</v>
      </c>
      <c r="G37" s="47"/>
      <c r="H37" s="47"/>
      <c r="I37" s="171">
        <v>0.14999999999999999</v>
      </c>
      <c r="J37" s="170">
        <v>0</v>
      </c>
      <c r="K37" s="51"/>
    </row>
    <row r="38" hidden="1" s="1" customFormat="1" ht="14.4" customHeight="1">
      <c r="B38" s="46"/>
      <c r="C38" s="47"/>
      <c r="D38" s="47"/>
      <c r="E38" s="55" t="s">
        <v>45</v>
      </c>
      <c r="F38" s="170">
        <f>ROUND(SUM(BI89:BI91),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PS01-11-01.07.5 - Oprava SZZ - úprava SW ŽST Benešov n. Pl.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PS01-11-01.07.5 - Oprava SZZ - úprava SW ŽST Benešov n. Pl.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P91</f>
        <v>0</v>
      </c>
      <c r="Q90" s="229"/>
      <c r="R90" s="230">
        <f>R91</f>
        <v>0</v>
      </c>
      <c r="S90" s="229"/>
      <c r="T90" s="231">
        <f>T91</f>
        <v>0</v>
      </c>
      <c r="AR90" s="232" t="s">
        <v>90</v>
      </c>
      <c r="AT90" s="233" t="s">
        <v>69</v>
      </c>
      <c r="AU90" s="233" t="s">
        <v>70</v>
      </c>
      <c r="AY90" s="232" t="s">
        <v>298</v>
      </c>
      <c r="BK90" s="234">
        <f>BK91</f>
        <v>0</v>
      </c>
    </row>
    <row r="91" s="1" customFormat="1" ht="16.5" customHeight="1">
      <c r="B91" s="46"/>
      <c r="C91" s="237" t="s">
        <v>16</v>
      </c>
      <c r="D91" s="237" t="s">
        <v>300</v>
      </c>
      <c r="E91" s="238" t="s">
        <v>1297</v>
      </c>
      <c r="F91" s="239" t="s">
        <v>1298</v>
      </c>
      <c r="G91" s="240" t="s">
        <v>1299</v>
      </c>
      <c r="H91" s="241">
        <v>250</v>
      </c>
      <c r="I91" s="242"/>
      <c r="J91" s="243">
        <f>ROUND(I91*H91,2)</f>
        <v>0</v>
      </c>
      <c r="K91" s="239" t="s">
        <v>403</v>
      </c>
      <c r="L91" s="72"/>
      <c r="M91" s="244" t="s">
        <v>21</v>
      </c>
      <c r="N91" s="294" t="s">
        <v>41</v>
      </c>
      <c r="O91" s="295"/>
      <c r="P91" s="296">
        <f>O91*H91</f>
        <v>0</v>
      </c>
      <c r="Q91" s="296">
        <v>0</v>
      </c>
      <c r="R91" s="296">
        <f>Q91*H91</f>
        <v>0</v>
      </c>
      <c r="S91" s="296">
        <v>0</v>
      </c>
      <c r="T91" s="29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1387</v>
      </c>
    </row>
    <row r="92" s="1" customFormat="1" ht="6.96" customHeight="1">
      <c r="B92" s="67"/>
      <c r="C92" s="68"/>
      <c r="D92" s="68"/>
      <c r="E92" s="68"/>
      <c r="F92" s="68"/>
      <c r="G92" s="68"/>
      <c r="H92" s="68"/>
      <c r="I92" s="179"/>
      <c r="J92" s="68"/>
      <c r="K92" s="68"/>
      <c r="L92" s="72"/>
    </row>
  </sheetData>
  <sheetProtection sheet="1" autoFilter="0" formatColumns="0" formatRows="0" objects="1" scenarios="1" spinCount="100000" saltValue="2smqJmhOpHqVOLaiIPjIUWIYw4Xac4EWCOxRJel0cHhoLtjPirh39GDMOA1W8Sco0d6Nein2/Q/Z8eMqNPbjfQ==" hashValue="Y1UfeyuzLDv/XMYzsOg012NdoA4cjvUbUtkR7isTfOFAPftqpnWq4YG3RtA/mIK2m3JIgbQgJZOVZpd3eIuiow==" algorithmName="SHA-512" password="CC35"/>
  <autoFilter ref="C88:K91"/>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136</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1388</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ROUND(SUM(BE89:BE123), 2)</f>
        <v>0</v>
      </c>
      <c r="G34" s="47"/>
      <c r="H34" s="47"/>
      <c r="I34" s="171">
        <v>0.20999999999999999</v>
      </c>
      <c r="J34" s="170">
        <f>ROUND(ROUND((SUM(BE89:BE123)), 2)*I34, 2)</f>
        <v>0</v>
      </c>
      <c r="K34" s="51"/>
    </row>
    <row r="35" s="1" customFormat="1" ht="14.4" customHeight="1">
      <c r="B35" s="46"/>
      <c r="C35" s="47"/>
      <c r="D35" s="47"/>
      <c r="E35" s="55" t="s">
        <v>42</v>
      </c>
      <c r="F35" s="170">
        <f>ROUND(SUM(BF89:BF123), 2)</f>
        <v>0</v>
      </c>
      <c r="G35" s="47"/>
      <c r="H35" s="47"/>
      <c r="I35" s="171">
        <v>0.14999999999999999</v>
      </c>
      <c r="J35" s="170">
        <f>ROUND(ROUND((SUM(BF89:BF123)), 2)*I35, 2)</f>
        <v>0</v>
      </c>
      <c r="K35" s="51"/>
    </row>
    <row r="36" hidden="1" s="1" customFormat="1" ht="14.4" customHeight="1">
      <c r="B36" s="46"/>
      <c r="C36" s="47"/>
      <c r="D36" s="47"/>
      <c r="E36" s="55" t="s">
        <v>43</v>
      </c>
      <c r="F36" s="170">
        <f>ROUND(SUM(BG89:BG123), 2)</f>
        <v>0</v>
      </c>
      <c r="G36" s="47"/>
      <c r="H36" s="47"/>
      <c r="I36" s="171">
        <v>0.20999999999999999</v>
      </c>
      <c r="J36" s="170">
        <v>0</v>
      </c>
      <c r="K36" s="51"/>
    </row>
    <row r="37" hidden="1" s="1" customFormat="1" ht="14.4" customHeight="1">
      <c r="B37" s="46"/>
      <c r="C37" s="47"/>
      <c r="D37" s="47"/>
      <c r="E37" s="55" t="s">
        <v>44</v>
      </c>
      <c r="F37" s="170">
        <f>ROUND(SUM(BH89:BH123), 2)</f>
        <v>0</v>
      </c>
      <c r="G37" s="47"/>
      <c r="H37" s="47"/>
      <c r="I37" s="171">
        <v>0.14999999999999999</v>
      </c>
      <c r="J37" s="170">
        <v>0</v>
      </c>
      <c r="K37" s="51"/>
    </row>
    <row r="38" hidden="1" s="1" customFormat="1" ht="14.4" customHeight="1">
      <c r="B38" s="46"/>
      <c r="C38" s="47"/>
      <c r="D38" s="47"/>
      <c r="E38" s="55" t="s">
        <v>45</v>
      </c>
      <c r="F38" s="170">
        <f>ROUND(SUM(BI89:BI123),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01-11-01.07.1 -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01-11-01.07.1 -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SUM(P91:P123)</f>
        <v>0</v>
      </c>
      <c r="Q90" s="229"/>
      <c r="R90" s="230">
        <f>SUM(R91:R123)</f>
        <v>0</v>
      </c>
      <c r="S90" s="229"/>
      <c r="T90" s="231">
        <f>SUM(T91:T123)</f>
        <v>0</v>
      </c>
      <c r="AR90" s="232" t="s">
        <v>90</v>
      </c>
      <c r="AT90" s="233" t="s">
        <v>69</v>
      </c>
      <c r="AU90" s="233" t="s">
        <v>70</v>
      </c>
      <c r="AY90" s="232" t="s">
        <v>298</v>
      </c>
      <c r="BK90" s="234">
        <f>SUM(BK91:BK123)</f>
        <v>0</v>
      </c>
    </row>
    <row r="91" s="1" customFormat="1" ht="25.5" customHeight="1">
      <c r="B91" s="46"/>
      <c r="C91" s="237" t="s">
        <v>16</v>
      </c>
      <c r="D91" s="237" t="s">
        <v>300</v>
      </c>
      <c r="E91" s="238" t="s">
        <v>1389</v>
      </c>
      <c r="F91" s="239" t="s">
        <v>1390</v>
      </c>
      <c r="G91" s="240" t="s">
        <v>341</v>
      </c>
      <c r="H91" s="241">
        <v>33</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1391</v>
      </c>
    </row>
    <row r="92" s="1" customFormat="1" ht="25.5" customHeight="1">
      <c r="B92" s="46"/>
      <c r="C92" s="284" t="s">
        <v>78</v>
      </c>
      <c r="D92" s="284" t="s">
        <v>333</v>
      </c>
      <c r="E92" s="285" t="s">
        <v>1392</v>
      </c>
      <c r="F92" s="286" t="s">
        <v>1393</v>
      </c>
      <c r="G92" s="287" t="s">
        <v>341</v>
      </c>
      <c r="H92" s="288">
        <v>32</v>
      </c>
      <c r="I92" s="289"/>
      <c r="J92" s="290">
        <f>ROUND(I92*H92,2)</f>
        <v>0</v>
      </c>
      <c r="K92" s="286" t="s">
        <v>1394</v>
      </c>
      <c r="L92" s="291"/>
      <c r="M92" s="292" t="s">
        <v>21</v>
      </c>
      <c r="N92" s="293" t="s">
        <v>41</v>
      </c>
      <c r="O92" s="47"/>
      <c r="P92" s="246">
        <f>O92*H92</f>
        <v>0</v>
      </c>
      <c r="Q92" s="246">
        <v>0</v>
      </c>
      <c r="R92" s="246">
        <f>Q92*H92</f>
        <v>0</v>
      </c>
      <c r="S92" s="246">
        <v>0</v>
      </c>
      <c r="T92" s="247">
        <f>S92*H92</f>
        <v>0</v>
      </c>
      <c r="AR92" s="24" t="s">
        <v>370</v>
      </c>
      <c r="AT92" s="24" t="s">
        <v>333</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370</v>
      </c>
      <c r="BM92" s="24" t="s">
        <v>1395</v>
      </c>
    </row>
    <row r="93" s="1" customFormat="1" ht="16.5" customHeight="1">
      <c r="B93" s="46"/>
      <c r="C93" s="284" t="s">
        <v>85</v>
      </c>
      <c r="D93" s="284" t="s">
        <v>333</v>
      </c>
      <c r="E93" s="285" t="s">
        <v>1396</v>
      </c>
      <c r="F93" s="286" t="s">
        <v>1397</v>
      </c>
      <c r="G93" s="287" t="s">
        <v>341</v>
      </c>
      <c r="H93" s="288">
        <v>1</v>
      </c>
      <c r="I93" s="289"/>
      <c r="J93" s="290">
        <f>ROUND(I93*H93,2)</f>
        <v>0</v>
      </c>
      <c r="K93" s="286" t="s">
        <v>403</v>
      </c>
      <c r="L93" s="291"/>
      <c r="M93" s="292" t="s">
        <v>21</v>
      </c>
      <c r="N93" s="293" t="s">
        <v>41</v>
      </c>
      <c r="O93" s="47"/>
      <c r="P93" s="246">
        <f>O93*H93</f>
        <v>0</v>
      </c>
      <c r="Q93" s="246">
        <v>0</v>
      </c>
      <c r="R93" s="246">
        <f>Q93*H93</f>
        <v>0</v>
      </c>
      <c r="S93" s="246">
        <v>0</v>
      </c>
      <c r="T93" s="247">
        <f>S93*H93</f>
        <v>0</v>
      </c>
      <c r="AR93" s="24" t="s">
        <v>370</v>
      </c>
      <c r="AT93" s="24" t="s">
        <v>333</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370</v>
      </c>
      <c r="BM93" s="24" t="s">
        <v>1398</v>
      </c>
    </row>
    <row r="94" s="1" customFormat="1" ht="25.5" customHeight="1">
      <c r="B94" s="46"/>
      <c r="C94" s="284" t="s">
        <v>90</v>
      </c>
      <c r="D94" s="284" t="s">
        <v>333</v>
      </c>
      <c r="E94" s="285" t="s">
        <v>1399</v>
      </c>
      <c r="F94" s="286" t="s">
        <v>1400</v>
      </c>
      <c r="G94" s="287" t="s">
        <v>341</v>
      </c>
      <c r="H94" s="288">
        <v>32</v>
      </c>
      <c r="I94" s="289"/>
      <c r="J94" s="290">
        <f>ROUND(I94*H94,2)</f>
        <v>0</v>
      </c>
      <c r="K94" s="286" t="s">
        <v>1394</v>
      </c>
      <c r="L94" s="291"/>
      <c r="M94" s="292" t="s">
        <v>21</v>
      </c>
      <c r="N94" s="293" t="s">
        <v>41</v>
      </c>
      <c r="O94" s="47"/>
      <c r="P94" s="246">
        <f>O94*H94</f>
        <v>0</v>
      </c>
      <c r="Q94" s="246">
        <v>0</v>
      </c>
      <c r="R94" s="246">
        <f>Q94*H94</f>
        <v>0</v>
      </c>
      <c r="S94" s="246">
        <v>0</v>
      </c>
      <c r="T94" s="247">
        <f>S94*H94</f>
        <v>0</v>
      </c>
      <c r="AR94" s="24" t="s">
        <v>370</v>
      </c>
      <c r="AT94" s="24" t="s">
        <v>333</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370</v>
      </c>
      <c r="BM94" s="24" t="s">
        <v>1401</v>
      </c>
    </row>
    <row r="95" s="1" customFormat="1" ht="25.5" customHeight="1">
      <c r="B95" s="46"/>
      <c r="C95" s="284" t="s">
        <v>328</v>
      </c>
      <c r="D95" s="284" t="s">
        <v>333</v>
      </c>
      <c r="E95" s="285" t="s">
        <v>1402</v>
      </c>
      <c r="F95" s="286" t="s">
        <v>1403</v>
      </c>
      <c r="G95" s="287" t="s">
        <v>341</v>
      </c>
      <c r="H95" s="288">
        <v>1</v>
      </c>
      <c r="I95" s="289"/>
      <c r="J95" s="290">
        <f>ROUND(I95*H95,2)</f>
        <v>0</v>
      </c>
      <c r="K95" s="286" t="s">
        <v>1404</v>
      </c>
      <c r="L95" s="291"/>
      <c r="M95" s="292" t="s">
        <v>21</v>
      </c>
      <c r="N95" s="293" t="s">
        <v>41</v>
      </c>
      <c r="O95" s="47"/>
      <c r="P95" s="246">
        <f>O95*H95</f>
        <v>0</v>
      </c>
      <c r="Q95" s="246">
        <v>0</v>
      </c>
      <c r="R95" s="246">
        <f>Q95*H95</f>
        <v>0</v>
      </c>
      <c r="S95" s="246">
        <v>0</v>
      </c>
      <c r="T95" s="247">
        <f>S95*H95</f>
        <v>0</v>
      </c>
      <c r="AR95" s="24" t="s">
        <v>370</v>
      </c>
      <c r="AT95" s="24" t="s">
        <v>333</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370</v>
      </c>
      <c r="BM95" s="24" t="s">
        <v>1405</v>
      </c>
    </row>
    <row r="96" s="1" customFormat="1" ht="25.5" customHeight="1">
      <c r="B96" s="46"/>
      <c r="C96" s="284" t="s">
        <v>332</v>
      </c>
      <c r="D96" s="284" t="s">
        <v>333</v>
      </c>
      <c r="E96" s="285" t="s">
        <v>1406</v>
      </c>
      <c r="F96" s="286" t="s">
        <v>1407</v>
      </c>
      <c r="G96" s="287" t="s">
        <v>341</v>
      </c>
      <c r="H96" s="288">
        <v>33</v>
      </c>
      <c r="I96" s="289"/>
      <c r="J96" s="290">
        <f>ROUND(I96*H96,2)</f>
        <v>0</v>
      </c>
      <c r="K96" s="286" t="s">
        <v>1394</v>
      </c>
      <c r="L96" s="291"/>
      <c r="M96" s="292" t="s">
        <v>21</v>
      </c>
      <c r="N96" s="293" t="s">
        <v>41</v>
      </c>
      <c r="O96" s="47"/>
      <c r="P96" s="246">
        <f>O96*H96</f>
        <v>0</v>
      </c>
      <c r="Q96" s="246">
        <v>0</v>
      </c>
      <c r="R96" s="246">
        <f>Q96*H96</f>
        <v>0</v>
      </c>
      <c r="S96" s="246">
        <v>0</v>
      </c>
      <c r="T96" s="247">
        <f>S96*H96</f>
        <v>0</v>
      </c>
      <c r="AR96" s="24" t="s">
        <v>370</v>
      </c>
      <c r="AT96" s="24" t="s">
        <v>333</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370</v>
      </c>
      <c r="BM96" s="24" t="s">
        <v>1408</v>
      </c>
    </row>
    <row r="97" s="1" customFormat="1" ht="25.5" customHeight="1">
      <c r="B97" s="46"/>
      <c r="C97" s="284" t="s">
        <v>338</v>
      </c>
      <c r="D97" s="284" t="s">
        <v>333</v>
      </c>
      <c r="E97" s="285" t="s">
        <v>1409</v>
      </c>
      <c r="F97" s="286" t="s">
        <v>1410</v>
      </c>
      <c r="G97" s="287" t="s">
        <v>341</v>
      </c>
      <c r="H97" s="288">
        <v>33</v>
      </c>
      <c r="I97" s="289"/>
      <c r="J97" s="290">
        <f>ROUND(I97*H97,2)</f>
        <v>0</v>
      </c>
      <c r="K97" s="286" t="s">
        <v>1394</v>
      </c>
      <c r="L97" s="291"/>
      <c r="M97" s="292" t="s">
        <v>21</v>
      </c>
      <c r="N97" s="293" t="s">
        <v>41</v>
      </c>
      <c r="O97" s="47"/>
      <c r="P97" s="246">
        <f>O97*H97</f>
        <v>0</v>
      </c>
      <c r="Q97" s="246">
        <v>0</v>
      </c>
      <c r="R97" s="246">
        <f>Q97*H97</f>
        <v>0</v>
      </c>
      <c r="S97" s="246">
        <v>0</v>
      </c>
      <c r="T97" s="247">
        <f>S97*H97</f>
        <v>0</v>
      </c>
      <c r="AR97" s="24" t="s">
        <v>370</v>
      </c>
      <c r="AT97" s="24" t="s">
        <v>333</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370</v>
      </c>
      <c r="BM97" s="24" t="s">
        <v>1411</v>
      </c>
    </row>
    <row r="98" s="1" customFormat="1" ht="16.5" customHeight="1">
      <c r="B98" s="46"/>
      <c r="C98" s="284" t="s">
        <v>336</v>
      </c>
      <c r="D98" s="284" t="s">
        <v>333</v>
      </c>
      <c r="E98" s="285" t="s">
        <v>1412</v>
      </c>
      <c r="F98" s="286" t="s">
        <v>1413</v>
      </c>
      <c r="G98" s="287" t="s">
        <v>1414</v>
      </c>
      <c r="H98" s="288">
        <v>33</v>
      </c>
      <c r="I98" s="289"/>
      <c r="J98" s="290">
        <f>ROUND(I98*H98,2)</f>
        <v>0</v>
      </c>
      <c r="K98" s="286" t="s">
        <v>1394</v>
      </c>
      <c r="L98" s="291"/>
      <c r="M98" s="292" t="s">
        <v>21</v>
      </c>
      <c r="N98" s="293" t="s">
        <v>41</v>
      </c>
      <c r="O98" s="47"/>
      <c r="P98" s="246">
        <f>O98*H98</f>
        <v>0</v>
      </c>
      <c r="Q98" s="246">
        <v>0</v>
      </c>
      <c r="R98" s="246">
        <f>Q98*H98</f>
        <v>0</v>
      </c>
      <c r="S98" s="246">
        <v>0</v>
      </c>
      <c r="T98" s="247">
        <f>S98*H98</f>
        <v>0</v>
      </c>
      <c r="AR98" s="24" t="s">
        <v>370</v>
      </c>
      <c r="AT98" s="24" t="s">
        <v>333</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370</v>
      </c>
      <c r="BM98" s="24" t="s">
        <v>1415</v>
      </c>
    </row>
    <row r="99" s="1" customFormat="1" ht="16.5" customHeight="1">
      <c r="B99" s="46"/>
      <c r="C99" s="284" t="s">
        <v>346</v>
      </c>
      <c r="D99" s="284" t="s">
        <v>333</v>
      </c>
      <c r="E99" s="285" t="s">
        <v>1416</v>
      </c>
      <c r="F99" s="286" t="s">
        <v>1417</v>
      </c>
      <c r="G99" s="287" t="s">
        <v>341</v>
      </c>
      <c r="H99" s="288">
        <v>33</v>
      </c>
      <c r="I99" s="289"/>
      <c r="J99" s="290">
        <f>ROUND(I99*H99,2)</f>
        <v>0</v>
      </c>
      <c r="K99" s="286" t="s">
        <v>1394</v>
      </c>
      <c r="L99" s="291"/>
      <c r="M99" s="292" t="s">
        <v>21</v>
      </c>
      <c r="N99" s="293" t="s">
        <v>41</v>
      </c>
      <c r="O99" s="47"/>
      <c r="P99" s="246">
        <f>O99*H99</f>
        <v>0</v>
      </c>
      <c r="Q99" s="246">
        <v>0</v>
      </c>
      <c r="R99" s="246">
        <f>Q99*H99</f>
        <v>0</v>
      </c>
      <c r="S99" s="246">
        <v>0</v>
      </c>
      <c r="T99" s="247">
        <f>S99*H99</f>
        <v>0</v>
      </c>
      <c r="AR99" s="24" t="s">
        <v>370</v>
      </c>
      <c r="AT99" s="24" t="s">
        <v>333</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370</v>
      </c>
      <c r="BM99" s="24" t="s">
        <v>1418</v>
      </c>
    </row>
    <row r="100" s="1" customFormat="1" ht="25.5" customHeight="1">
      <c r="B100" s="46"/>
      <c r="C100" s="284" t="s">
        <v>350</v>
      </c>
      <c r="D100" s="284" t="s">
        <v>333</v>
      </c>
      <c r="E100" s="285" t="s">
        <v>1419</v>
      </c>
      <c r="F100" s="286" t="s">
        <v>1420</v>
      </c>
      <c r="G100" s="287" t="s">
        <v>341</v>
      </c>
      <c r="H100" s="288">
        <v>33</v>
      </c>
      <c r="I100" s="289"/>
      <c r="J100" s="290">
        <f>ROUND(I100*H100,2)</f>
        <v>0</v>
      </c>
      <c r="K100" s="286" t="s">
        <v>1394</v>
      </c>
      <c r="L100" s="291"/>
      <c r="M100" s="292" t="s">
        <v>21</v>
      </c>
      <c r="N100" s="293" t="s">
        <v>41</v>
      </c>
      <c r="O100" s="47"/>
      <c r="P100" s="246">
        <f>O100*H100</f>
        <v>0</v>
      </c>
      <c r="Q100" s="246">
        <v>0</v>
      </c>
      <c r="R100" s="246">
        <f>Q100*H100</f>
        <v>0</v>
      </c>
      <c r="S100" s="246">
        <v>0</v>
      </c>
      <c r="T100" s="247">
        <f>S100*H100</f>
        <v>0</v>
      </c>
      <c r="AR100" s="24" t="s">
        <v>370</v>
      </c>
      <c r="AT100" s="24" t="s">
        <v>333</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370</v>
      </c>
      <c r="BM100" s="24" t="s">
        <v>1421</v>
      </c>
    </row>
    <row r="101" s="1" customFormat="1" ht="25.5" customHeight="1">
      <c r="B101" s="46"/>
      <c r="C101" s="284" t="s">
        <v>354</v>
      </c>
      <c r="D101" s="284" t="s">
        <v>333</v>
      </c>
      <c r="E101" s="285" t="s">
        <v>1422</v>
      </c>
      <c r="F101" s="286" t="s">
        <v>1423</v>
      </c>
      <c r="G101" s="287" t="s">
        <v>341</v>
      </c>
      <c r="H101" s="288">
        <v>33</v>
      </c>
      <c r="I101" s="289"/>
      <c r="J101" s="290">
        <f>ROUND(I101*H101,2)</f>
        <v>0</v>
      </c>
      <c r="K101" s="286" t="s">
        <v>1394</v>
      </c>
      <c r="L101" s="291"/>
      <c r="M101" s="292" t="s">
        <v>21</v>
      </c>
      <c r="N101" s="293" t="s">
        <v>41</v>
      </c>
      <c r="O101" s="47"/>
      <c r="P101" s="246">
        <f>O101*H101</f>
        <v>0</v>
      </c>
      <c r="Q101" s="246">
        <v>0</v>
      </c>
      <c r="R101" s="246">
        <f>Q101*H101</f>
        <v>0</v>
      </c>
      <c r="S101" s="246">
        <v>0</v>
      </c>
      <c r="T101" s="247">
        <f>S101*H101</f>
        <v>0</v>
      </c>
      <c r="AR101" s="24" t="s">
        <v>370</v>
      </c>
      <c r="AT101" s="24" t="s">
        <v>333</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370</v>
      </c>
      <c r="BM101" s="24" t="s">
        <v>1424</v>
      </c>
    </row>
    <row r="102" s="1" customFormat="1" ht="25.5" customHeight="1">
      <c r="B102" s="46"/>
      <c r="C102" s="284" t="s">
        <v>361</v>
      </c>
      <c r="D102" s="284" t="s">
        <v>333</v>
      </c>
      <c r="E102" s="285" t="s">
        <v>1425</v>
      </c>
      <c r="F102" s="286" t="s">
        <v>1426</v>
      </c>
      <c r="G102" s="287" t="s">
        <v>341</v>
      </c>
      <c r="H102" s="288">
        <v>33</v>
      </c>
      <c r="I102" s="289"/>
      <c r="J102" s="290">
        <f>ROUND(I102*H102,2)</f>
        <v>0</v>
      </c>
      <c r="K102" s="286" t="s">
        <v>1394</v>
      </c>
      <c r="L102" s="291"/>
      <c r="M102" s="292" t="s">
        <v>21</v>
      </c>
      <c r="N102" s="293" t="s">
        <v>41</v>
      </c>
      <c r="O102" s="47"/>
      <c r="P102" s="246">
        <f>O102*H102</f>
        <v>0</v>
      </c>
      <c r="Q102" s="246">
        <v>0</v>
      </c>
      <c r="R102" s="246">
        <f>Q102*H102</f>
        <v>0</v>
      </c>
      <c r="S102" s="246">
        <v>0</v>
      </c>
      <c r="T102" s="247">
        <f>S102*H102</f>
        <v>0</v>
      </c>
      <c r="AR102" s="24" t="s">
        <v>370</v>
      </c>
      <c r="AT102" s="24" t="s">
        <v>333</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370</v>
      </c>
      <c r="BM102" s="24" t="s">
        <v>1427</v>
      </c>
    </row>
    <row r="103" s="1" customFormat="1" ht="25.5" customHeight="1">
      <c r="B103" s="46"/>
      <c r="C103" s="284" t="s">
        <v>366</v>
      </c>
      <c r="D103" s="284" t="s">
        <v>333</v>
      </c>
      <c r="E103" s="285" t="s">
        <v>1428</v>
      </c>
      <c r="F103" s="286" t="s">
        <v>1429</v>
      </c>
      <c r="G103" s="287" t="s">
        <v>341</v>
      </c>
      <c r="H103" s="288">
        <v>33</v>
      </c>
      <c r="I103" s="289"/>
      <c r="J103" s="290">
        <f>ROUND(I103*H103,2)</f>
        <v>0</v>
      </c>
      <c r="K103" s="286" t="s">
        <v>1394</v>
      </c>
      <c r="L103" s="291"/>
      <c r="M103" s="292" t="s">
        <v>21</v>
      </c>
      <c r="N103" s="293" t="s">
        <v>41</v>
      </c>
      <c r="O103" s="47"/>
      <c r="P103" s="246">
        <f>O103*H103</f>
        <v>0</v>
      </c>
      <c r="Q103" s="246">
        <v>0</v>
      </c>
      <c r="R103" s="246">
        <f>Q103*H103</f>
        <v>0</v>
      </c>
      <c r="S103" s="246">
        <v>0</v>
      </c>
      <c r="T103" s="247">
        <f>S103*H103</f>
        <v>0</v>
      </c>
      <c r="AR103" s="24" t="s">
        <v>370</v>
      </c>
      <c r="AT103" s="24" t="s">
        <v>333</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370</v>
      </c>
      <c r="BM103" s="24" t="s">
        <v>1430</v>
      </c>
    </row>
    <row r="104" s="1" customFormat="1" ht="25.5" customHeight="1">
      <c r="B104" s="46"/>
      <c r="C104" s="284" t="s">
        <v>374</v>
      </c>
      <c r="D104" s="284" t="s">
        <v>333</v>
      </c>
      <c r="E104" s="285" t="s">
        <v>1431</v>
      </c>
      <c r="F104" s="286" t="s">
        <v>1432</v>
      </c>
      <c r="G104" s="287" t="s">
        <v>341</v>
      </c>
      <c r="H104" s="288">
        <v>4</v>
      </c>
      <c r="I104" s="289"/>
      <c r="J104" s="290">
        <f>ROUND(I104*H104,2)</f>
        <v>0</v>
      </c>
      <c r="K104" s="286" t="s">
        <v>1394</v>
      </c>
      <c r="L104" s="291"/>
      <c r="M104" s="292" t="s">
        <v>21</v>
      </c>
      <c r="N104" s="293" t="s">
        <v>41</v>
      </c>
      <c r="O104" s="47"/>
      <c r="P104" s="246">
        <f>O104*H104</f>
        <v>0</v>
      </c>
      <c r="Q104" s="246">
        <v>0</v>
      </c>
      <c r="R104" s="246">
        <f>Q104*H104</f>
        <v>0</v>
      </c>
      <c r="S104" s="246">
        <v>0</v>
      </c>
      <c r="T104" s="247">
        <f>S104*H104</f>
        <v>0</v>
      </c>
      <c r="AR104" s="24" t="s">
        <v>370</v>
      </c>
      <c r="AT104" s="24" t="s">
        <v>333</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370</v>
      </c>
      <c r="BM104" s="24" t="s">
        <v>1433</v>
      </c>
    </row>
    <row r="105" s="1" customFormat="1" ht="25.5" customHeight="1">
      <c r="B105" s="46"/>
      <c r="C105" s="284" t="s">
        <v>10</v>
      </c>
      <c r="D105" s="284" t="s">
        <v>333</v>
      </c>
      <c r="E105" s="285" t="s">
        <v>1434</v>
      </c>
      <c r="F105" s="286" t="s">
        <v>1435</v>
      </c>
      <c r="G105" s="287" t="s">
        <v>341</v>
      </c>
      <c r="H105" s="288">
        <v>22</v>
      </c>
      <c r="I105" s="289"/>
      <c r="J105" s="290">
        <f>ROUND(I105*H105,2)</f>
        <v>0</v>
      </c>
      <c r="K105" s="286" t="s">
        <v>1394</v>
      </c>
      <c r="L105" s="291"/>
      <c r="M105" s="292" t="s">
        <v>21</v>
      </c>
      <c r="N105" s="293" t="s">
        <v>41</v>
      </c>
      <c r="O105" s="47"/>
      <c r="P105" s="246">
        <f>O105*H105</f>
        <v>0</v>
      </c>
      <c r="Q105" s="246">
        <v>0</v>
      </c>
      <c r="R105" s="246">
        <f>Q105*H105</f>
        <v>0</v>
      </c>
      <c r="S105" s="246">
        <v>0</v>
      </c>
      <c r="T105" s="247">
        <f>S105*H105</f>
        <v>0</v>
      </c>
      <c r="AR105" s="24" t="s">
        <v>370</v>
      </c>
      <c r="AT105" s="24" t="s">
        <v>333</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370</v>
      </c>
      <c r="BM105" s="24" t="s">
        <v>1436</v>
      </c>
    </row>
    <row r="106" s="1" customFormat="1" ht="25.5" customHeight="1">
      <c r="B106" s="46"/>
      <c r="C106" s="284" t="s">
        <v>381</v>
      </c>
      <c r="D106" s="284" t="s">
        <v>333</v>
      </c>
      <c r="E106" s="285" t="s">
        <v>1437</v>
      </c>
      <c r="F106" s="286" t="s">
        <v>1438</v>
      </c>
      <c r="G106" s="287" t="s">
        <v>341</v>
      </c>
      <c r="H106" s="288">
        <v>10</v>
      </c>
      <c r="I106" s="289"/>
      <c r="J106" s="290">
        <f>ROUND(I106*H106,2)</f>
        <v>0</v>
      </c>
      <c r="K106" s="286" t="s">
        <v>1394</v>
      </c>
      <c r="L106" s="291"/>
      <c r="M106" s="292" t="s">
        <v>21</v>
      </c>
      <c r="N106" s="293" t="s">
        <v>41</v>
      </c>
      <c r="O106" s="47"/>
      <c r="P106" s="246">
        <f>O106*H106</f>
        <v>0</v>
      </c>
      <c r="Q106" s="246">
        <v>0</v>
      </c>
      <c r="R106" s="246">
        <f>Q106*H106</f>
        <v>0</v>
      </c>
      <c r="S106" s="246">
        <v>0</v>
      </c>
      <c r="T106" s="247">
        <f>S106*H106</f>
        <v>0</v>
      </c>
      <c r="AR106" s="24" t="s">
        <v>370</v>
      </c>
      <c r="AT106" s="24" t="s">
        <v>333</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370</v>
      </c>
      <c r="BM106" s="24" t="s">
        <v>1439</v>
      </c>
    </row>
    <row r="107" s="1" customFormat="1" ht="25.5" customHeight="1">
      <c r="B107" s="46"/>
      <c r="C107" s="284" t="s">
        <v>385</v>
      </c>
      <c r="D107" s="284" t="s">
        <v>333</v>
      </c>
      <c r="E107" s="285" t="s">
        <v>1440</v>
      </c>
      <c r="F107" s="286" t="s">
        <v>1441</v>
      </c>
      <c r="G107" s="287" t="s">
        <v>341</v>
      </c>
      <c r="H107" s="288">
        <v>22</v>
      </c>
      <c r="I107" s="289"/>
      <c r="J107" s="290">
        <f>ROUND(I107*H107,2)</f>
        <v>0</v>
      </c>
      <c r="K107" s="286" t="s">
        <v>1394</v>
      </c>
      <c r="L107" s="291"/>
      <c r="M107" s="292" t="s">
        <v>21</v>
      </c>
      <c r="N107" s="293" t="s">
        <v>41</v>
      </c>
      <c r="O107" s="47"/>
      <c r="P107" s="246">
        <f>O107*H107</f>
        <v>0</v>
      </c>
      <c r="Q107" s="246">
        <v>0</v>
      </c>
      <c r="R107" s="246">
        <f>Q107*H107</f>
        <v>0</v>
      </c>
      <c r="S107" s="246">
        <v>0</v>
      </c>
      <c r="T107" s="247">
        <f>S107*H107</f>
        <v>0</v>
      </c>
      <c r="AR107" s="24" t="s">
        <v>370</v>
      </c>
      <c r="AT107" s="24" t="s">
        <v>333</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370</v>
      </c>
      <c r="BM107" s="24" t="s">
        <v>1442</v>
      </c>
    </row>
    <row r="108" s="1" customFormat="1" ht="25.5" customHeight="1">
      <c r="B108" s="46"/>
      <c r="C108" s="284" t="s">
        <v>389</v>
      </c>
      <c r="D108" s="284" t="s">
        <v>333</v>
      </c>
      <c r="E108" s="285" t="s">
        <v>1443</v>
      </c>
      <c r="F108" s="286" t="s">
        <v>1444</v>
      </c>
      <c r="G108" s="287" t="s">
        <v>341</v>
      </c>
      <c r="H108" s="288">
        <v>4</v>
      </c>
      <c r="I108" s="289"/>
      <c r="J108" s="290">
        <f>ROUND(I108*H108,2)</f>
        <v>0</v>
      </c>
      <c r="K108" s="286" t="s">
        <v>1394</v>
      </c>
      <c r="L108" s="291"/>
      <c r="M108" s="292" t="s">
        <v>21</v>
      </c>
      <c r="N108" s="293" t="s">
        <v>41</v>
      </c>
      <c r="O108" s="47"/>
      <c r="P108" s="246">
        <f>O108*H108</f>
        <v>0</v>
      </c>
      <c r="Q108" s="246">
        <v>0</v>
      </c>
      <c r="R108" s="246">
        <f>Q108*H108</f>
        <v>0</v>
      </c>
      <c r="S108" s="246">
        <v>0</v>
      </c>
      <c r="T108" s="247">
        <f>S108*H108</f>
        <v>0</v>
      </c>
      <c r="AR108" s="24" t="s">
        <v>404</v>
      </c>
      <c r="AT108" s="24" t="s">
        <v>333</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404</v>
      </c>
      <c r="BM108" s="24" t="s">
        <v>1445</v>
      </c>
    </row>
    <row r="109" s="1" customFormat="1" ht="25.5" customHeight="1">
      <c r="B109" s="46"/>
      <c r="C109" s="284" t="s">
        <v>393</v>
      </c>
      <c r="D109" s="284" t="s">
        <v>333</v>
      </c>
      <c r="E109" s="285" t="s">
        <v>1446</v>
      </c>
      <c r="F109" s="286" t="s">
        <v>1447</v>
      </c>
      <c r="G109" s="287" t="s">
        <v>341</v>
      </c>
      <c r="H109" s="288">
        <v>33</v>
      </c>
      <c r="I109" s="289"/>
      <c r="J109" s="290">
        <f>ROUND(I109*H109,2)</f>
        <v>0</v>
      </c>
      <c r="K109" s="286" t="s">
        <v>21</v>
      </c>
      <c r="L109" s="291"/>
      <c r="M109" s="292" t="s">
        <v>21</v>
      </c>
      <c r="N109" s="293" t="s">
        <v>41</v>
      </c>
      <c r="O109" s="47"/>
      <c r="P109" s="246">
        <f>O109*H109</f>
        <v>0</v>
      </c>
      <c r="Q109" s="246">
        <v>0</v>
      </c>
      <c r="R109" s="246">
        <f>Q109*H109</f>
        <v>0</v>
      </c>
      <c r="S109" s="246">
        <v>0</v>
      </c>
      <c r="T109" s="247">
        <f>S109*H109</f>
        <v>0</v>
      </c>
      <c r="AR109" s="24" t="s">
        <v>404</v>
      </c>
      <c r="AT109" s="24" t="s">
        <v>333</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404</v>
      </c>
      <c r="BM109" s="24" t="s">
        <v>1448</v>
      </c>
    </row>
    <row r="110" s="1" customFormat="1" ht="25.5" customHeight="1">
      <c r="B110" s="46"/>
      <c r="C110" s="284" t="s">
        <v>460</v>
      </c>
      <c r="D110" s="284" t="s">
        <v>333</v>
      </c>
      <c r="E110" s="285" t="s">
        <v>1449</v>
      </c>
      <c r="F110" s="286" t="s">
        <v>1450</v>
      </c>
      <c r="G110" s="287" t="s">
        <v>341</v>
      </c>
      <c r="H110" s="288">
        <v>22</v>
      </c>
      <c r="I110" s="289"/>
      <c r="J110" s="290">
        <f>ROUND(I110*H110,2)</f>
        <v>0</v>
      </c>
      <c r="K110" s="286" t="s">
        <v>1394</v>
      </c>
      <c r="L110" s="291"/>
      <c r="M110" s="292" t="s">
        <v>21</v>
      </c>
      <c r="N110" s="293" t="s">
        <v>41</v>
      </c>
      <c r="O110" s="47"/>
      <c r="P110" s="246">
        <f>O110*H110</f>
        <v>0</v>
      </c>
      <c r="Q110" s="246">
        <v>0</v>
      </c>
      <c r="R110" s="246">
        <f>Q110*H110</f>
        <v>0</v>
      </c>
      <c r="S110" s="246">
        <v>0</v>
      </c>
      <c r="T110" s="247">
        <f>S110*H110</f>
        <v>0</v>
      </c>
      <c r="AR110" s="24" t="s">
        <v>404</v>
      </c>
      <c r="AT110" s="24" t="s">
        <v>333</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404</v>
      </c>
      <c r="BM110" s="24" t="s">
        <v>1451</v>
      </c>
    </row>
    <row r="111" s="1" customFormat="1" ht="25.5" customHeight="1">
      <c r="B111" s="46"/>
      <c r="C111" s="284" t="s">
        <v>9</v>
      </c>
      <c r="D111" s="284" t="s">
        <v>333</v>
      </c>
      <c r="E111" s="285" t="s">
        <v>1434</v>
      </c>
      <c r="F111" s="286" t="s">
        <v>1435</v>
      </c>
      <c r="G111" s="287" t="s">
        <v>341</v>
      </c>
      <c r="H111" s="288">
        <v>22</v>
      </c>
      <c r="I111" s="289"/>
      <c r="J111" s="290">
        <f>ROUND(I111*H111,2)</f>
        <v>0</v>
      </c>
      <c r="K111" s="286" t="s">
        <v>1394</v>
      </c>
      <c r="L111" s="291"/>
      <c r="M111" s="292" t="s">
        <v>21</v>
      </c>
      <c r="N111" s="293" t="s">
        <v>41</v>
      </c>
      <c r="O111" s="47"/>
      <c r="P111" s="246">
        <f>O111*H111</f>
        <v>0</v>
      </c>
      <c r="Q111" s="246">
        <v>0</v>
      </c>
      <c r="R111" s="246">
        <f>Q111*H111</f>
        <v>0</v>
      </c>
      <c r="S111" s="246">
        <v>0</v>
      </c>
      <c r="T111" s="247">
        <f>S111*H111</f>
        <v>0</v>
      </c>
      <c r="AR111" s="24" t="s">
        <v>404</v>
      </c>
      <c r="AT111" s="24" t="s">
        <v>333</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404</v>
      </c>
      <c r="BM111" s="24" t="s">
        <v>1452</v>
      </c>
    </row>
    <row r="112" s="1" customFormat="1" ht="25.5" customHeight="1">
      <c r="B112" s="46"/>
      <c r="C112" s="284" t="s">
        <v>467</v>
      </c>
      <c r="D112" s="284" t="s">
        <v>333</v>
      </c>
      <c r="E112" s="285" t="s">
        <v>1453</v>
      </c>
      <c r="F112" s="286" t="s">
        <v>1454</v>
      </c>
      <c r="G112" s="287" t="s">
        <v>341</v>
      </c>
      <c r="H112" s="288">
        <v>17</v>
      </c>
      <c r="I112" s="289"/>
      <c r="J112" s="290">
        <f>ROUND(I112*H112,2)</f>
        <v>0</v>
      </c>
      <c r="K112" s="286" t="s">
        <v>21</v>
      </c>
      <c r="L112" s="291"/>
      <c r="M112" s="292" t="s">
        <v>21</v>
      </c>
      <c r="N112" s="293" t="s">
        <v>41</v>
      </c>
      <c r="O112" s="47"/>
      <c r="P112" s="246">
        <f>O112*H112</f>
        <v>0</v>
      </c>
      <c r="Q112" s="246">
        <v>0</v>
      </c>
      <c r="R112" s="246">
        <f>Q112*H112</f>
        <v>0</v>
      </c>
      <c r="S112" s="246">
        <v>0</v>
      </c>
      <c r="T112" s="247">
        <f>S112*H112</f>
        <v>0</v>
      </c>
      <c r="AR112" s="24" t="s">
        <v>404</v>
      </c>
      <c r="AT112" s="24" t="s">
        <v>333</v>
      </c>
      <c r="AU112" s="24" t="s">
        <v>16</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404</v>
      </c>
      <c r="BM112" s="24" t="s">
        <v>1455</v>
      </c>
    </row>
    <row r="113" s="1" customFormat="1" ht="25.5" customHeight="1">
      <c r="B113" s="46"/>
      <c r="C113" s="284" t="s">
        <v>471</v>
      </c>
      <c r="D113" s="284" t="s">
        <v>333</v>
      </c>
      <c r="E113" s="285" t="s">
        <v>1456</v>
      </c>
      <c r="F113" s="286" t="s">
        <v>1457</v>
      </c>
      <c r="G113" s="287" t="s">
        <v>341</v>
      </c>
      <c r="H113" s="288">
        <v>16</v>
      </c>
      <c r="I113" s="289"/>
      <c r="J113" s="290">
        <f>ROUND(I113*H113,2)</f>
        <v>0</v>
      </c>
      <c r="K113" s="286" t="s">
        <v>21</v>
      </c>
      <c r="L113" s="291"/>
      <c r="M113" s="292" t="s">
        <v>21</v>
      </c>
      <c r="N113" s="293" t="s">
        <v>41</v>
      </c>
      <c r="O113" s="47"/>
      <c r="P113" s="246">
        <f>O113*H113</f>
        <v>0</v>
      </c>
      <c r="Q113" s="246">
        <v>0</v>
      </c>
      <c r="R113" s="246">
        <f>Q113*H113</f>
        <v>0</v>
      </c>
      <c r="S113" s="246">
        <v>0</v>
      </c>
      <c r="T113" s="247">
        <f>S113*H113</f>
        <v>0</v>
      </c>
      <c r="AR113" s="24" t="s">
        <v>404</v>
      </c>
      <c r="AT113" s="24" t="s">
        <v>333</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404</v>
      </c>
      <c r="BM113" s="24" t="s">
        <v>1458</v>
      </c>
    </row>
    <row r="114" s="1" customFormat="1" ht="16.5" customHeight="1">
      <c r="B114" s="46"/>
      <c r="C114" s="284" t="s">
        <v>475</v>
      </c>
      <c r="D114" s="284" t="s">
        <v>333</v>
      </c>
      <c r="E114" s="285" t="s">
        <v>1459</v>
      </c>
      <c r="F114" s="286" t="s">
        <v>1460</v>
      </c>
      <c r="G114" s="287" t="s">
        <v>341</v>
      </c>
      <c r="H114" s="288">
        <v>1</v>
      </c>
      <c r="I114" s="289"/>
      <c r="J114" s="290">
        <f>ROUND(I114*H114,2)</f>
        <v>0</v>
      </c>
      <c r="K114" s="286" t="s">
        <v>1394</v>
      </c>
      <c r="L114" s="291"/>
      <c r="M114" s="292" t="s">
        <v>21</v>
      </c>
      <c r="N114" s="293" t="s">
        <v>41</v>
      </c>
      <c r="O114" s="47"/>
      <c r="P114" s="246">
        <f>O114*H114</f>
        <v>0</v>
      </c>
      <c r="Q114" s="246">
        <v>0</v>
      </c>
      <c r="R114" s="246">
        <f>Q114*H114</f>
        <v>0</v>
      </c>
      <c r="S114" s="246">
        <v>0</v>
      </c>
      <c r="T114" s="247">
        <f>S114*H114</f>
        <v>0</v>
      </c>
      <c r="AR114" s="24" t="s">
        <v>404</v>
      </c>
      <c r="AT114" s="24" t="s">
        <v>333</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404</v>
      </c>
      <c r="BM114" s="24" t="s">
        <v>1461</v>
      </c>
    </row>
    <row r="115" s="1" customFormat="1" ht="16.5" customHeight="1">
      <c r="B115" s="46"/>
      <c r="C115" s="237" t="s">
        <v>479</v>
      </c>
      <c r="D115" s="237" t="s">
        <v>300</v>
      </c>
      <c r="E115" s="238" t="s">
        <v>1462</v>
      </c>
      <c r="F115" s="239" t="s">
        <v>1463</v>
      </c>
      <c r="G115" s="240" t="s">
        <v>341</v>
      </c>
      <c r="H115" s="241">
        <v>77</v>
      </c>
      <c r="I115" s="242"/>
      <c r="J115" s="243">
        <f>ROUND(I115*H115,2)</f>
        <v>0</v>
      </c>
      <c r="K115" s="239" t="s">
        <v>403</v>
      </c>
      <c r="L115" s="72"/>
      <c r="M115" s="244" t="s">
        <v>21</v>
      </c>
      <c r="N115" s="245" t="s">
        <v>41</v>
      </c>
      <c r="O115" s="47"/>
      <c r="P115" s="246">
        <f>O115*H115</f>
        <v>0</v>
      </c>
      <c r="Q115" s="246">
        <v>0</v>
      </c>
      <c r="R115" s="246">
        <f>Q115*H115</f>
        <v>0</v>
      </c>
      <c r="S115" s="246">
        <v>0</v>
      </c>
      <c r="T115" s="247">
        <f>S115*H115</f>
        <v>0</v>
      </c>
      <c r="AR115" s="24" t="s">
        <v>404</v>
      </c>
      <c r="AT115" s="24" t="s">
        <v>300</v>
      </c>
      <c r="AU115" s="24" t="s">
        <v>16</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404</v>
      </c>
      <c r="BM115" s="24" t="s">
        <v>1464</v>
      </c>
    </row>
    <row r="116" s="1" customFormat="1" ht="25.5" customHeight="1">
      <c r="B116" s="46"/>
      <c r="C116" s="237" t="s">
        <v>483</v>
      </c>
      <c r="D116" s="237" t="s">
        <v>300</v>
      </c>
      <c r="E116" s="238" t="s">
        <v>1465</v>
      </c>
      <c r="F116" s="239" t="s">
        <v>1466</v>
      </c>
      <c r="G116" s="240" t="s">
        <v>341</v>
      </c>
      <c r="H116" s="241">
        <v>33</v>
      </c>
      <c r="I116" s="242"/>
      <c r="J116" s="243">
        <f>ROUND(I116*H116,2)</f>
        <v>0</v>
      </c>
      <c r="K116" s="239" t="s">
        <v>1394</v>
      </c>
      <c r="L116" s="72"/>
      <c r="M116" s="244" t="s">
        <v>21</v>
      </c>
      <c r="N116" s="245" t="s">
        <v>41</v>
      </c>
      <c r="O116" s="47"/>
      <c r="P116" s="246">
        <f>O116*H116</f>
        <v>0</v>
      </c>
      <c r="Q116" s="246">
        <v>0</v>
      </c>
      <c r="R116" s="246">
        <f>Q116*H116</f>
        <v>0</v>
      </c>
      <c r="S116" s="246">
        <v>0</v>
      </c>
      <c r="T116" s="247">
        <f>S116*H116</f>
        <v>0</v>
      </c>
      <c r="AR116" s="24" t="s">
        <v>404</v>
      </c>
      <c r="AT116" s="24" t="s">
        <v>300</v>
      </c>
      <c r="AU116" s="24" t="s">
        <v>16</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404</v>
      </c>
      <c r="BM116" s="24" t="s">
        <v>1467</v>
      </c>
    </row>
    <row r="117" s="1" customFormat="1" ht="16.5" customHeight="1">
      <c r="B117" s="46"/>
      <c r="C117" s="237" t="s">
        <v>487</v>
      </c>
      <c r="D117" s="237" t="s">
        <v>300</v>
      </c>
      <c r="E117" s="238" t="s">
        <v>1468</v>
      </c>
      <c r="F117" s="239" t="s">
        <v>1469</v>
      </c>
      <c r="G117" s="240" t="s">
        <v>341</v>
      </c>
      <c r="H117" s="241">
        <v>37</v>
      </c>
      <c r="I117" s="242"/>
      <c r="J117" s="243">
        <f>ROUND(I117*H117,2)</f>
        <v>0</v>
      </c>
      <c r="K117" s="239" t="s">
        <v>1394</v>
      </c>
      <c r="L117" s="72"/>
      <c r="M117" s="244" t="s">
        <v>21</v>
      </c>
      <c r="N117" s="245" t="s">
        <v>41</v>
      </c>
      <c r="O117" s="47"/>
      <c r="P117" s="246">
        <f>O117*H117</f>
        <v>0</v>
      </c>
      <c r="Q117" s="246">
        <v>0</v>
      </c>
      <c r="R117" s="246">
        <f>Q117*H117</f>
        <v>0</v>
      </c>
      <c r="S117" s="246">
        <v>0</v>
      </c>
      <c r="T117" s="247">
        <f>S117*H117</f>
        <v>0</v>
      </c>
      <c r="AR117" s="24" t="s">
        <v>404</v>
      </c>
      <c r="AT117" s="24" t="s">
        <v>300</v>
      </c>
      <c r="AU117" s="24" t="s">
        <v>16</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404</v>
      </c>
      <c r="BM117" s="24" t="s">
        <v>1470</v>
      </c>
    </row>
    <row r="118" s="1" customFormat="1" ht="16.5" customHeight="1">
      <c r="B118" s="46"/>
      <c r="C118" s="237" t="s">
        <v>491</v>
      </c>
      <c r="D118" s="237" t="s">
        <v>300</v>
      </c>
      <c r="E118" s="238" t="s">
        <v>1471</v>
      </c>
      <c r="F118" s="239" t="s">
        <v>1472</v>
      </c>
      <c r="G118" s="240" t="s">
        <v>341</v>
      </c>
      <c r="H118" s="241">
        <v>33</v>
      </c>
      <c r="I118" s="242"/>
      <c r="J118" s="243">
        <f>ROUND(I118*H118,2)</f>
        <v>0</v>
      </c>
      <c r="K118" s="239" t="s">
        <v>1394</v>
      </c>
      <c r="L118" s="72"/>
      <c r="M118" s="244" t="s">
        <v>21</v>
      </c>
      <c r="N118" s="245" t="s">
        <v>41</v>
      </c>
      <c r="O118" s="47"/>
      <c r="P118" s="246">
        <f>O118*H118</f>
        <v>0</v>
      </c>
      <c r="Q118" s="246">
        <v>0</v>
      </c>
      <c r="R118" s="246">
        <f>Q118*H118</f>
        <v>0</v>
      </c>
      <c r="S118" s="246">
        <v>0</v>
      </c>
      <c r="T118" s="247">
        <f>S118*H118</f>
        <v>0</v>
      </c>
      <c r="AR118" s="24" t="s">
        <v>404</v>
      </c>
      <c r="AT118" s="24" t="s">
        <v>300</v>
      </c>
      <c r="AU118" s="24" t="s">
        <v>16</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404</v>
      </c>
      <c r="BM118" s="24" t="s">
        <v>1473</v>
      </c>
    </row>
    <row r="119" s="1" customFormat="1" ht="16.5" customHeight="1">
      <c r="B119" s="46"/>
      <c r="C119" s="237" t="s">
        <v>495</v>
      </c>
      <c r="D119" s="237" t="s">
        <v>300</v>
      </c>
      <c r="E119" s="238" t="s">
        <v>1474</v>
      </c>
      <c r="F119" s="239" t="s">
        <v>1475</v>
      </c>
      <c r="G119" s="240" t="s">
        <v>341</v>
      </c>
      <c r="H119" s="241">
        <v>33</v>
      </c>
      <c r="I119" s="242"/>
      <c r="J119" s="243">
        <f>ROUND(I119*H119,2)</f>
        <v>0</v>
      </c>
      <c r="K119" s="239" t="s">
        <v>1394</v>
      </c>
      <c r="L119" s="72"/>
      <c r="M119" s="244" t="s">
        <v>21</v>
      </c>
      <c r="N119" s="245" t="s">
        <v>41</v>
      </c>
      <c r="O119" s="47"/>
      <c r="P119" s="246">
        <f>O119*H119</f>
        <v>0</v>
      </c>
      <c r="Q119" s="246">
        <v>0</v>
      </c>
      <c r="R119" s="246">
        <f>Q119*H119</f>
        <v>0</v>
      </c>
      <c r="S119" s="246">
        <v>0</v>
      </c>
      <c r="T119" s="247">
        <f>S119*H119</f>
        <v>0</v>
      </c>
      <c r="AR119" s="24" t="s">
        <v>404</v>
      </c>
      <c r="AT119" s="24" t="s">
        <v>300</v>
      </c>
      <c r="AU119" s="24" t="s">
        <v>16</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404</v>
      </c>
      <c r="BM119" s="24" t="s">
        <v>1476</v>
      </c>
    </row>
    <row r="120" s="1" customFormat="1" ht="16.5" customHeight="1">
      <c r="B120" s="46"/>
      <c r="C120" s="237" t="s">
        <v>499</v>
      </c>
      <c r="D120" s="237" t="s">
        <v>300</v>
      </c>
      <c r="E120" s="238" t="s">
        <v>1477</v>
      </c>
      <c r="F120" s="239" t="s">
        <v>1478</v>
      </c>
      <c r="G120" s="240" t="s">
        <v>341</v>
      </c>
      <c r="H120" s="241">
        <v>4</v>
      </c>
      <c r="I120" s="242"/>
      <c r="J120" s="243">
        <f>ROUND(I120*H120,2)</f>
        <v>0</v>
      </c>
      <c r="K120" s="239" t="s">
        <v>1394</v>
      </c>
      <c r="L120" s="72"/>
      <c r="M120" s="244" t="s">
        <v>21</v>
      </c>
      <c r="N120" s="245" t="s">
        <v>41</v>
      </c>
      <c r="O120" s="47"/>
      <c r="P120" s="246">
        <f>O120*H120</f>
        <v>0</v>
      </c>
      <c r="Q120" s="246">
        <v>0</v>
      </c>
      <c r="R120" s="246">
        <f>Q120*H120</f>
        <v>0</v>
      </c>
      <c r="S120" s="246">
        <v>0</v>
      </c>
      <c r="T120" s="247">
        <f>S120*H120</f>
        <v>0</v>
      </c>
      <c r="AR120" s="24" t="s">
        <v>404</v>
      </c>
      <c r="AT120" s="24" t="s">
        <v>300</v>
      </c>
      <c r="AU120" s="24" t="s">
        <v>16</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404</v>
      </c>
      <c r="BM120" s="24" t="s">
        <v>1479</v>
      </c>
    </row>
    <row r="121" s="1" customFormat="1" ht="16.5" customHeight="1">
      <c r="B121" s="46"/>
      <c r="C121" s="237" t="s">
        <v>503</v>
      </c>
      <c r="D121" s="237" t="s">
        <v>300</v>
      </c>
      <c r="E121" s="238" t="s">
        <v>1480</v>
      </c>
      <c r="F121" s="239" t="s">
        <v>1481</v>
      </c>
      <c r="G121" s="240" t="s">
        <v>341</v>
      </c>
      <c r="H121" s="241">
        <v>4</v>
      </c>
      <c r="I121" s="242"/>
      <c r="J121" s="243">
        <f>ROUND(I121*H121,2)</f>
        <v>0</v>
      </c>
      <c r="K121" s="239" t="s">
        <v>21</v>
      </c>
      <c r="L121" s="72"/>
      <c r="M121" s="244" t="s">
        <v>21</v>
      </c>
      <c r="N121" s="245" t="s">
        <v>41</v>
      </c>
      <c r="O121" s="47"/>
      <c r="P121" s="246">
        <f>O121*H121</f>
        <v>0</v>
      </c>
      <c r="Q121" s="246">
        <v>0</v>
      </c>
      <c r="R121" s="246">
        <f>Q121*H121</f>
        <v>0</v>
      </c>
      <c r="S121" s="246">
        <v>0</v>
      </c>
      <c r="T121" s="247">
        <f>S121*H121</f>
        <v>0</v>
      </c>
      <c r="AR121" s="24" t="s">
        <v>404</v>
      </c>
      <c r="AT121" s="24" t="s">
        <v>300</v>
      </c>
      <c r="AU121" s="24" t="s">
        <v>16</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404</v>
      </c>
      <c r="BM121" s="24" t="s">
        <v>1482</v>
      </c>
    </row>
    <row r="122" s="1" customFormat="1" ht="38.25" customHeight="1">
      <c r="B122" s="46"/>
      <c r="C122" s="237" t="s">
        <v>507</v>
      </c>
      <c r="D122" s="237" t="s">
        <v>300</v>
      </c>
      <c r="E122" s="238" t="s">
        <v>1483</v>
      </c>
      <c r="F122" s="239" t="s">
        <v>1484</v>
      </c>
      <c r="G122" s="240" t="s">
        <v>341</v>
      </c>
      <c r="H122" s="241">
        <v>33</v>
      </c>
      <c r="I122" s="242"/>
      <c r="J122" s="243">
        <f>ROUND(I122*H122,2)</f>
        <v>0</v>
      </c>
      <c r="K122" s="239" t="s">
        <v>1404</v>
      </c>
      <c r="L122" s="72"/>
      <c r="M122" s="244" t="s">
        <v>21</v>
      </c>
      <c r="N122" s="245" t="s">
        <v>41</v>
      </c>
      <c r="O122" s="47"/>
      <c r="P122" s="246">
        <f>O122*H122</f>
        <v>0</v>
      </c>
      <c r="Q122" s="246">
        <v>0</v>
      </c>
      <c r="R122" s="246">
        <f>Q122*H122</f>
        <v>0</v>
      </c>
      <c r="S122" s="246">
        <v>0</v>
      </c>
      <c r="T122" s="247">
        <f>S122*H122</f>
        <v>0</v>
      </c>
      <c r="AR122" s="24" t="s">
        <v>404</v>
      </c>
      <c r="AT122" s="24" t="s">
        <v>300</v>
      </c>
      <c r="AU122" s="24" t="s">
        <v>16</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404</v>
      </c>
      <c r="BM122" s="24" t="s">
        <v>1485</v>
      </c>
    </row>
    <row r="123" s="1" customFormat="1" ht="38.25" customHeight="1">
      <c r="B123" s="46"/>
      <c r="C123" s="237" t="s">
        <v>511</v>
      </c>
      <c r="D123" s="237" t="s">
        <v>300</v>
      </c>
      <c r="E123" s="238" t="s">
        <v>1486</v>
      </c>
      <c r="F123" s="239" t="s">
        <v>1487</v>
      </c>
      <c r="G123" s="240" t="s">
        <v>341</v>
      </c>
      <c r="H123" s="241">
        <v>22</v>
      </c>
      <c r="I123" s="242"/>
      <c r="J123" s="243">
        <f>ROUND(I123*H123,2)</f>
        <v>0</v>
      </c>
      <c r="K123" s="239" t="s">
        <v>1404</v>
      </c>
      <c r="L123" s="72"/>
      <c r="M123" s="244" t="s">
        <v>21</v>
      </c>
      <c r="N123" s="294" t="s">
        <v>41</v>
      </c>
      <c r="O123" s="295"/>
      <c r="P123" s="296">
        <f>O123*H123</f>
        <v>0</v>
      </c>
      <c r="Q123" s="296">
        <v>0</v>
      </c>
      <c r="R123" s="296">
        <f>Q123*H123</f>
        <v>0</v>
      </c>
      <c r="S123" s="296">
        <v>0</v>
      </c>
      <c r="T123" s="297">
        <f>S123*H123</f>
        <v>0</v>
      </c>
      <c r="AR123" s="24" t="s">
        <v>404</v>
      </c>
      <c r="AT123" s="24" t="s">
        <v>300</v>
      </c>
      <c r="AU123" s="24" t="s">
        <v>16</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404</v>
      </c>
      <c r="BM123" s="24" t="s">
        <v>1488</v>
      </c>
    </row>
    <row r="124" s="1" customFormat="1" ht="6.96" customHeight="1">
      <c r="B124" s="67"/>
      <c r="C124" s="68"/>
      <c r="D124" s="68"/>
      <c r="E124" s="68"/>
      <c r="F124" s="68"/>
      <c r="G124" s="68"/>
      <c r="H124" s="68"/>
      <c r="I124" s="179"/>
      <c r="J124" s="68"/>
      <c r="K124" s="68"/>
      <c r="L124" s="72"/>
    </row>
  </sheetData>
  <sheetProtection sheet="1" autoFilter="0" formatColumns="0" formatRows="0" objects="1" scenarios="1" spinCount="100000" saltValue="xVj17cczmVFg11r+MCEkJq6Ve9+NcIMpFFbPfK619ow3QViEQbaT18Z1v5+Xurzeoheh6NKCQh0G9IPph7GMnA==" hashValue="iXJ6TKf3aqF0kstRLa3Yrbbkad/g/tPcfHZmwqgEC6GGAGQTY+R1Ao2I2IG5ocPTC5y/CZizYYgfTHI69aCAnQ==" algorithmName="SHA-512" password="CC35"/>
  <autoFilter ref="C88:K123"/>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141</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1489</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ROUND(SUM(BE89:BE114), 2)</f>
        <v>0</v>
      </c>
      <c r="G34" s="47"/>
      <c r="H34" s="47"/>
      <c r="I34" s="171">
        <v>0.20999999999999999</v>
      </c>
      <c r="J34" s="170">
        <f>ROUND(ROUND((SUM(BE89:BE114)), 2)*I34, 2)</f>
        <v>0</v>
      </c>
      <c r="K34" s="51"/>
    </row>
    <row r="35" s="1" customFormat="1" ht="14.4" customHeight="1">
      <c r="B35" s="46"/>
      <c r="C35" s="47"/>
      <c r="D35" s="47"/>
      <c r="E35" s="55" t="s">
        <v>42</v>
      </c>
      <c r="F35" s="170">
        <f>ROUND(SUM(BF89:BF114), 2)</f>
        <v>0</v>
      </c>
      <c r="G35" s="47"/>
      <c r="H35" s="47"/>
      <c r="I35" s="171">
        <v>0.14999999999999999</v>
      </c>
      <c r="J35" s="170">
        <f>ROUND(ROUND((SUM(BF89:BF114)), 2)*I35, 2)</f>
        <v>0</v>
      </c>
      <c r="K35" s="51"/>
    </row>
    <row r="36" hidden="1" s="1" customFormat="1" ht="14.4" customHeight="1">
      <c r="B36" s="46"/>
      <c r="C36" s="47"/>
      <c r="D36" s="47"/>
      <c r="E36" s="55" t="s">
        <v>43</v>
      </c>
      <c r="F36" s="170">
        <f>ROUND(SUM(BG89:BG114), 2)</f>
        <v>0</v>
      </c>
      <c r="G36" s="47"/>
      <c r="H36" s="47"/>
      <c r="I36" s="171">
        <v>0.20999999999999999</v>
      </c>
      <c r="J36" s="170">
        <v>0</v>
      </c>
      <c r="K36" s="51"/>
    </row>
    <row r="37" hidden="1" s="1" customFormat="1" ht="14.4" customHeight="1">
      <c r="B37" s="46"/>
      <c r="C37" s="47"/>
      <c r="D37" s="47"/>
      <c r="E37" s="55" t="s">
        <v>44</v>
      </c>
      <c r="F37" s="170">
        <f>ROUND(SUM(BH89:BH114), 2)</f>
        <v>0</v>
      </c>
      <c r="G37" s="47"/>
      <c r="H37" s="47"/>
      <c r="I37" s="171">
        <v>0.14999999999999999</v>
      </c>
      <c r="J37" s="170">
        <v>0</v>
      </c>
      <c r="K37" s="51"/>
    </row>
    <row r="38" hidden="1" s="1" customFormat="1" ht="14.4" customHeight="1">
      <c r="B38" s="46"/>
      <c r="C38" s="47"/>
      <c r="D38" s="47"/>
      <c r="E38" s="55" t="s">
        <v>45</v>
      </c>
      <c r="F38" s="170">
        <f>ROUND(SUM(BI89:BI114),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01-11-01.08.1 -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01-11-01.08.1 -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SUM(P91:P114)</f>
        <v>0</v>
      </c>
      <c r="Q90" s="229"/>
      <c r="R90" s="230">
        <f>SUM(R91:R114)</f>
        <v>0</v>
      </c>
      <c r="S90" s="229"/>
      <c r="T90" s="231">
        <f>SUM(T91:T114)</f>
        <v>0</v>
      </c>
      <c r="AR90" s="232" t="s">
        <v>90</v>
      </c>
      <c r="AT90" s="233" t="s">
        <v>69</v>
      </c>
      <c r="AU90" s="233" t="s">
        <v>70</v>
      </c>
      <c r="AY90" s="232" t="s">
        <v>298</v>
      </c>
      <c r="BK90" s="234">
        <f>SUM(BK91:BK114)</f>
        <v>0</v>
      </c>
    </row>
    <row r="91" s="1" customFormat="1" ht="51" customHeight="1">
      <c r="B91" s="46"/>
      <c r="C91" s="237" t="s">
        <v>16</v>
      </c>
      <c r="D91" s="237" t="s">
        <v>300</v>
      </c>
      <c r="E91" s="238" t="s">
        <v>943</v>
      </c>
      <c r="F91" s="239" t="s">
        <v>944</v>
      </c>
      <c r="G91" s="240" t="s">
        <v>341</v>
      </c>
      <c r="H91" s="241">
        <v>1</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1490</v>
      </c>
    </row>
    <row r="92" s="1" customFormat="1" ht="25.5" customHeight="1">
      <c r="B92" s="46"/>
      <c r="C92" s="284" t="s">
        <v>78</v>
      </c>
      <c r="D92" s="284" t="s">
        <v>333</v>
      </c>
      <c r="E92" s="285" t="s">
        <v>1054</v>
      </c>
      <c r="F92" s="286" t="s">
        <v>1055</v>
      </c>
      <c r="G92" s="287" t="s">
        <v>341</v>
      </c>
      <c r="H92" s="288">
        <v>1</v>
      </c>
      <c r="I92" s="289"/>
      <c r="J92" s="290">
        <f>ROUND(I92*H92,2)</f>
        <v>0</v>
      </c>
      <c r="K92" s="286" t="s">
        <v>403</v>
      </c>
      <c r="L92" s="291"/>
      <c r="M92" s="292" t="s">
        <v>21</v>
      </c>
      <c r="N92" s="293" t="s">
        <v>41</v>
      </c>
      <c r="O92" s="47"/>
      <c r="P92" s="246">
        <f>O92*H92</f>
        <v>0</v>
      </c>
      <c r="Q92" s="246">
        <v>0</v>
      </c>
      <c r="R92" s="246">
        <f>Q92*H92</f>
        <v>0</v>
      </c>
      <c r="S92" s="246">
        <v>0</v>
      </c>
      <c r="T92" s="247">
        <f>S92*H92</f>
        <v>0</v>
      </c>
      <c r="AR92" s="24" t="s">
        <v>370</v>
      </c>
      <c r="AT92" s="24" t="s">
        <v>333</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370</v>
      </c>
      <c r="BM92" s="24" t="s">
        <v>1491</v>
      </c>
    </row>
    <row r="93" s="1" customFormat="1" ht="25.5" customHeight="1">
      <c r="B93" s="46"/>
      <c r="C93" s="284" t="s">
        <v>85</v>
      </c>
      <c r="D93" s="284" t="s">
        <v>333</v>
      </c>
      <c r="E93" s="285" t="s">
        <v>1060</v>
      </c>
      <c r="F93" s="286" t="s">
        <v>1061</v>
      </c>
      <c r="G93" s="287" t="s">
        <v>341</v>
      </c>
      <c r="H93" s="288">
        <v>1</v>
      </c>
      <c r="I93" s="289"/>
      <c r="J93" s="290">
        <f>ROUND(I93*H93,2)</f>
        <v>0</v>
      </c>
      <c r="K93" s="286" t="s">
        <v>403</v>
      </c>
      <c r="L93" s="291"/>
      <c r="M93" s="292" t="s">
        <v>21</v>
      </c>
      <c r="N93" s="293" t="s">
        <v>41</v>
      </c>
      <c r="O93" s="47"/>
      <c r="P93" s="246">
        <f>O93*H93</f>
        <v>0</v>
      </c>
      <c r="Q93" s="246">
        <v>0</v>
      </c>
      <c r="R93" s="246">
        <f>Q93*H93</f>
        <v>0</v>
      </c>
      <c r="S93" s="246">
        <v>0</v>
      </c>
      <c r="T93" s="247">
        <f>S93*H93</f>
        <v>0</v>
      </c>
      <c r="AR93" s="24" t="s">
        <v>370</v>
      </c>
      <c r="AT93" s="24" t="s">
        <v>333</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370</v>
      </c>
      <c r="BM93" s="24" t="s">
        <v>1492</v>
      </c>
    </row>
    <row r="94" s="1" customFormat="1" ht="25.5" customHeight="1">
      <c r="B94" s="46"/>
      <c r="C94" s="237" t="s">
        <v>90</v>
      </c>
      <c r="D94" s="237" t="s">
        <v>300</v>
      </c>
      <c r="E94" s="238" t="s">
        <v>946</v>
      </c>
      <c r="F94" s="239" t="s">
        <v>947</v>
      </c>
      <c r="G94" s="240" t="s">
        <v>341</v>
      </c>
      <c r="H94" s="241">
        <v>7</v>
      </c>
      <c r="I94" s="242"/>
      <c r="J94" s="243">
        <f>ROUND(I94*H94,2)</f>
        <v>0</v>
      </c>
      <c r="K94" s="239" t="s">
        <v>403</v>
      </c>
      <c r="L94" s="72"/>
      <c r="M94" s="244" t="s">
        <v>21</v>
      </c>
      <c r="N94" s="245" t="s">
        <v>41</v>
      </c>
      <c r="O94" s="47"/>
      <c r="P94" s="246">
        <f>O94*H94</f>
        <v>0</v>
      </c>
      <c r="Q94" s="246">
        <v>0</v>
      </c>
      <c r="R94" s="246">
        <f>Q94*H94</f>
        <v>0</v>
      </c>
      <c r="S94" s="246">
        <v>0</v>
      </c>
      <c r="T94" s="247">
        <f>S94*H94</f>
        <v>0</v>
      </c>
      <c r="AR94" s="24" t="s">
        <v>404</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1493</v>
      </c>
    </row>
    <row r="95" s="1" customFormat="1" ht="25.5" customHeight="1">
      <c r="B95" s="46"/>
      <c r="C95" s="284" t="s">
        <v>328</v>
      </c>
      <c r="D95" s="284" t="s">
        <v>333</v>
      </c>
      <c r="E95" s="285" t="s">
        <v>1494</v>
      </c>
      <c r="F95" s="286" t="s">
        <v>1495</v>
      </c>
      <c r="G95" s="287" t="s">
        <v>341</v>
      </c>
      <c r="H95" s="288">
        <v>1</v>
      </c>
      <c r="I95" s="289"/>
      <c r="J95" s="290">
        <f>ROUND(I95*H95,2)</f>
        <v>0</v>
      </c>
      <c r="K95" s="286" t="s">
        <v>403</v>
      </c>
      <c r="L95" s="291"/>
      <c r="M95" s="292" t="s">
        <v>21</v>
      </c>
      <c r="N95" s="293" t="s">
        <v>41</v>
      </c>
      <c r="O95" s="47"/>
      <c r="P95" s="246">
        <f>O95*H95</f>
        <v>0</v>
      </c>
      <c r="Q95" s="246">
        <v>0</v>
      </c>
      <c r="R95" s="246">
        <f>Q95*H95</f>
        <v>0</v>
      </c>
      <c r="S95" s="246">
        <v>0</v>
      </c>
      <c r="T95" s="247">
        <f>S95*H95</f>
        <v>0</v>
      </c>
      <c r="AR95" s="24" t="s">
        <v>370</v>
      </c>
      <c r="AT95" s="24" t="s">
        <v>333</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370</v>
      </c>
      <c r="BM95" s="24" t="s">
        <v>1496</v>
      </c>
    </row>
    <row r="96" s="1" customFormat="1" ht="25.5" customHeight="1">
      <c r="B96" s="46"/>
      <c r="C96" s="237" t="s">
        <v>332</v>
      </c>
      <c r="D96" s="237" t="s">
        <v>300</v>
      </c>
      <c r="E96" s="238" t="s">
        <v>1497</v>
      </c>
      <c r="F96" s="239" t="s">
        <v>1498</v>
      </c>
      <c r="G96" s="240" t="s">
        <v>341</v>
      </c>
      <c r="H96" s="241">
        <v>2</v>
      </c>
      <c r="I96" s="242"/>
      <c r="J96" s="243">
        <f>ROUND(I96*H96,2)</f>
        <v>0</v>
      </c>
      <c r="K96" s="239" t="s">
        <v>403</v>
      </c>
      <c r="L96" s="72"/>
      <c r="M96" s="244" t="s">
        <v>21</v>
      </c>
      <c r="N96" s="245" t="s">
        <v>41</v>
      </c>
      <c r="O96" s="47"/>
      <c r="P96" s="246">
        <f>O96*H96</f>
        <v>0</v>
      </c>
      <c r="Q96" s="246">
        <v>0</v>
      </c>
      <c r="R96" s="246">
        <f>Q96*H96</f>
        <v>0</v>
      </c>
      <c r="S96" s="246">
        <v>0</v>
      </c>
      <c r="T96" s="247">
        <f>S96*H96</f>
        <v>0</v>
      </c>
      <c r="AR96" s="24" t="s">
        <v>404</v>
      </c>
      <c r="AT96" s="24" t="s">
        <v>300</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404</v>
      </c>
      <c r="BM96" s="24" t="s">
        <v>1499</v>
      </c>
    </row>
    <row r="97" s="1" customFormat="1" ht="25.5" customHeight="1">
      <c r="B97" s="46"/>
      <c r="C97" s="237" t="s">
        <v>338</v>
      </c>
      <c r="D97" s="237" t="s">
        <v>300</v>
      </c>
      <c r="E97" s="238" t="s">
        <v>1500</v>
      </c>
      <c r="F97" s="239" t="s">
        <v>1501</v>
      </c>
      <c r="G97" s="240" t="s">
        <v>341</v>
      </c>
      <c r="H97" s="241">
        <v>1</v>
      </c>
      <c r="I97" s="242"/>
      <c r="J97" s="243">
        <f>ROUND(I97*H97,2)</f>
        <v>0</v>
      </c>
      <c r="K97" s="239" t="s">
        <v>403</v>
      </c>
      <c r="L97" s="72"/>
      <c r="M97" s="244" t="s">
        <v>21</v>
      </c>
      <c r="N97" s="245" t="s">
        <v>41</v>
      </c>
      <c r="O97" s="47"/>
      <c r="P97" s="246">
        <f>O97*H97</f>
        <v>0</v>
      </c>
      <c r="Q97" s="246">
        <v>0</v>
      </c>
      <c r="R97" s="246">
        <f>Q97*H97</f>
        <v>0</v>
      </c>
      <c r="S97" s="246">
        <v>0</v>
      </c>
      <c r="T97" s="247">
        <f>S97*H97</f>
        <v>0</v>
      </c>
      <c r="AR97" s="24" t="s">
        <v>404</v>
      </c>
      <c r="AT97" s="24" t="s">
        <v>300</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404</v>
      </c>
      <c r="BM97" s="24" t="s">
        <v>1502</v>
      </c>
    </row>
    <row r="98" s="1" customFormat="1" ht="16.5" customHeight="1">
      <c r="B98" s="46"/>
      <c r="C98" s="237" t="s">
        <v>336</v>
      </c>
      <c r="D98" s="237" t="s">
        <v>300</v>
      </c>
      <c r="E98" s="238" t="s">
        <v>1503</v>
      </c>
      <c r="F98" s="239" t="s">
        <v>1504</v>
      </c>
      <c r="G98" s="240" t="s">
        <v>341</v>
      </c>
      <c r="H98" s="241">
        <v>1</v>
      </c>
      <c r="I98" s="242"/>
      <c r="J98" s="243">
        <f>ROUND(I98*H98,2)</f>
        <v>0</v>
      </c>
      <c r="K98" s="239" t="s">
        <v>403</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1505</v>
      </c>
    </row>
    <row r="99" s="1" customFormat="1" ht="16.5" customHeight="1">
      <c r="B99" s="46"/>
      <c r="C99" s="237" t="s">
        <v>346</v>
      </c>
      <c r="D99" s="237" t="s">
        <v>300</v>
      </c>
      <c r="E99" s="238" t="s">
        <v>1506</v>
      </c>
      <c r="F99" s="239" t="s">
        <v>1507</v>
      </c>
      <c r="G99" s="240" t="s">
        <v>341</v>
      </c>
      <c r="H99" s="241">
        <v>1</v>
      </c>
      <c r="I99" s="242"/>
      <c r="J99" s="243">
        <f>ROUND(I99*H99,2)</f>
        <v>0</v>
      </c>
      <c r="K99" s="239" t="s">
        <v>403</v>
      </c>
      <c r="L99" s="72"/>
      <c r="M99" s="244" t="s">
        <v>21</v>
      </c>
      <c r="N99" s="245" t="s">
        <v>41</v>
      </c>
      <c r="O99" s="47"/>
      <c r="P99" s="246">
        <f>O99*H99</f>
        <v>0</v>
      </c>
      <c r="Q99" s="246">
        <v>0</v>
      </c>
      <c r="R99" s="246">
        <f>Q99*H99</f>
        <v>0</v>
      </c>
      <c r="S99" s="246">
        <v>0</v>
      </c>
      <c r="T99" s="247">
        <f>S99*H99</f>
        <v>0</v>
      </c>
      <c r="AR99" s="24" t="s">
        <v>404</v>
      </c>
      <c r="AT99" s="24" t="s">
        <v>300</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404</v>
      </c>
      <c r="BM99" s="24" t="s">
        <v>1508</v>
      </c>
    </row>
    <row r="100" s="1" customFormat="1" ht="16.5" customHeight="1">
      <c r="B100" s="46"/>
      <c r="C100" s="237" t="s">
        <v>350</v>
      </c>
      <c r="D100" s="237" t="s">
        <v>300</v>
      </c>
      <c r="E100" s="238" t="s">
        <v>1509</v>
      </c>
      <c r="F100" s="239" t="s">
        <v>1510</v>
      </c>
      <c r="G100" s="240" t="s">
        <v>341</v>
      </c>
      <c r="H100" s="241">
        <v>2</v>
      </c>
      <c r="I100" s="242"/>
      <c r="J100" s="243">
        <f>ROUND(I100*H100,2)</f>
        <v>0</v>
      </c>
      <c r="K100" s="239" t="s">
        <v>403</v>
      </c>
      <c r="L100" s="72"/>
      <c r="M100" s="244" t="s">
        <v>21</v>
      </c>
      <c r="N100" s="245" t="s">
        <v>41</v>
      </c>
      <c r="O100" s="47"/>
      <c r="P100" s="246">
        <f>O100*H100</f>
        <v>0</v>
      </c>
      <c r="Q100" s="246">
        <v>0</v>
      </c>
      <c r="R100" s="246">
        <f>Q100*H100</f>
        <v>0</v>
      </c>
      <c r="S100" s="246">
        <v>0</v>
      </c>
      <c r="T100" s="247">
        <f>S100*H100</f>
        <v>0</v>
      </c>
      <c r="AR100" s="24" t="s">
        <v>404</v>
      </c>
      <c r="AT100" s="24" t="s">
        <v>300</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404</v>
      </c>
      <c r="BM100" s="24" t="s">
        <v>1511</v>
      </c>
    </row>
    <row r="101" s="1" customFormat="1" ht="25.5" customHeight="1">
      <c r="B101" s="46"/>
      <c r="C101" s="237" t="s">
        <v>354</v>
      </c>
      <c r="D101" s="237" t="s">
        <v>300</v>
      </c>
      <c r="E101" s="238" t="s">
        <v>1512</v>
      </c>
      <c r="F101" s="239" t="s">
        <v>1513</v>
      </c>
      <c r="G101" s="240" t="s">
        <v>341</v>
      </c>
      <c r="H101" s="241">
        <v>75</v>
      </c>
      <c r="I101" s="242"/>
      <c r="J101" s="243">
        <f>ROUND(I101*H101,2)</f>
        <v>0</v>
      </c>
      <c r="K101" s="239" t="s">
        <v>403</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1514</v>
      </c>
    </row>
    <row r="102" s="1" customFormat="1" ht="16.5" customHeight="1">
      <c r="B102" s="46"/>
      <c r="C102" s="237" t="s">
        <v>361</v>
      </c>
      <c r="D102" s="237" t="s">
        <v>300</v>
      </c>
      <c r="E102" s="238" t="s">
        <v>1515</v>
      </c>
      <c r="F102" s="239" t="s">
        <v>1516</v>
      </c>
      <c r="G102" s="240" t="s">
        <v>341</v>
      </c>
      <c r="H102" s="241">
        <v>60</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404</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404</v>
      </c>
      <c r="BM102" s="24" t="s">
        <v>1517</v>
      </c>
    </row>
    <row r="103" s="1" customFormat="1" ht="16.5" customHeight="1">
      <c r="B103" s="46"/>
      <c r="C103" s="237" t="s">
        <v>366</v>
      </c>
      <c r="D103" s="237" t="s">
        <v>300</v>
      </c>
      <c r="E103" s="238" t="s">
        <v>985</v>
      </c>
      <c r="F103" s="239" t="s">
        <v>986</v>
      </c>
      <c r="G103" s="240" t="s">
        <v>341</v>
      </c>
      <c r="H103" s="241">
        <v>15</v>
      </c>
      <c r="I103" s="242"/>
      <c r="J103" s="243">
        <f>ROUND(I103*H103,2)</f>
        <v>0</v>
      </c>
      <c r="K103" s="239" t="s">
        <v>403</v>
      </c>
      <c r="L103" s="72"/>
      <c r="M103" s="244" t="s">
        <v>21</v>
      </c>
      <c r="N103" s="245" t="s">
        <v>41</v>
      </c>
      <c r="O103" s="47"/>
      <c r="P103" s="246">
        <f>O103*H103</f>
        <v>0</v>
      </c>
      <c r="Q103" s="246">
        <v>0</v>
      </c>
      <c r="R103" s="246">
        <f>Q103*H103</f>
        <v>0</v>
      </c>
      <c r="S103" s="246">
        <v>0</v>
      </c>
      <c r="T103" s="247">
        <f>S103*H103</f>
        <v>0</v>
      </c>
      <c r="AR103" s="24" t="s">
        <v>404</v>
      </c>
      <c r="AT103" s="24" t="s">
        <v>300</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404</v>
      </c>
      <c r="BM103" s="24" t="s">
        <v>1518</v>
      </c>
    </row>
    <row r="104" s="1" customFormat="1" ht="16.5" customHeight="1">
      <c r="B104" s="46"/>
      <c r="C104" s="237" t="s">
        <v>374</v>
      </c>
      <c r="D104" s="237" t="s">
        <v>300</v>
      </c>
      <c r="E104" s="238" t="s">
        <v>1519</v>
      </c>
      <c r="F104" s="239" t="s">
        <v>1520</v>
      </c>
      <c r="G104" s="240" t="s">
        <v>341</v>
      </c>
      <c r="H104" s="241">
        <v>15</v>
      </c>
      <c r="I104" s="242"/>
      <c r="J104" s="243">
        <f>ROUND(I104*H104,2)</f>
        <v>0</v>
      </c>
      <c r="K104" s="239" t="s">
        <v>403</v>
      </c>
      <c r="L104" s="72"/>
      <c r="M104" s="244" t="s">
        <v>21</v>
      </c>
      <c r="N104" s="245" t="s">
        <v>41</v>
      </c>
      <c r="O104" s="47"/>
      <c r="P104" s="246">
        <f>O104*H104</f>
        <v>0</v>
      </c>
      <c r="Q104" s="246">
        <v>0</v>
      </c>
      <c r="R104" s="246">
        <f>Q104*H104</f>
        <v>0</v>
      </c>
      <c r="S104" s="246">
        <v>0</v>
      </c>
      <c r="T104" s="247">
        <f>S104*H104</f>
        <v>0</v>
      </c>
      <c r="AR104" s="24" t="s">
        <v>404</v>
      </c>
      <c r="AT104" s="24" t="s">
        <v>300</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404</v>
      </c>
      <c r="BM104" s="24" t="s">
        <v>1521</v>
      </c>
    </row>
    <row r="105" s="1" customFormat="1" ht="16.5" customHeight="1">
      <c r="B105" s="46"/>
      <c r="C105" s="284" t="s">
        <v>10</v>
      </c>
      <c r="D105" s="284" t="s">
        <v>333</v>
      </c>
      <c r="E105" s="285" t="s">
        <v>1522</v>
      </c>
      <c r="F105" s="286" t="s">
        <v>1523</v>
      </c>
      <c r="G105" s="287" t="s">
        <v>341</v>
      </c>
      <c r="H105" s="288">
        <v>15</v>
      </c>
      <c r="I105" s="289"/>
      <c r="J105" s="290">
        <f>ROUND(I105*H105,2)</f>
        <v>0</v>
      </c>
      <c r="K105" s="286" t="s">
        <v>403</v>
      </c>
      <c r="L105" s="291"/>
      <c r="M105" s="292" t="s">
        <v>21</v>
      </c>
      <c r="N105" s="293" t="s">
        <v>41</v>
      </c>
      <c r="O105" s="47"/>
      <c r="P105" s="246">
        <f>O105*H105</f>
        <v>0</v>
      </c>
      <c r="Q105" s="246">
        <v>0</v>
      </c>
      <c r="R105" s="246">
        <f>Q105*H105</f>
        <v>0</v>
      </c>
      <c r="S105" s="246">
        <v>0</v>
      </c>
      <c r="T105" s="247">
        <f>S105*H105</f>
        <v>0</v>
      </c>
      <c r="AR105" s="24" t="s">
        <v>370</v>
      </c>
      <c r="AT105" s="24" t="s">
        <v>333</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370</v>
      </c>
      <c r="BM105" s="24" t="s">
        <v>1524</v>
      </c>
    </row>
    <row r="106" s="1" customFormat="1" ht="16.5" customHeight="1">
      <c r="B106" s="46"/>
      <c r="C106" s="284" t="s">
        <v>381</v>
      </c>
      <c r="D106" s="284" t="s">
        <v>333</v>
      </c>
      <c r="E106" s="285" t="s">
        <v>1018</v>
      </c>
      <c r="F106" s="286" t="s">
        <v>1019</v>
      </c>
      <c r="G106" s="287" t="s">
        <v>341</v>
      </c>
      <c r="H106" s="288">
        <v>8</v>
      </c>
      <c r="I106" s="289"/>
      <c r="J106" s="290">
        <f>ROUND(I106*H106,2)</f>
        <v>0</v>
      </c>
      <c r="K106" s="286" t="s">
        <v>403</v>
      </c>
      <c r="L106" s="291"/>
      <c r="M106" s="292" t="s">
        <v>21</v>
      </c>
      <c r="N106" s="293" t="s">
        <v>41</v>
      </c>
      <c r="O106" s="47"/>
      <c r="P106" s="246">
        <f>O106*H106</f>
        <v>0</v>
      </c>
      <c r="Q106" s="246">
        <v>0</v>
      </c>
      <c r="R106" s="246">
        <f>Q106*H106</f>
        <v>0</v>
      </c>
      <c r="S106" s="246">
        <v>0</v>
      </c>
      <c r="T106" s="247">
        <f>S106*H106</f>
        <v>0</v>
      </c>
      <c r="AR106" s="24" t="s">
        <v>370</v>
      </c>
      <c r="AT106" s="24" t="s">
        <v>333</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370</v>
      </c>
      <c r="BM106" s="24" t="s">
        <v>1525</v>
      </c>
    </row>
    <row r="107" s="1" customFormat="1" ht="16.5" customHeight="1">
      <c r="B107" s="46"/>
      <c r="C107" s="284" t="s">
        <v>385</v>
      </c>
      <c r="D107" s="284" t="s">
        <v>333</v>
      </c>
      <c r="E107" s="285" t="s">
        <v>1021</v>
      </c>
      <c r="F107" s="286" t="s">
        <v>1022</v>
      </c>
      <c r="G107" s="287" t="s">
        <v>341</v>
      </c>
      <c r="H107" s="288">
        <v>5</v>
      </c>
      <c r="I107" s="289"/>
      <c r="J107" s="290">
        <f>ROUND(I107*H107,2)</f>
        <v>0</v>
      </c>
      <c r="K107" s="286" t="s">
        <v>403</v>
      </c>
      <c r="L107" s="291"/>
      <c r="M107" s="292" t="s">
        <v>21</v>
      </c>
      <c r="N107" s="293" t="s">
        <v>41</v>
      </c>
      <c r="O107" s="47"/>
      <c r="P107" s="246">
        <f>O107*H107</f>
        <v>0</v>
      </c>
      <c r="Q107" s="246">
        <v>0</v>
      </c>
      <c r="R107" s="246">
        <f>Q107*H107</f>
        <v>0</v>
      </c>
      <c r="S107" s="246">
        <v>0</v>
      </c>
      <c r="T107" s="247">
        <f>S107*H107</f>
        <v>0</v>
      </c>
      <c r="AR107" s="24" t="s">
        <v>370</v>
      </c>
      <c r="AT107" s="24" t="s">
        <v>333</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370</v>
      </c>
      <c r="BM107" s="24" t="s">
        <v>1526</v>
      </c>
    </row>
    <row r="108" s="1" customFormat="1" ht="16.5" customHeight="1">
      <c r="B108" s="46"/>
      <c r="C108" s="284" t="s">
        <v>389</v>
      </c>
      <c r="D108" s="284" t="s">
        <v>333</v>
      </c>
      <c r="E108" s="285" t="s">
        <v>1024</v>
      </c>
      <c r="F108" s="286" t="s">
        <v>1025</v>
      </c>
      <c r="G108" s="287" t="s">
        <v>341</v>
      </c>
      <c r="H108" s="288">
        <v>2</v>
      </c>
      <c r="I108" s="289"/>
      <c r="J108" s="290">
        <f>ROUND(I108*H108,2)</f>
        <v>0</v>
      </c>
      <c r="K108" s="286" t="s">
        <v>403</v>
      </c>
      <c r="L108" s="291"/>
      <c r="M108" s="292" t="s">
        <v>21</v>
      </c>
      <c r="N108" s="293" t="s">
        <v>41</v>
      </c>
      <c r="O108" s="47"/>
      <c r="P108" s="246">
        <f>O108*H108</f>
        <v>0</v>
      </c>
      <c r="Q108" s="246">
        <v>0</v>
      </c>
      <c r="R108" s="246">
        <f>Q108*H108</f>
        <v>0</v>
      </c>
      <c r="S108" s="246">
        <v>0</v>
      </c>
      <c r="T108" s="247">
        <f>S108*H108</f>
        <v>0</v>
      </c>
      <c r="AR108" s="24" t="s">
        <v>370</v>
      </c>
      <c r="AT108" s="24" t="s">
        <v>333</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370</v>
      </c>
      <c r="BM108" s="24" t="s">
        <v>1527</v>
      </c>
    </row>
    <row r="109" s="1" customFormat="1" ht="102" customHeight="1">
      <c r="B109" s="46"/>
      <c r="C109" s="237" t="s">
        <v>393</v>
      </c>
      <c r="D109" s="237" t="s">
        <v>300</v>
      </c>
      <c r="E109" s="238" t="s">
        <v>1235</v>
      </c>
      <c r="F109" s="239" t="s">
        <v>1236</v>
      </c>
      <c r="G109" s="240" t="s">
        <v>341</v>
      </c>
      <c r="H109" s="241">
        <v>4</v>
      </c>
      <c r="I109" s="242"/>
      <c r="J109" s="243">
        <f>ROUND(I109*H109,2)</f>
        <v>0</v>
      </c>
      <c r="K109" s="239" t="s">
        <v>403</v>
      </c>
      <c r="L109" s="72"/>
      <c r="M109" s="244" t="s">
        <v>21</v>
      </c>
      <c r="N109" s="245" t="s">
        <v>41</v>
      </c>
      <c r="O109" s="47"/>
      <c r="P109" s="246">
        <f>O109*H109</f>
        <v>0</v>
      </c>
      <c r="Q109" s="246">
        <v>0</v>
      </c>
      <c r="R109" s="246">
        <f>Q109*H109</f>
        <v>0</v>
      </c>
      <c r="S109" s="246">
        <v>0</v>
      </c>
      <c r="T109" s="247">
        <f>S109*H109</f>
        <v>0</v>
      </c>
      <c r="AR109" s="24" t="s">
        <v>404</v>
      </c>
      <c r="AT109" s="24" t="s">
        <v>300</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404</v>
      </c>
      <c r="BM109" s="24" t="s">
        <v>1528</v>
      </c>
    </row>
    <row r="110" s="1" customFormat="1" ht="25.5" customHeight="1">
      <c r="B110" s="46"/>
      <c r="C110" s="237" t="s">
        <v>460</v>
      </c>
      <c r="D110" s="237" t="s">
        <v>300</v>
      </c>
      <c r="E110" s="238" t="s">
        <v>1529</v>
      </c>
      <c r="F110" s="239" t="s">
        <v>1530</v>
      </c>
      <c r="G110" s="240" t="s">
        <v>341</v>
      </c>
      <c r="H110" s="241">
        <v>4</v>
      </c>
      <c r="I110" s="242"/>
      <c r="J110" s="243">
        <f>ROUND(I110*H110,2)</f>
        <v>0</v>
      </c>
      <c r="K110" s="239" t="s">
        <v>403</v>
      </c>
      <c r="L110" s="72"/>
      <c r="M110" s="244" t="s">
        <v>21</v>
      </c>
      <c r="N110" s="245" t="s">
        <v>41</v>
      </c>
      <c r="O110" s="47"/>
      <c r="P110" s="246">
        <f>O110*H110</f>
        <v>0</v>
      </c>
      <c r="Q110" s="246">
        <v>0</v>
      </c>
      <c r="R110" s="246">
        <f>Q110*H110</f>
        <v>0</v>
      </c>
      <c r="S110" s="246">
        <v>0</v>
      </c>
      <c r="T110" s="247">
        <f>S110*H110</f>
        <v>0</v>
      </c>
      <c r="AR110" s="24" t="s">
        <v>404</v>
      </c>
      <c r="AT110" s="24" t="s">
        <v>300</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404</v>
      </c>
      <c r="BM110" s="24" t="s">
        <v>1531</v>
      </c>
    </row>
    <row r="111" s="1" customFormat="1" ht="38.25" customHeight="1">
      <c r="B111" s="46"/>
      <c r="C111" s="237" t="s">
        <v>9</v>
      </c>
      <c r="D111" s="237" t="s">
        <v>300</v>
      </c>
      <c r="E111" s="238" t="s">
        <v>1243</v>
      </c>
      <c r="F111" s="239" t="s">
        <v>1244</v>
      </c>
      <c r="G111" s="240" t="s">
        <v>341</v>
      </c>
      <c r="H111" s="241">
        <v>4</v>
      </c>
      <c r="I111" s="242"/>
      <c r="J111" s="243">
        <f>ROUND(I111*H111,2)</f>
        <v>0</v>
      </c>
      <c r="K111" s="239" t="s">
        <v>403</v>
      </c>
      <c r="L111" s="72"/>
      <c r="M111" s="244" t="s">
        <v>21</v>
      </c>
      <c r="N111" s="245" t="s">
        <v>41</v>
      </c>
      <c r="O111" s="47"/>
      <c r="P111" s="246">
        <f>O111*H111</f>
        <v>0</v>
      </c>
      <c r="Q111" s="246">
        <v>0</v>
      </c>
      <c r="R111" s="246">
        <f>Q111*H111</f>
        <v>0</v>
      </c>
      <c r="S111" s="246">
        <v>0</v>
      </c>
      <c r="T111" s="247">
        <f>S111*H111</f>
        <v>0</v>
      </c>
      <c r="AR111" s="24" t="s">
        <v>404</v>
      </c>
      <c r="AT111" s="24" t="s">
        <v>300</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404</v>
      </c>
      <c r="BM111" s="24" t="s">
        <v>1532</v>
      </c>
    </row>
    <row r="112" s="1" customFormat="1" ht="89.25" customHeight="1">
      <c r="B112" s="46"/>
      <c r="C112" s="237" t="s">
        <v>467</v>
      </c>
      <c r="D112" s="237" t="s">
        <v>300</v>
      </c>
      <c r="E112" s="238" t="s">
        <v>1247</v>
      </c>
      <c r="F112" s="239" t="s">
        <v>1248</v>
      </c>
      <c r="G112" s="240" t="s">
        <v>341</v>
      </c>
      <c r="H112" s="241">
        <v>4</v>
      </c>
      <c r="I112" s="242"/>
      <c r="J112" s="243">
        <f>ROUND(I112*H112,2)</f>
        <v>0</v>
      </c>
      <c r="K112" s="239" t="s">
        <v>403</v>
      </c>
      <c r="L112" s="72"/>
      <c r="M112" s="244" t="s">
        <v>21</v>
      </c>
      <c r="N112" s="245" t="s">
        <v>41</v>
      </c>
      <c r="O112" s="47"/>
      <c r="P112" s="246">
        <f>O112*H112</f>
        <v>0</v>
      </c>
      <c r="Q112" s="246">
        <v>0</v>
      </c>
      <c r="R112" s="246">
        <f>Q112*H112</f>
        <v>0</v>
      </c>
      <c r="S112" s="246">
        <v>0</v>
      </c>
      <c r="T112" s="247">
        <f>S112*H112</f>
        <v>0</v>
      </c>
      <c r="AR112" s="24" t="s">
        <v>404</v>
      </c>
      <c r="AT112" s="24" t="s">
        <v>300</v>
      </c>
      <c r="AU112" s="24" t="s">
        <v>16</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404</v>
      </c>
      <c r="BM112" s="24" t="s">
        <v>1533</v>
      </c>
    </row>
    <row r="113" s="1" customFormat="1" ht="63.75" customHeight="1">
      <c r="B113" s="46"/>
      <c r="C113" s="237" t="s">
        <v>471</v>
      </c>
      <c r="D113" s="237" t="s">
        <v>300</v>
      </c>
      <c r="E113" s="238" t="s">
        <v>1255</v>
      </c>
      <c r="F113" s="239" t="s">
        <v>1256</v>
      </c>
      <c r="G113" s="240" t="s">
        <v>341</v>
      </c>
      <c r="H113" s="241">
        <v>1</v>
      </c>
      <c r="I113" s="242"/>
      <c r="J113" s="243">
        <f>ROUND(I113*H113,2)</f>
        <v>0</v>
      </c>
      <c r="K113" s="239" t="s">
        <v>403</v>
      </c>
      <c r="L113" s="72"/>
      <c r="M113" s="244" t="s">
        <v>21</v>
      </c>
      <c r="N113" s="245" t="s">
        <v>41</v>
      </c>
      <c r="O113" s="47"/>
      <c r="P113" s="246">
        <f>O113*H113</f>
        <v>0</v>
      </c>
      <c r="Q113" s="246">
        <v>0</v>
      </c>
      <c r="R113" s="246">
        <f>Q113*H113</f>
        <v>0</v>
      </c>
      <c r="S113" s="246">
        <v>0</v>
      </c>
      <c r="T113" s="247">
        <f>S113*H113</f>
        <v>0</v>
      </c>
      <c r="AR113" s="24" t="s">
        <v>404</v>
      </c>
      <c r="AT113" s="24" t="s">
        <v>300</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404</v>
      </c>
      <c r="BM113" s="24" t="s">
        <v>1534</v>
      </c>
    </row>
    <row r="114" s="1" customFormat="1" ht="38.25" customHeight="1">
      <c r="B114" s="46"/>
      <c r="C114" s="237" t="s">
        <v>475</v>
      </c>
      <c r="D114" s="237" t="s">
        <v>300</v>
      </c>
      <c r="E114" s="238" t="s">
        <v>1535</v>
      </c>
      <c r="F114" s="239" t="s">
        <v>1536</v>
      </c>
      <c r="G114" s="240" t="s">
        <v>341</v>
      </c>
      <c r="H114" s="241">
        <v>1</v>
      </c>
      <c r="I114" s="242"/>
      <c r="J114" s="243">
        <f>ROUND(I114*H114,2)</f>
        <v>0</v>
      </c>
      <c r="K114" s="239" t="s">
        <v>403</v>
      </c>
      <c r="L114" s="72"/>
      <c r="M114" s="244" t="s">
        <v>21</v>
      </c>
      <c r="N114" s="294" t="s">
        <v>41</v>
      </c>
      <c r="O114" s="295"/>
      <c r="P114" s="296">
        <f>O114*H114</f>
        <v>0</v>
      </c>
      <c r="Q114" s="296">
        <v>0</v>
      </c>
      <c r="R114" s="296">
        <f>Q114*H114</f>
        <v>0</v>
      </c>
      <c r="S114" s="296">
        <v>0</v>
      </c>
      <c r="T114" s="297">
        <f>S114*H114</f>
        <v>0</v>
      </c>
      <c r="AR114" s="24" t="s">
        <v>404</v>
      </c>
      <c r="AT114" s="24" t="s">
        <v>300</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404</v>
      </c>
      <c r="BM114" s="24" t="s">
        <v>1537</v>
      </c>
    </row>
    <row r="115" s="1" customFormat="1" ht="6.96" customHeight="1">
      <c r="B115" s="67"/>
      <c r="C115" s="68"/>
      <c r="D115" s="68"/>
      <c r="E115" s="68"/>
      <c r="F115" s="68"/>
      <c r="G115" s="68"/>
      <c r="H115" s="68"/>
      <c r="I115" s="179"/>
      <c r="J115" s="68"/>
      <c r="K115" s="68"/>
      <c r="L115" s="72"/>
    </row>
  </sheetData>
  <sheetProtection sheet="1" autoFilter="0" formatColumns="0" formatRows="0" objects="1" scenarios="1" spinCount="100000" saltValue="Jir9jWsx94qBlHl5d78lxkXdi7hIcLR10P3WbqjQSEOQqL3xaRb0MQ75YMQlFxyZBrtRT2SrUsSt2plSwd7OuA==" hashValue="64CSJKicv82/6/jR2bkSJEQZ6/JcSiW6KoopJjAlg2oRUBmrhYHqRYzgDgoZmej3M9E5DvB263OVHx6zOmHSow==" algorithmName="SHA-512" password="CC35"/>
  <autoFilter ref="C88:K114"/>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146</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1538</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ROUND(SUM(BE89:BE101), 2)</f>
        <v>0</v>
      </c>
      <c r="G34" s="47"/>
      <c r="H34" s="47"/>
      <c r="I34" s="171">
        <v>0.20999999999999999</v>
      </c>
      <c r="J34" s="170">
        <f>ROUND(ROUND((SUM(BE89:BE101)), 2)*I34, 2)</f>
        <v>0</v>
      </c>
      <c r="K34" s="51"/>
    </row>
    <row r="35" s="1" customFormat="1" ht="14.4" customHeight="1">
      <c r="B35" s="46"/>
      <c r="C35" s="47"/>
      <c r="D35" s="47"/>
      <c r="E35" s="55" t="s">
        <v>42</v>
      </c>
      <c r="F35" s="170">
        <f>ROUND(SUM(BF89:BF101), 2)</f>
        <v>0</v>
      </c>
      <c r="G35" s="47"/>
      <c r="H35" s="47"/>
      <c r="I35" s="171">
        <v>0.14999999999999999</v>
      </c>
      <c r="J35" s="170">
        <f>ROUND(ROUND((SUM(BF89:BF101)), 2)*I35, 2)</f>
        <v>0</v>
      </c>
      <c r="K35" s="51"/>
    </row>
    <row r="36" hidden="1" s="1" customFormat="1" ht="14.4" customHeight="1">
      <c r="B36" s="46"/>
      <c r="C36" s="47"/>
      <c r="D36" s="47"/>
      <c r="E36" s="55" t="s">
        <v>43</v>
      </c>
      <c r="F36" s="170">
        <f>ROUND(SUM(BG89:BG101), 2)</f>
        <v>0</v>
      </c>
      <c r="G36" s="47"/>
      <c r="H36" s="47"/>
      <c r="I36" s="171">
        <v>0.20999999999999999</v>
      </c>
      <c r="J36" s="170">
        <v>0</v>
      </c>
      <c r="K36" s="51"/>
    </row>
    <row r="37" hidden="1" s="1" customFormat="1" ht="14.4" customHeight="1">
      <c r="B37" s="46"/>
      <c r="C37" s="47"/>
      <c r="D37" s="47"/>
      <c r="E37" s="55" t="s">
        <v>44</v>
      </c>
      <c r="F37" s="170">
        <f>ROUND(SUM(BH89:BH101), 2)</f>
        <v>0</v>
      </c>
      <c r="G37" s="47"/>
      <c r="H37" s="47"/>
      <c r="I37" s="171">
        <v>0.14999999999999999</v>
      </c>
      <c r="J37" s="170">
        <v>0</v>
      </c>
      <c r="K37" s="51"/>
    </row>
    <row r="38" hidden="1" s="1" customFormat="1" ht="14.4" customHeight="1">
      <c r="B38" s="46"/>
      <c r="C38" s="47"/>
      <c r="D38" s="47"/>
      <c r="E38" s="55" t="s">
        <v>45</v>
      </c>
      <c r="F38" s="170">
        <f>ROUND(SUM(BI89:BI101),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01-11-01.09.1 -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01-11-01.09.1 -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SUM(P91:P101)</f>
        <v>0</v>
      </c>
      <c r="Q90" s="229"/>
      <c r="R90" s="230">
        <f>SUM(R91:R101)</f>
        <v>0</v>
      </c>
      <c r="S90" s="229"/>
      <c r="T90" s="231">
        <f>SUM(T91:T101)</f>
        <v>0</v>
      </c>
      <c r="AR90" s="232" t="s">
        <v>90</v>
      </c>
      <c r="AT90" s="233" t="s">
        <v>69</v>
      </c>
      <c r="AU90" s="233" t="s">
        <v>70</v>
      </c>
      <c r="AY90" s="232" t="s">
        <v>298</v>
      </c>
      <c r="BK90" s="234">
        <f>SUM(BK91:BK101)</f>
        <v>0</v>
      </c>
    </row>
    <row r="91" s="1" customFormat="1" ht="16.5" customHeight="1">
      <c r="B91" s="46"/>
      <c r="C91" s="237" t="s">
        <v>16</v>
      </c>
      <c r="D91" s="237" t="s">
        <v>300</v>
      </c>
      <c r="E91" s="238" t="s">
        <v>1539</v>
      </c>
      <c r="F91" s="239" t="s">
        <v>1540</v>
      </c>
      <c r="G91" s="240" t="s">
        <v>341</v>
      </c>
      <c r="H91" s="241">
        <v>1</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1541</v>
      </c>
    </row>
    <row r="92" s="1" customFormat="1" ht="25.5" customHeight="1">
      <c r="B92" s="46"/>
      <c r="C92" s="237" t="s">
        <v>78</v>
      </c>
      <c r="D92" s="237" t="s">
        <v>300</v>
      </c>
      <c r="E92" s="238" t="s">
        <v>1512</v>
      </c>
      <c r="F92" s="239" t="s">
        <v>1513</v>
      </c>
      <c r="G92" s="240" t="s">
        <v>341</v>
      </c>
      <c r="H92" s="241">
        <v>30</v>
      </c>
      <c r="I92" s="242"/>
      <c r="J92" s="243">
        <f>ROUND(I92*H92,2)</f>
        <v>0</v>
      </c>
      <c r="K92" s="239" t="s">
        <v>403</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1542</v>
      </c>
    </row>
    <row r="93" s="1" customFormat="1" ht="16.5" customHeight="1">
      <c r="B93" s="46"/>
      <c r="C93" s="237" t="s">
        <v>85</v>
      </c>
      <c r="D93" s="237" t="s">
        <v>300</v>
      </c>
      <c r="E93" s="238" t="s">
        <v>1515</v>
      </c>
      <c r="F93" s="239" t="s">
        <v>1516</v>
      </c>
      <c r="G93" s="240" t="s">
        <v>341</v>
      </c>
      <c r="H93" s="241">
        <v>20</v>
      </c>
      <c r="I93" s="242"/>
      <c r="J93" s="243">
        <f>ROUND(I93*H93,2)</f>
        <v>0</v>
      </c>
      <c r="K93" s="239" t="s">
        <v>403</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1543</v>
      </c>
    </row>
    <row r="94" s="1" customFormat="1" ht="16.5" customHeight="1">
      <c r="B94" s="46"/>
      <c r="C94" s="237" t="s">
        <v>90</v>
      </c>
      <c r="D94" s="237" t="s">
        <v>300</v>
      </c>
      <c r="E94" s="238" t="s">
        <v>985</v>
      </c>
      <c r="F94" s="239" t="s">
        <v>986</v>
      </c>
      <c r="G94" s="240" t="s">
        <v>341</v>
      </c>
      <c r="H94" s="241">
        <v>1</v>
      </c>
      <c r="I94" s="242"/>
      <c r="J94" s="243">
        <f>ROUND(I94*H94,2)</f>
        <v>0</v>
      </c>
      <c r="K94" s="239" t="s">
        <v>403</v>
      </c>
      <c r="L94" s="72"/>
      <c r="M94" s="244" t="s">
        <v>21</v>
      </c>
      <c r="N94" s="245" t="s">
        <v>41</v>
      </c>
      <c r="O94" s="47"/>
      <c r="P94" s="246">
        <f>O94*H94</f>
        <v>0</v>
      </c>
      <c r="Q94" s="246">
        <v>0</v>
      </c>
      <c r="R94" s="246">
        <f>Q94*H94</f>
        <v>0</v>
      </c>
      <c r="S94" s="246">
        <v>0</v>
      </c>
      <c r="T94" s="247">
        <f>S94*H94</f>
        <v>0</v>
      </c>
      <c r="AR94" s="24" t="s">
        <v>404</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1544</v>
      </c>
    </row>
    <row r="95" s="1" customFormat="1" ht="16.5" customHeight="1">
      <c r="B95" s="46"/>
      <c r="C95" s="237" t="s">
        <v>328</v>
      </c>
      <c r="D95" s="237" t="s">
        <v>300</v>
      </c>
      <c r="E95" s="238" t="s">
        <v>1519</v>
      </c>
      <c r="F95" s="239" t="s">
        <v>1520</v>
      </c>
      <c r="G95" s="240" t="s">
        <v>341</v>
      </c>
      <c r="H95" s="241">
        <v>1</v>
      </c>
      <c r="I95" s="242"/>
      <c r="J95" s="243">
        <f>ROUND(I95*H95,2)</f>
        <v>0</v>
      </c>
      <c r="K95" s="239" t="s">
        <v>403</v>
      </c>
      <c r="L95" s="72"/>
      <c r="M95" s="244" t="s">
        <v>21</v>
      </c>
      <c r="N95" s="245" t="s">
        <v>41</v>
      </c>
      <c r="O95" s="47"/>
      <c r="P95" s="246">
        <f>O95*H95</f>
        <v>0</v>
      </c>
      <c r="Q95" s="246">
        <v>0</v>
      </c>
      <c r="R95" s="246">
        <f>Q95*H95</f>
        <v>0</v>
      </c>
      <c r="S95" s="246">
        <v>0</v>
      </c>
      <c r="T95" s="247">
        <f>S95*H95</f>
        <v>0</v>
      </c>
      <c r="AR95" s="24" t="s">
        <v>404</v>
      </c>
      <c r="AT95" s="24" t="s">
        <v>300</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404</v>
      </c>
      <c r="BM95" s="24" t="s">
        <v>1545</v>
      </c>
    </row>
    <row r="96" s="1" customFormat="1" ht="16.5" customHeight="1">
      <c r="B96" s="46"/>
      <c r="C96" s="284" t="s">
        <v>332</v>
      </c>
      <c r="D96" s="284" t="s">
        <v>333</v>
      </c>
      <c r="E96" s="285" t="s">
        <v>1018</v>
      </c>
      <c r="F96" s="286" t="s">
        <v>1019</v>
      </c>
      <c r="G96" s="287" t="s">
        <v>341</v>
      </c>
      <c r="H96" s="288">
        <v>1</v>
      </c>
      <c r="I96" s="289"/>
      <c r="J96" s="290">
        <f>ROUND(I96*H96,2)</f>
        <v>0</v>
      </c>
      <c r="K96" s="286" t="s">
        <v>403</v>
      </c>
      <c r="L96" s="291"/>
      <c r="M96" s="292" t="s">
        <v>21</v>
      </c>
      <c r="N96" s="293" t="s">
        <v>41</v>
      </c>
      <c r="O96" s="47"/>
      <c r="P96" s="246">
        <f>O96*H96</f>
        <v>0</v>
      </c>
      <c r="Q96" s="246">
        <v>0</v>
      </c>
      <c r="R96" s="246">
        <f>Q96*H96</f>
        <v>0</v>
      </c>
      <c r="S96" s="246">
        <v>0</v>
      </c>
      <c r="T96" s="247">
        <f>S96*H96</f>
        <v>0</v>
      </c>
      <c r="AR96" s="24" t="s">
        <v>370</v>
      </c>
      <c r="AT96" s="24" t="s">
        <v>333</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370</v>
      </c>
      <c r="BM96" s="24" t="s">
        <v>1546</v>
      </c>
    </row>
    <row r="97" s="1" customFormat="1" ht="16.5" customHeight="1">
      <c r="B97" s="46"/>
      <c r="C97" s="284" t="s">
        <v>338</v>
      </c>
      <c r="D97" s="284" t="s">
        <v>333</v>
      </c>
      <c r="E97" s="285" t="s">
        <v>1522</v>
      </c>
      <c r="F97" s="286" t="s">
        <v>1523</v>
      </c>
      <c r="G97" s="287" t="s">
        <v>341</v>
      </c>
      <c r="H97" s="288">
        <v>1</v>
      </c>
      <c r="I97" s="289"/>
      <c r="J97" s="290">
        <f>ROUND(I97*H97,2)</f>
        <v>0</v>
      </c>
      <c r="K97" s="286" t="s">
        <v>403</v>
      </c>
      <c r="L97" s="291"/>
      <c r="M97" s="292" t="s">
        <v>21</v>
      </c>
      <c r="N97" s="293" t="s">
        <v>41</v>
      </c>
      <c r="O97" s="47"/>
      <c r="P97" s="246">
        <f>O97*H97</f>
        <v>0</v>
      </c>
      <c r="Q97" s="246">
        <v>0</v>
      </c>
      <c r="R97" s="246">
        <f>Q97*H97</f>
        <v>0</v>
      </c>
      <c r="S97" s="246">
        <v>0</v>
      </c>
      <c r="T97" s="247">
        <f>S97*H97</f>
        <v>0</v>
      </c>
      <c r="AR97" s="24" t="s">
        <v>370</v>
      </c>
      <c r="AT97" s="24" t="s">
        <v>333</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370</v>
      </c>
      <c r="BM97" s="24" t="s">
        <v>1547</v>
      </c>
    </row>
    <row r="98" s="1" customFormat="1" ht="16.5" customHeight="1">
      <c r="B98" s="46"/>
      <c r="C98" s="237" t="s">
        <v>336</v>
      </c>
      <c r="D98" s="237" t="s">
        <v>300</v>
      </c>
      <c r="E98" s="238" t="s">
        <v>1548</v>
      </c>
      <c r="F98" s="239" t="s">
        <v>1549</v>
      </c>
      <c r="G98" s="240" t="s">
        <v>341</v>
      </c>
      <c r="H98" s="241">
        <v>3</v>
      </c>
      <c r="I98" s="242"/>
      <c r="J98" s="243">
        <f>ROUND(I98*H98,2)</f>
        <v>0</v>
      </c>
      <c r="K98" s="239" t="s">
        <v>403</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1550</v>
      </c>
    </row>
    <row r="99" s="1" customFormat="1" ht="102" customHeight="1">
      <c r="B99" s="46"/>
      <c r="C99" s="237" t="s">
        <v>346</v>
      </c>
      <c r="D99" s="237" t="s">
        <v>300</v>
      </c>
      <c r="E99" s="238" t="s">
        <v>1235</v>
      </c>
      <c r="F99" s="239" t="s">
        <v>1236</v>
      </c>
      <c r="G99" s="240" t="s">
        <v>341</v>
      </c>
      <c r="H99" s="241">
        <v>1</v>
      </c>
      <c r="I99" s="242"/>
      <c r="J99" s="243">
        <f>ROUND(I99*H99,2)</f>
        <v>0</v>
      </c>
      <c r="K99" s="239" t="s">
        <v>403</v>
      </c>
      <c r="L99" s="72"/>
      <c r="M99" s="244" t="s">
        <v>21</v>
      </c>
      <c r="N99" s="245" t="s">
        <v>41</v>
      </c>
      <c r="O99" s="47"/>
      <c r="P99" s="246">
        <f>O99*H99</f>
        <v>0</v>
      </c>
      <c r="Q99" s="246">
        <v>0</v>
      </c>
      <c r="R99" s="246">
        <f>Q99*H99</f>
        <v>0</v>
      </c>
      <c r="S99" s="246">
        <v>0</v>
      </c>
      <c r="T99" s="247">
        <f>S99*H99</f>
        <v>0</v>
      </c>
      <c r="AR99" s="24" t="s">
        <v>404</v>
      </c>
      <c r="AT99" s="24" t="s">
        <v>300</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404</v>
      </c>
      <c r="BM99" s="24" t="s">
        <v>1551</v>
      </c>
    </row>
    <row r="100" s="1" customFormat="1" ht="89.25" customHeight="1">
      <c r="B100" s="46"/>
      <c r="C100" s="237" t="s">
        <v>350</v>
      </c>
      <c r="D100" s="237" t="s">
        <v>300</v>
      </c>
      <c r="E100" s="238" t="s">
        <v>1247</v>
      </c>
      <c r="F100" s="239" t="s">
        <v>1248</v>
      </c>
      <c r="G100" s="240" t="s">
        <v>341</v>
      </c>
      <c r="H100" s="241">
        <v>1</v>
      </c>
      <c r="I100" s="242"/>
      <c r="J100" s="243">
        <f>ROUND(I100*H100,2)</f>
        <v>0</v>
      </c>
      <c r="K100" s="239" t="s">
        <v>403</v>
      </c>
      <c r="L100" s="72"/>
      <c r="M100" s="244" t="s">
        <v>21</v>
      </c>
      <c r="N100" s="245" t="s">
        <v>41</v>
      </c>
      <c r="O100" s="47"/>
      <c r="P100" s="246">
        <f>O100*H100</f>
        <v>0</v>
      </c>
      <c r="Q100" s="246">
        <v>0</v>
      </c>
      <c r="R100" s="246">
        <f>Q100*H100</f>
        <v>0</v>
      </c>
      <c r="S100" s="246">
        <v>0</v>
      </c>
      <c r="T100" s="247">
        <f>S100*H100</f>
        <v>0</v>
      </c>
      <c r="AR100" s="24" t="s">
        <v>404</v>
      </c>
      <c r="AT100" s="24" t="s">
        <v>300</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404</v>
      </c>
      <c r="BM100" s="24" t="s">
        <v>1552</v>
      </c>
    </row>
    <row r="101" s="1" customFormat="1" ht="63.75" customHeight="1">
      <c r="B101" s="46"/>
      <c r="C101" s="237" t="s">
        <v>354</v>
      </c>
      <c r="D101" s="237" t="s">
        <v>300</v>
      </c>
      <c r="E101" s="238" t="s">
        <v>1255</v>
      </c>
      <c r="F101" s="239" t="s">
        <v>1256</v>
      </c>
      <c r="G101" s="240" t="s">
        <v>341</v>
      </c>
      <c r="H101" s="241">
        <v>1</v>
      </c>
      <c r="I101" s="242"/>
      <c r="J101" s="243">
        <f>ROUND(I101*H101,2)</f>
        <v>0</v>
      </c>
      <c r="K101" s="239" t="s">
        <v>403</v>
      </c>
      <c r="L101" s="72"/>
      <c r="M101" s="244" t="s">
        <v>21</v>
      </c>
      <c r="N101" s="294" t="s">
        <v>41</v>
      </c>
      <c r="O101" s="295"/>
      <c r="P101" s="296">
        <f>O101*H101</f>
        <v>0</v>
      </c>
      <c r="Q101" s="296">
        <v>0</v>
      </c>
      <c r="R101" s="296">
        <f>Q101*H101</f>
        <v>0</v>
      </c>
      <c r="S101" s="296">
        <v>0</v>
      </c>
      <c r="T101" s="29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1553</v>
      </c>
    </row>
    <row r="102" s="1" customFormat="1" ht="6.96" customHeight="1">
      <c r="B102" s="67"/>
      <c r="C102" s="68"/>
      <c r="D102" s="68"/>
      <c r="E102" s="68"/>
      <c r="F102" s="68"/>
      <c r="G102" s="68"/>
      <c r="H102" s="68"/>
      <c r="I102" s="179"/>
      <c r="J102" s="68"/>
      <c r="K102" s="68"/>
      <c r="L102" s="72"/>
    </row>
  </sheetData>
  <sheetProtection sheet="1" autoFilter="0" formatColumns="0" formatRows="0" objects="1" scenarios="1" spinCount="100000" saltValue="e6A6PtS9Oef7WGl8ZUanpJxQsZhNT8qTkYJPzu4UGcjMTZNMTRdKez629GsNZs4VYiQHRfYwpZmhqJ6VC7Px5w==" hashValue="vI2VlznamIaVzhs666TNJuoVeDDCLjydq16Unaf8uffF6R8ZDMODX6gYIrdB9i+8Tb9iAxu5izeLW349yHPNRA==" algorithmName="SHA-512" password="CC35"/>
  <autoFilter ref="C88:K101"/>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151</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1554</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ROUND(SUM(BE89:BE123), 2)</f>
        <v>0</v>
      </c>
      <c r="G34" s="47"/>
      <c r="H34" s="47"/>
      <c r="I34" s="171">
        <v>0.20999999999999999</v>
      </c>
      <c r="J34" s="170">
        <f>ROUND(ROUND((SUM(BE89:BE123)), 2)*I34, 2)</f>
        <v>0</v>
      </c>
      <c r="K34" s="51"/>
    </row>
    <row r="35" s="1" customFormat="1" ht="14.4" customHeight="1">
      <c r="B35" s="46"/>
      <c r="C35" s="47"/>
      <c r="D35" s="47"/>
      <c r="E35" s="55" t="s">
        <v>42</v>
      </c>
      <c r="F35" s="170">
        <f>ROUND(SUM(BF89:BF123), 2)</f>
        <v>0</v>
      </c>
      <c r="G35" s="47"/>
      <c r="H35" s="47"/>
      <c r="I35" s="171">
        <v>0.14999999999999999</v>
      </c>
      <c r="J35" s="170">
        <f>ROUND(ROUND((SUM(BF89:BF123)), 2)*I35, 2)</f>
        <v>0</v>
      </c>
      <c r="K35" s="51"/>
    </row>
    <row r="36" hidden="1" s="1" customFormat="1" ht="14.4" customHeight="1">
      <c r="B36" s="46"/>
      <c r="C36" s="47"/>
      <c r="D36" s="47"/>
      <c r="E36" s="55" t="s">
        <v>43</v>
      </c>
      <c r="F36" s="170">
        <f>ROUND(SUM(BG89:BG123), 2)</f>
        <v>0</v>
      </c>
      <c r="G36" s="47"/>
      <c r="H36" s="47"/>
      <c r="I36" s="171">
        <v>0.20999999999999999</v>
      </c>
      <c r="J36" s="170">
        <v>0</v>
      </c>
      <c r="K36" s="51"/>
    </row>
    <row r="37" hidden="1" s="1" customFormat="1" ht="14.4" customHeight="1">
      <c r="B37" s="46"/>
      <c r="C37" s="47"/>
      <c r="D37" s="47"/>
      <c r="E37" s="55" t="s">
        <v>44</v>
      </c>
      <c r="F37" s="170">
        <f>ROUND(SUM(BH89:BH123), 2)</f>
        <v>0</v>
      </c>
      <c r="G37" s="47"/>
      <c r="H37" s="47"/>
      <c r="I37" s="171">
        <v>0.14999999999999999</v>
      </c>
      <c r="J37" s="170">
        <v>0</v>
      </c>
      <c r="K37" s="51"/>
    </row>
    <row r="38" hidden="1" s="1" customFormat="1" ht="14.4" customHeight="1">
      <c r="B38" s="46"/>
      <c r="C38" s="47"/>
      <c r="D38" s="47"/>
      <c r="E38" s="55" t="s">
        <v>45</v>
      </c>
      <c r="F38" s="170">
        <f>ROUND(SUM(BI89:BI123),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01-11-01.10.1 -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01-11-01.10.1 -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SUM(P91:P123)</f>
        <v>0</v>
      </c>
      <c r="Q90" s="229"/>
      <c r="R90" s="230">
        <f>SUM(R91:R123)</f>
        <v>0</v>
      </c>
      <c r="S90" s="229"/>
      <c r="T90" s="231">
        <f>SUM(T91:T123)</f>
        <v>0</v>
      </c>
      <c r="AR90" s="232" t="s">
        <v>90</v>
      </c>
      <c r="AT90" s="233" t="s">
        <v>69</v>
      </c>
      <c r="AU90" s="233" t="s">
        <v>70</v>
      </c>
      <c r="AY90" s="232" t="s">
        <v>298</v>
      </c>
      <c r="BK90" s="234">
        <f>SUM(BK91:BK123)</f>
        <v>0</v>
      </c>
    </row>
    <row r="91" s="1" customFormat="1" ht="38.25" customHeight="1">
      <c r="B91" s="46"/>
      <c r="C91" s="237" t="s">
        <v>16</v>
      </c>
      <c r="D91" s="237" t="s">
        <v>300</v>
      </c>
      <c r="E91" s="238" t="s">
        <v>1555</v>
      </c>
      <c r="F91" s="239" t="s">
        <v>1556</v>
      </c>
      <c r="G91" s="240" t="s">
        <v>318</v>
      </c>
      <c r="H91" s="241">
        <v>60</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1557</v>
      </c>
    </row>
    <row r="92" s="1" customFormat="1" ht="25.5" customHeight="1">
      <c r="B92" s="46"/>
      <c r="C92" s="284" t="s">
        <v>78</v>
      </c>
      <c r="D92" s="284" t="s">
        <v>333</v>
      </c>
      <c r="E92" s="285" t="s">
        <v>1558</v>
      </c>
      <c r="F92" s="286" t="s">
        <v>1559</v>
      </c>
      <c r="G92" s="287" t="s">
        <v>341</v>
      </c>
      <c r="H92" s="288">
        <v>60</v>
      </c>
      <c r="I92" s="289"/>
      <c r="J92" s="290">
        <f>ROUND(I92*H92,2)</f>
        <v>0</v>
      </c>
      <c r="K92" s="286" t="s">
        <v>403</v>
      </c>
      <c r="L92" s="291"/>
      <c r="M92" s="292" t="s">
        <v>21</v>
      </c>
      <c r="N92" s="293" t="s">
        <v>41</v>
      </c>
      <c r="O92" s="47"/>
      <c r="P92" s="246">
        <f>O92*H92</f>
        <v>0</v>
      </c>
      <c r="Q92" s="246">
        <v>0</v>
      </c>
      <c r="R92" s="246">
        <f>Q92*H92</f>
        <v>0</v>
      </c>
      <c r="S92" s="246">
        <v>0</v>
      </c>
      <c r="T92" s="247">
        <f>S92*H92</f>
        <v>0</v>
      </c>
      <c r="AR92" s="24" t="s">
        <v>370</v>
      </c>
      <c r="AT92" s="24" t="s">
        <v>333</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370</v>
      </c>
      <c r="BM92" s="24" t="s">
        <v>1560</v>
      </c>
    </row>
    <row r="93" s="1" customFormat="1" ht="25.5" customHeight="1">
      <c r="B93" s="46"/>
      <c r="C93" s="237" t="s">
        <v>85</v>
      </c>
      <c r="D93" s="237" t="s">
        <v>300</v>
      </c>
      <c r="E93" s="238" t="s">
        <v>1561</v>
      </c>
      <c r="F93" s="239" t="s">
        <v>1562</v>
      </c>
      <c r="G93" s="240" t="s">
        <v>341</v>
      </c>
      <c r="H93" s="241">
        <v>9</v>
      </c>
      <c r="I93" s="242"/>
      <c r="J93" s="243">
        <f>ROUND(I93*H93,2)</f>
        <v>0</v>
      </c>
      <c r="K93" s="239" t="s">
        <v>403</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1563</v>
      </c>
    </row>
    <row r="94" s="1" customFormat="1" ht="25.5" customHeight="1">
      <c r="B94" s="46"/>
      <c r="C94" s="284" t="s">
        <v>90</v>
      </c>
      <c r="D94" s="284" t="s">
        <v>333</v>
      </c>
      <c r="E94" s="285" t="s">
        <v>1564</v>
      </c>
      <c r="F94" s="286" t="s">
        <v>1565</v>
      </c>
      <c r="G94" s="287" t="s">
        <v>341</v>
      </c>
      <c r="H94" s="288">
        <v>4</v>
      </c>
      <c r="I94" s="289"/>
      <c r="J94" s="290">
        <f>ROUND(I94*H94,2)</f>
        <v>0</v>
      </c>
      <c r="K94" s="286" t="s">
        <v>403</v>
      </c>
      <c r="L94" s="291"/>
      <c r="M94" s="292" t="s">
        <v>21</v>
      </c>
      <c r="N94" s="293" t="s">
        <v>41</v>
      </c>
      <c r="O94" s="47"/>
      <c r="P94" s="246">
        <f>O94*H94</f>
        <v>0</v>
      </c>
      <c r="Q94" s="246">
        <v>0</v>
      </c>
      <c r="R94" s="246">
        <f>Q94*H94</f>
        <v>0</v>
      </c>
      <c r="S94" s="246">
        <v>0</v>
      </c>
      <c r="T94" s="247">
        <f>S94*H94</f>
        <v>0</v>
      </c>
      <c r="AR94" s="24" t="s">
        <v>370</v>
      </c>
      <c r="AT94" s="24" t="s">
        <v>333</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370</v>
      </c>
      <c r="BM94" s="24" t="s">
        <v>1566</v>
      </c>
    </row>
    <row r="95" s="1" customFormat="1" ht="25.5" customHeight="1">
      <c r="B95" s="46"/>
      <c r="C95" s="284" t="s">
        <v>328</v>
      </c>
      <c r="D95" s="284" t="s">
        <v>333</v>
      </c>
      <c r="E95" s="285" t="s">
        <v>1567</v>
      </c>
      <c r="F95" s="286" t="s">
        <v>1568</v>
      </c>
      <c r="G95" s="287" t="s">
        <v>341</v>
      </c>
      <c r="H95" s="288">
        <v>5</v>
      </c>
      <c r="I95" s="289"/>
      <c r="J95" s="290">
        <f>ROUND(I95*H95,2)</f>
        <v>0</v>
      </c>
      <c r="K95" s="286" t="s">
        <v>403</v>
      </c>
      <c r="L95" s="291"/>
      <c r="M95" s="292" t="s">
        <v>21</v>
      </c>
      <c r="N95" s="293" t="s">
        <v>41</v>
      </c>
      <c r="O95" s="47"/>
      <c r="P95" s="246">
        <f>O95*H95</f>
        <v>0</v>
      </c>
      <c r="Q95" s="246">
        <v>0</v>
      </c>
      <c r="R95" s="246">
        <f>Q95*H95</f>
        <v>0</v>
      </c>
      <c r="S95" s="246">
        <v>0</v>
      </c>
      <c r="T95" s="247">
        <f>S95*H95</f>
        <v>0</v>
      </c>
      <c r="AR95" s="24" t="s">
        <v>370</v>
      </c>
      <c r="AT95" s="24" t="s">
        <v>333</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370</v>
      </c>
      <c r="BM95" s="24" t="s">
        <v>1569</v>
      </c>
    </row>
    <row r="96" s="1" customFormat="1" ht="38.25" customHeight="1">
      <c r="B96" s="46"/>
      <c r="C96" s="237" t="s">
        <v>332</v>
      </c>
      <c r="D96" s="237" t="s">
        <v>300</v>
      </c>
      <c r="E96" s="238" t="s">
        <v>1570</v>
      </c>
      <c r="F96" s="239" t="s">
        <v>1571</v>
      </c>
      <c r="G96" s="240" t="s">
        <v>341</v>
      </c>
      <c r="H96" s="241">
        <v>3</v>
      </c>
      <c r="I96" s="242"/>
      <c r="J96" s="243">
        <f>ROUND(I96*H96,2)</f>
        <v>0</v>
      </c>
      <c r="K96" s="239" t="s">
        <v>403</v>
      </c>
      <c r="L96" s="72"/>
      <c r="M96" s="244" t="s">
        <v>21</v>
      </c>
      <c r="N96" s="245" t="s">
        <v>41</v>
      </c>
      <c r="O96" s="47"/>
      <c r="P96" s="246">
        <f>O96*H96</f>
        <v>0</v>
      </c>
      <c r="Q96" s="246">
        <v>0</v>
      </c>
      <c r="R96" s="246">
        <f>Q96*H96</f>
        <v>0</v>
      </c>
      <c r="S96" s="246">
        <v>0</v>
      </c>
      <c r="T96" s="247">
        <f>S96*H96</f>
        <v>0</v>
      </c>
      <c r="AR96" s="24" t="s">
        <v>404</v>
      </c>
      <c r="AT96" s="24" t="s">
        <v>300</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404</v>
      </c>
      <c r="BM96" s="24" t="s">
        <v>1572</v>
      </c>
    </row>
    <row r="97" s="1" customFormat="1" ht="25.5" customHeight="1">
      <c r="B97" s="46"/>
      <c r="C97" s="284" t="s">
        <v>338</v>
      </c>
      <c r="D97" s="284" t="s">
        <v>333</v>
      </c>
      <c r="E97" s="285" t="s">
        <v>1573</v>
      </c>
      <c r="F97" s="286" t="s">
        <v>1574</v>
      </c>
      <c r="G97" s="287" t="s">
        <v>341</v>
      </c>
      <c r="H97" s="288">
        <v>3</v>
      </c>
      <c r="I97" s="289"/>
      <c r="J97" s="290">
        <f>ROUND(I97*H97,2)</f>
        <v>0</v>
      </c>
      <c r="K97" s="286" t="s">
        <v>403</v>
      </c>
      <c r="L97" s="291"/>
      <c r="M97" s="292" t="s">
        <v>21</v>
      </c>
      <c r="N97" s="293" t="s">
        <v>41</v>
      </c>
      <c r="O97" s="47"/>
      <c r="P97" s="246">
        <f>O97*H97</f>
        <v>0</v>
      </c>
      <c r="Q97" s="246">
        <v>0</v>
      </c>
      <c r="R97" s="246">
        <f>Q97*H97</f>
        <v>0</v>
      </c>
      <c r="S97" s="246">
        <v>0</v>
      </c>
      <c r="T97" s="247">
        <f>S97*H97</f>
        <v>0</v>
      </c>
      <c r="AR97" s="24" t="s">
        <v>370</v>
      </c>
      <c r="AT97" s="24" t="s">
        <v>333</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370</v>
      </c>
      <c r="BM97" s="24" t="s">
        <v>1575</v>
      </c>
    </row>
    <row r="98" s="1" customFormat="1" ht="25.5" customHeight="1">
      <c r="B98" s="46"/>
      <c r="C98" s="237" t="s">
        <v>336</v>
      </c>
      <c r="D98" s="237" t="s">
        <v>300</v>
      </c>
      <c r="E98" s="238" t="s">
        <v>913</v>
      </c>
      <c r="F98" s="239" t="s">
        <v>914</v>
      </c>
      <c r="G98" s="240" t="s">
        <v>318</v>
      </c>
      <c r="H98" s="241">
        <v>10</v>
      </c>
      <c r="I98" s="242"/>
      <c r="J98" s="243">
        <f>ROUND(I98*H98,2)</f>
        <v>0</v>
      </c>
      <c r="K98" s="239" t="s">
        <v>403</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1576</v>
      </c>
    </row>
    <row r="99" s="1" customFormat="1" ht="25.5" customHeight="1">
      <c r="B99" s="46"/>
      <c r="C99" s="284" t="s">
        <v>346</v>
      </c>
      <c r="D99" s="284" t="s">
        <v>333</v>
      </c>
      <c r="E99" s="285" t="s">
        <v>1577</v>
      </c>
      <c r="F99" s="286" t="s">
        <v>1578</v>
      </c>
      <c r="G99" s="287" t="s">
        <v>318</v>
      </c>
      <c r="H99" s="288">
        <v>10</v>
      </c>
      <c r="I99" s="289"/>
      <c r="J99" s="290">
        <f>ROUND(I99*H99,2)</f>
        <v>0</v>
      </c>
      <c r="K99" s="286" t="s">
        <v>403</v>
      </c>
      <c r="L99" s="291"/>
      <c r="M99" s="292" t="s">
        <v>21</v>
      </c>
      <c r="N99" s="293" t="s">
        <v>41</v>
      </c>
      <c r="O99" s="47"/>
      <c r="P99" s="246">
        <f>O99*H99</f>
        <v>0</v>
      </c>
      <c r="Q99" s="246">
        <v>0</v>
      </c>
      <c r="R99" s="246">
        <f>Q99*H99</f>
        <v>0</v>
      </c>
      <c r="S99" s="246">
        <v>0</v>
      </c>
      <c r="T99" s="247">
        <f>S99*H99</f>
        <v>0</v>
      </c>
      <c r="AR99" s="24" t="s">
        <v>370</v>
      </c>
      <c r="AT99" s="24" t="s">
        <v>333</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370</v>
      </c>
      <c r="BM99" s="24" t="s">
        <v>1579</v>
      </c>
    </row>
    <row r="100" s="1" customFormat="1" ht="25.5" customHeight="1">
      <c r="B100" s="46"/>
      <c r="C100" s="284" t="s">
        <v>350</v>
      </c>
      <c r="D100" s="284" t="s">
        <v>333</v>
      </c>
      <c r="E100" s="285" t="s">
        <v>1580</v>
      </c>
      <c r="F100" s="286" t="s">
        <v>1581</v>
      </c>
      <c r="G100" s="287" t="s">
        <v>318</v>
      </c>
      <c r="H100" s="288">
        <v>50</v>
      </c>
      <c r="I100" s="289"/>
      <c r="J100" s="290">
        <f>ROUND(I100*H100,2)</f>
        <v>0</v>
      </c>
      <c r="K100" s="286" t="s">
        <v>403</v>
      </c>
      <c r="L100" s="291"/>
      <c r="M100" s="292" t="s">
        <v>21</v>
      </c>
      <c r="N100" s="293" t="s">
        <v>41</v>
      </c>
      <c r="O100" s="47"/>
      <c r="P100" s="246">
        <f>O100*H100</f>
        <v>0</v>
      </c>
      <c r="Q100" s="246">
        <v>0</v>
      </c>
      <c r="R100" s="246">
        <f>Q100*H100</f>
        <v>0</v>
      </c>
      <c r="S100" s="246">
        <v>0</v>
      </c>
      <c r="T100" s="247">
        <f>S100*H100</f>
        <v>0</v>
      </c>
      <c r="AR100" s="24" t="s">
        <v>370</v>
      </c>
      <c r="AT100" s="24" t="s">
        <v>333</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370</v>
      </c>
      <c r="BM100" s="24" t="s">
        <v>1582</v>
      </c>
    </row>
    <row r="101" s="1" customFormat="1" ht="51" customHeight="1">
      <c r="B101" s="46"/>
      <c r="C101" s="237" t="s">
        <v>354</v>
      </c>
      <c r="D101" s="237" t="s">
        <v>300</v>
      </c>
      <c r="E101" s="238" t="s">
        <v>1583</v>
      </c>
      <c r="F101" s="239" t="s">
        <v>1584</v>
      </c>
      <c r="G101" s="240" t="s">
        <v>341</v>
      </c>
      <c r="H101" s="241">
        <v>12</v>
      </c>
      <c r="I101" s="242"/>
      <c r="J101" s="243">
        <f>ROUND(I101*H101,2)</f>
        <v>0</v>
      </c>
      <c r="K101" s="239" t="s">
        <v>403</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1585</v>
      </c>
    </row>
    <row r="102" s="1" customFormat="1" ht="51" customHeight="1">
      <c r="B102" s="46"/>
      <c r="C102" s="237" t="s">
        <v>361</v>
      </c>
      <c r="D102" s="237" t="s">
        <v>300</v>
      </c>
      <c r="E102" s="238" t="s">
        <v>1586</v>
      </c>
      <c r="F102" s="239" t="s">
        <v>1587</v>
      </c>
      <c r="G102" s="240" t="s">
        <v>318</v>
      </c>
      <c r="H102" s="241">
        <v>110</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404</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404</v>
      </c>
      <c r="BM102" s="24" t="s">
        <v>1588</v>
      </c>
    </row>
    <row r="103" s="1" customFormat="1" ht="25.5" customHeight="1">
      <c r="B103" s="46"/>
      <c r="C103" s="284" t="s">
        <v>366</v>
      </c>
      <c r="D103" s="284" t="s">
        <v>333</v>
      </c>
      <c r="E103" s="285" t="s">
        <v>1589</v>
      </c>
      <c r="F103" s="286" t="s">
        <v>1590</v>
      </c>
      <c r="G103" s="287" t="s">
        <v>318</v>
      </c>
      <c r="H103" s="288">
        <v>110</v>
      </c>
      <c r="I103" s="289"/>
      <c r="J103" s="290">
        <f>ROUND(I103*H103,2)</f>
        <v>0</v>
      </c>
      <c r="K103" s="286" t="s">
        <v>403</v>
      </c>
      <c r="L103" s="291"/>
      <c r="M103" s="292" t="s">
        <v>21</v>
      </c>
      <c r="N103" s="293" t="s">
        <v>41</v>
      </c>
      <c r="O103" s="47"/>
      <c r="P103" s="246">
        <f>O103*H103</f>
        <v>0</v>
      </c>
      <c r="Q103" s="246">
        <v>0</v>
      </c>
      <c r="R103" s="246">
        <f>Q103*H103</f>
        <v>0</v>
      </c>
      <c r="S103" s="246">
        <v>0</v>
      </c>
      <c r="T103" s="247">
        <f>S103*H103</f>
        <v>0</v>
      </c>
      <c r="AR103" s="24" t="s">
        <v>370</v>
      </c>
      <c r="AT103" s="24" t="s">
        <v>333</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370</v>
      </c>
      <c r="BM103" s="24" t="s">
        <v>1591</v>
      </c>
    </row>
    <row r="104" s="1" customFormat="1" ht="16.5" customHeight="1">
      <c r="B104" s="46"/>
      <c r="C104" s="237" t="s">
        <v>374</v>
      </c>
      <c r="D104" s="237" t="s">
        <v>300</v>
      </c>
      <c r="E104" s="238" t="s">
        <v>1592</v>
      </c>
      <c r="F104" s="239" t="s">
        <v>1593</v>
      </c>
      <c r="G104" s="240" t="s">
        <v>341</v>
      </c>
      <c r="H104" s="241">
        <v>1</v>
      </c>
      <c r="I104" s="242"/>
      <c r="J104" s="243">
        <f>ROUND(I104*H104,2)</f>
        <v>0</v>
      </c>
      <c r="K104" s="239" t="s">
        <v>403</v>
      </c>
      <c r="L104" s="72"/>
      <c r="M104" s="244" t="s">
        <v>21</v>
      </c>
      <c r="N104" s="245" t="s">
        <v>41</v>
      </c>
      <c r="O104" s="47"/>
      <c r="P104" s="246">
        <f>O104*H104</f>
        <v>0</v>
      </c>
      <c r="Q104" s="246">
        <v>0</v>
      </c>
      <c r="R104" s="246">
        <f>Q104*H104</f>
        <v>0</v>
      </c>
      <c r="S104" s="246">
        <v>0</v>
      </c>
      <c r="T104" s="247">
        <f>S104*H104</f>
        <v>0</v>
      </c>
      <c r="AR104" s="24" t="s">
        <v>404</v>
      </c>
      <c r="AT104" s="24" t="s">
        <v>300</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404</v>
      </c>
      <c r="BM104" s="24" t="s">
        <v>1594</v>
      </c>
    </row>
    <row r="105" s="1" customFormat="1" ht="38.25" customHeight="1">
      <c r="B105" s="46"/>
      <c r="C105" s="237" t="s">
        <v>10</v>
      </c>
      <c r="D105" s="237" t="s">
        <v>300</v>
      </c>
      <c r="E105" s="238" t="s">
        <v>1595</v>
      </c>
      <c r="F105" s="239" t="s">
        <v>1596</v>
      </c>
      <c r="G105" s="240" t="s">
        <v>341</v>
      </c>
      <c r="H105" s="241">
        <v>2</v>
      </c>
      <c r="I105" s="242"/>
      <c r="J105" s="243">
        <f>ROUND(I105*H105,2)</f>
        <v>0</v>
      </c>
      <c r="K105" s="239" t="s">
        <v>403</v>
      </c>
      <c r="L105" s="72"/>
      <c r="M105" s="244" t="s">
        <v>21</v>
      </c>
      <c r="N105" s="245" t="s">
        <v>41</v>
      </c>
      <c r="O105" s="47"/>
      <c r="P105" s="246">
        <f>O105*H105</f>
        <v>0</v>
      </c>
      <c r="Q105" s="246">
        <v>0</v>
      </c>
      <c r="R105" s="246">
        <f>Q105*H105</f>
        <v>0</v>
      </c>
      <c r="S105" s="246">
        <v>0</v>
      </c>
      <c r="T105" s="247">
        <f>S105*H105</f>
        <v>0</v>
      </c>
      <c r="AR105" s="24" t="s">
        <v>404</v>
      </c>
      <c r="AT105" s="24" t="s">
        <v>300</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404</v>
      </c>
      <c r="BM105" s="24" t="s">
        <v>1597</v>
      </c>
    </row>
    <row r="106" s="1" customFormat="1" ht="16.5" customHeight="1">
      <c r="B106" s="46"/>
      <c r="C106" s="284" t="s">
        <v>381</v>
      </c>
      <c r="D106" s="284" t="s">
        <v>333</v>
      </c>
      <c r="E106" s="285" t="s">
        <v>1598</v>
      </c>
      <c r="F106" s="286" t="s">
        <v>1599</v>
      </c>
      <c r="G106" s="287" t="s">
        <v>341</v>
      </c>
      <c r="H106" s="288">
        <v>2</v>
      </c>
      <c r="I106" s="289"/>
      <c r="J106" s="290">
        <f>ROUND(I106*H106,2)</f>
        <v>0</v>
      </c>
      <c r="K106" s="286" t="s">
        <v>403</v>
      </c>
      <c r="L106" s="291"/>
      <c r="M106" s="292" t="s">
        <v>21</v>
      </c>
      <c r="N106" s="293" t="s">
        <v>41</v>
      </c>
      <c r="O106" s="47"/>
      <c r="P106" s="246">
        <f>O106*H106</f>
        <v>0</v>
      </c>
      <c r="Q106" s="246">
        <v>0</v>
      </c>
      <c r="R106" s="246">
        <f>Q106*H106</f>
        <v>0</v>
      </c>
      <c r="S106" s="246">
        <v>0</v>
      </c>
      <c r="T106" s="247">
        <f>S106*H106</f>
        <v>0</v>
      </c>
      <c r="AR106" s="24" t="s">
        <v>370</v>
      </c>
      <c r="AT106" s="24" t="s">
        <v>333</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370</v>
      </c>
      <c r="BM106" s="24" t="s">
        <v>1600</v>
      </c>
    </row>
    <row r="107" s="1" customFormat="1" ht="16.5" customHeight="1">
      <c r="B107" s="46"/>
      <c r="C107" s="237" t="s">
        <v>385</v>
      </c>
      <c r="D107" s="237" t="s">
        <v>300</v>
      </c>
      <c r="E107" s="238" t="s">
        <v>1601</v>
      </c>
      <c r="F107" s="239" t="s">
        <v>1602</v>
      </c>
      <c r="G107" s="240" t="s">
        <v>341</v>
      </c>
      <c r="H107" s="241">
        <v>2</v>
      </c>
      <c r="I107" s="242"/>
      <c r="J107" s="243">
        <f>ROUND(I107*H107,2)</f>
        <v>0</v>
      </c>
      <c r="K107" s="239" t="s">
        <v>403</v>
      </c>
      <c r="L107" s="72"/>
      <c r="M107" s="244" t="s">
        <v>21</v>
      </c>
      <c r="N107" s="245" t="s">
        <v>41</v>
      </c>
      <c r="O107" s="47"/>
      <c r="P107" s="246">
        <f>O107*H107</f>
        <v>0</v>
      </c>
      <c r="Q107" s="246">
        <v>0</v>
      </c>
      <c r="R107" s="246">
        <f>Q107*H107</f>
        <v>0</v>
      </c>
      <c r="S107" s="246">
        <v>0</v>
      </c>
      <c r="T107" s="247">
        <f>S107*H107</f>
        <v>0</v>
      </c>
      <c r="AR107" s="24" t="s">
        <v>404</v>
      </c>
      <c r="AT107" s="24" t="s">
        <v>300</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404</v>
      </c>
      <c r="BM107" s="24" t="s">
        <v>1603</v>
      </c>
    </row>
    <row r="108" s="1" customFormat="1" ht="25.5" customHeight="1">
      <c r="B108" s="46"/>
      <c r="C108" s="237" t="s">
        <v>389</v>
      </c>
      <c r="D108" s="237" t="s">
        <v>300</v>
      </c>
      <c r="E108" s="238" t="s">
        <v>1604</v>
      </c>
      <c r="F108" s="239" t="s">
        <v>1605</v>
      </c>
      <c r="G108" s="240" t="s">
        <v>341</v>
      </c>
      <c r="H108" s="241">
        <v>1</v>
      </c>
      <c r="I108" s="242"/>
      <c r="J108" s="243">
        <f>ROUND(I108*H108,2)</f>
        <v>0</v>
      </c>
      <c r="K108" s="239" t="s">
        <v>403</v>
      </c>
      <c r="L108" s="72"/>
      <c r="M108" s="244" t="s">
        <v>21</v>
      </c>
      <c r="N108" s="245" t="s">
        <v>41</v>
      </c>
      <c r="O108" s="47"/>
      <c r="P108" s="246">
        <f>O108*H108</f>
        <v>0</v>
      </c>
      <c r="Q108" s="246">
        <v>0</v>
      </c>
      <c r="R108" s="246">
        <f>Q108*H108</f>
        <v>0</v>
      </c>
      <c r="S108" s="246">
        <v>0</v>
      </c>
      <c r="T108" s="247">
        <f>S108*H108</f>
        <v>0</v>
      </c>
      <c r="AR108" s="24" t="s">
        <v>404</v>
      </c>
      <c r="AT108" s="24" t="s">
        <v>300</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404</v>
      </c>
      <c r="BM108" s="24" t="s">
        <v>1606</v>
      </c>
    </row>
    <row r="109" s="1" customFormat="1" ht="25.5" customHeight="1">
      <c r="B109" s="46"/>
      <c r="C109" s="284" t="s">
        <v>393</v>
      </c>
      <c r="D109" s="284" t="s">
        <v>333</v>
      </c>
      <c r="E109" s="285" t="s">
        <v>1607</v>
      </c>
      <c r="F109" s="286" t="s">
        <v>1608</v>
      </c>
      <c r="G109" s="287" t="s">
        <v>341</v>
      </c>
      <c r="H109" s="288">
        <v>2</v>
      </c>
      <c r="I109" s="289"/>
      <c r="J109" s="290">
        <f>ROUND(I109*H109,2)</f>
        <v>0</v>
      </c>
      <c r="K109" s="286" t="s">
        <v>403</v>
      </c>
      <c r="L109" s="291"/>
      <c r="M109" s="292" t="s">
        <v>21</v>
      </c>
      <c r="N109" s="293" t="s">
        <v>41</v>
      </c>
      <c r="O109" s="47"/>
      <c r="P109" s="246">
        <f>O109*H109</f>
        <v>0</v>
      </c>
      <c r="Q109" s="246">
        <v>0</v>
      </c>
      <c r="R109" s="246">
        <f>Q109*H109</f>
        <v>0</v>
      </c>
      <c r="S109" s="246">
        <v>0</v>
      </c>
      <c r="T109" s="247">
        <f>S109*H109</f>
        <v>0</v>
      </c>
      <c r="AR109" s="24" t="s">
        <v>370</v>
      </c>
      <c r="AT109" s="24" t="s">
        <v>333</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370</v>
      </c>
      <c r="BM109" s="24" t="s">
        <v>1609</v>
      </c>
    </row>
    <row r="110" s="1" customFormat="1" ht="16.5" customHeight="1">
      <c r="B110" s="46"/>
      <c r="C110" s="284" t="s">
        <v>460</v>
      </c>
      <c r="D110" s="284" t="s">
        <v>333</v>
      </c>
      <c r="E110" s="285" t="s">
        <v>1610</v>
      </c>
      <c r="F110" s="286" t="s">
        <v>1611</v>
      </c>
      <c r="G110" s="287" t="s">
        <v>341</v>
      </c>
      <c r="H110" s="288">
        <v>1</v>
      </c>
      <c r="I110" s="289"/>
      <c r="J110" s="290">
        <f>ROUND(I110*H110,2)</f>
        <v>0</v>
      </c>
      <c r="K110" s="286" t="s">
        <v>403</v>
      </c>
      <c r="L110" s="291"/>
      <c r="M110" s="292" t="s">
        <v>21</v>
      </c>
      <c r="N110" s="293" t="s">
        <v>41</v>
      </c>
      <c r="O110" s="47"/>
      <c r="P110" s="246">
        <f>O110*H110</f>
        <v>0</v>
      </c>
      <c r="Q110" s="246">
        <v>0</v>
      </c>
      <c r="R110" s="246">
        <f>Q110*H110</f>
        <v>0</v>
      </c>
      <c r="S110" s="246">
        <v>0</v>
      </c>
      <c r="T110" s="247">
        <f>S110*H110</f>
        <v>0</v>
      </c>
      <c r="AR110" s="24" t="s">
        <v>370</v>
      </c>
      <c r="AT110" s="24" t="s">
        <v>333</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370</v>
      </c>
      <c r="BM110" s="24" t="s">
        <v>1612</v>
      </c>
    </row>
    <row r="111" s="1" customFormat="1" ht="51" customHeight="1">
      <c r="B111" s="46"/>
      <c r="C111" s="237" t="s">
        <v>9</v>
      </c>
      <c r="D111" s="237" t="s">
        <v>300</v>
      </c>
      <c r="E111" s="238" t="s">
        <v>1613</v>
      </c>
      <c r="F111" s="239" t="s">
        <v>1614</v>
      </c>
      <c r="G111" s="240" t="s">
        <v>341</v>
      </c>
      <c r="H111" s="241">
        <v>1</v>
      </c>
      <c r="I111" s="242"/>
      <c r="J111" s="243">
        <f>ROUND(I111*H111,2)</f>
        <v>0</v>
      </c>
      <c r="K111" s="239" t="s">
        <v>403</v>
      </c>
      <c r="L111" s="72"/>
      <c r="M111" s="244" t="s">
        <v>21</v>
      </c>
      <c r="N111" s="245" t="s">
        <v>41</v>
      </c>
      <c r="O111" s="47"/>
      <c r="P111" s="246">
        <f>O111*H111</f>
        <v>0</v>
      </c>
      <c r="Q111" s="246">
        <v>0</v>
      </c>
      <c r="R111" s="246">
        <f>Q111*H111</f>
        <v>0</v>
      </c>
      <c r="S111" s="246">
        <v>0</v>
      </c>
      <c r="T111" s="247">
        <f>S111*H111</f>
        <v>0</v>
      </c>
      <c r="AR111" s="24" t="s">
        <v>404</v>
      </c>
      <c r="AT111" s="24" t="s">
        <v>300</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404</v>
      </c>
      <c r="BM111" s="24" t="s">
        <v>1615</v>
      </c>
    </row>
    <row r="112" s="1" customFormat="1" ht="16.5" customHeight="1">
      <c r="B112" s="46"/>
      <c r="C112" s="284" t="s">
        <v>467</v>
      </c>
      <c r="D112" s="284" t="s">
        <v>333</v>
      </c>
      <c r="E112" s="285" t="s">
        <v>1616</v>
      </c>
      <c r="F112" s="286" t="s">
        <v>1617</v>
      </c>
      <c r="G112" s="287" t="s">
        <v>341</v>
      </c>
      <c r="H112" s="288">
        <v>1</v>
      </c>
      <c r="I112" s="289"/>
      <c r="J112" s="290">
        <f>ROUND(I112*H112,2)</f>
        <v>0</v>
      </c>
      <c r="K112" s="286" t="s">
        <v>403</v>
      </c>
      <c r="L112" s="291"/>
      <c r="M112" s="292" t="s">
        <v>21</v>
      </c>
      <c r="N112" s="293" t="s">
        <v>41</v>
      </c>
      <c r="O112" s="47"/>
      <c r="P112" s="246">
        <f>O112*H112</f>
        <v>0</v>
      </c>
      <c r="Q112" s="246">
        <v>0</v>
      </c>
      <c r="R112" s="246">
        <f>Q112*H112</f>
        <v>0</v>
      </c>
      <c r="S112" s="246">
        <v>0</v>
      </c>
      <c r="T112" s="247">
        <f>S112*H112</f>
        <v>0</v>
      </c>
      <c r="AR112" s="24" t="s">
        <v>370</v>
      </c>
      <c r="AT112" s="24" t="s">
        <v>333</v>
      </c>
      <c r="AU112" s="24" t="s">
        <v>16</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370</v>
      </c>
      <c r="BM112" s="24" t="s">
        <v>1618</v>
      </c>
    </row>
    <row r="113" s="1" customFormat="1" ht="25.5" customHeight="1">
      <c r="B113" s="46"/>
      <c r="C113" s="237" t="s">
        <v>471</v>
      </c>
      <c r="D113" s="237" t="s">
        <v>300</v>
      </c>
      <c r="E113" s="238" t="s">
        <v>1619</v>
      </c>
      <c r="F113" s="239" t="s">
        <v>1620</v>
      </c>
      <c r="G113" s="240" t="s">
        <v>341</v>
      </c>
      <c r="H113" s="241">
        <v>2</v>
      </c>
      <c r="I113" s="242"/>
      <c r="J113" s="243">
        <f>ROUND(I113*H113,2)</f>
        <v>0</v>
      </c>
      <c r="K113" s="239" t="s">
        <v>403</v>
      </c>
      <c r="L113" s="72"/>
      <c r="M113" s="244" t="s">
        <v>21</v>
      </c>
      <c r="N113" s="245" t="s">
        <v>41</v>
      </c>
      <c r="O113" s="47"/>
      <c r="P113" s="246">
        <f>O113*H113</f>
        <v>0</v>
      </c>
      <c r="Q113" s="246">
        <v>0</v>
      </c>
      <c r="R113" s="246">
        <f>Q113*H113</f>
        <v>0</v>
      </c>
      <c r="S113" s="246">
        <v>0</v>
      </c>
      <c r="T113" s="247">
        <f>S113*H113</f>
        <v>0</v>
      </c>
      <c r="AR113" s="24" t="s">
        <v>404</v>
      </c>
      <c r="AT113" s="24" t="s">
        <v>300</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404</v>
      </c>
      <c r="BM113" s="24" t="s">
        <v>1621</v>
      </c>
    </row>
    <row r="114" s="1" customFormat="1" ht="25.5" customHeight="1">
      <c r="B114" s="46"/>
      <c r="C114" s="284" t="s">
        <v>475</v>
      </c>
      <c r="D114" s="284" t="s">
        <v>333</v>
      </c>
      <c r="E114" s="285" t="s">
        <v>1622</v>
      </c>
      <c r="F114" s="286" t="s">
        <v>1623</v>
      </c>
      <c r="G114" s="287" t="s">
        <v>341</v>
      </c>
      <c r="H114" s="288">
        <v>2</v>
      </c>
      <c r="I114" s="289"/>
      <c r="J114" s="290">
        <f>ROUND(I114*H114,2)</f>
        <v>0</v>
      </c>
      <c r="K114" s="286" t="s">
        <v>403</v>
      </c>
      <c r="L114" s="291"/>
      <c r="M114" s="292" t="s">
        <v>21</v>
      </c>
      <c r="N114" s="293" t="s">
        <v>41</v>
      </c>
      <c r="O114" s="47"/>
      <c r="P114" s="246">
        <f>O114*H114</f>
        <v>0</v>
      </c>
      <c r="Q114" s="246">
        <v>0</v>
      </c>
      <c r="R114" s="246">
        <f>Q114*H114</f>
        <v>0</v>
      </c>
      <c r="S114" s="246">
        <v>0</v>
      </c>
      <c r="T114" s="247">
        <f>S114*H114</f>
        <v>0</v>
      </c>
      <c r="AR114" s="24" t="s">
        <v>370</v>
      </c>
      <c r="AT114" s="24" t="s">
        <v>333</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370</v>
      </c>
      <c r="BM114" s="24" t="s">
        <v>1624</v>
      </c>
    </row>
    <row r="115" s="1" customFormat="1" ht="25.5" customHeight="1">
      <c r="B115" s="46"/>
      <c r="C115" s="237" t="s">
        <v>479</v>
      </c>
      <c r="D115" s="237" t="s">
        <v>300</v>
      </c>
      <c r="E115" s="238" t="s">
        <v>1625</v>
      </c>
      <c r="F115" s="239" t="s">
        <v>1626</v>
      </c>
      <c r="G115" s="240" t="s">
        <v>341</v>
      </c>
      <c r="H115" s="241">
        <v>1</v>
      </c>
      <c r="I115" s="242"/>
      <c r="J115" s="243">
        <f>ROUND(I115*H115,2)</f>
        <v>0</v>
      </c>
      <c r="K115" s="239" t="s">
        <v>403</v>
      </c>
      <c r="L115" s="72"/>
      <c r="M115" s="244" t="s">
        <v>21</v>
      </c>
      <c r="N115" s="245" t="s">
        <v>41</v>
      </c>
      <c r="O115" s="47"/>
      <c r="P115" s="246">
        <f>O115*H115</f>
        <v>0</v>
      </c>
      <c r="Q115" s="246">
        <v>0</v>
      </c>
      <c r="R115" s="246">
        <f>Q115*H115</f>
        <v>0</v>
      </c>
      <c r="S115" s="246">
        <v>0</v>
      </c>
      <c r="T115" s="247">
        <f>S115*H115</f>
        <v>0</v>
      </c>
      <c r="AR115" s="24" t="s">
        <v>404</v>
      </c>
      <c r="AT115" s="24" t="s">
        <v>300</v>
      </c>
      <c r="AU115" s="24" t="s">
        <v>16</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404</v>
      </c>
      <c r="BM115" s="24" t="s">
        <v>1627</v>
      </c>
    </row>
    <row r="116" s="1" customFormat="1" ht="25.5" customHeight="1">
      <c r="B116" s="46"/>
      <c r="C116" s="237" t="s">
        <v>483</v>
      </c>
      <c r="D116" s="237" t="s">
        <v>300</v>
      </c>
      <c r="E116" s="238" t="s">
        <v>1628</v>
      </c>
      <c r="F116" s="239" t="s">
        <v>1629</v>
      </c>
      <c r="G116" s="240" t="s">
        <v>1630</v>
      </c>
      <c r="H116" s="241">
        <v>1</v>
      </c>
      <c r="I116" s="242"/>
      <c r="J116" s="243">
        <f>ROUND(I116*H116,2)</f>
        <v>0</v>
      </c>
      <c r="K116" s="239" t="s">
        <v>403</v>
      </c>
      <c r="L116" s="72"/>
      <c r="M116" s="244" t="s">
        <v>21</v>
      </c>
      <c r="N116" s="245" t="s">
        <v>41</v>
      </c>
      <c r="O116" s="47"/>
      <c r="P116" s="246">
        <f>O116*H116</f>
        <v>0</v>
      </c>
      <c r="Q116" s="246">
        <v>0</v>
      </c>
      <c r="R116" s="246">
        <f>Q116*H116</f>
        <v>0</v>
      </c>
      <c r="S116" s="246">
        <v>0</v>
      </c>
      <c r="T116" s="247">
        <f>S116*H116</f>
        <v>0</v>
      </c>
      <c r="AR116" s="24" t="s">
        <v>404</v>
      </c>
      <c r="AT116" s="24" t="s">
        <v>300</v>
      </c>
      <c r="AU116" s="24" t="s">
        <v>16</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404</v>
      </c>
      <c r="BM116" s="24" t="s">
        <v>1631</v>
      </c>
    </row>
    <row r="117" s="1" customFormat="1" ht="25.5" customHeight="1">
      <c r="B117" s="46"/>
      <c r="C117" s="237" t="s">
        <v>487</v>
      </c>
      <c r="D117" s="237" t="s">
        <v>300</v>
      </c>
      <c r="E117" s="238" t="s">
        <v>1632</v>
      </c>
      <c r="F117" s="239" t="s">
        <v>1633</v>
      </c>
      <c r="G117" s="240" t="s">
        <v>341</v>
      </c>
      <c r="H117" s="241">
        <v>1</v>
      </c>
      <c r="I117" s="242"/>
      <c r="J117" s="243">
        <f>ROUND(I117*H117,2)</f>
        <v>0</v>
      </c>
      <c r="K117" s="239" t="s">
        <v>403</v>
      </c>
      <c r="L117" s="72"/>
      <c r="M117" s="244" t="s">
        <v>21</v>
      </c>
      <c r="N117" s="245" t="s">
        <v>41</v>
      </c>
      <c r="O117" s="47"/>
      <c r="P117" s="246">
        <f>O117*H117</f>
        <v>0</v>
      </c>
      <c r="Q117" s="246">
        <v>0</v>
      </c>
      <c r="R117" s="246">
        <f>Q117*H117</f>
        <v>0</v>
      </c>
      <c r="S117" s="246">
        <v>0</v>
      </c>
      <c r="T117" s="247">
        <f>S117*H117</f>
        <v>0</v>
      </c>
      <c r="AR117" s="24" t="s">
        <v>404</v>
      </c>
      <c r="AT117" s="24" t="s">
        <v>300</v>
      </c>
      <c r="AU117" s="24" t="s">
        <v>16</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404</v>
      </c>
      <c r="BM117" s="24" t="s">
        <v>1634</v>
      </c>
    </row>
    <row r="118" s="1" customFormat="1" ht="16.5" customHeight="1">
      <c r="B118" s="46"/>
      <c r="C118" s="237" t="s">
        <v>491</v>
      </c>
      <c r="D118" s="237" t="s">
        <v>300</v>
      </c>
      <c r="E118" s="238" t="s">
        <v>1635</v>
      </c>
      <c r="F118" s="239" t="s">
        <v>1636</v>
      </c>
      <c r="G118" s="240" t="s">
        <v>341</v>
      </c>
      <c r="H118" s="241">
        <v>3</v>
      </c>
      <c r="I118" s="242"/>
      <c r="J118" s="243">
        <f>ROUND(I118*H118,2)</f>
        <v>0</v>
      </c>
      <c r="K118" s="239" t="s">
        <v>403</v>
      </c>
      <c r="L118" s="72"/>
      <c r="M118" s="244" t="s">
        <v>21</v>
      </c>
      <c r="N118" s="245" t="s">
        <v>41</v>
      </c>
      <c r="O118" s="47"/>
      <c r="P118" s="246">
        <f>O118*H118</f>
        <v>0</v>
      </c>
      <c r="Q118" s="246">
        <v>0</v>
      </c>
      <c r="R118" s="246">
        <f>Q118*H118</f>
        <v>0</v>
      </c>
      <c r="S118" s="246">
        <v>0</v>
      </c>
      <c r="T118" s="247">
        <f>S118*H118</f>
        <v>0</v>
      </c>
      <c r="AR118" s="24" t="s">
        <v>404</v>
      </c>
      <c r="AT118" s="24" t="s">
        <v>300</v>
      </c>
      <c r="AU118" s="24" t="s">
        <v>16</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404</v>
      </c>
      <c r="BM118" s="24" t="s">
        <v>1637</v>
      </c>
    </row>
    <row r="119" s="1" customFormat="1" ht="38.25" customHeight="1">
      <c r="B119" s="46"/>
      <c r="C119" s="237" t="s">
        <v>495</v>
      </c>
      <c r="D119" s="237" t="s">
        <v>300</v>
      </c>
      <c r="E119" s="238" t="s">
        <v>1638</v>
      </c>
      <c r="F119" s="239" t="s">
        <v>1639</v>
      </c>
      <c r="G119" s="240" t="s">
        <v>341</v>
      </c>
      <c r="H119" s="241">
        <v>4</v>
      </c>
      <c r="I119" s="242"/>
      <c r="J119" s="243">
        <f>ROUND(I119*H119,2)</f>
        <v>0</v>
      </c>
      <c r="K119" s="239" t="s">
        <v>403</v>
      </c>
      <c r="L119" s="72"/>
      <c r="M119" s="244" t="s">
        <v>21</v>
      </c>
      <c r="N119" s="245" t="s">
        <v>41</v>
      </c>
      <c r="O119" s="47"/>
      <c r="P119" s="246">
        <f>O119*H119</f>
        <v>0</v>
      </c>
      <c r="Q119" s="246">
        <v>0</v>
      </c>
      <c r="R119" s="246">
        <f>Q119*H119</f>
        <v>0</v>
      </c>
      <c r="S119" s="246">
        <v>0</v>
      </c>
      <c r="T119" s="247">
        <f>S119*H119</f>
        <v>0</v>
      </c>
      <c r="AR119" s="24" t="s">
        <v>404</v>
      </c>
      <c r="AT119" s="24" t="s">
        <v>300</v>
      </c>
      <c r="AU119" s="24" t="s">
        <v>16</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404</v>
      </c>
      <c r="BM119" s="24" t="s">
        <v>1640</v>
      </c>
    </row>
    <row r="120" s="1" customFormat="1" ht="63.75" customHeight="1">
      <c r="B120" s="46"/>
      <c r="C120" s="237" t="s">
        <v>499</v>
      </c>
      <c r="D120" s="237" t="s">
        <v>300</v>
      </c>
      <c r="E120" s="238" t="s">
        <v>1641</v>
      </c>
      <c r="F120" s="239" t="s">
        <v>1642</v>
      </c>
      <c r="G120" s="240" t="s">
        <v>341</v>
      </c>
      <c r="H120" s="241">
        <v>1</v>
      </c>
      <c r="I120" s="242"/>
      <c r="J120" s="243">
        <f>ROUND(I120*H120,2)</f>
        <v>0</v>
      </c>
      <c r="K120" s="239" t="s">
        <v>403</v>
      </c>
      <c r="L120" s="72"/>
      <c r="M120" s="244" t="s">
        <v>21</v>
      </c>
      <c r="N120" s="245" t="s">
        <v>41</v>
      </c>
      <c r="O120" s="47"/>
      <c r="P120" s="246">
        <f>O120*H120</f>
        <v>0</v>
      </c>
      <c r="Q120" s="246">
        <v>0</v>
      </c>
      <c r="R120" s="246">
        <f>Q120*H120</f>
        <v>0</v>
      </c>
      <c r="S120" s="246">
        <v>0</v>
      </c>
      <c r="T120" s="247">
        <f>S120*H120</f>
        <v>0</v>
      </c>
      <c r="AR120" s="24" t="s">
        <v>404</v>
      </c>
      <c r="AT120" s="24" t="s">
        <v>300</v>
      </c>
      <c r="AU120" s="24" t="s">
        <v>16</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404</v>
      </c>
      <c r="BM120" s="24" t="s">
        <v>1643</v>
      </c>
    </row>
    <row r="121" s="1" customFormat="1" ht="16.5" customHeight="1">
      <c r="B121" s="46"/>
      <c r="C121" s="237" t="s">
        <v>503</v>
      </c>
      <c r="D121" s="237" t="s">
        <v>300</v>
      </c>
      <c r="E121" s="238" t="s">
        <v>1644</v>
      </c>
      <c r="F121" s="239" t="s">
        <v>1645</v>
      </c>
      <c r="G121" s="240" t="s">
        <v>341</v>
      </c>
      <c r="H121" s="241">
        <v>1</v>
      </c>
      <c r="I121" s="242"/>
      <c r="J121" s="243">
        <f>ROUND(I121*H121,2)</f>
        <v>0</v>
      </c>
      <c r="K121" s="239" t="s">
        <v>403</v>
      </c>
      <c r="L121" s="72"/>
      <c r="M121" s="244" t="s">
        <v>21</v>
      </c>
      <c r="N121" s="245" t="s">
        <v>41</v>
      </c>
      <c r="O121" s="47"/>
      <c r="P121" s="246">
        <f>O121*H121</f>
        <v>0</v>
      </c>
      <c r="Q121" s="246">
        <v>0</v>
      </c>
      <c r="R121" s="246">
        <f>Q121*H121</f>
        <v>0</v>
      </c>
      <c r="S121" s="246">
        <v>0</v>
      </c>
      <c r="T121" s="247">
        <f>S121*H121</f>
        <v>0</v>
      </c>
      <c r="AR121" s="24" t="s">
        <v>404</v>
      </c>
      <c r="AT121" s="24" t="s">
        <v>300</v>
      </c>
      <c r="AU121" s="24" t="s">
        <v>16</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404</v>
      </c>
      <c r="BM121" s="24" t="s">
        <v>1646</v>
      </c>
    </row>
    <row r="122" s="1" customFormat="1" ht="16.5" customHeight="1">
      <c r="B122" s="46"/>
      <c r="C122" s="284" t="s">
        <v>507</v>
      </c>
      <c r="D122" s="284" t="s">
        <v>333</v>
      </c>
      <c r="E122" s="285" t="s">
        <v>1647</v>
      </c>
      <c r="F122" s="286" t="s">
        <v>1648</v>
      </c>
      <c r="G122" s="287" t="s">
        <v>341</v>
      </c>
      <c r="H122" s="288">
        <v>1</v>
      </c>
      <c r="I122" s="289"/>
      <c r="J122" s="290">
        <f>ROUND(I122*H122,2)</f>
        <v>0</v>
      </c>
      <c r="K122" s="286" t="s">
        <v>403</v>
      </c>
      <c r="L122" s="291"/>
      <c r="M122" s="292" t="s">
        <v>21</v>
      </c>
      <c r="N122" s="293" t="s">
        <v>41</v>
      </c>
      <c r="O122" s="47"/>
      <c r="P122" s="246">
        <f>O122*H122</f>
        <v>0</v>
      </c>
      <c r="Q122" s="246">
        <v>0</v>
      </c>
      <c r="R122" s="246">
        <f>Q122*H122</f>
        <v>0</v>
      </c>
      <c r="S122" s="246">
        <v>0</v>
      </c>
      <c r="T122" s="247">
        <f>S122*H122</f>
        <v>0</v>
      </c>
      <c r="AR122" s="24" t="s">
        <v>370</v>
      </c>
      <c r="AT122" s="24" t="s">
        <v>333</v>
      </c>
      <c r="AU122" s="24" t="s">
        <v>16</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370</v>
      </c>
      <c r="BM122" s="24" t="s">
        <v>1649</v>
      </c>
    </row>
    <row r="123" s="1" customFormat="1" ht="16.5" customHeight="1">
      <c r="B123" s="46"/>
      <c r="C123" s="237" t="s">
        <v>511</v>
      </c>
      <c r="D123" s="237" t="s">
        <v>300</v>
      </c>
      <c r="E123" s="238" t="s">
        <v>1650</v>
      </c>
      <c r="F123" s="239" t="s">
        <v>1651</v>
      </c>
      <c r="G123" s="240" t="s">
        <v>341</v>
      </c>
      <c r="H123" s="241">
        <v>3</v>
      </c>
      <c r="I123" s="242"/>
      <c r="J123" s="243">
        <f>ROUND(I123*H123,2)</f>
        <v>0</v>
      </c>
      <c r="K123" s="239" t="s">
        <v>403</v>
      </c>
      <c r="L123" s="72"/>
      <c r="M123" s="244" t="s">
        <v>21</v>
      </c>
      <c r="N123" s="294" t="s">
        <v>41</v>
      </c>
      <c r="O123" s="295"/>
      <c r="P123" s="296">
        <f>O123*H123</f>
        <v>0</v>
      </c>
      <c r="Q123" s="296">
        <v>0</v>
      </c>
      <c r="R123" s="296">
        <f>Q123*H123</f>
        <v>0</v>
      </c>
      <c r="S123" s="296">
        <v>0</v>
      </c>
      <c r="T123" s="297">
        <f>S123*H123</f>
        <v>0</v>
      </c>
      <c r="AR123" s="24" t="s">
        <v>404</v>
      </c>
      <c r="AT123" s="24" t="s">
        <v>300</v>
      </c>
      <c r="AU123" s="24" t="s">
        <v>16</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404</v>
      </c>
      <c r="BM123" s="24" t="s">
        <v>1652</v>
      </c>
    </row>
    <row r="124" s="1" customFormat="1" ht="6.96" customHeight="1">
      <c r="B124" s="67"/>
      <c r="C124" s="68"/>
      <c r="D124" s="68"/>
      <c r="E124" s="68"/>
      <c r="F124" s="68"/>
      <c r="G124" s="68"/>
      <c r="H124" s="68"/>
      <c r="I124" s="179"/>
      <c r="J124" s="68"/>
      <c r="K124" s="68"/>
      <c r="L124" s="72"/>
    </row>
  </sheetData>
  <sheetProtection sheet="1" autoFilter="0" formatColumns="0" formatRows="0" objects="1" scenarios="1" spinCount="100000" saltValue="Xz6HrgdTp/TUiv7Ef0vJrvaHT9dPyJnmt+LAzSHx2YlmuFHudPLAFqSkMJhQ/UW/Eta/3QlcHaDCtZqos7RJmg==" hashValue="4yaJN32urVT+YrIq3+aFGGaVdFA4LbHoxNViEOtTeIcIMlBf+FMQUSsYr7OI5sY+oEknMuGBH4BUiTeSB7nsvg==" algorithmName="SHA-512" password="CC35"/>
  <autoFilter ref="C88:K123"/>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156</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1653</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ROUND(J91,2)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ROUND(SUM(BE91:BE97), 2)</f>
        <v>0</v>
      </c>
      <c r="G34" s="47"/>
      <c r="H34" s="47"/>
      <c r="I34" s="171">
        <v>0.20999999999999999</v>
      </c>
      <c r="J34" s="170">
        <f>ROUND(ROUND((SUM(BE91:BE97)), 2)*I34, 2)</f>
        <v>0</v>
      </c>
      <c r="K34" s="51"/>
    </row>
    <row r="35" s="1" customFormat="1" ht="14.4" customHeight="1">
      <c r="B35" s="46"/>
      <c r="C35" s="47"/>
      <c r="D35" s="47"/>
      <c r="E35" s="55" t="s">
        <v>42</v>
      </c>
      <c r="F35" s="170">
        <f>ROUND(SUM(BF91:BF97), 2)</f>
        <v>0</v>
      </c>
      <c r="G35" s="47"/>
      <c r="H35" s="47"/>
      <c r="I35" s="171">
        <v>0.14999999999999999</v>
      </c>
      <c r="J35" s="170">
        <f>ROUND(ROUND((SUM(BF91:BF97)), 2)*I35, 2)</f>
        <v>0</v>
      </c>
      <c r="K35" s="51"/>
    </row>
    <row r="36" hidden="1" s="1" customFormat="1" ht="14.4" customHeight="1">
      <c r="B36" s="46"/>
      <c r="C36" s="47"/>
      <c r="D36" s="47"/>
      <c r="E36" s="55" t="s">
        <v>43</v>
      </c>
      <c r="F36" s="170">
        <f>ROUND(SUM(BG91:BG97), 2)</f>
        <v>0</v>
      </c>
      <c r="G36" s="47"/>
      <c r="H36" s="47"/>
      <c r="I36" s="171">
        <v>0.20999999999999999</v>
      </c>
      <c r="J36" s="170">
        <v>0</v>
      </c>
      <c r="K36" s="51"/>
    </row>
    <row r="37" hidden="1" s="1" customFormat="1" ht="14.4" customHeight="1">
      <c r="B37" s="46"/>
      <c r="C37" s="47"/>
      <c r="D37" s="47"/>
      <c r="E37" s="55" t="s">
        <v>44</v>
      </c>
      <c r="F37" s="170">
        <f>ROUND(SUM(BH91:BH97), 2)</f>
        <v>0</v>
      </c>
      <c r="G37" s="47"/>
      <c r="H37" s="47"/>
      <c r="I37" s="171">
        <v>0.14999999999999999</v>
      </c>
      <c r="J37" s="170">
        <v>0</v>
      </c>
      <c r="K37" s="51"/>
    </row>
    <row r="38" hidden="1" s="1" customFormat="1" ht="14.4" customHeight="1">
      <c r="B38" s="46"/>
      <c r="C38" s="47"/>
      <c r="D38" s="47"/>
      <c r="E38" s="55" t="s">
        <v>45</v>
      </c>
      <c r="F38" s="170">
        <f>ROUND(SUM(BI91:BI97),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01-11-01.11.1 -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J91</f>
        <v>0</v>
      </c>
      <c r="K64" s="51"/>
      <c r="AU64" s="24" t="s">
        <v>275</v>
      </c>
    </row>
    <row r="65" s="8" customFormat="1" ht="24.96" customHeight="1">
      <c r="B65" s="190"/>
      <c r="C65" s="191"/>
      <c r="D65" s="192" t="s">
        <v>279</v>
      </c>
      <c r="E65" s="193"/>
      <c r="F65" s="193"/>
      <c r="G65" s="193"/>
      <c r="H65" s="193"/>
      <c r="I65" s="194"/>
      <c r="J65" s="195">
        <f>J92</f>
        <v>0</v>
      </c>
      <c r="K65" s="196"/>
    </row>
    <row r="66" s="9" customFormat="1" ht="19.92" customHeight="1">
      <c r="B66" s="197"/>
      <c r="C66" s="198"/>
      <c r="D66" s="199" t="s">
        <v>280</v>
      </c>
      <c r="E66" s="200"/>
      <c r="F66" s="200"/>
      <c r="G66" s="200"/>
      <c r="H66" s="200"/>
      <c r="I66" s="201"/>
      <c r="J66" s="202">
        <f>J93</f>
        <v>0</v>
      </c>
      <c r="K66" s="203"/>
    </row>
    <row r="67" s="9" customFormat="1" ht="19.92" customHeight="1">
      <c r="B67" s="197"/>
      <c r="C67" s="198"/>
      <c r="D67" s="199" t="s">
        <v>281</v>
      </c>
      <c r="E67" s="200"/>
      <c r="F67" s="200"/>
      <c r="G67" s="200"/>
      <c r="H67" s="200"/>
      <c r="I67" s="201"/>
      <c r="J67" s="202">
        <f>J95</f>
        <v>0</v>
      </c>
      <c r="K67" s="203"/>
    </row>
    <row r="68" s="1" customFormat="1" ht="21.84" customHeight="1">
      <c r="B68" s="46"/>
      <c r="C68" s="47"/>
      <c r="D68" s="47"/>
      <c r="E68" s="47"/>
      <c r="F68" s="47"/>
      <c r="G68" s="47"/>
      <c r="H68" s="47"/>
      <c r="I68" s="157"/>
      <c r="J68" s="47"/>
      <c r="K68" s="51"/>
    </row>
    <row r="69" s="1" customFormat="1" ht="6.96" customHeight="1">
      <c r="B69" s="67"/>
      <c r="C69" s="68"/>
      <c r="D69" s="68"/>
      <c r="E69" s="68"/>
      <c r="F69" s="68"/>
      <c r="G69" s="68"/>
      <c r="H69" s="68"/>
      <c r="I69" s="179"/>
      <c r="J69" s="68"/>
      <c r="K69" s="69"/>
    </row>
    <row r="73" s="1" customFormat="1" ht="6.96" customHeight="1">
      <c r="B73" s="70"/>
      <c r="C73" s="71"/>
      <c r="D73" s="71"/>
      <c r="E73" s="71"/>
      <c r="F73" s="71"/>
      <c r="G73" s="71"/>
      <c r="H73" s="71"/>
      <c r="I73" s="182"/>
      <c r="J73" s="71"/>
      <c r="K73" s="71"/>
      <c r="L73" s="72"/>
    </row>
    <row r="74" s="1" customFormat="1" ht="36.96" customHeight="1">
      <c r="B74" s="46"/>
      <c r="C74" s="73" t="s">
        <v>282</v>
      </c>
      <c r="D74" s="74"/>
      <c r="E74" s="74"/>
      <c r="F74" s="74"/>
      <c r="G74" s="74"/>
      <c r="H74" s="74"/>
      <c r="I74" s="204"/>
      <c r="J74" s="74"/>
      <c r="K74" s="74"/>
      <c r="L74" s="72"/>
    </row>
    <row r="75" s="1" customFormat="1" ht="6.96" customHeight="1">
      <c r="B75" s="46"/>
      <c r="C75" s="74"/>
      <c r="D75" s="74"/>
      <c r="E75" s="74"/>
      <c r="F75" s="74"/>
      <c r="G75" s="74"/>
      <c r="H75" s="74"/>
      <c r="I75" s="204"/>
      <c r="J75" s="74"/>
      <c r="K75" s="74"/>
      <c r="L75" s="72"/>
    </row>
    <row r="76" s="1" customFormat="1" ht="14.4" customHeight="1">
      <c r="B76" s="46"/>
      <c r="C76" s="76" t="s">
        <v>18</v>
      </c>
      <c r="D76" s="74"/>
      <c r="E76" s="74"/>
      <c r="F76" s="74"/>
      <c r="G76" s="74"/>
      <c r="H76" s="74"/>
      <c r="I76" s="204"/>
      <c r="J76" s="74"/>
      <c r="K76" s="74"/>
      <c r="L76" s="72"/>
    </row>
    <row r="77" s="1" customFormat="1" ht="16.5" customHeight="1">
      <c r="B77" s="46"/>
      <c r="C77" s="74"/>
      <c r="D77" s="74"/>
      <c r="E77" s="205" t="str">
        <f>E7</f>
        <v>Oprava SZZ Děčín východ horní nádraží 1.změna</v>
      </c>
      <c r="F77" s="76"/>
      <c r="G77" s="76"/>
      <c r="H77" s="76"/>
      <c r="I77" s="204"/>
      <c r="J77" s="74"/>
      <c r="K77" s="74"/>
      <c r="L77" s="72"/>
    </row>
    <row r="78">
      <c r="B78" s="28"/>
      <c r="C78" s="76" t="s">
        <v>264</v>
      </c>
      <c r="D78" s="206"/>
      <c r="E78" s="206"/>
      <c r="F78" s="206"/>
      <c r="G78" s="206"/>
      <c r="H78" s="206"/>
      <c r="I78" s="149"/>
      <c r="J78" s="206"/>
      <c r="K78" s="206"/>
      <c r="L78" s="207"/>
    </row>
    <row r="79" ht="16.5" customHeight="1">
      <c r="B79" s="28"/>
      <c r="C79" s="206"/>
      <c r="D79" s="206"/>
      <c r="E79" s="205" t="s">
        <v>265</v>
      </c>
      <c r="F79" s="206"/>
      <c r="G79" s="206"/>
      <c r="H79" s="206"/>
      <c r="I79" s="149"/>
      <c r="J79" s="206"/>
      <c r="K79" s="206"/>
      <c r="L79" s="207"/>
    </row>
    <row r="80">
      <c r="B80" s="28"/>
      <c r="C80" s="76" t="s">
        <v>266</v>
      </c>
      <c r="D80" s="206"/>
      <c r="E80" s="206"/>
      <c r="F80" s="206"/>
      <c r="G80" s="206"/>
      <c r="H80" s="206"/>
      <c r="I80" s="149"/>
      <c r="J80" s="206"/>
      <c r="K80" s="206"/>
      <c r="L80" s="207"/>
    </row>
    <row r="81" s="1" customFormat="1" ht="16.5" customHeight="1">
      <c r="B81" s="46"/>
      <c r="C81" s="74"/>
      <c r="D81" s="74"/>
      <c r="E81" s="208" t="s">
        <v>267</v>
      </c>
      <c r="F81" s="74"/>
      <c r="G81" s="74"/>
      <c r="H81" s="74"/>
      <c r="I81" s="204"/>
      <c r="J81" s="74"/>
      <c r="K81" s="74"/>
      <c r="L81" s="72"/>
    </row>
    <row r="82" s="1" customFormat="1" ht="14.4" customHeight="1">
      <c r="B82" s="46"/>
      <c r="C82" s="76" t="s">
        <v>268</v>
      </c>
      <c r="D82" s="74"/>
      <c r="E82" s="74"/>
      <c r="F82" s="74"/>
      <c r="G82" s="74"/>
      <c r="H82" s="74"/>
      <c r="I82" s="204"/>
      <c r="J82" s="74"/>
      <c r="K82" s="74"/>
      <c r="L82" s="72"/>
    </row>
    <row r="83" s="1" customFormat="1" ht="17.25" customHeight="1">
      <c r="B83" s="46"/>
      <c r="C83" s="74"/>
      <c r="D83" s="74"/>
      <c r="E83" s="82" t="str">
        <f>E13</f>
        <v>PS 01-11-01.11.1 - ÚRS</v>
      </c>
      <c r="F83" s="74"/>
      <c r="G83" s="74"/>
      <c r="H83" s="74"/>
      <c r="I83" s="204"/>
      <c r="J83" s="74"/>
      <c r="K83" s="74"/>
      <c r="L83" s="72"/>
    </row>
    <row r="84" s="1" customFormat="1" ht="6.96" customHeight="1">
      <c r="B84" s="46"/>
      <c r="C84" s="74"/>
      <c r="D84" s="74"/>
      <c r="E84" s="74"/>
      <c r="F84" s="74"/>
      <c r="G84" s="74"/>
      <c r="H84" s="74"/>
      <c r="I84" s="204"/>
      <c r="J84" s="74"/>
      <c r="K84" s="74"/>
      <c r="L84" s="72"/>
    </row>
    <row r="85" s="1" customFormat="1" ht="18" customHeight="1">
      <c r="B85" s="46"/>
      <c r="C85" s="76" t="s">
        <v>23</v>
      </c>
      <c r="D85" s="74"/>
      <c r="E85" s="74"/>
      <c r="F85" s="209" t="str">
        <f>F16</f>
        <v>Děčín</v>
      </c>
      <c r="G85" s="74"/>
      <c r="H85" s="74"/>
      <c r="I85" s="210" t="s">
        <v>25</v>
      </c>
      <c r="J85" s="85" t="str">
        <f>IF(J16="","",J16)</f>
        <v>24. 8. 2018</v>
      </c>
      <c r="K85" s="74"/>
      <c r="L85" s="72"/>
    </row>
    <row r="86" s="1" customFormat="1" ht="6.96" customHeight="1">
      <c r="B86" s="46"/>
      <c r="C86" s="74"/>
      <c r="D86" s="74"/>
      <c r="E86" s="74"/>
      <c r="F86" s="74"/>
      <c r="G86" s="74"/>
      <c r="H86" s="74"/>
      <c r="I86" s="204"/>
      <c r="J86" s="74"/>
      <c r="K86" s="74"/>
      <c r="L86" s="72"/>
    </row>
    <row r="87" s="1" customFormat="1">
      <c r="B87" s="46"/>
      <c r="C87" s="76" t="s">
        <v>27</v>
      </c>
      <c r="D87" s="74"/>
      <c r="E87" s="74"/>
      <c r="F87" s="209" t="str">
        <f>E19</f>
        <v xml:space="preserve"> </v>
      </c>
      <c r="G87" s="74"/>
      <c r="H87" s="74"/>
      <c r="I87" s="210" t="s">
        <v>32</v>
      </c>
      <c r="J87" s="209" t="str">
        <f>E25</f>
        <v xml:space="preserve"> </v>
      </c>
      <c r="K87" s="74"/>
      <c r="L87" s="72"/>
    </row>
    <row r="88" s="1" customFormat="1" ht="14.4" customHeight="1">
      <c r="B88" s="46"/>
      <c r="C88" s="76" t="s">
        <v>30</v>
      </c>
      <c r="D88" s="74"/>
      <c r="E88" s="74"/>
      <c r="F88" s="209" t="str">
        <f>IF(E22="","",E22)</f>
        <v/>
      </c>
      <c r="G88" s="74"/>
      <c r="H88" s="74"/>
      <c r="I88" s="204"/>
      <c r="J88" s="74"/>
      <c r="K88" s="74"/>
      <c r="L88" s="72"/>
    </row>
    <row r="89" s="1" customFormat="1" ht="10.32" customHeight="1">
      <c r="B89" s="46"/>
      <c r="C89" s="74"/>
      <c r="D89" s="74"/>
      <c r="E89" s="74"/>
      <c r="F89" s="74"/>
      <c r="G89" s="74"/>
      <c r="H89" s="74"/>
      <c r="I89" s="204"/>
      <c r="J89" s="74"/>
      <c r="K89" s="74"/>
      <c r="L89" s="72"/>
    </row>
    <row r="90" s="10" customFormat="1" ht="29.28" customHeight="1">
      <c r="B90" s="211"/>
      <c r="C90" s="212" t="s">
        <v>283</v>
      </c>
      <c r="D90" s="213" t="s">
        <v>55</v>
      </c>
      <c r="E90" s="213" t="s">
        <v>51</v>
      </c>
      <c r="F90" s="213" t="s">
        <v>284</v>
      </c>
      <c r="G90" s="213" t="s">
        <v>285</v>
      </c>
      <c r="H90" s="213" t="s">
        <v>286</v>
      </c>
      <c r="I90" s="214" t="s">
        <v>287</v>
      </c>
      <c r="J90" s="213" t="s">
        <v>273</v>
      </c>
      <c r="K90" s="215" t="s">
        <v>288</v>
      </c>
      <c r="L90" s="216"/>
      <c r="M90" s="102" t="s">
        <v>289</v>
      </c>
      <c r="N90" s="103" t="s">
        <v>40</v>
      </c>
      <c r="O90" s="103" t="s">
        <v>290</v>
      </c>
      <c r="P90" s="103" t="s">
        <v>291</v>
      </c>
      <c r="Q90" s="103" t="s">
        <v>292</v>
      </c>
      <c r="R90" s="103" t="s">
        <v>293</v>
      </c>
      <c r="S90" s="103" t="s">
        <v>294</v>
      </c>
      <c r="T90" s="104" t="s">
        <v>295</v>
      </c>
    </row>
    <row r="91" s="1" customFormat="1" ht="29.28" customHeight="1">
      <c r="B91" s="46"/>
      <c r="C91" s="108" t="s">
        <v>274</v>
      </c>
      <c r="D91" s="74"/>
      <c r="E91" s="74"/>
      <c r="F91" s="74"/>
      <c r="G91" s="74"/>
      <c r="H91" s="74"/>
      <c r="I91" s="204"/>
      <c r="J91" s="217">
        <f>BK91</f>
        <v>0</v>
      </c>
      <c r="K91" s="74"/>
      <c r="L91" s="72"/>
      <c r="M91" s="105"/>
      <c r="N91" s="106"/>
      <c r="O91" s="106"/>
      <c r="P91" s="218">
        <f>P92</f>
        <v>0</v>
      </c>
      <c r="Q91" s="106"/>
      <c r="R91" s="218">
        <f>R92</f>
        <v>0</v>
      </c>
      <c r="S91" s="106"/>
      <c r="T91" s="219">
        <f>T92</f>
        <v>0</v>
      </c>
      <c r="AT91" s="24" t="s">
        <v>69</v>
      </c>
      <c r="AU91" s="24" t="s">
        <v>275</v>
      </c>
      <c r="BK91" s="220">
        <f>BK92</f>
        <v>0</v>
      </c>
    </row>
    <row r="92" s="11" customFormat="1" ht="37.44001" customHeight="1">
      <c r="B92" s="221"/>
      <c r="C92" s="222"/>
      <c r="D92" s="223" t="s">
        <v>69</v>
      </c>
      <c r="E92" s="224" t="s">
        <v>333</v>
      </c>
      <c r="F92" s="224" t="s">
        <v>358</v>
      </c>
      <c r="G92" s="222"/>
      <c r="H92" s="222"/>
      <c r="I92" s="225"/>
      <c r="J92" s="226">
        <f>BK92</f>
        <v>0</v>
      </c>
      <c r="K92" s="222"/>
      <c r="L92" s="227"/>
      <c r="M92" s="228"/>
      <c r="N92" s="229"/>
      <c r="O92" s="229"/>
      <c r="P92" s="230">
        <f>P93+P95</f>
        <v>0</v>
      </c>
      <c r="Q92" s="229"/>
      <c r="R92" s="230">
        <f>R93+R95</f>
        <v>0</v>
      </c>
      <c r="S92" s="229"/>
      <c r="T92" s="231">
        <f>T93+T95</f>
        <v>0</v>
      </c>
      <c r="AR92" s="232" t="s">
        <v>85</v>
      </c>
      <c r="AT92" s="233" t="s">
        <v>69</v>
      </c>
      <c r="AU92" s="233" t="s">
        <v>70</v>
      </c>
      <c r="AY92" s="232" t="s">
        <v>298</v>
      </c>
      <c r="BK92" s="234">
        <f>BK93+BK95</f>
        <v>0</v>
      </c>
    </row>
    <row r="93" s="11" customFormat="1" ht="19.92" customHeight="1">
      <c r="B93" s="221"/>
      <c r="C93" s="222"/>
      <c r="D93" s="223" t="s">
        <v>69</v>
      </c>
      <c r="E93" s="235" t="s">
        <v>359</v>
      </c>
      <c r="F93" s="235" t="s">
        <v>360</v>
      </c>
      <c r="G93" s="222"/>
      <c r="H93" s="222"/>
      <c r="I93" s="225"/>
      <c r="J93" s="236">
        <f>BK93</f>
        <v>0</v>
      </c>
      <c r="K93" s="222"/>
      <c r="L93" s="227"/>
      <c r="M93" s="228"/>
      <c r="N93" s="229"/>
      <c r="O93" s="229"/>
      <c r="P93" s="230">
        <f>P94</f>
        <v>0</v>
      </c>
      <c r="Q93" s="229"/>
      <c r="R93" s="230">
        <f>R94</f>
        <v>0</v>
      </c>
      <c r="S93" s="229"/>
      <c r="T93" s="231">
        <f>T94</f>
        <v>0</v>
      </c>
      <c r="AR93" s="232" t="s">
        <v>85</v>
      </c>
      <c r="AT93" s="233" t="s">
        <v>69</v>
      </c>
      <c r="AU93" s="233" t="s">
        <v>16</v>
      </c>
      <c r="AY93" s="232" t="s">
        <v>298</v>
      </c>
      <c r="BK93" s="234">
        <f>BK94</f>
        <v>0</v>
      </c>
    </row>
    <row r="94" s="1" customFormat="1" ht="25.5" customHeight="1">
      <c r="B94" s="46"/>
      <c r="C94" s="237" t="s">
        <v>16</v>
      </c>
      <c r="D94" s="237" t="s">
        <v>300</v>
      </c>
      <c r="E94" s="238" t="s">
        <v>1654</v>
      </c>
      <c r="F94" s="239" t="s">
        <v>1655</v>
      </c>
      <c r="G94" s="240" t="s">
        <v>341</v>
      </c>
      <c r="H94" s="241">
        <v>2</v>
      </c>
      <c r="I94" s="242"/>
      <c r="J94" s="243">
        <f>ROUND(I94*H94,2)</f>
        <v>0</v>
      </c>
      <c r="K94" s="239" t="s">
        <v>1656</v>
      </c>
      <c r="L94" s="72"/>
      <c r="M94" s="244" t="s">
        <v>21</v>
      </c>
      <c r="N94" s="245" t="s">
        <v>41</v>
      </c>
      <c r="O94" s="47"/>
      <c r="P94" s="246">
        <f>O94*H94</f>
        <v>0</v>
      </c>
      <c r="Q94" s="246">
        <v>0</v>
      </c>
      <c r="R94" s="246">
        <f>Q94*H94</f>
        <v>0</v>
      </c>
      <c r="S94" s="246">
        <v>0</v>
      </c>
      <c r="T94" s="247">
        <f>S94*H94</f>
        <v>0</v>
      </c>
      <c r="AR94" s="24" t="s">
        <v>364</v>
      </c>
      <c r="AT94" s="24" t="s">
        <v>300</v>
      </c>
      <c r="AU94" s="24" t="s">
        <v>78</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364</v>
      </c>
      <c r="BM94" s="24" t="s">
        <v>1657</v>
      </c>
    </row>
    <row r="95" s="11" customFormat="1" ht="29.88" customHeight="1">
      <c r="B95" s="221"/>
      <c r="C95" s="222"/>
      <c r="D95" s="223" t="s">
        <v>69</v>
      </c>
      <c r="E95" s="235" t="s">
        <v>372</v>
      </c>
      <c r="F95" s="235" t="s">
        <v>373</v>
      </c>
      <c r="G95" s="222"/>
      <c r="H95" s="222"/>
      <c r="I95" s="225"/>
      <c r="J95" s="236">
        <f>BK95</f>
        <v>0</v>
      </c>
      <c r="K95" s="222"/>
      <c r="L95" s="227"/>
      <c r="M95" s="228"/>
      <c r="N95" s="229"/>
      <c r="O95" s="229"/>
      <c r="P95" s="230">
        <f>SUM(P96:P97)</f>
        <v>0</v>
      </c>
      <c r="Q95" s="229"/>
      <c r="R95" s="230">
        <f>SUM(R96:R97)</f>
        <v>0</v>
      </c>
      <c r="S95" s="229"/>
      <c r="T95" s="231">
        <f>SUM(T96:T97)</f>
        <v>0</v>
      </c>
      <c r="AR95" s="232" t="s">
        <v>85</v>
      </c>
      <c r="AT95" s="233" t="s">
        <v>69</v>
      </c>
      <c r="AU95" s="233" t="s">
        <v>16</v>
      </c>
      <c r="AY95" s="232" t="s">
        <v>298</v>
      </c>
      <c r="BK95" s="234">
        <f>SUM(BK96:BK97)</f>
        <v>0</v>
      </c>
    </row>
    <row r="96" s="1" customFormat="1" ht="51" customHeight="1">
      <c r="B96" s="46"/>
      <c r="C96" s="237" t="s">
        <v>78</v>
      </c>
      <c r="D96" s="237" t="s">
        <v>300</v>
      </c>
      <c r="E96" s="238" t="s">
        <v>1658</v>
      </c>
      <c r="F96" s="239" t="s">
        <v>1659</v>
      </c>
      <c r="G96" s="240" t="s">
        <v>341</v>
      </c>
      <c r="H96" s="241">
        <v>6</v>
      </c>
      <c r="I96" s="242"/>
      <c r="J96" s="243">
        <f>ROUND(I96*H96,2)</f>
        <v>0</v>
      </c>
      <c r="K96" s="239" t="s">
        <v>304</v>
      </c>
      <c r="L96" s="72"/>
      <c r="M96" s="244" t="s">
        <v>21</v>
      </c>
      <c r="N96" s="245" t="s">
        <v>41</v>
      </c>
      <c r="O96" s="47"/>
      <c r="P96" s="246">
        <f>O96*H96</f>
        <v>0</v>
      </c>
      <c r="Q96" s="246">
        <v>0</v>
      </c>
      <c r="R96" s="246">
        <f>Q96*H96</f>
        <v>0</v>
      </c>
      <c r="S96" s="246">
        <v>0</v>
      </c>
      <c r="T96" s="247">
        <f>S96*H96</f>
        <v>0</v>
      </c>
      <c r="AR96" s="24" t="s">
        <v>364</v>
      </c>
      <c r="AT96" s="24" t="s">
        <v>300</v>
      </c>
      <c r="AU96" s="24" t="s">
        <v>78</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364</v>
      </c>
      <c r="BM96" s="24" t="s">
        <v>1660</v>
      </c>
    </row>
    <row r="97" s="1" customFormat="1" ht="51" customHeight="1">
      <c r="B97" s="46"/>
      <c r="C97" s="237" t="s">
        <v>85</v>
      </c>
      <c r="D97" s="237" t="s">
        <v>300</v>
      </c>
      <c r="E97" s="238" t="s">
        <v>609</v>
      </c>
      <c r="F97" s="239" t="s">
        <v>610</v>
      </c>
      <c r="G97" s="240" t="s">
        <v>341</v>
      </c>
      <c r="H97" s="241">
        <v>2</v>
      </c>
      <c r="I97" s="242"/>
      <c r="J97" s="243">
        <f>ROUND(I97*H97,2)</f>
        <v>0</v>
      </c>
      <c r="K97" s="239" t="s">
        <v>304</v>
      </c>
      <c r="L97" s="72"/>
      <c r="M97" s="244" t="s">
        <v>21</v>
      </c>
      <c r="N97" s="294" t="s">
        <v>41</v>
      </c>
      <c r="O97" s="295"/>
      <c r="P97" s="296">
        <f>O97*H97</f>
        <v>0</v>
      </c>
      <c r="Q97" s="296">
        <v>0</v>
      </c>
      <c r="R97" s="296">
        <f>Q97*H97</f>
        <v>0</v>
      </c>
      <c r="S97" s="296">
        <v>0</v>
      </c>
      <c r="T97" s="297">
        <f>S97*H97</f>
        <v>0</v>
      </c>
      <c r="AR97" s="24" t="s">
        <v>364</v>
      </c>
      <c r="AT97" s="24" t="s">
        <v>300</v>
      </c>
      <c r="AU97" s="24" t="s">
        <v>78</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364</v>
      </c>
      <c r="BM97" s="24" t="s">
        <v>1661</v>
      </c>
    </row>
    <row r="98" s="1" customFormat="1" ht="6.96" customHeight="1">
      <c r="B98" s="67"/>
      <c r="C98" s="68"/>
      <c r="D98" s="68"/>
      <c r="E98" s="68"/>
      <c r="F98" s="68"/>
      <c r="G98" s="68"/>
      <c r="H98" s="68"/>
      <c r="I98" s="179"/>
      <c r="J98" s="68"/>
      <c r="K98" s="68"/>
      <c r="L98" s="72"/>
    </row>
  </sheetData>
  <sheetProtection sheet="1" autoFilter="0" formatColumns="0" formatRows="0" objects="1" scenarios="1" spinCount="100000" saltValue="O2NOfT4BxrmtOVHuaD6OwLULneyDRoTa4oRU/2oy36l/iFEOODv3IkokapfdxkOxTdsBPqoeK43YFYmTvaeYAQ==" hashValue="JdRnXF/lkjmvRCASRYH2Ao4aa9dA6tflD4PhvhaVEymXkPDRQPWNs11Bww0ocwZcjWCqlq1IazAJ1sFOSqt1dQ==" algorithmName="SHA-512" password="CC35"/>
  <autoFilter ref="C90:K97"/>
  <mergeCells count="16">
    <mergeCell ref="E7:H7"/>
    <mergeCell ref="E11:H11"/>
    <mergeCell ref="E9:H9"/>
    <mergeCell ref="E13:H13"/>
    <mergeCell ref="E28:H28"/>
    <mergeCell ref="E49:H49"/>
    <mergeCell ref="E53:H53"/>
    <mergeCell ref="E51:H51"/>
    <mergeCell ref="E55:H55"/>
    <mergeCell ref="J59:J60"/>
    <mergeCell ref="E77:H77"/>
    <mergeCell ref="E81:H81"/>
    <mergeCell ref="E79:H79"/>
    <mergeCell ref="E83:H83"/>
    <mergeCell ref="G1:H1"/>
    <mergeCell ref="L2:V2"/>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158</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1662</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ROUND(SUM(BE89:BE111), 2)</f>
        <v>0</v>
      </c>
      <c r="G34" s="47"/>
      <c r="H34" s="47"/>
      <c r="I34" s="171">
        <v>0.20999999999999999</v>
      </c>
      <c r="J34" s="170">
        <f>ROUND(ROUND((SUM(BE89:BE111)), 2)*I34, 2)</f>
        <v>0</v>
      </c>
      <c r="K34" s="51"/>
    </row>
    <row r="35" s="1" customFormat="1" ht="14.4" customHeight="1">
      <c r="B35" s="46"/>
      <c r="C35" s="47"/>
      <c r="D35" s="47"/>
      <c r="E35" s="55" t="s">
        <v>42</v>
      </c>
      <c r="F35" s="170">
        <f>ROUND(SUM(BF89:BF111), 2)</f>
        <v>0</v>
      </c>
      <c r="G35" s="47"/>
      <c r="H35" s="47"/>
      <c r="I35" s="171">
        <v>0.14999999999999999</v>
      </c>
      <c r="J35" s="170">
        <f>ROUND(ROUND((SUM(BF89:BF111)), 2)*I35, 2)</f>
        <v>0</v>
      </c>
      <c r="K35" s="51"/>
    </row>
    <row r="36" hidden="1" s="1" customFormat="1" ht="14.4" customHeight="1">
      <c r="B36" s="46"/>
      <c r="C36" s="47"/>
      <c r="D36" s="47"/>
      <c r="E36" s="55" t="s">
        <v>43</v>
      </c>
      <c r="F36" s="170">
        <f>ROUND(SUM(BG89:BG111), 2)</f>
        <v>0</v>
      </c>
      <c r="G36" s="47"/>
      <c r="H36" s="47"/>
      <c r="I36" s="171">
        <v>0.20999999999999999</v>
      </c>
      <c r="J36" s="170">
        <v>0</v>
      </c>
      <c r="K36" s="51"/>
    </row>
    <row r="37" hidden="1" s="1" customFormat="1" ht="14.4" customHeight="1">
      <c r="B37" s="46"/>
      <c r="C37" s="47"/>
      <c r="D37" s="47"/>
      <c r="E37" s="55" t="s">
        <v>44</v>
      </c>
      <c r="F37" s="170">
        <f>ROUND(SUM(BH89:BH111), 2)</f>
        <v>0</v>
      </c>
      <c r="G37" s="47"/>
      <c r="H37" s="47"/>
      <c r="I37" s="171">
        <v>0.14999999999999999</v>
      </c>
      <c r="J37" s="170">
        <v>0</v>
      </c>
      <c r="K37" s="51"/>
    </row>
    <row r="38" hidden="1" s="1" customFormat="1" ht="14.4" customHeight="1">
      <c r="B38" s="46"/>
      <c r="C38" s="47"/>
      <c r="D38" s="47"/>
      <c r="E38" s="55" t="s">
        <v>45</v>
      </c>
      <c r="F38" s="170">
        <f>ROUND(SUM(BI89:BI111),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01-11-01.11.2 -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01-11-01.11.2 -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SUM(P91:P111)</f>
        <v>0</v>
      </c>
      <c r="Q90" s="229"/>
      <c r="R90" s="230">
        <f>SUM(R91:R111)</f>
        <v>0</v>
      </c>
      <c r="S90" s="229"/>
      <c r="T90" s="231">
        <f>SUM(T91:T111)</f>
        <v>0</v>
      </c>
      <c r="AR90" s="232" t="s">
        <v>90</v>
      </c>
      <c r="AT90" s="233" t="s">
        <v>69</v>
      </c>
      <c r="AU90" s="233" t="s">
        <v>70</v>
      </c>
      <c r="AY90" s="232" t="s">
        <v>298</v>
      </c>
      <c r="BK90" s="234">
        <f>SUM(BK91:BK111)</f>
        <v>0</v>
      </c>
    </row>
    <row r="91" s="1" customFormat="1" ht="51" customHeight="1">
      <c r="B91" s="46"/>
      <c r="C91" s="237" t="s">
        <v>16</v>
      </c>
      <c r="D91" s="237" t="s">
        <v>300</v>
      </c>
      <c r="E91" s="238" t="s">
        <v>1663</v>
      </c>
      <c r="F91" s="239" t="s">
        <v>1664</v>
      </c>
      <c r="G91" s="240" t="s">
        <v>341</v>
      </c>
      <c r="H91" s="241">
        <v>6</v>
      </c>
      <c r="I91" s="242"/>
      <c r="J91" s="243">
        <f>ROUND(I91*H91,2)</f>
        <v>0</v>
      </c>
      <c r="K91" s="239" t="s">
        <v>1394</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1665</v>
      </c>
    </row>
    <row r="92" s="1" customFormat="1" ht="76.5" customHeight="1">
      <c r="B92" s="46"/>
      <c r="C92" s="237" t="s">
        <v>78</v>
      </c>
      <c r="D92" s="237" t="s">
        <v>300</v>
      </c>
      <c r="E92" s="238" t="s">
        <v>1666</v>
      </c>
      <c r="F92" s="239" t="s">
        <v>1667</v>
      </c>
      <c r="G92" s="240" t="s">
        <v>318</v>
      </c>
      <c r="H92" s="241">
        <v>380</v>
      </c>
      <c r="I92" s="242"/>
      <c r="J92" s="243">
        <f>ROUND(I92*H92,2)</f>
        <v>0</v>
      </c>
      <c r="K92" s="239" t="s">
        <v>403</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1668</v>
      </c>
    </row>
    <row r="93" s="1" customFormat="1" ht="63.75" customHeight="1">
      <c r="B93" s="46"/>
      <c r="C93" s="237" t="s">
        <v>85</v>
      </c>
      <c r="D93" s="237" t="s">
        <v>300</v>
      </c>
      <c r="E93" s="238" t="s">
        <v>524</v>
      </c>
      <c r="F93" s="239" t="s">
        <v>525</v>
      </c>
      <c r="G93" s="240" t="s">
        <v>341</v>
      </c>
      <c r="H93" s="241">
        <v>16</v>
      </c>
      <c r="I93" s="242"/>
      <c r="J93" s="243">
        <f>ROUND(I93*H93,2)</f>
        <v>0</v>
      </c>
      <c r="K93" s="239" t="s">
        <v>1394</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1669</v>
      </c>
    </row>
    <row r="94" s="1" customFormat="1" ht="25.5" customHeight="1">
      <c r="B94" s="46"/>
      <c r="C94" s="284" t="s">
        <v>90</v>
      </c>
      <c r="D94" s="284" t="s">
        <v>333</v>
      </c>
      <c r="E94" s="285" t="s">
        <v>457</v>
      </c>
      <c r="F94" s="286" t="s">
        <v>458</v>
      </c>
      <c r="G94" s="287" t="s">
        <v>318</v>
      </c>
      <c r="H94" s="288">
        <v>380</v>
      </c>
      <c r="I94" s="289"/>
      <c r="J94" s="290">
        <f>ROUND(I94*H94,2)</f>
        <v>0</v>
      </c>
      <c r="K94" s="286" t="s">
        <v>403</v>
      </c>
      <c r="L94" s="291"/>
      <c r="M94" s="292" t="s">
        <v>21</v>
      </c>
      <c r="N94" s="293" t="s">
        <v>41</v>
      </c>
      <c r="O94" s="47"/>
      <c r="P94" s="246">
        <f>O94*H94</f>
        <v>0</v>
      </c>
      <c r="Q94" s="246">
        <v>0</v>
      </c>
      <c r="R94" s="246">
        <f>Q94*H94</f>
        <v>0</v>
      </c>
      <c r="S94" s="246">
        <v>0</v>
      </c>
      <c r="T94" s="247">
        <f>S94*H94</f>
        <v>0</v>
      </c>
      <c r="AR94" s="24" t="s">
        <v>370</v>
      </c>
      <c r="AT94" s="24" t="s">
        <v>333</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370</v>
      </c>
      <c r="BM94" s="24" t="s">
        <v>1670</v>
      </c>
    </row>
    <row r="95" s="1" customFormat="1" ht="25.5" customHeight="1">
      <c r="B95" s="46"/>
      <c r="C95" s="284" t="s">
        <v>328</v>
      </c>
      <c r="D95" s="284" t="s">
        <v>333</v>
      </c>
      <c r="E95" s="285" t="s">
        <v>1671</v>
      </c>
      <c r="F95" s="286" t="s">
        <v>1672</v>
      </c>
      <c r="G95" s="287" t="s">
        <v>341</v>
      </c>
      <c r="H95" s="288">
        <v>6</v>
      </c>
      <c r="I95" s="289"/>
      <c r="J95" s="290">
        <f>ROUND(I95*H95,2)</f>
        <v>0</v>
      </c>
      <c r="K95" s="286" t="s">
        <v>403</v>
      </c>
      <c r="L95" s="291"/>
      <c r="M95" s="292" t="s">
        <v>21</v>
      </c>
      <c r="N95" s="293" t="s">
        <v>41</v>
      </c>
      <c r="O95" s="47"/>
      <c r="P95" s="246">
        <f>O95*H95</f>
        <v>0</v>
      </c>
      <c r="Q95" s="246">
        <v>0</v>
      </c>
      <c r="R95" s="246">
        <f>Q95*H95</f>
        <v>0</v>
      </c>
      <c r="S95" s="246">
        <v>0</v>
      </c>
      <c r="T95" s="247">
        <f>S95*H95</f>
        <v>0</v>
      </c>
      <c r="AR95" s="24" t="s">
        <v>370</v>
      </c>
      <c r="AT95" s="24" t="s">
        <v>333</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370</v>
      </c>
      <c r="BM95" s="24" t="s">
        <v>1673</v>
      </c>
    </row>
    <row r="96" s="1" customFormat="1" ht="25.5" customHeight="1">
      <c r="B96" s="46"/>
      <c r="C96" s="284" t="s">
        <v>332</v>
      </c>
      <c r="D96" s="284" t="s">
        <v>333</v>
      </c>
      <c r="E96" s="285" t="s">
        <v>1674</v>
      </c>
      <c r="F96" s="286" t="s">
        <v>1675</v>
      </c>
      <c r="G96" s="287" t="s">
        <v>341</v>
      </c>
      <c r="H96" s="288">
        <v>1</v>
      </c>
      <c r="I96" s="289"/>
      <c r="J96" s="290">
        <f>ROUND(I96*H96,2)</f>
        <v>0</v>
      </c>
      <c r="K96" s="286" t="s">
        <v>1394</v>
      </c>
      <c r="L96" s="291"/>
      <c r="M96" s="292" t="s">
        <v>21</v>
      </c>
      <c r="N96" s="293" t="s">
        <v>41</v>
      </c>
      <c r="O96" s="47"/>
      <c r="P96" s="246">
        <f>O96*H96</f>
        <v>0</v>
      </c>
      <c r="Q96" s="246">
        <v>0</v>
      </c>
      <c r="R96" s="246">
        <f>Q96*H96</f>
        <v>0</v>
      </c>
      <c r="S96" s="246">
        <v>0</v>
      </c>
      <c r="T96" s="247">
        <f>S96*H96</f>
        <v>0</v>
      </c>
      <c r="AR96" s="24" t="s">
        <v>370</v>
      </c>
      <c r="AT96" s="24" t="s">
        <v>333</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370</v>
      </c>
      <c r="BM96" s="24" t="s">
        <v>1676</v>
      </c>
    </row>
    <row r="97" s="1" customFormat="1" ht="38.25" customHeight="1">
      <c r="B97" s="46"/>
      <c r="C97" s="284" t="s">
        <v>338</v>
      </c>
      <c r="D97" s="284" t="s">
        <v>333</v>
      </c>
      <c r="E97" s="285" t="s">
        <v>1677</v>
      </c>
      <c r="F97" s="286" t="s">
        <v>1678</v>
      </c>
      <c r="G97" s="287" t="s">
        <v>341</v>
      </c>
      <c r="H97" s="288">
        <v>1</v>
      </c>
      <c r="I97" s="289"/>
      <c r="J97" s="290">
        <f>ROUND(I97*H97,2)</f>
        <v>0</v>
      </c>
      <c r="K97" s="286" t="s">
        <v>1394</v>
      </c>
      <c r="L97" s="291"/>
      <c r="M97" s="292" t="s">
        <v>21</v>
      </c>
      <c r="N97" s="293" t="s">
        <v>41</v>
      </c>
      <c r="O97" s="47"/>
      <c r="P97" s="246">
        <f>O97*H97</f>
        <v>0</v>
      </c>
      <c r="Q97" s="246">
        <v>0</v>
      </c>
      <c r="R97" s="246">
        <f>Q97*H97</f>
        <v>0</v>
      </c>
      <c r="S97" s="246">
        <v>0</v>
      </c>
      <c r="T97" s="247">
        <f>S97*H97</f>
        <v>0</v>
      </c>
      <c r="AR97" s="24" t="s">
        <v>370</v>
      </c>
      <c r="AT97" s="24" t="s">
        <v>333</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370</v>
      </c>
      <c r="BM97" s="24" t="s">
        <v>1679</v>
      </c>
    </row>
    <row r="98" s="1" customFormat="1" ht="25.5" customHeight="1">
      <c r="B98" s="46"/>
      <c r="C98" s="284" t="s">
        <v>336</v>
      </c>
      <c r="D98" s="284" t="s">
        <v>333</v>
      </c>
      <c r="E98" s="285" t="s">
        <v>1680</v>
      </c>
      <c r="F98" s="286" t="s">
        <v>1681</v>
      </c>
      <c r="G98" s="287" t="s">
        <v>341</v>
      </c>
      <c r="H98" s="288">
        <v>1</v>
      </c>
      <c r="I98" s="289"/>
      <c r="J98" s="290">
        <f>ROUND(I98*H98,2)</f>
        <v>0</v>
      </c>
      <c r="K98" s="286" t="s">
        <v>21</v>
      </c>
      <c r="L98" s="291"/>
      <c r="M98" s="292" t="s">
        <v>21</v>
      </c>
      <c r="N98" s="293" t="s">
        <v>41</v>
      </c>
      <c r="O98" s="47"/>
      <c r="P98" s="246">
        <f>O98*H98</f>
        <v>0</v>
      </c>
      <c r="Q98" s="246">
        <v>0</v>
      </c>
      <c r="R98" s="246">
        <f>Q98*H98</f>
        <v>0</v>
      </c>
      <c r="S98" s="246">
        <v>0</v>
      </c>
      <c r="T98" s="247">
        <f>S98*H98</f>
        <v>0</v>
      </c>
      <c r="AR98" s="24" t="s">
        <v>370</v>
      </c>
      <c r="AT98" s="24" t="s">
        <v>333</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370</v>
      </c>
      <c r="BM98" s="24" t="s">
        <v>1682</v>
      </c>
    </row>
    <row r="99" s="1" customFormat="1" ht="25.5" customHeight="1">
      <c r="B99" s="46"/>
      <c r="C99" s="284" t="s">
        <v>346</v>
      </c>
      <c r="D99" s="284" t="s">
        <v>333</v>
      </c>
      <c r="E99" s="285" t="s">
        <v>1683</v>
      </c>
      <c r="F99" s="286" t="s">
        <v>1684</v>
      </c>
      <c r="G99" s="287" t="s">
        <v>341</v>
      </c>
      <c r="H99" s="288">
        <v>1</v>
      </c>
      <c r="I99" s="289"/>
      <c r="J99" s="290">
        <f>ROUND(I99*H99,2)</f>
        <v>0</v>
      </c>
      <c r="K99" s="286" t="s">
        <v>1394</v>
      </c>
      <c r="L99" s="291"/>
      <c r="M99" s="292" t="s">
        <v>21</v>
      </c>
      <c r="N99" s="293" t="s">
        <v>41</v>
      </c>
      <c r="O99" s="47"/>
      <c r="P99" s="246">
        <f>O99*H99</f>
        <v>0</v>
      </c>
      <c r="Q99" s="246">
        <v>0</v>
      </c>
      <c r="R99" s="246">
        <f>Q99*H99</f>
        <v>0</v>
      </c>
      <c r="S99" s="246">
        <v>0</v>
      </c>
      <c r="T99" s="247">
        <f>S99*H99</f>
        <v>0</v>
      </c>
      <c r="AR99" s="24" t="s">
        <v>370</v>
      </c>
      <c r="AT99" s="24" t="s">
        <v>333</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370</v>
      </c>
      <c r="BM99" s="24" t="s">
        <v>1685</v>
      </c>
    </row>
    <row r="100" s="1" customFormat="1" ht="25.5" customHeight="1">
      <c r="B100" s="46"/>
      <c r="C100" s="237" t="s">
        <v>350</v>
      </c>
      <c r="D100" s="237" t="s">
        <v>300</v>
      </c>
      <c r="E100" s="238" t="s">
        <v>1686</v>
      </c>
      <c r="F100" s="239" t="s">
        <v>1687</v>
      </c>
      <c r="G100" s="240" t="s">
        <v>341</v>
      </c>
      <c r="H100" s="241">
        <v>1</v>
      </c>
      <c r="I100" s="242"/>
      <c r="J100" s="243">
        <f>ROUND(I100*H100,2)</f>
        <v>0</v>
      </c>
      <c r="K100" s="239" t="s">
        <v>1394</v>
      </c>
      <c r="L100" s="72"/>
      <c r="M100" s="244" t="s">
        <v>21</v>
      </c>
      <c r="N100" s="245" t="s">
        <v>41</v>
      </c>
      <c r="O100" s="47"/>
      <c r="P100" s="246">
        <f>O100*H100</f>
        <v>0</v>
      </c>
      <c r="Q100" s="246">
        <v>0</v>
      </c>
      <c r="R100" s="246">
        <f>Q100*H100</f>
        <v>0</v>
      </c>
      <c r="S100" s="246">
        <v>0</v>
      </c>
      <c r="T100" s="247">
        <f>S100*H100</f>
        <v>0</v>
      </c>
      <c r="AR100" s="24" t="s">
        <v>404</v>
      </c>
      <c r="AT100" s="24" t="s">
        <v>300</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404</v>
      </c>
      <c r="BM100" s="24" t="s">
        <v>1688</v>
      </c>
    </row>
    <row r="101" s="1" customFormat="1" ht="25.5" customHeight="1">
      <c r="B101" s="46"/>
      <c r="C101" s="237" t="s">
        <v>354</v>
      </c>
      <c r="D101" s="237" t="s">
        <v>300</v>
      </c>
      <c r="E101" s="238" t="s">
        <v>1689</v>
      </c>
      <c r="F101" s="239" t="s">
        <v>1690</v>
      </c>
      <c r="G101" s="240" t="s">
        <v>341</v>
      </c>
      <c r="H101" s="241">
        <v>1</v>
      </c>
      <c r="I101" s="242"/>
      <c r="J101" s="243">
        <f>ROUND(I101*H101,2)</f>
        <v>0</v>
      </c>
      <c r="K101" s="239" t="s">
        <v>1394</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1691</v>
      </c>
    </row>
    <row r="102" s="1" customFormat="1" ht="38.25" customHeight="1">
      <c r="B102" s="46"/>
      <c r="C102" s="237" t="s">
        <v>361</v>
      </c>
      <c r="D102" s="237" t="s">
        <v>300</v>
      </c>
      <c r="E102" s="238" t="s">
        <v>1692</v>
      </c>
      <c r="F102" s="239" t="s">
        <v>1693</v>
      </c>
      <c r="G102" s="240" t="s">
        <v>341</v>
      </c>
      <c r="H102" s="241">
        <v>6</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404</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404</v>
      </c>
      <c r="BM102" s="24" t="s">
        <v>1694</v>
      </c>
    </row>
    <row r="103" s="1" customFormat="1" ht="38.25" customHeight="1">
      <c r="B103" s="46"/>
      <c r="C103" s="237" t="s">
        <v>366</v>
      </c>
      <c r="D103" s="237" t="s">
        <v>300</v>
      </c>
      <c r="E103" s="238" t="s">
        <v>1695</v>
      </c>
      <c r="F103" s="239" t="s">
        <v>1696</v>
      </c>
      <c r="G103" s="240" t="s">
        <v>341</v>
      </c>
      <c r="H103" s="241">
        <v>2</v>
      </c>
      <c r="I103" s="242"/>
      <c r="J103" s="243">
        <f>ROUND(I103*H103,2)</f>
        <v>0</v>
      </c>
      <c r="K103" s="239" t="s">
        <v>403</v>
      </c>
      <c r="L103" s="72"/>
      <c r="M103" s="244" t="s">
        <v>21</v>
      </c>
      <c r="N103" s="245" t="s">
        <v>41</v>
      </c>
      <c r="O103" s="47"/>
      <c r="P103" s="246">
        <f>O103*H103</f>
        <v>0</v>
      </c>
      <c r="Q103" s="246">
        <v>0</v>
      </c>
      <c r="R103" s="246">
        <f>Q103*H103</f>
        <v>0</v>
      </c>
      <c r="S103" s="246">
        <v>0</v>
      </c>
      <c r="T103" s="247">
        <f>S103*H103</f>
        <v>0</v>
      </c>
      <c r="AR103" s="24" t="s">
        <v>404</v>
      </c>
      <c r="AT103" s="24" t="s">
        <v>300</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404</v>
      </c>
      <c r="BM103" s="24" t="s">
        <v>1697</v>
      </c>
    </row>
    <row r="104" s="1" customFormat="1" ht="25.5" customHeight="1">
      <c r="B104" s="46"/>
      <c r="C104" s="284" t="s">
        <v>374</v>
      </c>
      <c r="D104" s="284" t="s">
        <v>333</v>
      </c>
      <c r="E104" s="285" t="s">
        <v>1698</v>
      </c>
      <c r="F104" s="286" t="s">
        <v>1699</v>
      </c>
      <c r="G104" s="287" t="s">
        <v>341</v>
      </c>
      <c r="H104" s="288">
        <v>8</v>
      </c>
      <c r="I104" s="289"/>
      <c r="J104" s="290">
        <f>ROUND(I104*H104,2)</f>
        <v>0</v>
      </c>
      <c r="K104" s="286" t="s">
        <v>403</v>
      </c>
      <c r="L104" s="291"/>
      <c r="M104" s="292" t="s">
        <v>21</v>
      </c>
      <c r="N104" s="293" t="s">
        <v>41</v>
      </c>
      <c r="O104" s="47"/>
      <c r="P104" s="246">
        <f>O104*H104</f>
        <v>0</v>
      </c>
      <c r="Q104" s="246">
        <v>0</v>
      </c>
      <c r="R104" s="246">
        <f>Q104*H104</f>
        <v>0</v>
      </c>
      <c r="S104" s="246">
        <v>0</v>
      </c>
      <c r="T104" s="247">
        <f>S104*H104</f>
        <v>0</v>
      </c>
      <c r="AR104" s="24" t="s">
        <v>370</v>
      </c>
      <c r="AT104" s="24" t="s">
        <v>333</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370</v>
      </c>
      <c r="BM104" s="24" t="s">
        <v>1700</v>
      </c>
    </row>
    <row r="105" s="1" customFormat="1" ht="25.5" customHeight="1">
      <c r="B105" s="46"/>
      <c r="C105" s="284" t="s">
        <v>10</v>
      </c>
      <c r="D105" s="284" t="s">
        <v>333</v>
      </c>
      <c r="E105" s="285" t="s">
        <v>1701</v>
      </c>
      <c r="F105" s="286" t="s">
        <v>1702</v>
      </c>
      <c r="G105" s="287" t="s">
        <v>341</v>
      </c>
      <c r="H105" s="288">
        <v>2</v>
      </c>
      <c r="I105" s="289"/>
      <c r="J105" s="290">
        <f>ROUND(I105*H105,2)</f>
        <v>0</v>
      </c>
      <c r="K105" s="286" t="s">
        <v>403</v>
      </c>
      <c r="L105" s="291"/>
      <c r="M105" s="292" t="s">
        <v>21</v>
      </c>
      <c r="N105" s="293" t="s">
        <v>41</v>
      </c>
      <c r="O105" s="47"/>
      <c r="P105" s="246">
        <f>O105*H105</f>
        <v>0</v>
      </c>
      <c r="Q105" s="246">
        <v>0</v>
      </c>
      <c r="R105" s="246">
        <f>Q105*H105</f>
        <v>0</v>
      </c>
      <c r="S105" s="246">
        <v>0</v>
      </c>
      <c r="T105" s="247">
        <f>S105*H105</f>
        <v>0</v>
      </c>
      <c r="AR105" s="24" t="s">
        <v>370</v>
      </c>
      <c r="AT105" s="24" t="s">
        <v>333</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370</v>
      </c>
      <c r="BM105" s="24" t="s">
        <v>1703</v>
      </c>
    </row>
    <row r="106" s="1" customFormat="1" ht="25.5" customHeight="1">
      <c r="B106" s="46"/>
      <c r="C106" s="284" t="s">
        <v>381</v>
      </c>
      <c r="D106" s="284" t="s">
        <v>333</v>
      </c>
      <c r="E106" s="285" t="s">
        <v>1704</v>
      </c>
      <c r="F106" s="286" t="s">
        <v>1705</v>
      </c>
      <c r="G106" s="287" t="s">
        <v>341</v>
      </c>
      <c r="H106" s="288">
        <v>11</v>
      </c>
      <c r="I106" s="289"/>
      <c r="J106" s="290">
        <f>ROUND(I106*H106,2)</f>
        <v>0</v>
      </c>
      <c r="K106" s="286" t="s">
        <v>403</v>
      </c>
      <c r="L106" s="291"/>
      <c r="M106" s="292" t="s">
        <v>21</v>
      </c>
      <c r="N106" s="293" t="s">
        <v>41</v>
      </c>
      <c r="O106" s="47"/>
      <c r="P106" s="246">
        <f>O106*H106</f>
        <v>0</v>
      </c>
      <c r="Q106" s="246">
        <v>0</v>
      </c>
      <c r="R106" s="246">
        <f>Q106*H106</f>
        <v>0</v>
      </c>
      <c r="S106" s="246">
        <v>0</v>
      </c>
      <c r="T106" s="247">
        <f>S106*H106</f>
        <v>0</v>
      </c>
      <c r="AR106" s="24" t="s">
        <v>370</v>
      </c>
      <c r="AT106" s="24" t="s">
        <v>333</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370</v>
      </c>
      <c r="BM106" s="24" t="s">
        <v>1706</v>
      </c>
    </row>
    <row r="107" s="1" customFormat="1" ht="25.5" customHeight="1">
      <c r="B107" s="46"/>
      <c r="C107" s="284" t="s">
        <v>385</v>
      </c>
      <c r="D107" s="284" t="s">
        <v>333</v>
      </c>
      <c r="E107" s="285" t="s">
        <v>1707</v>
      </c>
      <c r="F107" s="286" t="s">
        <v>1708</v>
      </c>
      <c r="G107" s="287" t="s">
        <v>341</v>
      </c>
      <c r="H107" s="288">
        <v>6</v>
      </c>
      <c r="I107" s="289"/>
      <c r="J107" s="290">
        <f>ROUND(I107*H107,2)</f>
        <v>0</v>
      </c>
      <c r="K107" s="286" t="s">
        <v>403</v>
      </c>
      <c r="L107" s="291"/>
      <c r="M107" s="292" t="s">
        <v>21</v>
      </c>
      <c r="N107" s="293" t="s">
        <v>41</v>
      </c>
      <c r="O107" s="47"/>
      <c r="P107" s="246">
        <f>O107*H107</f>
        <v>0</v>
      </c>
      <c r="Q107" s="246">
        <v>0</v>
      </c>
      <c r="R107" s="246">
        <f>Q107*H107</f>
        <v>0</v>
      </c>
      <c r="S107" s="246">
        <v>0</v>
      </c>
      <c r="T107" s="247">
        <f>S107*H107</f>
        <v>0</v>
      </c>
      <c r="AR107" s="24" t="s">
        <v>404</v>
      </c>
      <c r="AT107" s="24" t="s">
        <v>333</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404</v>
      </c>
      <c r="BM107" s="24" t="s">
        <v>1709</v>
      </c>
    </row>
    <row r="108" s="1" customFormat="1">
      <c r="B108" s="46"/>
      <c r="C108" s="74"/>
      <c r="D108" s="251" t="s">
        <v>320</v>
      </c>
      <c r="E108" s="74"/>
      <c r="F108" s="282" t="s">
        <v>1710</v>
      </c>
      <c r="G108" s="74"/>
      <c r="H108" s="74"/>
      <c r="I108" s="204"/>
      <c r="J108" s="74"/>
      <c r="K108" s="74"/>
      <c r="L108" s="72"/>
      <c r="M108" s="283"/>
      <c r="N108" s="47"/>
      <c r="O108" s="47"/>
      <c r="P108" s="47"/>
      <c r="Q108" s="47"/>
      <c r="R108" s="47"/>
      <c r="S108" s="47"/>
      <c r="T108" s="95"/>
      <c r="AT108" s="24" t="s">
        <v>320</v>
      </c>
      <c r="AU108" s="24" t="s">
        <v>16</v>
      </c>
    </row>
    <row r="109" s="1" customFormat="1" ht="25.5" customHeight="1">
      <c r="B109" s="46"/>
      <c r="C109" s="284" t="s">
        <v>389</v>
      </c>
      <c r="D109" s="284" t="s">
        <v>333</v>
      </c>
      <c r="E109" s="285" t="s">
        <v>1711</v>
      </c>
      <c r="F109" s="286" t="s">
        <v>1712</v>
      </c>
      <c r="G109" s="287" t="s">
        <v>341</v>
      </c>
      <c r="H109" s="288">
        <v>6</v>
      </c>
      <c r="I109" s="289"/>
      <c r="J109" s="290">
        <f>ROUND(I109*H109,2)</f>
        <v>0</v>
      </c>
      <c r="K109" s="286" t="s">
        <v>403</v>
      </c>
      <c r="L109" s="291"/>
      <c r="M109" s="292" t="s">
        <v>21</v>
      </c>
      <c r="N109" s="293" t="s">
        <v>41</v>
      </c>
      <c r="O109" s="47"/>
      <c r="P109" s="246">
        <f>O109*H109</f>
        <v>0</v>
      </c>
      <c r="Q109" s="246">
        <v>0</v>
      </c>
      <c r="R109" s="246">
        <f>Q109*H109</f>
        <v>0</v>
      </c>
      <c r="S109" s="246">
        <v>0</v>
      </c>
      <c r="T109" s="247">
        <f>S109*H109</f>
        <v>0</v>
      </c>
      <c r="AR109" s="24" t="s">
        <v>404</v>
      </c>
      <c r="AT109" s="24" t="s">
        <v>333</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404</v>
      </c>
      <c r="BM109" s="24" t="s">
        <v>1713</v>
      </c>
    </row>
    <row r="110" s="1" customFormat="1">
      <c r="B110" s="46"/>
      <c r="C110" s="74"/>
      <c r="D110" s="251" t="s">
        <v>320</v>
      </c>
      <c r="E110" s="74"/>
      <c r="F110" s="282" t="s">
        <v>1714</v>
      </c>
      <c r="G110" s="74"/>
      <c r="H110" s="74"/>
      <c r="I110" s="204"/>
      <c r="J110" s="74"/>
      <c r="K110" s="74"/>
      <c r="L110" s="72"/>
      <c r="M110" s="283"/>
      <c r="N110" s="47"/>
      <c r="O110" s="47"/>
      <c r="P110" s="47"/>
      <c r="Q110" s="47"/>
      <c r="R110" s="47"/>
      <c r="S110" s="47"/>
      <c r="T110" s="95"/>
      <c r="AT110" s="24" t="s">
        <v>320</v>
      </c>
      <c r="AU110" s="24" t="s">
        <v>16</v>
      </c>
    </row>
    <row r="111" s="1" customFormat="1" ht="25.5" customHeight="1">
      <c r="B111" s="46"/>
      <c r="C111" s="284" t="s">
        <v>393</v>
      </c>
      <c r="D111" s="284" t="s">
        <v>333</v>
      </c>
      <c r="E111" s="285" t="s">
        <v>857</v>
      </c>
      <c r="F111" s="286" t="s">
        <v>1715</v>
      </c>
      <c r="G111" s="287" t="s">
        <v>341</v>
      </c>
      <c r="H111" s="288">
        <v>2</v>
      </c>
      <c r="I111" s="289"/>
      <c r="J111" s="290">
        <f>ROUND(I111*H111,2)</f>
        <v>0</v>
      </c>
      <c r="K111" s="286" t="s">
        <v>403</v>
      </c>
      <c r="L111" s="291"/>
      <c r="M111" s="292" t="s">
        <v>21</v>
      </c>
      <c r="N111" s="298" t="s">
        <v>41</v>
      </c>
      <c r="O111" s="295"/>
      <c r="P111" s="296">
        <f>O111*H111</f>
        <v>0</v>
      </c>
      <c r="Q111" s="296">
        <v>0</v>
      </c>
      <c r="R111" s="296">
        <f>Q111*H111</f>
        <v>0</v>
      </c>
      <c r="S111" s="296">
        <v>0</v>
      </c>
      <c r="T111" s="297">
        <f>S111*H111</f>
        <v>0</v>
      </c>
      <c r="AR111" s="24" t="s">
        <v>404</v>
      </c>
      <c r="AT111" s="24" t="s">
        <v>333</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404</v>
      </c>
      <c r="BM111" s="24" t="s">
        <v>1716</v>
      </c>
    </row>
    <row r="112" s="1" customFormat="1" ht="6.96" customHeight="1">
      <c r="B112" s="67"/>
      <c r="C112" s="68"/>
      <c r="D112" s="68"/>
      <c r="E112" s="68"/>
      <c r="F112" s="68"/>
      <c r="G112" s="68"/>
      <c r="H112" s="68"/>
      <c r="I112" s="179"/>
      <c r="J112" s="68"/>
      <c r="K112" s="68"/>
      <c r="L112" s="72"/>
    </row>
  </sheetData>
  <sheetProtection sheet="1" autoFilter="0" formatColumns="0" formatRows="0" objects="1" scenarios="1" spinCount="100000" saltValue="ZfGDGvVGurrXcYO77AOJOfAQqLprCSY8W5//9NbEhVqiuS1KuMDVGbIRxTAxIyvOhLgkxz1HGzgiLv0PdDAJFQ==" hashValue="XNpZtqwf1H8aUKSC2rr9VRicIg5W5m+tdoDQMtH9Tn++4F1dZ/4rGzSaekkLqU5my5fFvT3C13czy8late7kWQ==" algorithmName="SHA-512" password="CC35"/>
  <autoFilter ref="C88:K111"/>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163</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1717</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ROUND(J91,2)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ROUND(SUM(BE91:BE117), 2)</f>
        <v>0</v>
      </c>
      <c r="G34" s="47"/>
      <c r="H34" s="47"/>
      <c r="I34" s="171">
        <v>0.20999999999999999</v>
      </c>
      <c r="J34" s="170">
        <f>ROUND(ROUND((SUM(BE91:BE117)), 2)*I34, 2)</f>
        <v>0</v>
      </c>
      <c r="K34" s="51"/>
    </row>
    <row r="35" s="1" customFormat="1" ht="14.4" customHeight="1">
      <c r="B35" s="46"/>
      <c r="C35" s="47"/>
      <c r="D35" s="47"/>
      <c r="E35" s="55" t="s">
        <v>42</v>
      </c>
      <c r="F35" s="170">
        <f>ROUND(SUM(BF91:BF117), 2)</f>
        <v>0</v>
      </c>
      <c r="G35" s="47"/>
      <c r="H35" s="47"/>
      <c r="I35" s="171">
        <v>0.14999999999999999</v>
      </c>
      <c r="J35" s="170">
        <f>ROUND(ROUND((SUM(BF91:BF117)), 2)*I35, 2)</f>
        <v>0</v>
      </c>
      <c r="K35" s="51"/>
    </row>
    <row r="36" hidden="1" s="1" customFormat="1" ht="14.4" customHeight="1">
      <c r="B36" s="46"/>
      <c r="C36" s="47"/>
      <c r="D36" s="47"/>
      <c r="E36" s="55" t="s">
        <v>43</v>
      </c>
      <c r="F36" s="170">
        <f>ROUND(SUM(BG91:BG117), 2)</f>
        <v>0</v>
      </c>
      <c r="G36" s="47"/>
      <c r="H36" s="47"/>
      <c r="I36" s="171">
        <v>0.20999999999999999</v>
      </c>
      <c r="J36" s="170">
        <v>0</v>
      </c>
      <c r="K36" s="51"/>
    </row>
    <row r="37" hidden="1" s="1" customFormat="1" ht="14.4" customHeight="1">
      <c r="B37" s="46"/>
      <c r="C37" s="47"/>
      <c r="D37" s="47"/>
      <c r="E37" s="55" t="s">
        <v>44</v>
      </c>
      <c r="F37" s="170">
        <f>ROUND(SUM(BH91:BH117), 2)</f>
        <v>0</v>
      </c>
      <c r="G37" s="47"/>
      <c r="H37" s="47"/>
      <c r="I37" s="171">
        <v>0.14999999999999999</v>
      </c>
      <c r="J37" s="170">
        <v>0</v>
      </c>
      <c r="K37" s="51"/>
    </row>
    <row r="38" hidden="1" s="1" customFormat="1" ht="14.4" customHeight="1">
      <c r="B38" s="46"/>
      <c r="C38" s="47"/>
      <c r="D38" s="47"/>
      <c r="E38" s="55" t="s">
        <v>45</v>
      </c>
      <c r="F38" s="170">
        <f>ROUND(SUM(BI91:BI117),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01-11-01.12.1 - Informační zařízení</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J91</f>
        <v>0</v>
      </c>
      <c r="K64" s="51"/>
      <c r="AU64" s="24" t="s">
        <v>275</v>
      </c>
    </row>
    <row r="65" s="8" customFormat="1" ht="24.96" customHeight="1">
      <c r="B65" s="190"/>
      <c r="C65" s="191"/>
      <c r="D65" s="192" t="s">
        <v>398</v>
      </c>
      <c r="E65" s="193"/>
      <c r="F65" s="193"/>
      <c r="G65" s="193"/>
      <c r="H65" s="193"/>
      <c r="I65" s="194"/>
      <c r="J65" s="195">
        <f>J93</f>
        <v>0</v>
      </c>
      <c r="K65" s="196"/>
    </row>
    <row r="66" s="8" customFormat="1" ht="24.96" customHeight="1">
      <c r="B66" s="190"/>
      <c r="C66" s="191"/>
      <c r="D66" s="192" t="s">
        <v>1718</v>
      </c>
      <c r="E66" s="193"/>
      <c r="F66" s="193"/>
      <c r="G66" s="193"/>
      <c r="H66" s="193"/>
      <c r="I66" s="194"/>
      <c r="J66" s="195">
        <f>J115</f>
        <v>0</v>
      </c>
      <c r="K66" s="196"/>
    </row>
    <row r="67" s="9" customFormat="1" ht="19.92" customHeight="1">
      <c r="B67" s="197"/>
      <c r="C67" s="198"/>
      <c r="D67" s="199" t="s">
        <v>1719</v>
      </c>
      <c r="E67" s="200"/>
      <c r="F67" s="200"/>
      <c r="G67" s="200"/>
      <c r="H67" s="200"/>
      <c r="I67" s="201"/>
      <c r="J67" s="202">
        <f>J116</f>
        <v>0</v>
      </c>
      <c r="K67" s="203"/>
    </row>
    <row r="68" s="1" customFormat="1" ht="21.84" customHeight="1">
      <c r="B68" s="46"/>
      <c r="C68" s="47"/>
      <c r="D68" s="47"/>
      <c r="E68" s="47"/>
      <c r="F68" s="47"/>
      <c r="G68" s="47"/>
      <c r="H68" s="47"/>
      <c r="I68" s="157"/>
      <c r="J68" s="47"/>
      <c r="K68" s="51"/>
    </row>
    <row r="69" s="1" customFormat="1" ht="6.96" customHeight="1">
      <c r="B69" s="67"/>
      <c r="C69" s="68"/>
      <c r="D69" s="68"/>
      <c r="E69" s="68"/>
      <c r="F69" s="68"/>
      <c r="G69" s="68"/>
      <c r="H69" s="68"/>
      <c r="I69" s="179"/>
      <c r="J69" s="68"/>
      <c r="K69" s="69"/>
    </row>
    <row r="73" s="1" customFormat="1" ht="6.96" customHeight="1">
      <c r="B73" s="70"/>
      <c r="C73" s="71"/>
      <c r="D73" s="71"/>
      <c r="E73" s="71"/>
      <c r="F73" s="71"/>
      <c r="G73" s="71"/>
      <c r="H73" s="71"/>
      <c r="I73" s="182"/>
      <c r="J73" s="71"/>
      <c r="K73" s="71"/>
      <c r="L73" s="72"/>
    </row>
    <row r="74" s="1" customFormat="1" ht="36.96" customHeight="1">
      <c r="B74" s="46"/>
      <c r="C74" s="73" t="s">
        <v>282</v>
      </c>
      <c r="D74" s="74"/>
      <c r="E74" s="74"/>
      <c r="F74" s="74"/>
      <c r="G74" s="74"/>
      <c r="H74" s="74"/>
      <c r="I74" s="204"/>
      <c r="J74" s="74"/>
      <c r="K74" s="74"/>
      <c r="L74" s="72"/>
    </row>
    <row r="75" s="1" customFormat="1" ht="6.96" customHeight="1">
      <c r="B75" s="46"/>
      <c r="C75" s="74"/>
      <c r="D75" s="74"/>
      <c r="E75" s="74"/>
      <c r="F75" s="74"/>
      <c r="G75" s="74"/>
      <c r="H75" s="74"/>
      <c r="I75" s="204"/>
      <c r="J75" s="74"/>
      <c r="K75" s="74"/>
      <c r="L75" s="72"/>
    </row>
    <row r="76" s="1" customFormat="1" ht="14.4" customHeight="1">
      <c r="B76" s="46"/>
      <c r="C76" s="76" t="s">
        <v>18</v>
      </c>
      <c r="D76" s="74"/>
      <c r="E76" s="74"/>
      <c r="F76" s="74"/>
      <c r="G76" s="74"/>
      <c r="H76" s="74"/>
      <c r="I76" s="204"/>
      <c r="J76" s="74"/>
      <c r="K76" s="74"/>
      <c r="L76" s="72"/>
    </row>
    <row r="77" s="1" customFormat="1" ht="16.5" customHeight="1">
      <c r="B77" s="46"/>
      <c r="C77" s="74"/>
      <c r="D77" s="74"/>
      <c r="E77" s="205" t="str">
        <f>E7</f>
        <v>Oprava SZZ Děčín východ horní nádraží 1.změna</v>
      </c>
      <c r="F77" s="76"/>
      <c r="G77" s="76"/>
      <c r="H77" s="76"/>
      <c r="I77" s="204"/>
      <c r="J77" s="74"/>
      <c r="K77" s="74"/>
      <c r="L77" s="72"/>
    </row>
    <row r="78">
      <c r="B78" s="28"/>
      <c r="C78" s="76" t="s">
        <v>264</v>
      </c>
      <c r="D78" s="206"/>
      <c r="E78" s="206"/>
      <c r="F78" s="206"/>
      <c r="G78" s="206"/>
      <c r="H78" s="206"/>
      <c r="I78" s="149"/>
      <c r="J78" s="206"/>
      <c r="K78" s="206"/>
      <c r="L78" s="207"/>
    </row>
    <row r="79" ht="16.5" customHeight="1">
      <c r="B79" s="28"/>
      <c r="C79" s="206"/>
      <c r="D79" s="206"/>
      <c r="E79" s="205" t="s">
        <v>265</v>
      </c>
      <c r="F79" s="206"/>
      <c r="G79" s="206"/>
      <c r="H79" s="206"/>
      <c r="I79" s="149"/>
      <c r="J79" s="206"/>
      <c r="K79" s="206"/>
      <c r="L79" s="207"/>
    </row>
    <row r="80">
      <c r="B80" s="28"/>
      <c r="C80" s="76" t="s">
        <v>266</v>
      </c>
      <c r="D80" s="206"/>
      <c r="E80" s="206"/>
      <c r="F80" s="206"/>
      <c r="G80" s="206"/>
      <c r="H80" s="206"/>
      <c r="I80" s="149"/>
      <c r="J80" s="206"/>
      <c r="K80" s="206"/>
      <c r="L80" s="207"/>
    </row>
    <row r="81" s="1" customFormat="1" ht="16.5" customHeight="1">
      <c r="B81" s="46"/>
      <c r="C81" s="74"/>
      <c r="D81" s="74"/>
      <c r="E81" s="208" t="s">
        <v>267</v>
      </c>
      <c r="F81" s="74"/>
      <c r="G81" s="74"/>
      <c r="H81" s="74"/>
      <c r="I81" s="204"/>
      <c r="J81" s="74"/>
      <c r="K81" s="74"/>
      <c r="L81" s="72"/>
    </row>
    <row r="82" s="1" customFormat="1" ht="14.4" customHeight="1">
      <c r="B82" s="46"/>
      <c r="C82" s="76" t="s">
        <v>268</v>
      </c>
      <c r="D82" s="74"/>
      <c r="E82" s="74"/>
      <c r="F82" s="74"/>
      <c r="G82" s="74"/>
      <c r="H82" s="74"/>
      <c r="I82" s="204"/>
      <c r="J82" s="74"/>
      <c r="K82" s="74"/>
      <c r="L82" s="72"/>
    </row>
    <row r="83" s="1" customFormat="1" ht="17.25" customHeight="1">
      <c r="B83" s="46"/>
      <c r="C83" s="74"/>
      <c r="D83" s="74"/>
      <c r="E83" s="82" t="str">
        <f>E13</f>
        <v>PS 01-11-01.12.1 - Informační zařízení</v>
      </c>
      <c r="F83" s="74"/>
      <c r="G83" s="74"/>
      <c r="H83" s="74"/>
      <c r="I83" s="204"/>
      <c r="J83" s="74"/>
      <c r="K83" s="74"/>
      <c r="L83" s="72"/>
    </row>
    <row r="84" s="1" customFormat="1" ht="6.96" customHeight="1">
      <c r="B84" s="46"/>
      <c r="C84" s="74"/>
      <c r="D84" s="74"/>
      <c r="E84" s="74"/>
      <c r="F84" s="74"/>
      <c r="G84" s="74"/>
      <c r="H84" s="74"/>
      <c r="I84" s="204"/>
      <c r="J84" s="74"/>
      <c r="K84" s="74"/>
      <c r="L84" s="72"/>
    </row>
    <row r="85" s="1" customFormat="1" ht="18" customHeight="1">
      <c r="B85" s="46"/>
      <c r="C85" s="76" t="s">
        <v>23</v>
      </c>
      <c r="D85" s="74"/>
      <c r="E85" s="74"/>
      <c r="F85" s="209" t="str">
        <f>F16</f>
        <v>Děčín</v>
      </c>
      <c r="G85" s="74"/>
      <c r="H85" s="74"/>
      <c r="I85" s="210" t="s">
        <v>25</v>
      </c>
      <c r="J85" s="85" t="str">
        <f>IF(J16="","",J16)</f>
        <v>24. 8. 2018</v>
      </c>
      <c r="K85" s="74"/>
      <c r="L85" s="72"/>
    </row>
    <row r="86" s="1" customFormat="1" ht="6.96" customHeight="1">
      <c r="B86" s="46"/>
      <c r="C86" s="74"/>
      <c r="D86" s="74"/>
      <c r="E86" s="74"/>
      <c r="F86" s="74"/>
      <c r="G86" s="74"/>
      <c r="H86" s="74"/>
      <c r="I86" s="204"/>
      <c r="J86" s="74"/>
      <c r="K86" s="74"/>
      <c r="L86" s="72"/>
    </row>
    <row r="87" s="1" customFormat="1">
      <c r="B87" s="46"/>
      <c r="C87" s="76" t="s">
        <v>27</v>
      </c>
      <c r="D87" s="74"/>
      <c r="E87" s="74"/>
      <c r="F87" s="209" t="str">
        <f>E19</f>
        <v xml:space="preserve"> </v>
      </c>
      <c r="G87" s="74"/>
      <c r="H87" s="74"/>
      <c r="I87" s="210" t="s">
        <v>32</v>
      </c>
      <c r="J87" s="209" t="str">
        <f>E25</f>
        <v xml:space="preserve"> </v>
      </c>
      <c r="K87" s="74"/>
      <c r="L87" s="72"/>
    </row>
    <row r="88" s="1" customFormat="1" ht="14.4" customHeight="1">
      <c r="B88" s="46"/>
      <c r="C88" s="76" t="s">
        <v>30</v>
      </c>
      <c r="D88" s="74"/>
      <c r="E88" s="74"/>
      <c r="F88" s="209" t="str">
        <f>IF(E22="","",E22)</f>
        <v/>
      </c>
      <c r="G88" s="74"/>
      <c r="H88" s="74"/>
      <c r="I88" s="204"/>
      <c r="J88" s="74"/>
      <c r="K88" s="74"/>
      <c r="L88" s="72"/>
    </row>
    <row r="89" s="1" customFormat="1" ht="10.32" customHeight="1">
      <c r="B89" s="46"/>
      <c r="C89" s="74"/>
      <c r="D89" s="74"/>
      <c r="E89" s="74"/>
      <c r="F89" s="74"/>
      <c r="G89" s="74"/>
      <c r="H89" s="74"/>
      <c r="I89" s="204"/>
      <c r="J89" s="74"/>
      <c r="K89" s="74"/>
      <c r="L89" s="72"/>
    </row>
    <row r="90" s="10" customFormat="1" ht="29.28" customHeight="1">
      <c r="B90" s="211"/>
      <c r="C90" s="212" t="s">
        <v>283</v>
      </c>
      <c r="D90" s="213" t="s">
        <v>55</v>
      </c>
      <c r="E90" s="213" t="s">
        <v>51</v>
      </c>
      <c r="F90" s="213" t="s">
        <v>284</v>
      </c>
      <c r="G90" s="213" t="s">
        <v>285</v>
      </c>
      <c r="H90" s="213" t="s">
        <v>286</v>
      </c>
      <c r="I90" s="214" t="s">
        <v>287</v>
      </c>
      <c r="J90" s="213" t="s">
        <v>273</v>
      </c>
      <c r="K90" s="215" t="s">
        <v>288</v>
      </c>
      <c r="L90" s="216"/>
      <c r="M90" s="102" t="s">
        <v>289</v>
      </c>
      <c r="N90" s="103" t="s">
        <v>40</v>
      </c>
      <c r="O90" s="103" t="s">
        <v>290</v>
      </c>
      <c r="P90" s="103" t="s">
        <v>291</v>
      </c>
      <c r="Q90" s="103" t="s">
        <v>292</v>
      </c>
      <c r="R90" s="103" t="s">
        <v>293</v>
      </c>
      <c r="S90" s="103" t="s">
        <v>294</v>
      </c>
      <c r="T90" s="104" t="s">
        <v>295</v>
      </c>
    </row>
    <row r="91" s="1" customFormat="1" ht="29.28" customHeight="1">
      <c r="B91" s="46"/>
      <c r="C91" s="108" t="s">
        <v>274</v>
      </c>
      <c r="D91" s="74"/>
      <c r="E91" s="74"/>
      <c r="F91" s="74"/>
      <c r="G91" s="74"/>
      <c r="H91" s="74"/>
      <c r="I91" s="204"/>
      <c r="J91" s="217">
        <f>BK91</f>
        <v>0</v>
      </c>
      <c r="K91" s="74"/>
      <c r="L91" s="72"/>
      <c r="M91" s="105"/>
      <c r="N91" s="106"/>
      <c r="O91" s="106"/>
      <c r="P91" s="218">
        <f>P92+P93+P115</f>
        <v>0</v>
      </c>
      <c r="Q91" s="106"/>
      <c r="R91" s="218">
        <f>R92+R93+R115</f>
        <v>0</v>
      </c>
      <c r="S91" s="106"/>
      <c r="T91" s="219">
        <f>T92+T93+T115</f>
        <v>0</v>
      </c>
      <c r="AT91" s="24" t="s">
        <v>69</v>
      </c>
      <c r="AU91" s="24" t="s">
        <v>275</v>
      </c>
      <c r="BK91" s="220">
        <f>BK92+BK93+BK115</f>
        <v>0</v>
      </c>
    </row>
    <row r="92" s="1" customFormat="1" ht="25.5" customHeight="1">
      <c r="B92" s="46"/>
      <c r="C92" s="284" t="s">
        <v>16</v>
      </c>
      <c r="D92" s="284" t="s">
        <v>333</v>
      </c>
      <c r="E92" s="285" t="s">
        <v>1573</v>
      </c>
      <c r="F92" s="286" t="s">
        <v>1574</v>
      </c>
      <c r="G92" s="287" t="s">
        <v>341</v>
      </c>
      <c r="H92" s="288">
        <v>6</v>
      </c>
      <c r="I92" s="289"/>
      <c r="J92" s="290">
        <f>ROUND(I92*H92,2)</f>
        <v>0</v>
      </c>
      <c r="K92" s="286" t="s">
        <v>403</v>
      </c>
      <c r="L92" s="291"/>
      <c r="M92" s="292" t="s">
        <v>21</v>
      </c>
      <c r="N92" s="293" t="s">
        <v>41</v>
      </c>
      <c r="O92" s="47"/>
      <c r="P92" s="246">
        <f>O92*H92</f>
        <v>0</v>
      </c>
      <c r="Q92" s="246">
        <v>0</v>
      </c>
      <c r="R92" s="246">
        <f>Q92*H92</f>
        <v>0</v>
      </c>
      <c r="S92" s="246">
        <v>0</v>
      </c>
      <c r="T92" s="247">
        <f>S92*H92</f>
        <v>0</v>
      </c>
      <c r="AR92" s="24" t="s">
        <v>336</v>
      </c>
      <c r="AT92" s="24" t="s">
        <v>333</v>
      </c>
      <c r="AU92" s="24" t="s">
        <v>70</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90</v>
      </c>
      <c r="BM92" s="24" t="s">
        <v>1720</v>
      </c>
    </row>
    <row r="93" s="11" customFormat="1" ht="37.44001" customHeight="1">
      <c r="B93" s="221"/>
      <c r="C93" s="222"/>
      <c r="D93" s="223" t="s">
        <v>69</v>
      </c>
      <c r="E93" s="224" t="s">
        <v>399</v>
      </c>
      <c r="F93" s="224" t="s">
        <v>400</v>
      </c>
      <c r="G93" s="222"/>
      <c r="H93" s="222"/>
      <c r="I93" s="225"/>
      <c r="J93" s="226">
        <f>BK93</f>
        <v>0</v>
      </c>
      <c r="K93" s="222"/>
      <c r="L93" s="227"/>
      <c r="M93" s="228"/>
      <c r="N93" s="229"/>
      <c r="O93" s="229"/>
      <c r="P93" s="230">
        <f>SUM(P94:P114)</f>
        <v>0</v>
      </c>
      <c r="Q93" s="229"/>
      <c r="R93" s="230">
        <f>SUM(R94:R114)</f>
        <v>0</v>
      </c>
      <c r="S93" s="229"/>
      <c r="T93" s="231">
        <f>SUM(T94:T114)</f>
        <v>0</v>
      </c>
      <c r="AR93" s="232" t="s">
        <v>90</v>
      </c>
      <c r="AT93" s="233" t="s">
        <v>69</v>
      </c>
      <c r="AU93" s="233" t="s">
        <v>70</v>
      </c>
      <c r="AY93" s="232" t="s">
        <v>298</v>
      </c>
      <c r="BK93" s="234">
        <f>SUM(BK94:BK114)</f>
        <v>0</v>
      </c>
    </row>
    <row r="94" s="1" customFormat="1" ht="38.25" customHeight="1">
      <c r="B94" s="46"/>
      <c r="C94" s="237" t="s">
        <v>78</v>
      </c>
      <c r="D94" s="237" t="s">
        <v>300</v>
      </c>
      <c r="E94" s="238" t="s">
        <v>1570</v>
      </c>
      <c r="F94" s="239" t="s">
        <v>1571</v>
      </c>
      <c r="G94" s="240" t="s">
        <v>341</v>
      </c>
      <c r="H94" s="241">
        <v>6</v>
      </c>
      <c r="I94" s="242"/>
      <c r="J94" s="243">
        <f>ROUND(I94*H94,2)</f>
        <v>0</v>
      </c>
      <c r="K94" s="239" t="s">
        <v>403</v>
      </c>
      <c r="L94" s="72"/>
      <c r="M94" s="244" t="s">
        <v>21</v>
      </c>
      <c r="N94" s="245" t="s">
        <v>41</v>
      </c>
      <c r="O94" s="47"/>
      <c r="P94" s="246">
        <f>O94*H94</f>
        <v>0</v>
      </c>
      <c r="Q94" s="246">
        <v>0</v>
      </c>
      <c r="R94" s="246">
        <f>Q94*H94</f>
        <v>0</v>
      </c>
      <c r="S94" s="246">
        <v>0</v>
      </c>
      <c r="T94" s="247">
        <f>S94*H94</f>
        <v>0</v>
      </c>
      <c r="AR94" s="24" t="s">
        <v>404</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1721</v>
      </c>
    </row>
    <row r="95" s="1" customFormat="1" ht="25.5" customHeight="1">
      <c r="B95" s="46"/>
      <c r="C95" s="237" t="s">
        <v>85</v>
      </c>
      <c r="D95" s="237" t="s">
        <v>300</v>
      </c>
      <c r="E95" s="238" t="s">
        <v>913</v>
      </c>
      <c r="F95" s="239" t="s">
        <v>914</v>
      </c>
      <c r="G95" s="240" t="s">
        <v>318</v>
      </c>
      <c r="H95" s="241">
        <v>200</v>
      </c>
      <c r="I95" s="242"/>
      <c r="J95" s="243">
        <f>ROUND(I95*H95,2)</f>
        <v>0</v>
      </c>
      <c r="K95" s="239" t="s">
        <v>403</v>
      </c>
      <c r="L95" s="72"/>
      <c r="M95" s="244" t="s">
        <v>21</v>
      </c>
      <c r="N95" s="245" t="s">
        <v>41</v>
      </c>
      <c r="O95" s="47"/>
      <c r="P95" s="246">
        <f>O95*H95</f>
        <v>0</v>
      </c>
      <c r="Q95" s="246">
        <v>0</v>
      </c>
      <c r="R95" s="246">
        <f>Q95*H95</f>
        <v>0</v>
      </c>
      <c r="S95" s="246">
        <v>0</v>
      </c>
      <c r="T95" s="247">
        <f>S95*H95</f>
        <v>0</v>
      </c>
      <c r="AR95" s="24" t="s">
        <v>404</v>
      </c>
      <c r="AT95" s="24" t="s">
        <v>300</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404</v>
      </c>
      <c r="BM95" s="24" t="s">
        <v>1722</v>
      </c>
    </row>
    <row r="96" s="1" customFormat="1" ht="16.5" customHeight="1">
      <c r="B96" s="46"/>
      <c r="C96" s="237" t="s">
        <v>90</v>
      </c>
      <c r="D96" s="237" t="s">
        <v>300</v>
      </c>
      <c r="E96" s="238" t="s">
        <v>919</v>
      </c>
      <c r="F96" s="239" t="s">
        <v>920</v>
      </c>
      <c r="G96" s="240" t="s">
        <v>341</v>
      </c>
      <c r="H96" s="241">
        <v>4</v>
      </c>
      <c r="I96" s="242"/>
      <c r="J96" s="243">
        <f>ROUND(I96*H96,2)</f>
        <v>0</v>
      </c>
      <c r="K96" s="239" t="s">
        <v>403</v>
      </c>
      <c r="L96" s="72"/>
      <c r="M96" s="244" t="s">
        <v>21</v>
      </c>
      <c r="N96" s="245" t="s">
        <v>41</v>
      </c>
      <c r="O96" s="47"/>
      <c r="P96" s="246">
        <f>O96*H96</f>
        <v>0</v>
      </c>
      <c r="Q96" s="246">
        <v>0</v>
      </c>
      <c r="R96" s="246">
        <f>Q96*H96</f>
        <v>0</v>
      </c>
      <c r="S96" s="246">
        <v>0</v>
      </c>
      <c r="T96" s="247">
        <f>S96*H96</f>
        <v>0</v>
      </c>
      <c r="AR96" s="24" t="s">
        <v>404</v>
      </c>
      <c r="AT96" s="24" t="s">
        <v>300</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404</v>
      </c>
      <c r="BM96" s="24" t="s">
        <v>1723</v>
      </c>
    </row>
    <row r="97" s="1" customFormat="1" ht="25.5" customHeight="1">
      <c r="B97" s="46"/>
      <c r="C97" s="284" t="s">
        <v>328</v>
      </c>
      <c r="D97" s="284" t="s">
        <v>333</v>
      </c>
      <c r="E97" s="285" t="s">
        <v>1147</v>
      </c>
      <c r="F97" s="286" t="s">
        <v>1148</v>
      </c>
      <c r="G97" s="287" t="s">
        <v>341</v>
      </c>
      <c r="H97" s="288">
        <v>4</v>
      </c>
      <c r="I97" s="289"/>
      <c r="J97" s="290">
        <f>ROUND(I97*H97,2)</f>
        <v>0</v>
      </c>
      <c r="K97" s="286" t="s">
        <v>403</v>
      </c>
      <c r="L97" s="291"/>
      <c r="M97" s="292" t="s">
        <v>21</v>
      </c>
      <c r="N97" s="293" t="s">
        <v>41</v>
      </c>
      <c r="O97" s="47"/>
      <c r="P97" s="246">
        <f>O97*H97</f>
        <v>0</v>
      </c>
      <c r="Q97" s="246">
        <v>0</v>
      </c>
      <c r="R97" s="246">
        <f>Q97*H97</f>
        <v>0</v>
      </c>
      <c r="S97" s="246">
        <v>0</v>
      </c>
      <c r="T97" s="247">
        <f>S97*H97</f>
        <v>0</v>
      </c>
      <c r="AR97" s="24" t="s">
        <v>370</v>
      </c>
      <c r="AT97" s="24" t="s">
        <v>333</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370</v>
      </c>
      <c r="BM97" s="24" t="s">
        <v>1724</v>
      </c>
    </row>
    <row r="98" s="1" customFormat="1" ht="25.5" customHeight="1">
      <c r="B98" s="46"/>
      <c r="C98" s="237" t="s">
        <v>332</v>
      </c>
      <c r="D98" s="237" t="s">
        <v>300</v>
      </c>
      <c r="E98" s="238" t="s">
        <v>1725</v>
      </c>
      <c r="F98" s="239" t="s">
        <v>1726</v>
      </c>
      <c r="G98" s="240" t="s">
        <v>341</v>
      </c>
      <c r="H98" s="241">
        <v>1</v>
      </c>
      <c r="I98" s="242"/>
      <c r="J98" s="243">
        <f>ROUND(I98*H98,2)</f>
        <v>0</v>
      </c>
      <c r="K98" s="239" t="s">
        <v>403</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1727</v>
      </c>
    </row>
    <row r="99" s="1" customFormat="1" ht="16.5" customHeight="1">
      <c r="B99" s="46"/>
      <c r="C99" s="284" t="s">
        <v>338</v>
      </c>
      <c r="D99" s="284" t="s">
        <v>333</v>
      </c>
      <c r="E99" s="285" t="s">
        <v>1728</v>
      </c>
      <c r="F99" s="286" t="s">
        <v>1729</v>
      </c>
      <c r="G99" s="287" t="s">
        <v>341</v>
      </c>
      <c r="H99" s="288">
        <v>1</v>
      </c>
      <c r="I99" s="289"/>
      <c r="J99" s="290">
        <f>ROUND(I99*H99,2)</f>
        <v>0</v>
      </c>
      <c r="K99" s="286" t="s">
        <v>403</v>
      </c>
      <c r="L99" s="291"/>
      <c r="M99" s="292" t="s">
        <v>21</v>
      </c>
      <c r="N99" s="293" t="s">
        <v>41</v>
      </c>
      <c r="O99" s="47"/>
      <c r="P99" s="246">
        <f>O99*H99</f>
        <v>0</v>
      </c>
      <c r="Q99" s="246">
        <v>0</v>
      </c>
      <c r="R99" s="246">
        <f>Q99*H99</f>
        <v>0</v>
      </c>
      <c r="S99" s="246">
        <v>0</v>
      </c>
      <c r="T99" s="247">
        <f>S99*H99</f>
        <v>0</v>
      </c>
      <c r="AR99" s="24" t="s">
        <v>370</v>
      </c>
      <c r="AT99" s="24" t="s">
        <v>333</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370</v>
      </c>
      <c r="BM99" s="24" t="s">
        <v>1730</v>
      </c>
    </row>
    <row r="100" s="1" customFormat="1" ht="16.5" customHeight="1">
      <c r="B100" s="46"/>
      <c r="C100" s="284" t="s">
        <v>336</v>
      </c>
      <c r="D100" s="284" t="s">
        <v>333</v>
      </c>
      <c r="E100" s="285" t="s">
        <v>1731</v>
      </c>
      <c r="F100" s="286" t="s">
        <v>1732</v>
      </c>
      <c r="G100" s="287" t="s">
        <v>341</v>
      </c>
      <c r="H100" s="288">
        <v>1</v>
      </c>
      <c r="I100" s="289"/>
      <c r="J100" s="290">
        <f>ROUND(I100*H100,2)</f>
        <v>0</v>
      </c>
      <c r="K100" s="286" t="s">
        <v>403</v>
      </c>
      <c r="L100" s="291"/>
      <c r="M100" s="292" t="s">
        <v>21</v>
      </c>
      <c r="N100" s="293" t="s">
        <v>41</v>
      </c>
      <c r="O100" s="47"/>
      <c r="P100" s="246">
        <f>O100*H100</f>
        <v>0</v>
      </c>
      <c r="Q100" s="246">
        <v>0</v>
      </c>
      <c r="R100" s="246">
        <f>Q100*H100</f>
        <v>0</v>
      </c>
      <c r="S100" s="246">
        <v>0</v>
      </c>
      <c r="T100" s="247">
        <f>S100*H100</f>
        <v>0</v>
      </c>
      <c r="AR100" s="24" t="s">
        <v>370</v>
      </c>
      <c r="AT100" s="24" t="s">
        <v>333</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370</v>
      </c>
      <c r="BM100" s="24" t="s">
        <v>1733</v>
      </c>
    </row>
    <row r="101" s="1" customFormat="1" ht="25.5" customHeight="1">
      <c r="B101" s="46"/>
      <c r="C101" s="237" t="s">
        <v>346</v>
      </c>
      <c r="D101" s="237" t="s">
        <v>300</v>
      </c>
      <c r="E101" s="238" t="s">
        <v>1734</v>
      </c>
      <c r="F101" s="239" t="s">
        <v>1735</v>
      </c>
      <c r="G101" s="240" t="s">
        <v>1299</v>
      </c>
      <c r="H101" s="241">
        <v>12</v>
      </c>
      <c r="I101" s="242"/>
      <c r="J101" s="243">
        <f>ROUND(I101*H101,2)</f>
        <v>0</v>
      </c>
      <c r="K101" s="239" t="s">
        <v>403</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1736</v>
      </c>
    </row>
    <row r="102" s="1" customFormat="1" ht="16.5" customHeight="1">
      <c r="B102" s="46"/>
      <c r="C102" s="237" t="s">
        <v>350</v>
      </c>
      <c r="D102" s="237" t="s">
        <v>300</v>
      </c>
      <c r="E102" s="238" t="s">
        <v>1737</v>
      </c>
      <c r="F102" s="239" t="s">
        <v>1738</v>
      </c>
      <c r="G102" s="240" t="s">
        <v>341</v>
      </c>
      <c r="H102" s="241">
        <v>1</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404</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404</v>
      </c>
      <c r="BM102" s="24" t="s">
        <v>1739</v>
      </c>
    </row>
    <row r="103" s="1" customFormat="1" ht="16.5" customHeight="1">
      <c r="B103" s="46"/>
      <c r="C103" s="284" t="s">
        <v>354</v>
      </c>
      <c r="D103" s="284" t="s">
        <v>333</v>
      </c>
      <c r="E103" s="285" t="s">
        <v>1740</v>
      </c>
      <c r="F103" s="286" t="s">
        <v>1741</v>
      </c>
      <c r="G103" s="287" t="s">
        <v>341</v>
      </c>
      <c r="H103" s="288">
        <v>1</v>
      </c>
      <c r="I103" s="289"/>
      <c r="J103" s="290">
        <f>ROUND(I103*H103,2)</f>
        <v>0</v>
      </c>
      <c r="K103" s="286" t="s">
        <v>403</v>
      </c>
      <c r="L103" s="291"/>
      <c r="M103" s="292" t="s">
        <v>21</v>
      </c>
      <c r="N103" s="293" t="s">
        <v>41</v>
      </c>
      <c r="O103" s="47"/>
      <c r="P103" s="246">
        <f>O103*H103</f>
        <v>0</v>
      </c>
      <c r="Q103" s="246">
        <v>0</v>
      </c>
      <c r="R103" s="246">
        <f>Q103*H103</f>
        <v>0</v>
      </c>
      <c r="S103" s="246">
        <v>0</v>
      </c>
      <c r="T103" s="247">
        <f>S103*H103</f>
        <v>0</v>
      </c>
      <c r="AR103" s="24" t="s">
        <v>370</v>
      </c>
      <c r="AT103" s="24" t="s">
        <v>333</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370</v>
      </c>
      <c r="BM103" s="24" t="s">
        <v>1742</v>
      </c>
    </row>
    <row r="104" s="1" customFormat="1" ht="25.5" customHeight="1">
      <c r="B104" s="46"/>
      <c r="C104" s="284" t="s">
        <v>361</v>
      </c>
      <c r="D104" s="284" t="s">
        <v>333</v>
      </c>
      <c r="E104" s="285" t="s">
        <v>1743</v>
      </c>
      <c r="F104" s="286" t="s">
        <v>1744</v>
      </c>
      <c r="G104" s="287" t="s">
        <v>341</v>
      </c>
      <c r="H104" s="288">
        <v>1</v>
      </c>
      <c r="I104" s="289"/>
      <c r="J104" s="290">
        <f>ROUND(I104*H104,2)</f>
        <v>0</v>
      </c>
      <c r="K104" s="286" t="s">
        <v>21</v>
      </c>
      <c r="L104" s="291"/>
      <c r="M104" s="292" t="s">
        <v>21</v>
      </c>
      <c r="N104" s="293" t="s">
        <v>41</v>
      </c>
      <c r="O104" s="47"/>
      <c r="P104" s="246">
        <f>O104*H104</f>
        <v>0</v>
      </c>
      <c r="Q104" s="246">
        <v>0</v>
      </c>
      <c r="R104" s="246">
        <f>Q104*H104</f>
        <v>0</v>
      </c>
      <c r="S104" s="246">
        <v>0</v>
      </c>
      <c r="T104" s="247">
        <f>S104*H104</f>
        <v>0</v>
      </c>
      <c r="AR104" s="24" t="s">
        <v>370</v>
      </c>
      <c r="AT104" s="24" t="s">
        <v>333</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370</v>
      </c>
      <c r="BM104" s="24" t="s">
        <v>1745</v>
      </c>
    </row>
    <row r="105" s="1" customFormat="1">
      <c r="B105" s="46"/>
      <c r="C105" s="74"/>
      <c r="D105" s="251" t="s">
        <v>320</v>
      </c>
      <c r="E105" s="74"/>
      <c r="F105" s="282" t="s">
        <v>1746</v>
      </c>
      <c r="G105" s="74"/>
      <c r="H105" s="74"/>
      <c r="I105" s="204"/>
      <c r="J105" s="74"/>
      <c r="K105" s="74"/>
      <c r="L105" s="72"/>
      <c r="M105" s="283"/>
      <c r="N105" s="47"/>
      <c r="O105" s="47"/>
      <c r="P105" s="47"/>
      <c r="Q105" s="47"/>
      <c r="R105" s="47"/>
      <c r="S105" s="47"/>
      <c r="T105" s="95"/>
      <c r="AT105" s="24" t="s">
        <v>320</v>
      </c>
      <c r="AU105" s="24" t="s">
        <v>16</v>
      </c>
    </row>
    <row r="106" s="1" customFormat="1" ht="16.5" customHeight="1">
      <c r="B106" s="46"/>
      <c r="C106" s="284" t="s">
        <v>366</v>
      </c>
      <c r="D106" s="284" t="s">
        <v>333</v>
      </c>
      <c r="E106" s="285" t="s">
        <v>1747</v>
      </c>
      <c r="F106" s="286" t="s">
        <v>1748</v>
      </c>
      <c r="G106" s="287" t="s">
        <v>341</v>
      </c>
      <c r="H106" s="288">
        <v>2</v>
      </c>
      <c r="I106" s="289"/>
      <c r="J106" s="290">
        <f>ROUND(I106*H106,2)</f>
        <v>0</v>
      </c>
      <c r="K106" s="286" t="s">
        <v>21</v>
      </c>
      <c r="L106" s="291"/>
      <c r="M106" s="292" t="s">
        <v>21</v>
      </c>
      <c r="N106" s="293" t="s">
        <v>41</v>
      </c>
      <c r="O106" s="47"/>
      <c r="P106" s="246">
        <f>O106*H106</f>
        <v>0</v>
      </c>
      <c r="Q106" s="246">
        <v>0</v>
      </c>
      <c r="R106" s="246">
        <f>Q106*H106</f>
        <v>0</v>
      </c>
      <c r="S106" s="246">
        <v>0</v>
      </c>
      <c r="T106" s="247">
        <f>S106*H106</f>
        <v>0</v>
      </c>
      <c r="AR106" s="24" t="s">
        <v>370</v>
      </c>
      <c r="AT106" s="24" t="s">
        <v>333</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370</v>
      </c>
      <c r="BM106" s="24" t="s">
        <v>1749</v>
      </c>
    </row>
    <row r="107" s="1" customFormat="1">
      <c r="B107" s="46"/>
      <c r="C107" s="74"/>
      <c r="D107" s="251" t="s">
        <v>320</v>
      </c>
      <c r="E107" s="74"/>
      <c r="F107" s="282" t="s">
        <v>1750</v>
      </c>
      <c r="G107" s="74"/>
      <c r="H107" s="74"/>
      <c r="I107" s="204"/>
      <c r="J107" s="74"/>
      <c r="K107" s="74"/>
      <c r="L107" s="72"/>
      <c r="M107" s="283"/>
      <c r="N107" s="47"/>
      <c r="O107" s="47"/>
      <c r="P107" s="47"/>
      <c r="Q107" s="47"/>
      <c r="R107" s="47"/>
      <c r="S107" s="47"/>
      <c r="T107" s="95"/>
      <c r="AT107" s="24" t="s">
        <v>320</v>
      </c>
      <c r="AU107" s="24" t="s">
        <v>16</v>
      </c>
    </row>
    <row r="108" s="1" customFormat="1" ht="16.5" customHeight="1">
      <c r="B108" s="46"/>
      <c r="C108" s="284" t="s">
        <v>374</v>
      </c>
      <c r="D108" s="284" t="s">
        <v>333</v>
      </c>
      <c r="E108" s="285" t="s">
        <v>1751</v>
      </c>
      <c r="F108" s="286" t="s">
        <v>1752</v>
      </c>
      <c r="G108" s="287" t="s">
        <v>341</v>
      </c>
      <c r="H108" s="288">
        <v>1</v>
      </c>
      <c r="I108" s="289"/>
      <c r="J108" s="290">
        <f>ROUND(I108*H108,2)</f>
        <v>0</v>
      </c>
      <c r="K108" s="286" t="s">
        <v>21</v>
      </c>
      <c r="L108" s="291"/>
      <c r="M108" s="292" t="s">
        <v>21</v>
      </c>
      <c r="N108" s="293" t="s">
        <v>41</v>
      </c>
      <c r="O108" s="47"/>
      <c r="P108" s="246">
        <f>O108*H108</f>
        <v>0</v>
      </c>
      <c r="Q108" s="246">
        <v>0</v>
      </c>
      <c r="R108" s="246">
        <f>Q108*H108</f>
        <v>0</v>
      </c>
      <c r="S108" s="246">
        <v>0</v>
      </c>
      <c r="T108" s="247">
        <f>S108*H108</f>
        <v>0</v>
      </c>
      <c r="AR108" s="24" t="s">
        <v>370</v>
      </c>
      <c r="AT108" s="24" t="s">
        <v>333</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370</v>
      </c>
      <c r="BM108" s="24" t="s">
        <v>1753</v>
      </c>
    </row>
    <row r="109" s="1" customFormat="1" ht="25.5" customHeight="1">
      <c r="B109" s="46"/>
      <c r="C109" s="284" t="s">
        <v>10</v>
      </c>
      <c r="D109" s="284" t="s">
        <v>333</v>
      </c>
      <c r="E109" s="285" t="s">
        <v>1754</v>
      </c>
      <c r="F109" s="286" t="s">
        <v>1755</v>
      </c>
      <c r="G109" s="287" t="s">
        <v>318</v>
      </c>
      <c r="H109" s="288">
        <v>200</v>
      </c>
      <c r="I109" s="289"/>
      <c r="J109" s="290">
        <f>ROUND(I109*H109,2)</f>
        <v>0</v>
      </c>
      <c r="K109" s="286" t="s">
        <v>403</v>
      </c>
      <c r="L109" s="291"/>
      <c r="M109" s="292" t="s">
        <v>21</v>
      </c>
      <c r="N109" s="293" t="s">
        <v>41</v>
      </c>
      <c r="O109" s="47"/>
      <c r="P109" s="246">
        <f>O109*H109</f>
        <v>0</v>
      </c>
      <c r="Q109" s="246">
        <v>0</v>
      </c>
      <c r="R109" s="246">
        <f>Q109*H109</f>
        <v>0</v>
      </c>
      <c r="S109" s="246">
        <v>0</v>
      </c>
      <c r="T109" s="247">
        <f>S109*H109</f>
        <v>0</v>
      </c>
      <c r="AR109" s="24" t="s">
        <v>370</v>
      </c>
      <c r="AT109" s="24" t="s">
        <v>333</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370</v>
      </c>
      <c r="BM109" s="24" t="s">
        <v>1756</v>
      </c>
    </row>
    <row r="110" s="1" customFormat="1" ht="25.5" customHeight="1">
      <c r="B110" s="46"/>
      <c r="C110" s="284" t="s">
        <v>381</v>
      </c>
      <c r="D110" s="284" t="s">
        <v>333</v>
      </c>
      <c r="E110" s="285" t="s">
        <v>1757</v>
      </c>
      <c r="F110" s="286" t="s">
        <v>1758</v>
      </c>
      <c r="G110" s="287" t="s">
        <v>318</v>
      </c>
      <c r="H110" s="288">
        <v>180</v>
      </c>
      <c r="I110" s="289"/>
      <c r="J110" s="290">
        <f>ROUND(I110*H110,2)</f>
        <v>0</v>
      </c>
      <c r="K110" s="286" t="s">
        <v>403</v>
      </c>
      <c r="L110" s="291"/>
      <c r="M110" s="292" t="s">
        <v>21</v>
      </c>
      <c r="N110" s="293" t="s">
        <v>41</v>
      </c>
      <c r="O110" s="47"/>
      <c r="P110" s="246">
        <f>O110*H110</f>
        <v>0</v>
      </c>
      <c r="Q110" s="246">
        <v>0</v>
      </c>
      <c r="R110" s="246">
        <f>Q110*H110</f>
        <v>0</v>
      </c>
      <c r="S110" s="246">
        <v>0</v>
      </c>
      <c r="T110" s="247">
        <f>S110*H110</f>
        <v>0</v>
      </c>
      <c r="AR110" s="24" t="s">
        <v>370</v>
      </c>
      <c r="AT110" s="24" t="s">
        <v>333</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370</v>
      </c>
      <c r="BM110" s="24" t="s">
        <v>1759</v>
      </c>
    </row>
    <row r="111" s="1" customFormat="1" ht="16.5" customHeight="1">
      <c r="B111" s="46"/>
      <c r="C111" s="284" t="s">
        <v>385</v>
      </c>
      <c r="D111" s="284" t="s">
        <v>333</v>
      </c>
      <c r="E111" s="285" t="s">
        <v>1760</v>
      </c>
      <c r="F111" s="286" t="s">
        <v>1761</v>
      </c>
      <c r="G111" s="287" t="s">
        <v>341</v>
      </c>
      <c r="H111" s="288">
        <v>1</v>
      </c>
      <c r="I111" s="289"/>
      <c r="J111" s="290">
        <f>ROUND(I111*H111,2)</f>
        <v>0</v>
      </c>
      <c r="K111" s="286" t="s">
        <v>21</v>
      </c>
      <c r="L111" s="291"/>
      <c r="M111" s="292" t="s">
        <v>21</v>
      </c>
      <c r="N111" s="293" t="s">
        <v>41</v>
      </c>
      <c r="O111" s="47"/>
      <c r="P111" s="246">
        <f>O111*H111</f>
        <v>0</v>
      </c>
      <c r="Q111" s="246">
        <v>0</v>
      </c>
      <c r="R111" s="246">
        <f>Q111*H111</f>
        <v>0</v>
      </c>
      <c r="S111" s="246">
        <v>0</v>
      </c>
      <c r="T111" s="247">
        <f>S111*H111</f>
        <v>0</v>
      </c>
      <c r="AR111" s="24" t="s">
        <v>370</v>
      </c>
      <c r="AT111" s="24" t="s">
        <v>333</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370</v>
      </c>
      <c r="BM111" s="24" t="s">
        <v>1762</v>
      </c>
    </row>
    <row r="112" s="1" customFormat="1" ht="16.5" customHeight="1">
      <c r="B112" s="46"/>
      <c r="C112" s="284" t="s">
        <v>389</v>
      </c>
      <c r="D112" s="284" t="s">
        <v>333</v>
      </c>
      <c r="E112" s="285" t="s">
        <v>1763</v>
      </c>
      <c r="F112" s="286" t="s">
        <v>1764</v>
      </c>
      <c r="G112" s="287" t="s">
        <v>341</v>
      </c>
      <c r="H112" s="288">
        <v>1</v>
      </c>
      <c r="I112" s="289"/>
      <c r="J112" s="290">
        <f>ROUND(I112*H112,2)</f>
        <v>0</v>
      </c>
      <c r="K112" s="286" t="s">
        <v>403</v>
      </c>
      <c r="L112" s="291"/>
      <c r="M112" s="292" t="s">
        <v>21</v>
      </c>
      <c r="N112" s="293" t="s">
        <v>41</v>
      </c>
      <c r="O112" s="47"/>
      <c r="P112" s="246">
        <f>O112*H112</f>
        <v>0</v>
      </c>
      <c r="Q112" s="246">
        <v>0</v>
      </c>
      <c r="R112" s="246">
        <f>Q112*H112</f>
        <v>0</v>
      </c>
      <c r="S112" s="246">
        <v>0</v>
      </c>
      <c r="T112" s="247">
        <f>S112*H112</f>
        <v>0</v>
      </c>
      <c r="AR112" s="24" t="s">
        <v>370</v>
      </c>
      <c r="AT112" s="24" t="s">
        <v>333</v>
      </c>
      <c r="AU112" s="24" t="s">
        <v>16</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370</v>
      </c>
      <c r="BM112" s="24" t="s">
        <v>1765</v>
      </c>
    </row>
    <row r="113" s="1" customFormat="1" ht="25.5" customHeight="1">
      <c r="B113" s="46"/>
      <c r="C113" s="284" t="s">
        <v>393</v>
      </c>
      <c r="D113" s="284" t="s">
        <v>333</v>
      </c>
      <c r="E113" s="285" t="s">
        <v>1766</v>
      </c>
      <c r="F113" s="286" t="s">
        <v>1767</v>
      </c>
      <c r="G113" s="287" t="s">
        <v>341</v>
      </c>
      <c r="H113" s="288">
        <v>1</v>
      </c>
      <c r="I113" s="289"/>
      <c r="J113" s="290">
        <f>ROUND(I113*H113,2)</f>
        <v>0</v>
      </c>
      <c r="K113" s="286" t="s">
        <v>21</v>
      </c>
      <c r="L113" s="291"/>
      <c r="M113" s="292" t="s">
        <v>21</v>
      </c>
      <c r="N113" s="293" t="s">
        <v>41</v>
      </c>
      <c r="O113" s="47"/>
      <c r="P113" s="246">
        <f>O113*H113</f>
        <v>0</v>
      </c>
      <c r="Q113" s="246">
        <v>0</v>
      </c>
      <c r="R113" s="246">
        <f>Q113*H113</f>
        <v>0</v>
      </c>
      <c r="S113" s="246">
        <v>0</v>
      </c>
      <c r="T113" s="247">
        <f>S113*H113</f>
        <v>0</v>
      </c>
      <c r="AR113" s="24" t="s">
        <v>370</v>
      </c>
      <c r="AT113" s="24" t="s">
        <v>333</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370</v>
      </c>
      <c r="BM113" s="24" t="s">
        <v>1768</v>
      </c>
    </row>
    <row r="114" s="1" customFormat="1" ht="25.5" customHeight="1">
      <c r="B114" s="46"/>
      <c r="C114" s="237" t="s">
        <v>460</v>
      </c>
      <c r="D114" s="237" t="s">
        <v>300</v>
      </c>
      <c r="E114" s="238" t="s">
        <v>1769</v>
      </c>
      <c r="F114" s="239" t="s">
        <v>1770</v>
      </c>
      <c r="G114" s="240" t="s">
        <v>341</v>
      </c>
      <c r="H114" s="241">
        <v>3</v>
      </c>
      <c r="I114" s="242"/>
      <c r="J114" s="243">
        <f>ROUND(I114*H114,2)</f>
        <v>0</v>
      </c>
      <c r="K114" s="239" t="s">
        <v>403</v>
      </c>
      <c r="L114" s="72"/>
      <c r="M114" s="244" t="s">
        <v>21</v>
      </c>
      <c r="N114" s="245" t="s">
        <v>41</v>
      </c>
      <c r="O114" s="47"/>
      <c r="P114" s="246">
        <f>O114*H114</f>
        <v>0</v>
      </c>
      <c r="Q114" s="246">
        <v>0</v>
      </c>
      <c r="R114" s="246">
        <f>Q114*H114</f>
        <v>0</v>
      </c>
      <c r="S114" s="246">
        <v>0</v>
      </c>
      <c r="T114" s="247">
        <f>S114*H114</f>
        <v>0</v>
      </c>
      <c r="AR114" s="24" t="s">
        <v>404</v>
      </c>
      <c r="AT114" s="24" t="s">
        <v>300</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404</v>
      </c>
      <c r="BM114" s="24" t="s">
        <v>1771</v>
      </c>
    </row>
    <row r="115" s="11" customFormat="1" ht="37.44001" customHeight="1">
      <c r="B115" s="221"/>
      <c r="C115" s="222"/>
      <c r="D115" s="223" t="s">
        <v>69</v>
      </c>
      <c r="E115" s="224" t="s">
        <v>172</v>
      </c>
      <c r="F115" s="224" t="s">
        <v>1772</v>
      </c>
      <c r="G115" s="222"/>
      <c r="H115" s="222"/>
      <c r="I115" s="225"/>
      <c r="J115" s="226">
        <f>BK115</f>
        <v>0</v>
      </c>
      <c r="K115" s="222"/>
      <c r="L115" s="227"/>
      <c r="M115" s="228"/>
      <c r="N115" s="229"/>
      <c r="O115" s="229"/>
      <c r="P115" s="230">
        <f>P116</f>
        <v>0</v>
      </c>
      <c r="Q115" s="229"/>
      <c r="R115" s="230">
        <f>R116</f>
        <v>0</v>
      </c>
      <c r="S115" s="229"/>
      <c r="T115" s="231">
        <f>T116</f>
        <v>0</v>
      </c>
      <c r="AR115" s="232" t="s">
        <v>328</v>
      </c>
      <c r="AT115" s="233" t="s">
        <v>69</v>
      </c>
      <c r="AU115" s="233" t="s">
        <v>70</v>
      </c>
      <c r="AY115" s="232" t="s">
        <v>298</v>
      </c>
      <c r="BK115" s="234">
        <f>BK116</f>
        <v>0</v>
      </c>
    </row>
    <row r="116" s="11" customFormat="1" ht="19.92" customHeight="1">
      <c r="B116" s="221"/>
      <c r="C116" s="222"/>
      <c r="D116" s="223" t="s">
        <v>69</v>
      </c>
      <c r="E116" s="235" t="s">
        <v>1773</v>
      </c>
      <c r="F116" s="235" t="s">
        <v>1774</v>
      </c>
      <c r="G116" s="222"/>
      <c r="H116" s="222"/>
      <c r="I116" s="225"/>
      <c r="J116" s="236">
        <f>BK116</f>
        <v>0</v>
      </c>
      <c r="K116" s="222"/>
      <c r="L116" s="227"/>
      <c r="M116" s="228"/>
      <c r="N116" s="229"/>
      <c r="O116" s="229"/>
      <c r="P116" s="230">
        <f>P117</f>
        <v>0</v>
      </c>
      <c r="Q116" s="229"/>
      <c r="R116" s="230">
        <f>R117</f>
        <v>0</v>
      </c>
      <c r="S116" s="229"/>
      <c r="T116" s="231">
        <f>T117</f>
        <v>0</v>
      </c>
      <c r="AR116" s="232" t="s">
        <v>328</v>
      </c>
      <c r="AT116" s="233" t="s">
        <v>69</v>
      </c>
      <c r="AU116" s="233" t="s">
        <v>16</v>
      </c>
      <c r="AY116" s="232" t="s">
        <v>298</v>
      </c>
      <c r="BK116" s="234">
        <f>BK117</f>
        <v>0</v>
      </c>
    </row>
    <row r="117" s="1" customFormat="1" ht="16.5" customHeight="1">
      <c r="B117" s="46"/>
      <c r="C117" s="237" t="s">
        <v>9</v>
      </c>
      <c r="D117" s="237" t="s">
        <v>300</v>
      </c>
      <c r="E117" s="238" t="s">
        <v>1775</v>
      </c>
      <c r="F117" s="239" t="s">
        <v>1776</v>
      </c>
      <c r="G117" s="240" t="s">
        <v>1777</v>
      </c>
      <c r="H117" s="241">
        <v>1</v>
      </c>
      <c r="I117" s="242"/>
      <c r="J117" s="243">
        <f>ROUND(I117*H117,2)</f>
        <v>0</v>
      </c>
      <c r="K117" s="239" t="s">
        <v>21</v>
      </c>
      <c r="L117" s="72"/>
      <c r="M117" s="244" t="s">
        <v>21</v>
      </c>
      <c r="N117" s="294" t="s">
        <v>41</v>
      </c>
      <c r="O117" s="295"/>
      <c r="P117" s="296">
        <f>O117*H117</f>
        <v>0</v>
      </c>
      <c r="Q117" s="296">
        <v>0</v>
      </c>
      <c r="R117" s="296">
        <f>Q117*H117</f>
        <v>0</v>
      </c>
      <c r="S117" s="296">
        <v>0</v>
      </c>
      <c r="T117" s="297">
        <f>S117*H117</f>
        <v>0</v>
      </c>
      <c r="AR117" s="24" t="s">
        <v>1778</v>
      </c>
      <c r="AT117" s="24" t="s">
        <v>300</v>
      </c>
      <c r="AU117" s="24" t="s">
        <v>78</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1778</v>
      </c>
      <c r="BM117" s="24" t="s">
        <v>1779</v>
      </c>
    </row>
    <row r="118" s="1" customFormat="1" ht="6.96" customHeight="1">
      <c r="B118" s="67"/>
      <c r="C118" s="68"/>
      <c r="D118" s="68"/>
      <c r="E118" s="68"/>
      <c r="F118" s="68"/>
      <c r="G118" s="68"/>
      <c r="H118" s="68"/>
      <c r="I118" s="179"/>
      <c r="J118" s="68"/>
      <c r="K118" s="68"/>
      <c r="L118" s="72"/>
    </row>
  </sheetData>
  <sheetProtection sheet="1" autoFilter="0" formatColumns="0" formatRows="0" objects="1" scenarios="1" spinCount="100000" saltValue="vZgrzCg79Qvgc9zom2gTPl/fZtnogn+d6sdc1BneSrZKTFINiBBYM9EE080I1Ff0mcTtTSGwtx96r+ZO2q1Yyg==" hashValue="E2MHoA5+8ZKRGFsdQ3CAPyRrHWQM0fD+ASlIjeW6OSpJeLmd1z3fuS3yZzXlWt6zV35V7AHubjQ7zyyqV2jsbQ==" algorithmName="SHA-512" password="CC35"/>
  <autoFilter ref="C90:K117"/>
  <mergeCells count="16">
    <mergeCell ref="E7:H7"/>
    <mergeCell ref="E11:H11"/>
    <mergeCell ref="E9:H9"/>
    <mergeCell ref="E13:H13"/>
    <mergeCell ref="E28:H28"/>
    <mergeCell ref="E49:H49"/>
    <mergeCell ref="E53:H53"/>
    <mergeCell ref="E51:H51"/>
    <mergeCell ref="E55:H55"/>
    <mergeCell ref="J59:J60"/>
    <mergeCell ref="E77:H77"/>
    <mergeCell ref="E81:H81"/>
    <mergeCell ref="E79:H79"/>
    <mergeCell ref="E83:H83"/>
    <mergeCell ref="G1:H1"/>
    <mergeCell ref="L2:V2"/>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168</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1780</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ROUND(J90,2)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ROUND(SUM(BE90:BE98), 2)</f>
        <v>0</v>
      </c>
      <c r="G34" s="47"/>
      <c r="H34" s="47"/>
      <c r="I34" s="171">
        <v>0.20999999999999999</v>
      </c>
      <c r="J34" s="170">
        <f>ROUND(ROUND((SUM(BE90:BE98)), 2)*I34, 2)</f>
        <v>0</v>
      </c>
      <c r="K34" s="51"/>
    </row>
    <row r="35" s="1" customFormat="1" ht="14.4" customHeight="1">
      <c r="B35" s="46"/>
      <c r="C35" s="47"/>
      <c r="D35" s="47"/>
      <c r="E35" s="55" t="s">
        <v>42</v>
      </c>
      <c r="F35" s="170">
        <f>ROUND(SUM(BF90:BF98), 2)</f>
        <v>0</v>
      </c>
      <c r="G35" s="47"/>
      <c r="H35" s="47"/>
      <c r="I35" s="171">
        <v>0.14999999999999999</v>
      </c>
      <c r="J35" s="170">
        <f>ROUND(ROUND((SUM(BF90:BF98)), 2)*I35, 2)</f>
        <v>0</v>
      </c>
      <c r="K35" s="51"/>
    </row>
    <row r="36" hidden="1" s="1" customFormat="1" ht="14.4" customHeight="1">
      <c r="B36" s="46"/>
      <c r="C36" s="47"/>
      <c r="D36" s="47"/>
      <c r="E36" s="55" t="s">
        <v>43</v>
      </c>
      <c r="F36" s="170">
        <f>ROUND(SUM(BG90:BG98), 2)</f>
        <v>0</v>
      </c>
      <c r="G36" s="47"/>
      <c r="H36" s="47"/>
      <c r="I36" s="171">
        <v>0.20999999999999999</v>
      </c>
      <c r="J36" s="170">
        <v>0</v>
      </c>
      <c r="K36" s="51"/>
    </row>
    <row r="37" hidden="1" s="1" customFormat="1" ht="14.4" customHeight="1">
      <c r="B37" s="46"/>
      <c r="C37" s="47"/>
      <c r="D37" s="47"/>
      <c r="E37" s="55" t="s">
        <v>44</v>
      </c>
      <c r="F37" s="170">
        <f>ROUND(SUM(BH90:BH98), 2)</f>
        <v>0</v>
      </c>
      <c r="G37" s="47"/>
      <c r="H37" s="47"/>
      <c r="I37" s="171">
        <v>0.14999999999999999</v>
      </c>
      <c r="J37" s="170">
        <v>0</v>
      </c>
      <c r="K37" s="51"/>
    </row>
    <row r="38" hidden="1" s="1" customFormat="1" ht="14.4" customHeight="1">
      <c r="B38" s="46"/>
      <c r="C38" s="47"/>
      <c r="D38" s="47"/>
      <c r="E38" s="55" t="s">
        <v>45</v>
      </c>
      <c r="F38" s="170">
        <f>ROUND(SUM(BI90:BI98),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01-11-01.13.1 -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J90</f>
        <v>0</v>
      </c>
      <c r="K64" s="51"/>
      <c r="AU64" s="24" t="s">
        <v>275</v>
      </c>
    </row>
    <row r="65" s="8" customFormat="1" ht="24.96" customHeight="1">
      <c r="B65" s="190"/>
      <c r="C65" s="191"/>
      <c r="D65" s="192" t="s">
        <v>276</v>
      </c>
      <c r="E65" s="193"/>
      <c r="F65" s="193"/>
      <c r="G65" s="193"/>
      <c r="H65" s="193"/>
      <c r="I65" s="194"/>
      <c r="J65" s="195">
        <f>J91</f>
        <v>0</v>
      </c>
      <c r="K65" s="196"/>
    </row>
    <row r="66" s="9" customFormat="1" ht="19.92" customHeight="1">
      <c r="B66" s="197"/>
      <c r="C66" s="198"/>
      <c r="D66" s="199" t="s">
        <v>1781</v>
      </c>
      <c r="E66" s="200"/>
      <c r="F66" s="200"/>
      <c r="G66" s="200"/>
      <c r="H66" s="200"/>
      <c r="I66" s="201"/>
      <c r="J66" s="202">
        <f>J92</f>
        <v>0</v>
      </c>
      <c r="K66" s="203"/>
    </row>
    <row r="67" s="1" customFormat="1" ht="21.84" customHeight="1">
      <c r="B67" s="46"/>
      <c r="C67" s="47"/>
      <c r="D67" s="47"/>
      <c r="E67" s="47"/>
      <c r="F67" s="47"/>
      <c r="G67" s="47"/>
      <c r="H67" s="47"/>
      <c r="I67" s="157"/>
      <c r="J67" s="47"/>
      <c r="K67" s="51"/>
    </row>
    <row r="68" s="1" customFormat="1" ht="6.96" customHeight="1">
      <c r="B68" s="67"/>
      <c r="C68" s="68"/>
      <c r="D68" s="68"/>
      <c r="E68" s="68"/>
      <c r="F68" s="68"/>
      <c r="G68" s="68"/>
      <c r="H68" s="68"/>
      <c r="I68" s="179"/>
      <c r="J68" s="68"/>
      <c r="K68" s="69"/>
    </row>
    <row r="72" s="1" customFormat="1" ht="6.96" customHeight="1">
      <c r="B72" s="70"/>
      <c r="C72" s="71"/>
      <c r="D72" s="71"/>
      <c r="E72" s="71"/>
      <c r="F72" s="71"/>
      <c r="G72" s="71"/>
      <c r="H72" s="71"/>
      <c r="I72" s="182"/>
      <c r="J72" s="71"/>
      <c r="K72" s="71"/>
      <c r="L72" s="72"/>
    </row>
    <row r="73" s="1" customFormat="1" ht="36.96" customHeight="1">
      <c r="B73" s="46"/>
      <c r="C73" s="73" t="s">
        <v>282</v>
      </c>
      <c r="D73" s="74"/>
      <c r="E73" s="74"/>
      <c r="F73" s="74"/>
      <c r="G73" s="74"/>
      <c r="H73" s="74"/>
      <c r="I73" s="204"/>
      <c r="J73" s="74"/>
      <c r="K73" s="74"/>
      <c r="L73" s="72"/>
    </row>
    <row r="74" s="1" customFormat="1" ht="6.96" customHeight="1">
      <c r="B74" s="46"/>
      <c r="C74" s="74"/>
      <c r="D74" s="74"/>
      <c r="E74" s="74"/>
      <c r="F74" s="74"/>
      <c r="G74" s="74"/>
      <c r="H74" s="74"/>
      <c r="I74" s="204"/>
      <c r="J74" s="74"/>
      <c r="K74" s="74"/>
      <c r="L74" s="72"/>
    </row>
    <row r="75" s="1" customFormat="1" ht="14.4" customHeight="1">
      <c r="B75" s="46"/>
      <c r="C75" s="76" t="s">
        <v>18</v>
      </c>
      <c r="D75" s="74"/>
      <c r="E75" s="74"/>
      <c r="F75" s="74"/>
      <c r="G75" s="74"/>
      <c r="H75" s="74"/>
      <c r="I75" s="204"/>
      <c r="J75" s="74"/>
      <c r="K75" s="74"/>
      <c r="L75" s="72"/>
    </row>
    <row r="76" s="1" customFormat="1" ht="16.5" customHeight="1">
      <c r="B76" s="46"/>
      <c r="C76" s="74"/>
      <c r="D76" s="74"/>
      <c r="E76" s="205" t="str">
        <f>E7</f>
        <v>Oprava SZZ Děčín východ horní nádraží 1.změna</v>
      </c>
      <c r="F76" s="76"/>
      <c r="G76" s="76"/>
      <c r="H76" s="76"/>
      <c r="I76" s="204"/>
      <c r="J76" s="74"/>
      <c r="K76" s="74"/>
      <c r="L76" s="72"/>
    </row>
    <row r="77">
      <c r="B77" s="28"/>
      <c r="C77" s="76" t="s">
        <v>264</v>
      </c>
      <c r="D77" s="206"/>
      <c r="E77" s="206"/>
      <c r="F77" s="206"/>
      <c r="G77" s="206"/>
      <c r="H77" s="206"/>
      <c r="I77" s="149"/>
      <c r="J77" s="206"/>
      <c r="K77" s="206"/>
      <c r="L77" s="207"/>
    </row>
    <row r="78" ht="16.5" customHeight="1">
      <c r="B78" s="28"/>
      <c r="C78" s="206"/>
      <c r="D78" s="206"/>
      <c r="E78" s="205" t="s">
        <v>265</v>
      </c>
      <c r="F78" s="206"/>
      <c r="G78" s="206"/>
      <c r="H78" s="206"/>
      <c r="I78" s="149"/>
      <c r="J78" s="206"/>
      <c r="K78" s="206"/>
      <c r="L78" s="207"/>
    </row>
    <row r="79">
      <c r="B79" s="28"/>
      <c r="C79" s="76" t="s">
        <v>266</v>
      </c>
      <c r="D79" s="206"/>
      <c r="E79" s="206"/>
      <c r="F79" s="206"/>
      <c r="G79" s="206"/>
      <c r="H79" s="206"/>
      <c r="I79" s="149"/>
      <c r="J79" s="206"/>
      <c r="K79" s="206"/>
      <c r="L79" s="207"/>
    </row>
    <row r="80" s="1" customFormat="1" ht="16.5" customHeight="1">
      <c r="B80" s="46"/>
      <c r="C80" s="74"/>
      <c r="D80" s="74"/>
      <c r="E80" s="208" t="s">
        <v>267</v>
      </c>
      <c r="F80" s="74"/>
      <c r="G80" s="74"/>
      <c r="H80" s="74"/>
      <c r="I80" s="204"/>
      <c r="J80" s="74"/>
      <c r="K80" s="74"/>
      <c r="L80" s="72"/>
    </row>
    <row r="81" s="1" customFormat="1" ht="14.4" customHeight="1">
      <c r="B81" s="46"/>
      <c r="C81" s="76" t="s">
        <v>268</v>
      </c>
      <c r="D81" s="74"/>
      <c r="E81" s="74"/>
      <c r="F81" s="74"/>
      <c r="G81" s="74"/>
      <c r="H81" s="74"/>
      <c r="I81" s="204"/>
      <c r="J81" s="74"/>
      <c r="K81" s="74"/>
      <c r="L81" s="72"/>
    </row>
    <row r="82" s="1" customFormat="1" ht="17.25" customHeight="1">
      <c r="B82" s="46"/>
      <c r="C82" s="74"/>
      <c r="D82" s="74"/>
      <c r="E82" s="82" t="str">
        <f>E13</f>
        <v>PS 01-11-01.13.1 - ÚRS</v>
      </c>
      <c r="F82" s="74"/>
      <c r="G82" s="74"/>
      <c r="H82" s="74"/>
      <c r="I82" s="204"/>
      <c r="J82" s="74"/>
      <c r="K82" s="74"/>
      <c r="L82" s="72"/>
    </row>
    <row r="83" s="1" customFormat="1" ht="6.96" customHeight="1">
      <c r="B83" s="46"/>
      <c r="C83" s="74"/>
      <c r="D83" s="74"/>
      <c r="E83" s="74"/>
      <c r="F83" s="74"/>
      <c r="G83" s="74"/>
      <c r="H83" s="74"/>
      <c r="I83" s="204"/>
      <c r="J83" s="74"/>
      <c r="K83" s="74"/>
      <c r="L83" s="72"/>
    </row>
    <row r="84" s="1" customFormat="1" ht="18" customHeight="1">
      <c r="B84" s="46"/>
      <c r="C84" s="76" t="s">
        <v>23</v>
      </c>
      <c r="D84" s="74"/>
      <c r="E84" s="74"/>
      <c r="F84" s="209" t="str">
        <f>F16</f>
        <v>Děčín</v>
      </c>
      <c r="G84" s="74"/>
      <c r="H84" s="74"/>
      <c r="I84" s="210" t="s">
        <v>25</v>
      </c>
      <c r="J84" s="85" t="str">
        <f>IF(J16="","",J16)</f>
        <v>24. 8. 2018</v>
      </c>
      <c r="K84" s="74"/>
      <c r="L84" s="72"/>
    </row>
    <row r="85" s="1" customFormat="1" ht="6.96" customHeight="1">
      <c r="B85" s="46"/>
      <c r="C85" s="74"/>
      <c r="D85" s="74"/>
      <c r="E85" s="74"/>
      <c r="F85" s="74"/>
      <c r="G85" s="74"/>
      <c r="H85" s="74"/>
      <c r="I85" s="204"/>
      <c r="J85" s="74"/>
      <c r="K85" s="74"/>
      <c r="L85" s="72"/>
    </row>
    <row r="86" s="1" customFormat="1">
      <c r="B86" s="46"/>
      <c r="C86" s="76" t="s">
        <v>27</v>
      </c>
      <c r="D86" s="74"/>
      <c r="E86" s="74"/>
      <c r="F86" s="209" t="str">
        <f>E19</f>
        <v xml:space="preserve"> </v>
      </c>
      <c r="G86" s="74"/>
      <c r="H86" s="74"/>
      <c r="I86" s="210" t="s">
        <v>32</v>
      </c>
      <c r="J86" s="209" t="str">
        <f>E25</f>
        <v xml:space="preserve"> </v>
      </c>
      <c r="K86" s="74"/>
      <c r="L86" s="72"/>
    </row>
    <row r="87" s="1" customFormat="1" ht="14.4" customHeight="1">
      <c r="B87" s="46"/>
      <c r="C87" s="76" t="s">
        <v>30</v>
      </c>
      <c r="D87" s="74"/>
      <c r="E87" s="74"/>
      <c r="F87" s="209" t="str">
        <f>IF(E22="","",E22)</f>
        <v/>
      </c>
      <c r="G87" s="74"/>
      <c r="H87" s="74"/>
      <c r="I87" s="204"/>
      <c r="J87" s="74"/>
      <c r="K87" s="74"/>
      <c r="L87" s="72"/>
    </row>
    <row r="88" s="1" customFormat="1" ht="10.32" customHeight="1">
      <c r="B88" s="46"/>
      <c r="C88" s="74"/>
      <c r="D88" s="74"/>
      <c r="E88" s="74"/>
      <c r="F88" s="74"/>
      <c r="G88" s="74"/>
      <c r="H88" s="74"/>
      <c r="I88" s="204"/>
      <c r="J88" s="74"/>
      <c r="K88" s="74"/>
      <c r="L88" s="72"/>
    </row>
    <row r="89" s="10" customFormat="1" ht="29.28" customHeight="1">
      <c r="B89" s="211"/>
      <c r="C89" s="212" t="s">
        <v>283</v>
      </c>
      <c r="D89" s="213" t="s">
        <v>55</v>
      </c>
      <c r="E89" s="213" t="s">
        <v>51</v>
      </c>
      <c r="F89" s="213" t="s">
        <v>284</v>
      </c>
      <c r="G89" s="213" t="s">
        <v>285</v>
      </c>
      <c r="H89" s="213" t="s">
        <v>286</v>
      </c>
      <c r="I89" s="214" t="s">
        <v>287</v>
      </c>
      <c r="J89" s="213" t="s">
        <v>273</v>
      </c>
      <c r="K89" s="215" t="s">
        <v>288</v>
      </c>
      <c r="L89" s="216"/>
      <c r="M89" s="102" t="s">
        <v>289</v>
      </c>
      <c r="N89" s="103" t="s">
        <v>40</v>
      </c>
      <c r="O89" s="103" t="s">
        <v>290</v>
      </c>
      <c r="P89" s="103" t="s">
        <v>291</v>
      </c>
      <c r="Q89" s="103" t="s">
        <v>292</v>
      </c>
      <c r="R89" s="103" t="s">
        <v>293</v>
      </c>
      <c r="S89" s="103" t="s">
        <v>294</v>
      </c>
      <c r="T89" s="104" t="s">
        <v>295</v>
      </c>
    </row>
    <row r="90" s="1" customFormat="1" ht="29.28" customHeight="1">
      <c r="B90" s="46"/>
      <c r="C90" s="108" t="s">
        <v>274</v>
      </c>
      <c r="D90" s="74"/>
      <c r="E90" s="74"/>
      <c r="F90" s="74"/>
      <c r="G90" s="74"/>
      <c r="H90" s="74"/>
      <c r="I90" s="204"/>
      <c r="J90" s="217">
        <f>BK90</f>
        <v>0</v>
      </c>
      <c r="K90" s="74"/>
      <c r="L90" s="72"/>
      <c r="M90" s="105"/>
      <c r="N90" s="106"/>
      <c r="O90" s="106"/>
      <c r="P90" s="218">
        <f>P91</f>
        <v>0</v>
      </c>
      <c r="Q90" s="106"/>
      <c r="R90" s="218">
        <f>R91</f>
        <v>0</v>
      </c>
      <c r="S90" s="106"/>
      <c r="T90" s="219">
        <f>T91</f>
        <v>13.476000000000001</v>
      </c>
      <c r="AT90" s="24" t="s">
        <v>69</v>
      </c>
      <c r="AU90" s="24" t="s">
        <v>275</v>
      </c>
      <c r="BK90" s="220">
        <f>BK91</f>
        <v>0</v>
      </c>
    </row>
    <row r="91" s="11" customFormat="1" ht="37.44001" customHeight="1">
      <c r="B91" s="221"/>
      <c r="C91" s="222"/>
      <c r="D91" s="223" t="s">
        <v>69</v>
      </c>
      <c r="E91" s="224" t="s">
        <v>296</v>
      </c>
      <c r="F91" s="224" t="s">
        <v>297</v>
      </c>
      <c r="G91" s="222"/>
      <c r="H91" s="222"/>
      <c r="I91" s="225"/>
      <c r="J91" s="226">
        <f>BK91</f>
        <v>0</v>
      </c>
      <c r="K91" s="222"/>
      <c r="L91" s="227"/>
      <c r="M91" s="228"/>
      <c r="N91" s="229"/>
      <c r="O91" s="229"/>
      <c r="P91" s="230">
        <f>P92</f>
        <v>0</v>
      </c>
      <c r="Q91" s="229"/>
      <c r="R91" s="230">
        <f>R92</f>
        <v>0</v>
      </c>
      <c r="S91" s="229"/>
      <c r="T91" s="231">
        <f>T92</f>
        <v>13.476000000000001</v>
      </c>
      <c r="AR91" s="232" t="s">
        <v>16</v>
      </c>
      <c r="AT91" s="233" t="s">
        <v>69</v>
      </c>
      <c r="AU91" s="233" t="s">
        <v>70</v>
      </c>
      <c r="AY91" s="232" t="s">
        <v>298</v>
      </c>
      <c r="BK91" s="234">
        <f>BK92</f>
        <v>0</v>
      </c>
    </row>
    <row r="92" s="11" customFormat="1" ht="19.92" customHeight="1">
      <c r="B92" s="221"/>
      <c r="C92" s="222"/>
      <c r="D92" s="223" t="s">
        <v>69</v>
      </c>
      <c r="E92" s="235" t="s">
        <v>346</v>
      </c>
      <c r="F92" s="235" t="s">
        <v>1782</v>
      </c>
      <c r="G92" s="222"/>
      <c r="H92" s="222"/>
      <c r="I92" s="225"/>
      <c r="J92" s="236">
        <f>BK92</f>
        <v>0</v>
      </c>
      <c r="K92" s="222"/>
      <c r="L92" s="227"/>
      <c r="M92" s="228"/>
      <c r="N92" s="229"/>
      <c r="O92" s="229"/>
      <c r="P92" s="230">
        <f>SUM(P93:P98)</f>
        <v>0</v>
      </c>
      <c r="Q92" s="229"/>
      <c r="R92" s="230">
        <f>SUM(R93:R98)</f>
        <v>0</v>
      </c>
      <c r="S92" s="229"/>
      <c r="T92" s="231">
        <f>SUM(T93:T98)</f>
        <v>13.476000000000001</v>
      </c>
      <c r="AR92" s="232" t="s">
        <v>16</v>
      </c>
      <c r="AT92" s="233" t="s">
        <v>69</v>
      </c>
      <c r="AU92" s="233" t="s">
        <v>16</v>
      </c>
      <c r="AY92" s="232" t="s">
        <v>298</v>
      </c>
      <c r="BK92" s="234">
        <f>SUM(BK93:BK98)</f>
        <v>0</v>
      </c>
    </row>
    <row r="93" s="1" customFormat="1" ht="16.5" customHeight="1">
      <c r="B93" s="46"/>
      <c r="C93" s="237" t="s">
        <v>16</v>
      </c>
      <c r="D93" s="237" t="s">
        <v>300</v>
      </c>
      <c r="E93" s="238" t="s">
        <v>1783</v>
      </c>
      <c r="F93" s="239" t="s">
        <v>1784</v>
      </c>
      <c r="G93" s="240" t="s">
        <v>303</v>
      </c>
      <c r="H93" s="241">
        <v>5.6150000000000002</v>
      </c>
      <c r="I93" s="242"/>
      <c r="J93" s="243">
        <f>ROUND(I93*H93,2)</f>
        <v>0</v>
      </c>
      <c r="K93" s="239" t="s">
        <v>304</v>
      </c>
      <c r="L93" s="72"/>
      <c r="M93" s="244" t="s">
        <v>21</v>
      </c>
      <c r="N93" s="245" t="s">
        <v>41</v>
      </c>
      <c r="O93" s="47"/>
      <c r="P93" s="246">
        <f>O93*H93</f>
        <v>0</v>
      </c>
      <c r="Q93" s="246">
        <v>0</v>
      </c>
      <c r="R93" s="246">
        <f>Q93*H93</f>
        <v>0</v>
      </c>
      <c r="S93" s="246">
        <v>2.3999999999999999</v>
      </c>
      <c r="T93" s="247">
        <f>S93*H93</f>
        <v>13.476000000000001</v>
      </c>
      <c r="AR93" s="24" t="s">
        <v>90</v>
      </c>
      <c r="AT93" s="24" t="s">
        <v>300</v>
      </c>
      <c r="AU93" s="24" t="s">
        <v>78</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90</v>
      </c>
      <c r="BM93" s="24" t="s">
        <v>1785</v>
      </c>
    </row>
    <row r="94" s="12" customFormat="1">
      <c r="B94" s="249"/>
      <c r="C94" s="250"/>
      <c r="D94" s="251" t="s">
        <v>306</v>
      </c>
      <c r="E94" s="252" t="s">
        <v>21</v>
      </c>
      <c r="F94" s="253" t="s">
        <v>1786</v>
      </c>
      <c r="G94" s="250"/>
      <c r="H94" s="254">
        <v>0.44900000000000001</v>
      </c>
      <c r="I94" s="255"/>
      <c r="J94" s="250"/>
      <c r="K94" s="250"/>
      <c r="L94" s="256"/>
      <c r="M94" s="257"/>
      <c r="N94" s="258"/>
      <c r="O94" s="258"/>
      <c r="P94" s="258"/>
      <c r="Q94" s="258"/>
      <c r="R94" s="258"/>
      <c r="S94" s="258"/>
      <c r="T94" s="259"/>
      <c r="AT94" s="260" t="s">
        <v>306</v>
      </c>
      <c r="AU94" s="260" t="s">
        <v>78</v>
      </c>
      <c r="AV94" s="12" t="s">
        <v>78</v>
      </c>
      <c r="AW94" s="12" t="s">
        <v>33</v>
      </c>
      <c r="AX94" s="12" t="s">
        <v>70</v>
      </c>
      <c r="AY94" s="260" t="s">
        <v>298</v>
      </c>
    </row>
    <row r="95" s="13" customFormat="1">
      <c r="B95" s="261"/>
      <c r="C95" s="262"/>
      <c r="D95" s="251" t="s">
        <v>306</v>
      </c>
      <c r="E95" s="263" t="s">
        <v>21</v>
      </c>
      <c r="F95" s="264" t="s">
        <v>1787</v>
      </c>
      <c r="G95" s="262"/>
      <c r="H95" s="263" t="s">
        <v>21</v>
      </c>
      <c r="I95" s="265"/>
      <c r="J95" s="262"/>
      <c r="K95" s="262"/>
      <c r="L95" s="266"/>
      <c r="M95" s="267"/>
      <c r="N95" s="268"/>
      <c r="O95" s="268"/>
      <c r="P95" s="268"/>
      <c r="Q95" s="268"/>
      <c r="R95" s="268"/>
      <c r="S95" s="268"/>
      <c r="T95" s="269"/>
      <c r="AT95" s="270" t="s">
        <v>306</v>
      </c>
      <c r="AU95" s="270" t="s">
        <v>78</v>
      </c>
      <c r="AV95" s="13" t="s">
        <v>16</v>
      </c>
      <c r="AW95" s="13" t="s">
        <v>33</v>
      </c>
      <c r="AX95" s="13" t="s">
        <v>70</v>
      </c>
      <c r="AY95" s="270" t="s">
        <v>298</v>
      </c>
    </row>
    <row r="96" s="12" customFormat="1">
      <c r="B96" s="249"/>
      <c r="C96" s="250"/>
      <c r="D96" s="251" t="s">
        <v>306</v>
      </c>
      <c r="E96" s="252" t="s">
        <v>21</v>
      </c>
      <c r="F96" s="253" t="s">
        <v>1788</v>
      </c>
      <c r="G96" s="250"/>
      <c r="H96" s="254">
        <v>5.1660000000000004</v>
      </c>
      <c r="I96" s="255"/>
      <c r="J96" s="250"/>
      <c r="K96" s="250"/>
      <c r="L96" s="256"/>
      <c r="M96" s="257"/>
      <c r="N96" s="258"/>
      <c r="O96" s="258"/>
      <c r="P96" s="258"/>
      <c r="Q96" s="258"/>
      <c r="R96" s="258"/>
      <c r="S96" s="258"/>
      <c r="T96" s="259"/>
      <c r="AT96" s="260" t="s">
        <v>306</v>
      </c>
      <c r="AU96" s="260" t="s">
        <v>78</v>
      </c>
      <c r="AV96" s="12" t="s">
        <v>78</v>
      </c>
      <c r="AW96" s="12" t="s">
        <v>33</v>
      </c>
      <c r="AX96" s="12" t="s">
        <v>70</v>
      </c>
      <c r="AY96" s="260" t="s">
        <v>298</v>
      </c>
    </row>
    <row r="97" s="13" customFormat="1">
      <c r="B97" s="261"/>
      <c r="C97" s="262"/>
      <c r="D97" s="251" t="s">
        <v>306</v>
      </c>
      <c r="E97" s="263" t="s">
        <v>21</v>
      </c>
      <c r="F97" s="264" t="s">
        <v>1789</v>
      </c>
      <c r="G97" s="262"/>
      <c r="H97" s="263" t="s">
        <v>21</v>
      </c>
      <c r="I97" s="265"/>
      <c r="J97" s="262"/>
      <c r="K97" s="262"/>
      <c r="L97" s="266"/>
      <c r="M97" s="267"/>
      <c r="N97" s="268"/>
      <c r="O97" s="268"/>
      <c r="P97" s="268"/>
      <c r="Q97" s="268"/>
      <c r="R97" s="268"/>
      <c r="S97" s="268"/>
      <c r="T97" s="269"/>
      <c r="AT97" s="270" t="s">
        <v>306</v>
      </c>
      <c r="AU97" s="270" t="s">
        <v>78</v>
      </c>
      <c r="AV97" s="13" t="s">
        <v>16</v>
      </c>
      <c r="AW97" s="13" t="s">
        <v>33</v>
      </c>
      <c r="AX97" s="13" t="s">
        <v>70</v>
      </c>
      <c r="AY97" s="270" t="s">
        <v>298</v>
      </c>
    </row>
    <row r="98" s="14" customFormat="1">
      <c r="B98" s="271"/>
      <c r="C98" s="272"/>
      <c r="D98" s="251" t="s">
        <v>306</v>
      </c>
      <c r="E98" s="273" t="s">
        <v>21</v>
      </c>
      <c r="F98" s="274" t="s">
        <v>309</v>
      </c>
      <c r="G98" s="272"/>
      <c r="H98" s="275">
        <v>5.6150000000000002</v>
      </c>
      <c r="I98" s="276"/>
      <c r="J98" s="272"/>
      <c r="K98" s="272"/>
      <c r="L98" s="277"/>
      <c r="M98" s="299"/>
      <c r="N98" s="300"/>
      <c r="O98" s="300"/>
      <c r="P98" s="300"/>
      <c r="Q98" s="300"/>
      <c r="R98" s="300"/>
      <c r="S98" s="300"/>
      <c r="T98" s="301"/>
      <c r="AT98" s="281" t="s">
        <v>306</v>
      </c>
      <c r="AU98" s="281" t="s">
        <v>78</v>
      </c>
      <c r="AV98" s="14" t="s">
        <v>90</v>
      </c>
      <c r="AW98" s="14" t="s">
        <v>33</v>
      </c>
      <c r="AX98" s="14" t="s">
        <v>16</v>
      </c>
      <c r="AY98" s="281" t="s">
        <v>298</v>
      </c>
    </row>
    <row r="99" s="1" customFormat="1" ht="6.96" customHeight="1">
      <c r="B99" s="67"/>
      <c r="C99" s="68"/>
      <c r="D99" s="68"/>
      <c r="E99" s="68"/>
      <c r="F99" s="68"/>
      <c r="G99" s="68"/>
      <c r="H99" s="68"/>
      <c r="I99" s="179"/>
      <c r="J99" s="68"/>
      <c r="K99" s="68"/>
      <c r="L99" s="72"/>
    </row>
  </sheetData>
  <sheetProtection sheet="1" autoFilter="0" formatColumns="0" formatRows="0" objects="1" scenarios="1" spinCount="100000" saltValue="OzESCNohMyaMxwuUmBJo1rVib20sELrDtcMivv+onARjmhvOzw9KPgq0P7xG2Hisr/VbqnOHmxH/YPv/5OvERQ==" hashValue="MUJlDdpshO4L9hAvV6QS/dLzJ9AMNUswOi4tk2RBFtjOSVPpdJuqz53mGRs1lZpkLxkHBBDt2U6soBUohuRw+w==" algorithmName="SHA-512" password="CC35"/>
  <autoFilter ref="C89:K98"/>
  <mergeCells count="16">
    <mergeCell ref="E7:H7"/>
    <mergeCell ref="E11:H11"/>
    <mergeCell ref="E9:H9"/>
    <mergeCell ref="E13:H13"/>
    <mergeCell ref="E28:H28"/>
    <mergeCell ref="E49:H49"/>
    <mergeCell ref="E53:H53"/>
    <mergeCell ref="E51:H51"/>
    <mergeCell ref="E55:H55"/>
    <mergeCell ref="J59:J60"/>
    <mergeCell ref="E76:H76"/>
    <mergeCell ref="E80:H80"/>
    <mergeCell ref="E78:H78"/>
    <mergeCell ref="E82:H82"/>
    <mergeCell ref="G1:H1"/>
    <mergeCell ref="L2:V2"/>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170</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1790</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ROUND(SUM(BE89:BE112), 2)</f>
        <v>0</v>
      </c>
      <c r="G34" s="47"/>
      <c r="H34" s="47"/>
      <c r="I34" s="171">
        <v>0.20999999999999999</v>
      </c>
      <c r="J34" s="170">
        <f>ROUND(ROUND((SUM(BE89:BE112)), 2)*I34, 2)</f>
        <v>0</v>
      </c>
      <c r="K34" s="51"/>
    </row>
    <row r="35" s="1" customFormat="1" ht="14.4" customHeight="1">
      <c r="B35" s="46"/>
      <c r="C35" s="47"/>
      <c r="D35" s="47"/>
      <c r="E35" s="55" t="s">
        <v>42</v>
      </c>
      <c r="F35" s="170">
        <f>ROUND(SUM(BF89:BF112), 2)</f>
        <v>0</v>
      </c>
      <c r="G35" s="47"/>
      <c r="H35" s="47"/>
      <c r="I35" s="171">
        <v>0.14999999999999999</v>
      </c>
      <c r="J35" s="170">
        <f>ROUND(ROUND((SUM(BF89:BF112)), 2)*I35, 2)</f>
        <v>0</v>
      </c>
      <c r="K35" s="51"/>
    </row>
    <row r="36" hidden="1" s="1" customFormat="1" ht="14.4" customHeight="1">
      <c r="B36" s="46"/>
      <c r="C36" s="47"/>
      <c r="D36" s="47"/>
      <c r="E36" s="55" t="s">
        <v>43</v>
      </c>
      <c r="F36" s="170">
        <f>ROUND(SUM(BG89:BG112), 2)</f>
        <v>0</v>
      </c>
      <c r="G36" s="47"/>
      <c r="H36" s="47"/>
      <c r="I36" s="171">
        <v>0.20999999999999999</v>
      </c>
      <c r="J36" s="170">
        <v>0</v>
      </c>
      <c r="K36" s="51"/>
    </row>
    <row r="37" hidden="1" s="1" customFormat="1" ht="14.4" customHeight="1">
      <c r="B37" s="46"/>
      <c r="C37" s="47"/>
      <c r="D37" s="47"/>
      <c r="E37" s="55" t="s">
        <v>44</v>
      </c>
      <c r="F37" s="170">
        <f>ROUND(SUM(BH89:BH112), 2)</f>
        <v>0</v>
      </c>
      <c r="G37" s="47"/>
      <c r="H37" s="47"/>
      <c r="I37" s="171">
        <v>0.14999999999999999</v>
      </c>
      <c r="J37" s="170">
        <v>0</v>
      </c>
      <c r="K37" s="51"/>
    </row>
    <row r="38" hidden="1" s="1" customFormat="1" ht="14.4" customHeight="1">
      <c r="B38" s="46"/>
      <c r="C38" s="47"/>
      <c r="D38" s="47"/>
      <c r="E38" s="55" t="s">
        <v>45</v>
      </c>
      <c r="F38" s="170">
        <f>ROUND(SUM(BI89:BI112),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01-11-01.13.2 -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265</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267</v>
      </c>
      <c r="F79" s="74"/>
      <c r="G79" s="74"/>
      <c r="H79" s="74"/>
      <c r="I79" s="204"/>
      <c r="J79" s="74"/>
      <c r="K79" s="74"/>
      <c r="L79" s="72"/>
    </row>
    <row r="80" s="1" customFormat="1" ht="14.4" customHeight="1">
      <c r="B80" s="46"/>
      <c r="C80" s="76" t="s">
        <v>268</v>
      </c>
      <c r="D80" s="74"/>
      <c r="E80" s="74"/>
      <c r="F80" s="74"/>
      <c r="G80" s="74"/>
      <c r="H80" s="74"/>
      <c r="I80" s="204"/>
      <c r="J80" s="74"/>
      <c r="K80" s="74"/>
      <c r="L80" s="72"/>
    </row>
    <row r="81" s="1" customFormat="1" ht="17.25" customHeight="1">
      <c r="B81" s="46"/>
      <c r="C81" s="74"/>
      <c r="D81" s="74"/>
      <c r="E81" s="82" t="str">
        <f>E13</f>
        <v>PS 01-11-01.13.2 -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Děčín</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SUM(P91:P112)</f>
        <v>0</v>
      </c>
      <c r="Q90" s="229"/>
      <c r="R90" s="230">
        <f>SUM(R91:R112)</f>
        <v>0</v>
      </c>
      <c r="S90" s="229"/>
      <c r="T90" s="231">
        <f>SUM(T91:T112)</f>
        <v>0</v>
      </c>
      <c r="AR90" s="232" t="s">
        <v>90</v>
      </c>
      <c r="AT90" s="233" t="s">
        <v>69</v>
      </c>
      <c r="AU90" s="233" t="s">
        <v>70</v>
      </c>
      <c r="AY90" s="232" t="s">
        <v>298</v>
      </c>
      <c r="BK90" s="234">
        <f>SUM(BK91:BK112)</f>
        <v>0</v>
      </c>
    </row>
    <row r="91" s="1" customFormat="1" ht="25.5" customHeight="1">
      <c r="B91" s="46"/>
      <c r="C91" s="237" t="s">
        <v>16</v>
      </c>
      <c r="D91" s="237" t="s">
        <v>300</v>
      </c>
      <c r="E91" s="238" t="s">
        <v>1791</v>
      </c>
      <c r="F91" s="239" t="s">
        <v>1792</v>
      </c>
      <c r="G91" s="240" t="s">
        <v>341</v>
      </c>
      <c r="H91" s="241">
        <v>2</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1793</v>
      </c>
    </row>
    <row r="92" s="1" customFormat="1" ht="25.5" customHeight="1">
      <c r="B92" s="46"/>
      <c r="C92" s="237" t="s">
        <v>78</v>
      </c>
      <c r="D92" s="237" t="s">
        <v>300</v>
      </c>
      <c r="E92" s="238" t="s">
        <v>1794</v>
      </c>
      <c r="F92" s="239" t="s">
        <v>1795</v>
      </c>
      <c r="G92" s="240" t="s">
        <v>341</v>
      </c>
      <c r="H92" s="241">
        <v>1</v>
      </c>
      <c r="I92" s="242"/>
      <c r="J92" s="243">
        <f>ROUND(I92*H92,2)</f>
        <v>0</v>
      </c>
      <c r="K92" s="239" t="s">
        <v>403</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1796</v>
      </c>
    </row>
    <row r="93" s="1" customFormat="1" ht="25.5" customHeight="1">
      <c r="B93" s="46"/>
      <c r="C93" s="237" t="s">
        <v>85</v>
      </c>
      <c r="D93" s="237" t="s">
        <v>300</v>
      </c>
      <c r="E93" s="238" t="s">
        <v>1797</v>
      </c>
      <c r="F93" s="239" t="s">
        <v>1798</v>
      </c>
      <c r="G93" s="240" t="s">
        <v>341</v>
      </c>
      <c r="H93" s="241">
        <v>2</v>
      </c>
      <c r="I93" s="242"/>
      <c r="J93" s="243">
        <f>ROUND(I93*H93,2)</f>
        <v>0</v>
      </c>
      <c r="K93" s="239" t="s">
        <v>403</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1799</v>
      </c>
    </row>
    <row r="94" s="1" customFormat="1" ht="16.5" customHeight="1">
      <c r="B94" s="46"/>
      <c r="C94" s="237" t="s">
        <v>90</v>
      </c>
      <c r="D94" s="237" t="s">
        <v>300</v>
      </c>
      <c r="E94" s="238" t="s">
        <v>1800</v>
      </c>
      <c r="F94" s="239" t="s">
        <v>1801</v>
      </c>
      <c r="G94" s="240" t="s">
        <v>341</v>
      </c>
      <c r="H94" s="241">
        <v>18</v>
      </c>
      <c r="I94" s="242"/>
      <c r="J94" s="243">
        <f>ROUND(I94*H94,2)</f>
        <v>0</v>
      </c>
      <c r="K94" s="239" t="s">
        <v>403</v>
      </c>
      <c r="L94" s="72"/>
      <c r="M94" s="244" t="s">
        <v>21</v>
      </c>
      <c r="N94" s="245" t="s">
        <v>41</v>
      </c>
      <c r="O94" s="47"/>
      <c r="P94" s="246">
        <f>O94*H94</f>
        <v>0</v>
      </c>
      <c r="Q94" s="246">
        <v>0</v>
      </c>
      <c r="R94" s="246">
        <f>Q94*H94</f>
        <v>0</v>
      </c>
      <c r="S94" s="246">
        <v>0</v>
      </c>
      <c r="T94" s="247">
        <f>S94*H94</f>
        <v>0</v>
      </c>
      <c r="AR94" s="24" t="s">
        <v>404</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1802</v>
      </c>
    </row>
    <row r="95" s="1" customFormat="1" ht="16.5" customHeight="1">
      <c r="B95" s="46"/>
      <c r="C95" s="237" t="s">
        <v>328</v>
      </c>
      <c r="D95" s="237" t="s">
        <v>300</v>
      </c>
      <c r="E95" s="238" t="s">
        <v>1803</v>
      </c>
      <c r="F95" s="239" t="s">
        <v>1804</v>
      </c>
      <c r="G95" s="240" t="s">
        <v>1805</v>
      </c>
      <c r="H95" s="241">
        <v>1</v>
      </c>
      <c r="I95" s="242"/>
      <c r="J95" s="243">
        <f>ROUND(I95*H95,2)</f>
        <v>0</v>
      </c>
      <c r="K95" s="239" t="s">
        <v>403</v>
      </c>
      <c r="L95" s="72"/>
      <c r="M95" s="244" t="s">
        <v>21</v>
      </c>
      <c r="N95" s="245" t="s">
        <v>41</v>
      </c>
      <c r="O95" s="47"/>
      <c r="P95" s="246">
        <f>O95*H95</f>
        <v>0</v>
      </c>
      <c r="Q95" s="246">
        <v>0</v>
      </c>
      <c r="R95" s="246">
        <f>Q95*H95</f>
        <v>0</v>
      </c>
      <c r="S95" s="246">
        <v>0</v>
      </c>
      <c r="T95" s="247">
        <f>S95*H95</f>
        <v>0</v>
      </c>
      <c r="AR95" s="24" t="s">
        <v>404</v>
      </c>
      <c r="AT95" s="24" t="s">
        <v>300</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404</v>
      </c>
      <c r="BM95" s="24" t="s">
        <v>1806</v>
      </c>
    </row>
    <row r="96" s="1" customFormat="1" ht="16.5" customHeight="1">
      <c r="B96" s="46"/>
      <c r="C96" s="237" t="s">
        <v>332</v>
      </c>
      <c r="D96" s="237" t="s">
        <v>300</v>
      </c>
      <c r="E96" s="238" t="s">
        <v>1807</v>
      </c>
      <c r="F96" s="239" t="s">
        <v>1808</v>
      </c>
      <c r="G96" s="240" t="s">
        <v>341</v>
      </c>
      <c r="H96" s="241">
        <v>1</v>
      </c>
      <c r="I96" s="242"/>
      <c r="J96" s="243">
        <f>ROUND(I96*H96,2)</f>
        <v>0</v>
      </c>
      <c r="K96" s="239" t="s">
        <v>403</v>
      </c>
      <c r="L96" s="72"/>
      <c r="M96" s="244" t="s">
        <v>21</v>
      </c>
      <c r="N96" s="245" t="s">
        <v>41</v>
      </c>
      <c r="O96" s="47"/>
      <c r="P96" s="246">
        <f>O96*H96</f>
        <v>0</v>
      </c>
      <c r="Q96" s="246">
        <v>0</v>
      </c>
      <c r="R96" s="246">
        <f>Q96*H96</f>
        <v>0</v>
      </c>
      <c r="S96" s="246">
        <v>0</v>
      </c>
      <c r="T96" s="247">
        <f>S96*H96</f>
        <v>0</v>
      </c>
      <c r="AR96" s="24" t="s">
        <v>404</v>
      </c>
      <c r="AT96" s="24" t="s">
        <v>300</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404</v>
      </c>
      <c r="BM96" s="24" t="s">
        <v>1809</v>
      </c>
    </row>
    <row r="97" s="1" customFormat="1" ht="16.5" customHeight="1">
      <c r="B97" s="46"/>
      <c r="C97" s="237" t="s">
        <v>338</v>
      </c>
      <c r="D97" s="237" t="s">
        <v>300</v>
      </c>
      <c r="E97" s="238" t="s">
        <v>1810</v>
      </c>
      <c r="F97" s="239" t="s">
        <v>1811</v>
      </c>
      <c r="G97" s="240" t="s">
        <v>341</v>
      </c>
      <c r="H97" s="241">
        <v>1</v>
      </c>
      <c r="I97" s="242"/>
      <c r="J97" s="243">
        <f>ROUND(I97*H97,2)</f>
        <v>0</v>
      </c>
      <c r="K97" s="239" t="s">
        <v>403</v>
      </c>
      <c r="L97" s="72"/>
      <c r="M97" s="244" t="s">
        <v>21</v>
      </c>
      <c r="N97" s="245" t="s">
        <v>41</v>
      </c>
      <c r="O97" s="47"/>
      <c r="P97" s="246">
        <f>O97*H97</f>
        <v>0</v>
      </c>
      <c r="Q97" s="246">
        <v>0</v>
      </c>
      <c r="R97" s="246">
        <f>Q97*H97</f>
        <v>0</v>
      </c>
      <c r="S97" s="246">
        <v>0</v>
      </c>
      <c r="T97" s="247">
        <f>S97*H97</f>
        <v>0</v>
      </c>
      <c r="AR97" s="24" t="s">
        <v>404</v>
      </c>
      <c r="AT97" s="24" t="s">
        <v>300</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404</v>
      </c>
      <c r="BM97" s="24" t="s">
        <v>1812</v>
      </c>
    </row>
    <row r="98" s="1" customFormat="1" ht="16.5" customHeight="1">
      <c r="B98" s="46"/>
      <c r="C98" s="237" t="s">
        <v>336</v>
      </c>
      <c r="D98" s="237" t="s">
        <v>300</v>
      </c>
      <c r="E98" s="238" t="s">
        <v>1813</v>
      </c>
      <c r="F98" s="239" t="s">
        <v>1814</v>
      </c>
      <c r="G98" s="240" t="s">
        <v>341</v>
      </c>
      <c r="H98" s="241">
        <v>3</v>
      </c>
      <c r="I98" s="242"/>
      <c r="J98" s="243">
        <f>ROUND(I98*H98,2)</f>
        <v>0</v>
      </c>
      <c r="K98" s="239" t="s">
        <v>403</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1815</v>
      </c>
    </row>
    <row r="99" s="1" customFormat="1" ht="25.5" customHeight="1">
      <c r="B99" s="46"/>
      <c r="C99" s="237" t="s">
        <v>346</v>
      </c>
      <c r="D99" s="237" t="s">
        <v>300</v>
      </c>
      <c r="E99" s="238" t="s">
        <v>1816</v>
      </c>
      <c r="F99" s="239" t="s">
        <v>1817</v>
      </c>
      <c r="G99" s="240" t="s">
        <v>341</v>
      </c>
      <c r="H99" s="241">
        <v>3</v>
      </c>
      <c r="I99" s="242"/>
      <c r="J99" s="243">
        <f>ROUND(I99*H99,2)</f>
        <v>0</v>
      </c>
      <c r="K99" s="239" t="s">
        <v>403</v>
      </c>
      <c r="L99" s="72"/>
      <c r="M99" s="244" t="s">
        <v>21</v>
      </c>
      <c r="N99" s="245" t="s">
        <v>41</v>
      </c>
      <c r="O99" s="47"/>
      <c r="P99" s="246">
        <f>O99*H99</f>
        <v>0</v>
      </c>
      <c r="Q99" s="246">
        <v>0</v>
      </c>
      <c r="R99" s="246">
        <f>Q99*H99</f>
        <v>0</v>
      </c>
      <c r="S99" s="246">
        <v>0</v>
      </c>
      <c r="T99" s="247">
        <f>S99*H99</f>
        <v>0</v>
      </c>
      <c r="AR99" s="24" t="s">
        <v>404</v>
      </c>
      <c r="AT99" s="24" t="s">
        <v>300</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404</v>
      </c>
      <c r="BM99" s="24" t="s">
        <v>1818</v>
      </c>
    </row>
    <row r="100" s="1" customFormat="1" ht="25.5" customHeight="1">
      <c r="B100" s="46"/>
      <c r="C100" s="237" t="s">
        <v>350</v>
      </c>
      <c r="D100" s="237" t="s">
        <v>300</v>
      </c>
      <c r="E100" s="238" t="s">
        <v>1819</v>
      </c>
      <c r="F100" s="239" t="s">
        <v>1820</v>
      </c>
      <c r="G100" s="240" t="s">
        <v>341</v>
      </c>
      <c r="H100" s="241">
        <v>3</v>
      </c>
      <c r="I100" s="242"/>
      <c r="J100" s="243">
        <f>ROUND(I100*H100,2)</f>
        <v>0</v>
      </c>
      <c r="K100" s="239" t="s">
        <v>403</v>
      </c>
      <c r="L100" s="72"/>
      <c r="M100" s="244" t="s">
        <v>21</v>
      </c>
      <c r="N100" s="245" t="s">
        <v>41</v>
      </c>
      <c r="O100" s="47"/>
      <c r="P100" s="246">
        <f>O100*H100</f>
        <v>0</v>
      </c>
      <c r="Q100" s="246">
        <v>0</v>
      </c>
      <c r="R100" s="246">
        <f>Q100*H100</f>
        <v>0</v>
      </c>
      <c r="S100" s="246">
        <v>0</v>
      </c>
      <c r="T100" s="247">
        <f>S100*H100</f>
        <v>0</v>
      </c>
      <c r="AR100" s="24" t="s">
        <v>404</v>
      </c>
      <c r="AT100" s="24" t="s">
        <v>300</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404</v>
      </c>
      <c r="BM100" s="24" t="s">
        <v>1821</v>
      </c>
    </row>
    <row r="101" s="1" customFormat="1" ht="25.5" customHeight="1">
      <c r="B101" s="46"/>
      <c r="C101" s="237" t="s">
        <v>354</v>
      </c>
      <c r="D101" s="237" t="s">
        <v>300</v>
      </c>
      <c r="E101" s="238" t="s">
        <v>1822</v>
      </c>
      <c r="F101" s="239" t="s">
        <v>1823</v>
      </c>
      <c r="G101" s="240" t="s">
        <v>341</v>
      </c>
      <c r="H101" s="241">
        <v>1</v>
      </c>
      <c r="I101" s="242"/>
      <c r="J101" s="243">
        <f>ROUND(I101*H101,2)</f>
        <v>0</v>
      </c>
      <c r="K101" s="239" t="s">
        <v>403</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1824</v>
      </c>
    </row>
    <row r="102" s="1" customFormat="1" ht="25.5" customHeight="1">
      <c r="B102" s="46"/>
      <c r="C102" s="237" t="s">
        <v>361</v>
      </c>
      <c r="D102" s="237" t="s">
        <v>300</v>
      </c>
      <c r="E102" s="238" t="s">
        <v>1825</v>
      </c>
      <c r="F102" s="239" t="s">
        <v>1826</v>
      </c>
      <c r="G102" s="240" t="s">
        <v>341</v>
      </c>
      <c r="H102" s="241">
        <v>3</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404</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404</v>
      </c>
      <c r="BM102" s="24" t="s">
        <v>1827</v>
      </c>
    </row>
    <row r="103" s="1" customFormat="1" ht="25.5" customHeight="1">
      <c r="B103" s="46"/>
      <c r="C103" s="237" t="s">
        <v>366</v>
      </c>
      <c r="D103" s="237" t="s">
        <v>300</v>
      </c>
      <c r="E103" s="238" t="s">
        <v>1828</v>
      </c>
      <c r="F103" s="239" t="s">
        <v>1829</v>
      </c>
      <c r="G103" s="240" t="s">
        <v>341</v>
      </c>
      <c r="H103" s="241">
        <v>1</v>
      </c>
      <c r="I103" s="242"/>
      <c r="J103" s="243">
        <f>ROUND(I103*H103,2)</f>
        <v>0</v>
      </c>
      <c r="K103" s="239" t="s">
        <v>403</v>
      </c>
      <c r="L103" s="72"/>
      <c r="M103" s="244" t="s">
        <v>21</v>
      </c>
      <c r="N103" s="245" t="s">
        <v>41</v>
      </c>
      <c r="O103" s="47"/>
      <c r="P103" s="246">
        <f>O103*H103</f>
        <v>0</v>
      </c>
      <c r="Q103" s="246">
        <v>0</v>
      </c>
      <c r="R103" s="246">
        <f>Q103*H103</f>
        <v>0</v>
      </c>
      <c r="S103" s="246">
        <v>0</v>
      </c>
      <c r="T103" s="247">
        <f>S103*H103</f>
        <v>0</v>
      </c>
      <c r="AR103" s="24" t="s">
        <v>404</v>
      </c>
      <c r="AT103" s="24" t="s">
        <v>300</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404</v>
      </c>
      <c r="BM103" s="24" t="s">
        <v>1830</v>
      </c>
    </row>
    <row r="104" s="1" customFormat="1" ht="16.5" customHeight="1">
      <c r="B104" s="46"/>
      <c r="C104" s="237" t="s">
        <v>374</v>
      </c>
      <c r="D104" s="237" t="s">
        <v>300</v>
      </c>
      <c r="E104" s="238" t="s">
        <v>1831</v>
      </c>
      <c r="F104" s="239" t="s">
        <v>1832</v>
      </c>
      <c r="G104" s="240" t="s">
        <v>341</v>
      </c>
      <c r="H104" s="241">
        <v>3</v>
      </c>
      <c r="I104" s="242"/>
      <c r="J104" s="243">
        <f>ROUND(I104*H104,2)</f>
        <v>0</v>
      </c>
      <c r="K104" s="239" t="s">
        <v>403</v>
      </c>
      <c r="L104" s="72"/>
      <c r="M104" s="244" t="s">
        <v>21</v>
      </c>
      <c r="N104" s="245" t="s">
        <v>41</v>
      </c>
      <c r="O104" s="47"/>
      <c r="P104" s="246">
        <f>O104*H104</f>
        <v>0</v>
      </c>
      <c r="Q104" s="246">
        <v>0</v>
      </c>
      <c r="R104" s="246">
        <f>Q104*H104</f>
        <v>0</v>
      </c>
      <c r="S104" s="246">
        <v>0</v>
      </c>
      <c r="T104" s="247">
        <f>S104*H104</f>
        <v>0</v>
      </c>
      <c r="AR104" s="24" t="s">
        <v>404</v>
      </c>
      <c r="AT104" s="24" t="s">
        <v>300</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404</v>
      </c>
      <c r="BM104" s="24" t="s">
        <v>1833</v>
      </c>
    </row>
    <row r="105" s="1" customFormat="1" ht="16.5" customHeight="1">
      <c r="B105" s="46"/>
      <c r="C105" s="237" t="s">
        <v>10</v>
      </c>
      <c r="D105" s="237" t="s">
        <v>300</v>
      </c>
      <c r="E105" s="238" t="s">
        <v>1503</v>
      </c>
      <c r="F105" s="239" t="s">
        <v>1504</v>
      </c>
      <c r="G105" s="240" t="s">
        <v>341</v>
      </c>
      <c r="H105" s="241">
        <v>9</v>
      </c>
      <c r="I105" s="242"/>
      <c r="J105" s="243">
        <f>ROUND(I105*H105,2)</f>
        <v>0</v>
      </c>
      <c r="K105" s="239" t="s">
        <v>403</v>
      </c>
      <c r="L105" s="72"/>
      <c r="M105" s="244" t="s">
        <v>21</v>
      </c>
      <c r="N105" s="245" t="s">
        <v>41</v>
      </c>
      <c r="O105" s="47"/>
      <c r="P105" s="246">
        <f>O105*H105</f>
        <v>0</v>
      </c>
      <c r="Q105" s="246">
        <v>0</v>
      </c>
      <c r="R105" s="246">
        <f>Q105*H105</f>
        <v>0</v>
      </c>
      <c r="S105" s="246">
        <v>0</v>
      </c>
      <c r="T105" s="247">
        <f>S105*H105</f>
        <v>0</v>
      </c>
      <c r="AR105" s="24" t="s">
        <v>404</v>
      </c>
      <c r="AT105" s="24" t="s">
        <v>300</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404</v>
      </c>
      <c r="BM105" s="24" t="s">
        <v>1834</v>
      </c>
    </row>
    <row r="106" s="1" customFormat="1" ht="16.5" customHeight="1">
      <c r="B106" s="46"/>
      <c r="C106" s="237" t="s">
        <v>381</v>
      </c>
      <c r="D106" s="237" t="s">
        <v>300</v>
      </c>
      <c r="E106" s="238" t="s">
        <v>1835</v>
      </c>
      <c r="F106" s="239" t="s">
        <v>1836</v>
      </c>
      <c r="G106" s="240" t="s">
        <v>341</v>
      </c>
      <c r="H106" s="241">
        <v>9</v>
      </c>
      <c r="I106" s="242"/>
      <c r="J106" s="243">
        <f>ROUND(I106*H106,2)</f>
        <v>0</v>
      </c>
      <c r="K106" s="239" t="s">
        <v>403</v>
      </c>
      <c r="L106" s="72"/>
      <c r="M106" s="244" t="s">
        <v>21</v>
      </c>
      <c r="N106" s="245" t="s">
        <v>41</v>
      </c>
      <c r="O106" s="47"/>
      <c r="P106" s="246">
        <f>O106*H106</f>
        <v>0</v>
      </c>
      <c r="Q106" s="246">
        <v>0</v>
      </c>
      <c r="R106" s="246">
        <f>Q106*H106</f>
        <v>0</v>
      </c>
      <c r="S106" s="246">
        <v>0</v>
      </c>
      <c r="T106" s="247">
        <f>S106*H106</f>
        <v>0</v>
      </c>
      <c r="AR106" s="24" t="s">
        <v>404</v>
      </c>
      <c r="AT106" s="24" t="s">
        <v>300</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404</v>
      </c>
      <c r="BM106" s="24" t="s">
        <v>1837</v>
      </c>
    </row>
    <row r="107" s="1" customFormat="1" ht="16.5" customHeight="1">
      <c r="B107" s="46"/>
      <c r="C107" s="237" t="s">
        <v>385</v>
      </c>
      <c r="D107" s="237" t="s">
        <v>300</v>
      </c>
      <c r="E107" s="238" t="s">
        <v>1838</v>
      </c>
      <c r="F107" s="239" t="s">
        <v>1839</v>
      </c>
      <c r="G107" s="240" t="s">
        <v>341</v>
      </c>
      <c r="H107" s="241">
        <v>13</v>
      </c>
      <c r="I107" s="242"/>
      <c r="J107" s="243">
        <f>ROUND(I107*H107,2)</f>
        <v>0</v>
      </c>
      <c r="K107" s="239" t="s">
        <v>403</v>
      </c>
      <c r="L107" s="72"/>
      <c r="M107" s="244" t="s">
        <v>21</v>
      </c>
      <c r="N107" s="245" t="s">
        <v>41</v>
      </c>
      <c r="O107" s="47"/>
      <c r="P107" s="246">
        <f>O107*H107</f>
        <v>0</v>
      </c>
      <c r="Q107" s="246">
        <v>0</v>
      </c>
      <c r="R107" s="246">
        <f>Q107*H107</f>
        <v>0</v>
      </c>
      <c r="S107" s="246">
        <v>0</v>
      </c>
      <c r="T107" s="247">
        <f>S107*H107</f>
        <v>0</v>
      </c>
      <c r="AR107" s="24" t="s">
        <v>404</v>
      </c>
      <c r="AT107" s="24" t="s">
        <v>300</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404</v>
      </c>
      <c r="BM107" s="24" t="s">
        <v>1840</v>
      </c>
    </row>
    <row r="108" s="1" customFormat="1" ht="16.5" customHeight="1">
      <c r="B108" s="46"/>
      <c r="C108" s="237" t="s">
        <v>389</v>
      </c>
      <c r="D108" s="237" t="s">
        <v>300</v>
      </c>
      <c r="E108" s="238" t="s">
        <v>1841</v>
      </c>
      <c r="F108" s="239" t="s">
        <v>1842</v>
      </c>
      <c r="G108" s="240" t="s">
        <v>341</v>
      </c>
      <c r="H108" s="241">
        <v>2</v>
      </c>
      <c r="I108" s="242"/>
      <c r="J108" s="243">
        <f>ROUND(I108*H108,2)</f>
        <v>0</v>
      </c>
      <c r="K108" s="239" t="s">
        <v>403</v>
      </c>
      <c r="L108" s="72"/>
      <c r="M108" s="244" t="s">
        <v>21</v>
      </c>
      <c r="N108" s="245" t="s">
        <v>41</v>
      </c>
      <c r="O108" s="47"/>
      <c r="P108" s="246">
        <f>O108*H108</f>
        <v>0</v>
      </c>
      <c r="Q108" s="246">
        <v>0</v>
      </c>
      <c r="R108" s="246">
        <f>Q108*H108</f>
        <v>0</v>
      </c>
      <c r="S108" s="246">
        <v>0</v>
      </c>
      <c r="T108" s="247">
        <f>S108*H108</f>
        <v>0</v>
      </c>
      <c r="AR108" s="24" t="s">
        <v>404</v>
      </c>
      <c r="AT108" s="24" t="s">
        <v>300</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404</v>
      </c>
      <c r="BM108" s="24" t="s">
        <v>1843</v>
      </c>
    </row>
    <row r="109" s="1" customFormat="1" ht="16.5" customHeight="1">
      <c r="B109" s="46"/>
      <c r="C109" s="237" t="s">
        <v>393</v>
      </c>
      <c r="D109" s="237" t="s">
        <v>300</v>
      </c>
      <c r="E109" s="238" t="s">
        <v>1844</v>
      </c>
      <c r="F109" s="239" t="s">
        <v>1845</v>
      </c>
      <c r="G109" s="240" t="s">
        <v>341</v>
      </c>
      <c r="H109" s="241">
        <v>14</v>
      </c>
      <c r="I109" s="242"/>
      <c r="J109" s="243">
        <f>ROUND(I109*H109,2)</f>
        <v>0</v>
      </c>
      <c r="K109" s="239" t="s">
        <v>403</v>
      </c>
      <c r="L109" s="72"/>
      <c r="M109" s="244" t="s">
        <v>21</v>
      </c>
      <c r="N109" s="245" t="s">
        <v>41</v>
      </c>
      <c r="O109" s="47"/>
      <c r="P109" s="246">
        <f>O109*H109</f>
        <v>0</v>
      </c>
      <c r="Q109" s="246">
        <v>0</v>
      </c>
      <c r="R109" s="246">
        <f>Q109*H109</f>
        <v>0</v>
      </c>
      <c r="S109" s="246">
        <v>0</v>
      </c>
      <c r="T109" s="247">
        <f>S109*H109</f>
        <v>0</v>
      </c>
      <c r="AR109" s="24" t="s">
        <v>404</v>
      </c>
      <c r="AT109" s="24" t="s">
        <v>300</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404</v>
      </c>
      <c r="BM109" s="24" t="s">
        <v>1846</v>
      </c>
    </row>
    <row r="110" s="1" customFormat="1" ht="16.5" customHeight="1">
      <c r="B110" s="46"/>
      <c r="C110" s="237" t="s">
        <v>460</v>
      </c>
      <c r="D110" s="237" t="s">
        <v>300</v>
      </c>
      <c r="E110" s="238" t="s">
        <v>1847</v>
      </c>
      <c r="F110" s="239" t="s">
        <v>1848</v>
      </c>
      <c r="G110" s="240" t="s">
        <v>341</v>
      </c>
      <c r="H110" s="241">
        <v>4</v>
      </c>
      <c r="I110" s="242"/>
      <c r="J110" s="243">
        <f>ROUND(I110*H110,2)</f>
        <v>0</v>
      </c>
      <c r="K110" s="239" t="s">
        <v>403</v>
      </c>
      <c r="L110" s="72"/>
      <c r="M110" s="244" t="s">
        <v>21</v>
      </c>
      <c r="N110" s="245" t="s">
        <v>41</v>
      </c>
      <c r="O110" s="47"/>
      <c r="P110" s="246">
        <f>O110*H110</f>
        <v>0</v>
      </c>
      <c r="Q110" s="246">
        <v>0</v>
      </c>
      <c r="R110" s="246">
        <f>Q110*H110</f>
        <v>0</v>
      </c>
      <c r="S110" s="246">
        <v>0</v>
      </c>
      <c r="T110" s="247">
        <f>S110*H110</f>
        <v>0</v>
      </c>
      <c r="AR110" s="24" t="s">
        <v>404</v>
      </c>
      <c r="AT110" s="24" t="s">
        <v>300</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404</v>
      </c>
      <c r="BM110" s="24" t="s">
        <v>1849</v>
      </c>
    </row>
    <row r="111" s="1" customFormat="1" ht="16.5" customHeight="1">
      <c r="B111" s="46"/>
      <c r="C111" s="237" t="s">
        <v>9</v>
      </c>
      <c r="D111" s="237" t="s">
        <v>300</v>
      </c>
      <c r="E111" s="238" t="s">
        <v>1850</v>
      </c>
      <c r="F111" s="239" t="s">
        <v>1851</v>
      </c>
      <c r="G111" s="240" t="s">
        <v>341</v>
      </c>
      <c r="H111" s="241">
        <v>7</v>
      </c>
      <c r="I111" s="242"/>
      <c r="J111" s="243">
        <f>ROUND(I111*H111,2)</f>
        <v>0</v>
      </c>
      <c r="K111" s="239" t="s">
        <v>403</v>
      </c>
      <c r="L111" s="72"/>
      <c r="M111" s="244" t="s">
        <v>21</v>
      </c>
      <c r="N111" s="245" t="s">
        <v>41</v>
      </c>
      <c r="O111" s="47"/>
      <c r="P111" s="246">
        <f>O111*H111</f>
        <v>0</v>
      </c>
      <c r="Q111" s="246">
        <v>0</v>
      </c>
      <c r="R111" s="246">
        <f>Q111*H111</f>
        <v>0</v>
      </c>
      <c r="S111" s="246">
        <v>0</v>
      </c>
      <c r="T111" s="247">
        <f>S111*H111</f>
        <v>0</v>
      </c>
      <c r="AR111" s="24" t="s">
        <v>404</v>
      </c>
      <c r="AT111" s="24" t="s">
        <v>300</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404</v>
      </c>
      <c r="BM111" s="24" t="s">
        <v>1852</v>
      </c>
    </row>
    <row r="112" s="1" customFormat="1" ht="16.5" customHeight="1">
      <c r="B112" s="46"/>
      <c r="C112" s="237" t="s">
        <v>467</v>
      </c>
      <c r="D112" s="237" t="s">
        <v>300</v>
      </c>
      <c r="E112" s="238" t="s">
        <v>1853</v>
      </c>
      <c r="F112" s="239" t="s">
        <v>1854</v>
      </c>
      <c r="G112" s="240" t="s">
        <v>341</v>
      </c>
      <c r="H112" s="241">
        <v>18</v>
      </c>
      <c r="I112" s="242"/>
      <c r="J112" s="243">
        <f>ROUND(I112*H112,2)</f>
        <v>0</v>
      </c>
      <c r="K112" s="239" t="s">
        <v>403</v>
      </c>
      <c r="L112" s="72"/>
      <c r="M112" s="244" t="s">
        <v>21</v>
      </c>
      <c r="N112" s="294" t="s">
        <v>41</v>
      </c>
      <c r="O112" s="295"/>
      <c r="P112" s="296">
        <f>O112*H112</f>
        <v>0</v>
      </c>
      <c r="Q112" s="296">
        <v>0</v>
      </c>
      <c r="R112" s="296">
        <f>Q112*H112</f>
        <v>0</v>
      </c>
      <c r="S112" s="296">
        <v>0</v>
      </c>
      <c r="T112" s="297">
        <f>S112*H112</f>
        <v>0</v>
      </c>
      <c r="AR112" s="24" t="s">
        <v>404</v>
      </c>
      <c r="AT112" s="24" t="s">
        <v>300</v>
      </c>
      <c r="AU112" s="24" t="s">
        <v>16</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404</v>
      </c>
      <c r="BM112" s="24" t="s">
        <v>1855</v>
      </c>
    </row>
    <row r="113" s="1" customFormat="1" ht="6.96" customHeight="1">
      <c r="B113" s="67"/>
      <c r="C113" s="68"/>
      <c r="D113" s="68"/>
      <c r="E113" s="68"/>
      <c r="F113" s="68"/>
      <c r="G113" s="68"/>
      <c r="H113" s="68"/>
      <c r="I113" s="179"/>
      <c r="J113" s="68"/>
      <c r="K113" s="68"/>
      <c r="L113" s="72"/>
    </row>
  </sheetData>
  <sheetProtection sheet="1" autoFilter="0" formatColumns="0" formatRows="0" objects="1" scenarios="1" spinCount="100000" saltValue="l0pYb4OrDZ5HEpeQPZorS5lOJXInMa7iDejIon9xaPIz8Myqe2nJ2/AEKBgpVNRrN1nunfZKxudBtTpJ2A4Q4g==" hashValue="39N6TmSKGObyLVNzB6CUfdmtEr61dLADjl5fgiKtno9NlTEJ6d6qPkN6s0b6+x2C+pICzMzJ53igE5/2zaY7XA==" algorithmName="SHA-512" password="CC35"/>
  <autoFilter ref="C88:K112"/>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175</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265</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267</v>
      </c>
      <c r="F11" s="47"/>
      <c r="G11" s="47"/>
      <c r="H11" s="47"/>
      <c r="I11" s="157"/>
      <c r="J11" s="47"/>
      <c r="K11" s="51"/>
    </row>
    <row r="12" s="1" customFormat="1">
      <c r="B12" s="46"/>
      <c r="C12" s="47"/>
      <c r="D12" s="40" t="s">
        <v>268</v>
      </c>
      <c r="E12" s="47"/>
      <c r="F12" s="47"/>
      <c r="G12" s="47"/>
      <c r="H12" s="47"/>
      <c r="I12" s="157"/>
      <c r="J12" s="47"/>
      <c r="K12" s="51"/>
    </row>
    <row r="13" s="1" customFormat="1" ht="36.96" customHeight="1">
      <c r="B13" s="46"/>
      <c r="C13" s="47"/>
      <c r="D13" s="47"/>
      <c r="E13" s="158" t="s">
        <v>1856</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ROUND(J94,2)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ROUND(SUM(BE94:BE106), 2)</f>
        <v>0</v>
      </c>
      <c r="G34" s="47"/>
      <c r="H34" s="47"/>
      <c r="I34" s="171">
        <v>0.20999999999999999</v>
      </c>
      <c r="J34" s="170">
        <f>ROUND(ROUND((SUM(BE94:BE106)), 2)*I34, 2)</f>
        <v>0</v>
      </c>
      <c r="K34" s="51"/>
    </row>
    <row r="35" s="1" customFormat="1" ht="14.4" customHeight="1">
      <c r="B35" s="46"/>
      <c r="C35" s="47"/>
      <c r="D35" s="47"/>
      <c r="E35" s="55" t="s">
        <v>42</v>
      </c>
      <c r="F35" s="170">
        <f>ROUND(SUM(BF94:BF106), 2)</f>
        <v>0</v>
      </c>
      <c r="G35" s="47"/>
      <c r="H35" s="47"/>
      <c r="I35" s="171">
        <v>0.14999999999999999</v>
      </c>
      <c r="J35" s="170">
        <f>ROUND(ROUND((SUM(BF94:BF106)), 2)*I35, 2)</f>
        <v>0</v>
      </c>
      <c r="K35" s="51"/>
    </row>
    <row r="36" hidden="1" s="1" customFormat="1" ht="14.4" customHeight="1">
      <c r="B36" s="46"/>
      <c r="C36" s="47"/>
      <c r="D36" s="47"/>
      <c r="E36" s="55" t="s">
        <v>43</v>
      </c>
      <c r="F36" s="170">
        <f>ROUND(SUM(BG94:BG106), 2)</f>
        <v>0</v>
      </c>
      <c r="G36" s="47"/>
      <c r="H36" s="47"/>
      <c r="I36" s="171">
        <v>0.20999999999999999</v>
      </c>
      <c r="J36" s="170">
        <v>0</v>
      </c>
      <c r="K36" s="51"/>
    </row>
    <row r="37" hidden="1" s="1" customFormat="1" ht="14.4" customHeight="1">
      <c r="B37" s="46"/>
      <c r="C37" s="47"/>
      <c r="D37" s="47"/>
      <c r="E37" s="55" t="s">
        <v>44</v>
      </c>
      <c r="F37" s="170">
        <f>ROUND(SUM(BH94:BH106), 2)</f>
        <v>0</v>
      </c>
      <c r="G37" s="47"/>
      <c r="H37" s="47"/>
      <c r="I37" s="171">
        <v>0.14999999999999999</v>
      </c>
      <c r="J37" s="170">
        <v>0</v>
      </c>
      <c r="K37" s="51"/>
    </row>
    <row r="38" hidden="1" s="1" customFormat="1" ht="14.4" customHeight="1">
      <c r="B38" s="46"/>
      <c r="C38" s="47"/>
      <c r="D38" s="47"/>
      <c r="E38" s="55" t="s">
        <v>45</v>
      </c>
      <c r="F38" s="170">
        <f>ROUND(SUM(BI94:BI106),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265</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267</v>
      </c>
      <c r="F53" s="47"/>
      <c r="G53" s="47"/>
      <c r="H53" s="47"/>
      <c r="I53" s="157"/>
      <c r="J53" s="47"/>
      <c r="K53" s="51"/>
    </row>
    <row r="54" s="1" customFormat="1" ht="14.4" customHeight="1">
      <c r="B54" s="46"/>
      <c r="C54" s="40" t="s">
        <v>268</v>
      </c>
      <c r="D54" s="47"/>
      <c r="E54" s="47"/>
      <c r="F54" s="47"/>
      <c r="G54" s="47"/>
      <c r="H54" s="47"/>
      <c r="I54" s="157"/>
      <c r="J54" s="47"/>
      <c r="K54" s="51"/>
    </row>
    <row r="55" s="1" customFormat="1" ht="17.25" customHeight="1">
      <c r="B55" s="46"/>
      <c r="C55" s="47"/>
      <c r="D55" s="47"/>
      <c r="E55" s="158" t="str">
        <f>E13</f>
        <v>PS 01-11-01.14.1 -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J94</f>
        <v>0</v>
      </c>
      <c r="K64" s="51"/>
      <c r="AU64" s="24" t="s">
        <v>275</v>
      </c>
    </row>
    <row r="65" s="8" customFormat="1" ht="24.96" customHeight="1">
      <c r="B65" s="190"/>
      <c r="C65" s="191"/>
      <c r="D65" s="192" t="s">
        <v>1718</v>
      </c>
      <c r="E65" s="193"/>
      <c r="F65" s="193"/>
      <c r="G65" s="193"/>
      <c r="H65" s="193"/>
      <c r="I65" s="194"/>
      <c r="J65" s="195">
        <f>J95</f>
        <v>0</v>
      </c>
      <c r="K65" s="196"/>
    </row>
    <row r="66" s="9" customFormat="1" ht="19.92" customHeight="1">
      <c r="B66" s="197"/>
      <c r="C66" s="198"/>
      <c r="D66" s="199" t="s">
        <v>1719</v>
      </c>
      <c r="E66" s="200"/>
      <c r="F66" s="200"/>
      <c r="G66" s="200"/>
      <c r="H66" s="200"/>
      <c r="I66" s="201"/>
      <c r="J66" s="202">
        <f>J96</f>
        <v>0</v>
      </c>
      <c r="K66" s="203"/>
    </row>
    <row r="67" s="9" customFormat="1" ht="19.92" customHeight="1">
      <c r="B67" s="197"/>
      <c r="C67" s="198"/>
      <c r="D67" s="199" t="s">
        <v>1857</v>
      </c>
      <c r="E67" s="200"/>
      <c r="F67" s="200"/>
      <c r="G67" s="200"/>
      <c r="H67" s="200"/>
      <c r="I67" s="201"/>
      <c r="J67" s="202">
        <f>J99</f>
        <v>0</v>
      </c>
      <c r="K67" s="203"/>
    </row>
    <row r="68" s="9" customFormat="1" ht="19.92" customHeight="1">
      <c r="B68" s="197"/>
      <c r="C68" s="198"/>
      <c r="D68" s="199" t="s">
        <v>1858</v>
      </c>
      <c r="E68" s="200"/>
      <c r="F68" s="200"/>
      <c r="G68" s="200"/>
      <c r="H68" s="200"/>
      <c r="I68" s="201"/>
      <c r="J68" s="202">
        <f>J101</f>
        <v>0</v>
      </c>
      <c r="K68" s="203"/>
    </row>
    <row r="69" s="9" customFormat="1" ht="19.92" customHeight="1">
      <c r="B69" s="197"/>
      <c r="C69" s="198"/>
      <c r="D69" s="199" t="s">
        <v>1859</v>
      </c>
      <c r="E69" s="200"/>
      <c r="F69" s="200"/>
      <c r="G69" s="200"/>
      <c r="H69" s="200"/>
      <c r="I69" s="201"/>
      <c r="J69" s="202">
        <f>J103</f>
        <v>0</v>
      </c>
      <c r="K69" s="203"/>
    </row>
    <row r="70" s="9" customFormat="1" ht="19.92" customHeight="1">
      <c r="B70" s="197"/>
      <c r="C70" s="198"/>
      <c r="D70" s="199" t="s">
        <v>1860</v>
      </c>
      <c r="E70" s="200"/>
      <c r="F70" s="200"/>
      <c r="G70" s="200"/>
      <c r="H70" s="200"/>
      <c r="I70" s="201"/>
      <c r="J70" s="202">
        <f>J105</f>
        <v>0</v>
      </c>
      <c r="K70" s="203"/>
    </row>
    <row r="71" s="1" customFormat="1" ht="21.84" customHeight="1">
      <c r="B71" s="46"/>
      <c r="C71" s="47"/>
      <c r="D71" s="47"/>
      <c r="E71" s="47"/>
      <c r="F71" s="47"/>
      <c r="G71" s="47"/>
      <c r="H71" s="47"/>
      <c r="I71" s="157"/>
      <c r="J71" s="47"/>
      <c r="K71" s="51"/>
    </row>
    <row r="72" s="1" customFormat="1" ht="6.96" customHeight="1">
      <c r="B72" s="67"/>
      <c r="C72" s="68"/>
      <c r="D72" s="68"/>
      <c r="E72" s="68"/>
      <c r="F72" s="68"/>
      <c r="G72" s="68"/>
      <c r="H72" s="68"/>
      <c r="I72" s="179"/>
      <c r="J72" s="68"/>
      <c r="K72" s="69"/>
    </row>
    <row r="76" s="1" customFormat="1" ht="6.96" customHeight="1">
      <c r="B76" s="70"/>
      <c r="C76" s="71"/>
      <c r="D76" s="71"/>
      <c r="E76" s="71"/>
      <c r="F76" s="71"/>
      <c r="G76" s="71"/>
      <c r="H76" s="71"/>
      <c r="I76" s="182"/>
      <c r="J76" s="71"/>
      <c r="K76" s="71"/>
      <c r="L76" s="72"/>
    </row>
    <row r="77" s="1" customFormat="1" ht="36.96" customHeight="1">
      <c r="B77" s="46"/>
      <c r="C77" s="73" t="s">
        <v>282</v>
      </c>
      <c r="D77" s="74"/>
      <c r="E77" s="74"/>
      <c r="F77" s="74"/>
      <c r="G77" s="74"/>
      <c r="H77" s="74"/>
      <c r="I77" s="204"/>
      <c r="J77" s="74"/>
      <c r="K77" s="74"/>
      <c r="L77" s="72"/>
    </row>
    <row r="78" s="1" customFormat="1" ht="6.96" customHeight="1">
      <c r="B78" s="46"/>
      <c r="C78" s="74"/>
      <c r="D78" s="74"/>
      <c r="E78" s="74"/>
      <c r="F78" s="74"/>
      <c r="G78" s="74"/>
      <c r="H78" s="74"/>
      <c r="I78" s="204"/>
      <c r="J78" s="74"/>
      <c r="K78" s="74"/>
      <c r="L78" s="72"/>
    </row>
    <row r="79" s="1" customFormat="1" ht="14.4" customHeight="1">
      <c r="B79" s="46"/>
      <c r="C79" s="76" t="s">
        <v>18</v>
      </c>
      <c r="D79" s="74"/>
      <c r="E79" s="74"/>
      <c r="F79" s="74"/>
      <c r="G79" s="74"/>
      <c r="H79" s="74"/>
      <c r="I79" s="204"/>
      <c r="J79" s="74"/>
      <c r="K79" s="74"/>
      <c r="L79" s="72"/>
    </row>
    <row r="80" s="1" customFormat="1" ht="16.5" customHeight="1">
      <c r="B80" s="46"/>
      <c r="C80" s="74"/>
      <c r="D80" s="74"/>
      <c r="E80" s="205" t="str">
        <f>E7</f>
        <v>Oprava SZZ Děčín východ horní nádraží 1.změna</v>
      </c>
      <c r="F80" s="76"/>
      <c r="G80" s="76"/>
      <c r="H80" s="76"/>
      <c r="I80" s="204"/>
      <c r="J80" s="74"/>
      <c r="K80" s="74"/>
      <c r="L80" s="72"/>
    </row>
    <row r="81">
      <c r="B81" s="28"/>
      <c r="C81" s="76" t="s">
        <v>264</v>
      </c>
      <c r="D81" s="206"/>
      <c r="E81" s="206"/>
      <c r="F81" s="206"/>
      <c r="G81" s="206"/>
      <c r="H81" s="206"/>
      <c r="I81" s="149"/>
      <c r="J81" s="206"/>
      <c r="K81" s="206"/>
      <c r="L81" s="207"/>
    </row>
    <row r="82" ht="16.5" customHeight="1">
      <c r="B82" s="28"/>
      <c r="C82" s="206"/>
      <c r="D82" s="206"/>
      <c r="E82" s="205" t="s">
        <v>265</v>
      </c>
      <c r="F82" s="206"/>
      <c r="G82" s="206"/>
      <c r="H82" s="206"/>
      <c r="I82" s="149"/>
      <c r="J82" s="206"/>
      <c r="K82" s="206"/>
      <c r="L82" s="207"/>
    </row>
    <row r="83">
      <c r="B83" s="28"/>
      <c r="C83" s="76" t="s">
        <v>266</v>
      </c>
      <c r="D83" s="206"/>
      <c r="E83" s="206"/>
      <c r="F83" s="206"/>
      <c r="G83" s="206"/>
      <c r="H83" s="206"/>
      <c r="I83" s="149"/>
      <c r="J83" s="206"/>
      <c r="K83" s="206"/>
      <c r="L83" s="207"/>
    </row>
    <row r="84" s="1" customFormat="1" ht="16.5" customHeight="1">
      <c r="B84" s="46"/>
      <c r="C84" s="74"/>
      <c r="D84" s="74"/>
      <c r="E84" s="208" t="s">
        <v>267</v>
      </c>
      <c r="F84" s="74"/>
      <c r="G84" s="74"/>
      <c r="H84" s="74"/>
      <c r="I84" s="204"/>
      <c r="J84" s="74"/>
      <c r="K84" s="74"/>
      <c r="L84" s="72"/>
    </row>
    <row r="85" s="1" customFormat="1" ht="14.4" customHeight="1">
      <c r="B85" s="46"/>
      <c r="C85" s="76" t="s">
        <v>268</v>
      </c>
      <c r="D85" s="74"/>
      <c r="E85" s="74"/>
      <c r="F85" s="74"/>
      <c r="G85" s="74"/>
      <c r="H85" s="74"/>
      <c r="I85" s="204"/>
      <c r="J85" s="74"/>
      <c r="K85" s="74"/>
      <c r="L85" s="72"/>
    </row>
    <row r="86" s="1" customFormat="1" ht="17.25" customHeight="1">
      <c r="B86" s="46"/>
      <c r="C86" s="74"/>
      <c r="D86" s="74"/>
      <c r="E86" s="82" t="str">
        <f>E13</f>
        <v>PS 01-11-01.14.1 - ÚRS</v>
      </c>
      <c r="F86" s="74"/>
      <c r="G86" s="74"/>
      <c r="H86" s="74"/>
      <c r="I86" s="204"/>
      <c r="J86" s="74"/>
      <c r="K86" s="74"/>
      <c r="L86" s="72"/>
    </row>
    <row r="87" s="1" customFormat="1" ht="6.96" customHeight="1">
      <c r="B87" s="46"/>
      <c r="C87" s="74"/>
      <c r="D87" s="74"/>
      <c r="E87" s="74"/>
      <c r="F87" s="74"/>
      <c r="G87" s="74"/>
      <c r="H87" s="74"/>
      <c r="I87" s="204"/>
      <c r="J87" s="74"/>
      <c r="K87" s="74"/>
      <c r="L87" s="72"/>
    </row>
    <row r="88" s="1" customFormat="1" ht="18" customHeight="1">
      <c r="B88" s="46"/>
      <c r="C88" s="76" t="s">
        <v>23</v>
      </c>
      <c r="D88" s="74"/>
      <c r="E88" s="74"/>
      <c r="F88" s="209" t="str">
        <f>F16</f>
        <v>Děčín</v>
      </c>
      <c r="G88" s="74"/>
      <c r="H88" s="74"/>
      <c r="I88" s="210" t="s">
        <v>25</v>
      </c>
      <c r="J88" s="85" t="str">
        <f>IF(J16="","",J16)</f>
        <v>24. 8. 2018</v>
      </c>
      <c r="K88" s="74"/>
      <c r="L88" s="72"/>
    </row>
    <row r="89" s="1" customFormat="1" ht="6.96" customHeight="1">
      <c r="B89" s="46"/>
      <c r="C89" s="74"/>
      <c r="D89" s="74"/>
      <c r="E89" s="74"/>
      <c r="F89" s="74"/>
      <c r="G89" s="74"/>
      <c r="H89" s="74"/>
      <c r="I89" s="204"/>
      <c r="J89" s="74"/>
      <c r="K89" s="74"/>
      <c r="L89" s="72"/>
    </row>
    <row r="90" s="1" customFormat="1">
      <c r="B90" s="46"/>
      <c r="C90" s="76" t="s">
        <v>27</v>
      </c>
      <c r="D90" s="74"/>
      <c r="E90" s="74"/>
      <c r="F90" s="209" t="str">
        <f>E19</f>
        <v xml:space="preserve"> </v>
      </c>
      <c r="G90" s="74"/>
      <c r="H90" s="74"/>
      <c r="I90" s="210" t="s">
        <v>32</v>
      </c>
      <c r="J90" s="209" t="str">
        <f>E25</f>
        <v xml:space="preserve"> </v>
      </c>
      <c r="K90" s="74"/>
      <c r="L90" s="72"/>
    </row>
    <row r="91" s="1" customFormat="1" ht="14.4" customHeight="1">
      <c r="B91" s="46"/>
      <c r="C91" s="76" t="s">
        <v>30</v>
      </c>
      <c r="D91" s="74"/>
      <c r="E91" s="74"/>
      <c r="F91" s="209" t="str">
        <f>IF(E22="","",E22)</f>
        <v/>
      </c>
      <c r="G91" s="74"/>
      <c r="H91" s="74"/>
      <c r="I91" s="204"/>
      <c r="J91" s="74"/>
      <c r="K91" s="74"/>
      <c r="L91" s="72"/>
    </row>
    <row r="92" s="1" customFormat="1" ht="10.32" customHeight="1">
      <c r="B92" s="46"/>
      <c r="C92" s="74"/>
      <c r="D92" s="74"/>
      <c r="E92" s="74"/>
      <c r="F92" s="74"/>
      <c r="G92" s="74"/>
      <c r="H92" s="74"/>
      <c r="I92" s="204"/>
      <c r="J92" s="74"/>
      <c r="K92" s="74"/>
      <c r="L92" s="72"/>
    </row>
    <row r="93" s="10" customFormat="1" ht="29.28" customHeight="1">
      <c r="B93" s="211"/>
      <c r="C93" s="212" t="s">
        <v>283</v>
      </c>
      <c r="D93" s="213" t="s">
        <v>55</v>
      </c>
      <c r="E93" s="213" t="s">
        <v>51</v>
      </c>
      <c r="F93" s="213" t="s">
        <v>284</v>
      </c>
      <c r="G93" s="213" t="s">
        <v>285</v>
      </c>
      <c r="H93" s="213" t="s">
        <v>286</v>
      </c>
      <c r="I93" s="214" t="s">
        <v>287</v>
      </c>
      <c r="J93" s="213" t="s">
        <v>273</v>
      </c>
      <c r="K93" s="215" t="s">
        <v>288</v>
      </c>
      <c r="L93" s="216"/>
      <c r="M93" s="102" t="s">
        <v>289</v>
      </c>
      <c r="N93" s="103" t="s">
        <v>40</v>
      </c>
      <c r="O93" s="103" t="s">
        <v>290</v>
      </c>
      <c r="P93" s="103" t="s">
        <v>291</v>
      </c>
      <c r="Q93" s="103" t="s">
        <v>292</v>
      </c>
      <c r="R93" s="103" t="s">
        <v>293</v>
      </c>
      <c r="S93" s="103" t="s">
        <v>294</v>
      </c>
      <c r="T93" s="104" t="s">
        <v>295</v>
      </c>
    </row>
    <row r="94" s="1" customFormat="1" ht="29.28" customHeight="1">
      <c r="B94" s="46"/>
      <c r="C94" s="108" t="s">
        <v>274</v>
      </c>
      <c r="D94" s="74"/>
      <c r="E94" s="74"/>
      <c r="F94" s="74"/>
      <c r="G94" s="74"/>
      <c r="H94" s="74"/>
      <c r="I94" s="204"/>
      <c r="J94" s="217">
        <f>BK94</f>
        <v>0</v>
      </c>
      <c r="K94" s="74"/>
      <c r="L94" s="72"/>
      <c r="M94" s="105"/>
      <c r="N94" s="106"/>
      <c r="O94" s="106"/>
      <c r="P94" s="218">
        <f>P95</f>
        <v>0</v>
      </c>
      <c r="Q94" s="106"/>
      <c r="R94" s="218">
        <f>R95</f>
        <v>0</v>
      </c>
      <c r="S94" s="106"/>
      <c r="T94" s="219">
        <f>T95</f>
        <v>0</v>
      </c>
      <c r="AT94" s="24" t="s">
        <v>69</v>
      </c>
      <c r="AU94" s="24" t="s">
        <v>275</v>
      </c>
      <c r="BK94" s="220">
        <f>BK95</f>
        <v>0</v>
      </c>
    </row>
    <row r="95" s="11" customFormat="1" ht="37.44001" customHeight="1">
      <c r="B95" s="221"/>
      <c r="C95" s="222"/>
      <c r="D95" s="223" t="s">
        <v>69</v>
      </c>
      <c r="E95" s="224" t="s">
        <v>172</v>
      </c>
      <c r="F95" s="224" t="s">
        <v>1772</v>
      </c>
      <c r="G95" s="222"/>
      <c r="H95" s="222"/>
      <c r="I95" s="225"/>
      <c r="J95" s="226">
        <f>BK95</f>
        <v>0</v>
      </c>
      <c r="K95" s="222"/>
      <c r="L95" s="227"/>
      <c r="M95" s="228"/>
      <c r="N95" s="229"/>
      <c r="O95" s="229"/>
      <c r="P95" s="230">
        <f>P96+P99+P101+P103+P105</f>
        <v>0</v>
      </c>
      <c r="Q95" s="229"/>
      <c r="R95" s="230">
        <f>R96+R99+R101+R103+R105</f>
        <v>0</v>
      </c>
      <c r="S95" s="229"/>
      <c r="T95" s="231">
        <f>T96+T99+T101+T103+T105</f>
        <v>0</v>
      </c>
      <c r="AR95" s="232" t="s">
        <v>328</v>
      </c>
      <c r="AT95" s="233" t="s">
        <v>69</v>
      </c>
      <c r="AU95" s="233" t="s">
        <v>70</v>
      </c>
      <c r="AY95" s="232" t="s">
        <v>298</v>
      </c>
      <c r="BK95" s="234">
        <f>BK96+BK99+BK101+BK103+BK105</f>
        <v>0</v>
      </c>
    </row>
    <row r="96" s="11" customFormat="1" ht="19.92" customHeight="1">
      <c r="B96" s="221"/>
      <c r="C96" s="222"/>
      <c r="D96" s="223" t="s">
        <v>69</v>
      </c>
      <c r="E96" s="235" t="s">
        <v>1773</v>
      </c>
      <c r="F96" s="235" t="s">
        <v>1774</v>
      </c>
      <c r="G96" s="222"/>
      <c r="H96" s="222"/>
      <c r="I96" s="225"/>
      <c r="J96" s="236">
        <f>BK96</f>
        <v>0</v>
      </c>
      <c r="K96" s="222"/>
      <c r="L96" s="227"/>
      <c r="M96" s="228"/>
      <c r="N96" s="229"/>
      <c r="O96" s="229"/>
      <c r="P96" s="230">
        <f>SUM(P97:P98)</f>
        <v>0</v>
      </c>
      <c r="Q96" s="229"/>
      <c r="R96" s="230">
        <f>SUM(R97:R98)</f>
        <v>0</v>
      </c>
      <c r="S96" s="229"/>
      <c r="T96" s="231">
        <f>SUM(T97:T98)</f>
        <v>0</v>
      </c>
      <c r="AR96" s="232" t="s">
        <v>328</v>
      </c>
      <c r="AT96" s="233" t="s">
        <v>69</v>
      </c>
      <c r="AU96" s="233" t="s">
        <v>16</v>
      </c>
      <c r="AY96" s="232" t="s">
        <v>298</v>
      </c>
      <c r="BK96" s="234">
        <f>SUM(BK97:BK98)</f>
        <v>0</v>
      </c>
    </row>
    <row r="97" s="1" customFormat="1" ht="16.5" customHeight="1">
      <c r="B97" s="46"/>
      <c r="C97" s="237" t="s">
        <v>16</v>
      </c>
      <c r="D97" s="237" t="s">
        <v>300</v>
      </c>
      <c r="E97" s="238" t="s">
        <v>1861</v>
      </c>
      <c r="F97" s="239" t="s">
        <v>1862</v>
      </c>
      <c r="G97" s="240" t="s">
        <v>1777</v>
      </c>
      <c r="H97" s="241">
        <v>1</v>
      </c>
      <c r="I97" s="242"/>
      <c r="J97" s="243">
        <f>ROUND(I97*H97,2)</f>
        <v>0</v>
      </c>
      <c r="K97" s="239" t="s">
        <v>304</v>
      </c>
      <c r="L97" s="72"/>
      <c r="M97" s="244" t="s">
        <v>21</v>
      </c>
      <c r="N97" s="245" t="s">
        <v>41</v>
      </c>
      <c r="O97" s="47"/>
      <c r="P97" s="246">
        <f>O97*H97</f>
        <v>0</v>
      </c>
      <c r="Q97" s="246">
        <v>0</v>
      </c>
      <c r="R97" s="246">
        <f>Q97*H97</f>
        <v>0</v>
      </c>
      <c r="S97" s="246">
        <v>0</v>
      </c>
      <c r="T97" s="247">
        <f>S97*H97</f>
        <v>0</v>
      </c>
      <c r="AR97" s="24" t="s">
        <v>1778</v>
      </c>
      <c r="AT97" s="24" t="s">
        <v>300</v>
      </c>
      <c r="AU97" s="24" t="s">
        <v>78</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1778</v>
      </c>
      <c r="BM97" s="24" t="s">
        <v>1863</v>
      </c>
    </row>
    <row r="98" s="1" customFormat="1" ht="16.5" customHeight="1">
      <c r="B98" s="46"/>
      <c r="C98" s="237" t="s">
        <v>78</v>
      </c>
      <c r="D98" s="237" t="s">
        <v>300</v>
      </c>
      <c r="E98" s="238" t="s">
        <v>1864</v>
      </c>
      <c r="F98" s="239" t="s">
        <v>1865</v>
      </c>
      <c r="G98" s="240" t="s">
        <v>1777</v>
      </c>
      <c r="H98" s="241">
        <v>1</v>
      </c>
      <c r="I98" s="242"/>
      <c r="J98" s="243">
        <f>ROUND(I98*H98,2)</f>
        <v>0</v>
      </c>
      <c r="K98" s="239" t="s">
        <v>304</v>
      </c>
      <c r="L98" s="72"/>
      <c r="M98" s="244" t="s">
        <v>21</v>
      </c>
      <c r="N98" s="245" t="s">
        <v>41</v>
      </c>
      <c r="O98" s="47"/>
      <c r="P98" s="246">
        <f>O98*H98</f>
        <v>0</v>
      </c>
      <c r="Q98" s="246">
        <v>0</v>
      </c>
      <c r="R98" s="246">
        <f>Q98*H98</f>
        <v>0</v>
      </c>
      <c r="S98" s="246">
        <v>0</v>
      </c>
      <c r="T98" s="247">
        <f>S98*H98</f>
        <v>0</v>
      </c>
      <c r="AR98" s="24" t="s">
        <v>1778</v>
      </c>
      <c r="AT98" s="24" t="s">
        <v>300</v>
      </c>
      <c r="AU98" s="24" t="s">
        <v>78</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1778</v>
      </c>
      <c r="BM98" s="24" t="s">
        <v>1866</v>
      </c>
    </row>
    <row r="99" s="11" customFormat="1" ht="29.88" customHeight="1">
      <c r="B99" s="221"/>
      <c r="C99" s="222"/>
      <c r="D99" s="223" t="s">
        <v>69</v>
      </c>
      <c r="E99" s="235" t="s">
        <v>1867</v>
      </c>
      <c r="F99" s="235" t="s">
        <v>1868</v>
      </c>
      <c r="G99" s="222"/>
      <c r="H99" s="222"/>
      <c r="I99" s="225"/>
      <c r="J99" s="236">
        <f>BK99</f>
        <v>0</v>
      </c>
      <c r="K99" s="222"/>
      <c r="L99" s="227"/>
      <c r="M99" s="228"/>
      <c r="N99" s="229"/>
      <c r="O99" s="229"/>
      <c r="P99" s="230">
        <f>P100</f>
        <v>0</v>
      </c>
      <c r="Q99" s="229"/>
      <c r="R99" s="230">
        <f>R100</f>
        <v>0</v>
      </c>
      <c r="S99" s="229"/>
      <c r="T99" s="231">
        <f>T100</f>
        <v>0</v>
      </c>
      <c r="AR99" s="232" t="s">
        <v>328</v>
      </c>
      <c r="AT99" s="233" t="s">
        <v>69</v>
      </c>
      <c r="AU99" s="233" t="s">
        <v>16</v>
      </c>
      <c r="AY99" s="232" t="s">
        <v>298</v>
      </c>
      <c r="BK99" s="234">
        <f>BK100</f>
        <v>0</v>
      </c>
    </row>
    <row r="100" s="1" customFormat="1" ht="16.5" customHeight="1">
      <c r="B100" s="46"/>
      <c r="C100" s="237" t="s">
        <v>85</v>
      </c>
      <c r="D100" s="237" t="s">
        <v>300</v>
      </c>
      <c r="E100" s="238" t="s">
        <v>1869</v>
      </c>
      <c r="F100" s="239" t="s">
        <v>1870</v>
      </c>
      <c r="G100" s="240" t="s">
        <v>1777</v>
      </c>
      <c r="H100" s="241">
        <v>1</v>
      </c>
      <c r="I100" s="242"/>
      <c r="J100" s="243">
        <f>ROUND(I100*H100,2)</f>
        <v>0</v>
      </c>
      <c r="K100" s="239" t="s">
        <v>304</v>
      </c>
      <c r="L100" s="72"/>
      <c r="M100" s="244" t="s">
        <v>21</v>
      </c>
      <c r="N100" s="245" t="s">
        <v>41</v>
      </c>
      <c r="O100" s="47"/>
      <c r="P100" s="246">
        <f>O100*H100</f>
        <v>0</v>
      </c>
      <c r="Q100" s="246">
        <v>0</v>
      </c>
      <c r="R100" s="246">
        <f>Q100*H100</f>
        <v>0</v>
      </c>
      <c r="S100" s="246">
        <v>0</v>
      </c>
      <c r="T100" s="247">
        <f>S100*H100</f>
        <v>0</v>
      </c>
      <c r="AR100" s="24" t="s">
        <v>1778</v>
      </c>
      <c r="AT100" s="24" t="s">
        <v>300</v>
      </c>
      <c r="AU100" s="24" t="s">
        <v>78</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1778</v>
      </c>
      <c r="BM100" s="24" t="s">
        <v>1871</v>
      </c>
    </row>
    <row r="101" s="11" customFormat="1" ht="29.88" customHeight="1">
      <c r="B101" s="221"/>
      <c r="C101" s="222"/>
      <c r="D101" s="223" t="s">
        <v>69</v>
      </c>
      <c r="E101" s="235" t="s">
        <v>1872</v>
      </c>
      <c r="F101" s="235" t="s">
        <v>1873</v>
      </c>
      <c r="G101" s="222"/>
      <c r="H101" s="222"/>
      <c r="I101" s="225"/>
      <c r="J101" s="236">
        <f>BK101</f>
        <v>0</v>
      </c>
      <c r="K101" s="222"/>
      <c r="L101" s="227"/>
      <c r="M101" s="228"/>
      <c r="N101" s="229"/>
      <c r="O101" s="229"/>
      <c r="P101" s="230">
        <f>P102</f>
        <v>0</v>
      </c>
      <c r="Q101" s="229"/>
      <c r="R101" s="230">
        <f>R102</f>
        <v>0</v>
      </c>
      <c r="S101" s="229"/>
      <c r="T101" s="231">
        <f>T102</f>
        <v>0</v>
      </c>
      <c r="AR101" s="232" t="s">
        <v>328</v>
      </c>
      <c r="AT101" s="233" t="s">
        <v>69</v>
      </c>
      <c r="AU101" s="233" t="s">
        <v>16</v>
      </c>
      <c r="AY101" s="232" t="s">
        <v>298</v>
      </c>
      <c r="BK101" s="234">
        <f>BK102</f>
        <v>0</v>
      </c>
    </row>
    <row r="102" s="1" customFormat="1" ht="16.5" customHeight="1">
      <c r="B102" s="46"/>
      <c r="C102" s="237" t="s">
        <v>90</v>
      </c>
      <c r="D102" s="237" t="s">
        <v>300</v>
      </c>
      <c r="E102" s="238" t="s">
        <v>1874</v>
      </c>
      <c r="F102" s="239" t="s">
        <v>1875</v>
      </c>
      <c r="G102" s="240" t="s">
        <v>1777</v>
      </c>
      <c r="H102" s="241">
        <v>1</v>
      </c>
      <c r="I102" s="242"/>
      <c r="J102" s="243">
        <f>ROUND(I102*H102,2)</f>
        <v>0</v>
      </c>
      <c r="K102" s="239" t="s">
        <v>304</v>
      </c>
      <c r="L102" s="72"/>
      <c r="M102" s="244" t="s">
        <v>21</v>
      </c>
      <c r="N102" s="245" t="s">
        <v>41</v>
      </c>
      <c r="O102" s="47"/>
      <c r="P102" s="246">
        <f>O102*H102</f>
        <v>0</v>
      </c>
      <c r="Q102" s="246">
        <v>0</v>
      </c>
      <c r="R102" s="246">
        <f>Q102*H102</f>
        <v>0</v>
      </c>
      <c r="S102" s="246">
        <v>0</v>
      </c>
      <c r="T102" s="247">
        <f>S102*H102</f>
        <v>0</v>
      </c>
      <c r="AR102" s="24" t="s">
        <v>1778</v>
      </c>
      <c r="AT102" s="24" t="s">
        <v>300</v>
      </c>
      <c r="AU102" s="24" t="s">
        <v>78</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1778</v>
      </c>
      <c r="BM102" s="24" t="s">
        <v>1876</v>
      </c>
    </row>
    <row r="103" s="11" customFormat="1" ht="29.88" customHeight="1">
      <c r="B103" s="221"/>
      <c r="C103" s="222"/>
      <c r="D103" s="223" t="s">
        <v>69</v>
      </c>
      <c r="E103" s="235" t="s">
        <v>1877</v>
      </c>
      <c r="F103" s="235" t="s">
        <v>1878</v>
      </c>
      <c r="G103" s="222"/>
      <c r="H103" s="222"/>
      <c r="I103" s="225"/>
      <c r="J103" s="236">
        <f>BK103</f>
        <v>0</v>
      </c>
      <c r="K103" s="222"/>
      <c r="L103" s="227"/>
      <c r="M103" s="228"/>
      <c r="N103" s="229"/>
      <c r="O103" s="229"/>
      <c r="P103" s="230">
        <f>P104</f>
        <v>0</v>
      </c>
      <c r="Q103" s="229"/>
      <c r="R103" s="230">
        <f>R104</f>
        <v>0</v>
      </c>
      <c r="S103" s="229"/>
      <c r="T103" s="231">
        <f>T104</f>
        <v>0</v>
      </c>
      <c r="AR103" s="232" t="s">
        <v>328</v>
      </c>
      <c r="AT103" s="233" t="s">
        <v>69</v>
      </c>
      <c r="AU103" s="233" t="s">
        <v>16</v>
      </c>
      <c r="AY103" s="232" t="s">
        <v>298</v>
      </c>
      <c r="BK103" s="234">
        <f>BK104</f>
        <v>0</v>
      </c>
    </row>
    <row r="104" s="1" customFormat="1" ht="16.5" customHeight="1">
      <c r="B104" s="46"/>
      <c r="C104" s="237" t="s">
        <v>328</v>
      </c>
      <c r="D104" s="237" t="s">
        <v>300</v>
      </c>
      <c r="E104" s="238" t="s">
        <v>1879</v>
      </c>
      <c r="F104" s="239" t="s">
        <v>1880</v>
      </c>
      <c r="G104" s="240" t="s">
        <v>1777</v>
      </c>
      <c r="H104" s="241">
        <v>1</v>
      </c>
      <c r="I104" s="242"/>
      <c r="J104" s="243">
        <f>ROUND(I104*H104,2)</f>
        <v>0</v>
      </c>
      <c r="K104" s="239" t="s">
        <v>304</v>
      </c>
      <c r="L104" s="72"/>
      <c r="M104" s="244" t="s">
        <v>21</v>
      </c>
      <c r="N104" s="245" t="s">
        <v>41</v>
      </c>
      <c r="O104" s="47"/>
      <c r="P104" s="246">
        <f>O104*H104</f>
        <v>0</v>
      </c>
      <c r="Q104" s="246">
        <v>0</v>
      </c>
      <c r="R104" s="246">
        <f>Q104*H104</f>
        <v>0</v>
      </c>
      <c r="S104" s="246">
        <v>0</v>
      </c>
      <c r="T104" s="247">
        <f>S104*H104</f>
        <v>0</v>
      </c>
      <c r="AR104" s="24" t="s">
        <v>1778</v>
      </c>
      <c r="AT104" s="24" t="s">
        <v>300</v>
      </c>
      <c r="AU104" s="24" t="s">
        <v>78</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1778</v>
      </c>
      <c r="BM104" s="24" t="s">
        <v>1881</v>
      </c>
    </row>
    <row r="105" s="11" customFormat="1" ht="29.88" customHeight="1">
      <c r="B105" s="221"/>
      <c r="C105" s="222"/>
      <c r="D105" s="223" t="s">
        <v>69</v>
      </c>
      <c r="E105" s="235" t="s">
        <v>1882</v>
      </c>
      <c r="F105" s="235" t="s">
        <v>1883</v>
      </c>
      <c r="G105" s="222"/>
      <c r="H105" s="222"/>
      <c r="I105" s="225"/>
      <c r="J105" s="236">
        <f>BK105</f>
        <v>0</v>
      </c>
      <c r="K105" s="222"/>
      <c r="L105" s="227"/>
      <c r="M105" s="228"/>
      <c r="N105" s="229"/>
      <c r="O105" s="229"/>
      <c r="P105" s="230">
        <f>P106</f>
        <v>0</v>
      </c>
      <c r="Q105" s="229"/>
      <c r="R105" s="230">
        <f>R106</f>
        <v>0</v>
      </c>
      <c r="S105" s="229"/>
      <c r="T105" s="231">
        <f>T106</f>
        <v>0</v>
      </c>
      <c r="AR105" s="232" t="s">
        <v>328</v>
      </c>
      <c r="AT105" s="233" t="s">
        <v>69</v>
      </c>
      <c r="AU105" s="233" t="s">
        <v>16</v>
      </c>
      <c r="AY105" s="232" t="s">
        <v>298</v>
      </c>
      <c r="BK105" s="234">
        <f>BK106</f>
        <v>0</v>
      </c>
    </row>
    <row r="106" s="1" customFormat="1" ht="16.5" customHeight="1">
      <c r="B106" s="46"/>
      <c r="C106" s="237" t="s">
        <v>332</v>
      </c>
      <c r="D106" s="237" t="s">
        <v>300</v>
      </c>
      <c r="E106" s="238" t="s">
        <v>1884</v>
      </c>
      <c r="F106" s="239" t="s">
        <v>1885</v>
      </c>
      <c r="G106" s="240" t="s">
        <v>1777</v>
      </c>
      <c r="H106" s="241">
        <v>1</v>
      </c>
      <c r="I106" s="242"/>
      <c r="J106" s="243">
        <f>ROUND(I106*H106,2)</f>
        <v>0</v>
      </c>
      <c r="K106" s="239" t="s">
        <v>304</v>
      </c>
      <c r="L106" s="72"/>
      <c r="M106" s="244" t="s">
        <v>21</v>
      </c>
      <c r="N106" s="294" t="s">
        <v>41</v>
      </c>
      <c r="O106" s="295"/>
      <c r="P106" s="296">
        <f>O106*H106</f>
        <v>0</v>
      </c>
      <c r="Q106" s="296">
        <v>0</v>
      </c>
      <c r="R106" s="296">
        <f>Q106*H106</f>
        <v>0</v>
      </c>
      <c r="S106" s="296">
        <v>0</v>
      </c>
      <c r="T106" s="297">
        <f>S106*H106</f>
        <v>0</v>
      </c>
      <c r="AR106" s="24" t="s">
        <v>1778</v>
      </c>
      <c r="AT106" s="24" t="s">
        <v>300</v>
      </c>
      <c r="AU106" s="24" t="s">
        <v>78</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1778</v>
      </c>
      <c r="BM106" s="24" t="s">
        <v>1886</v>
      </c>
    </row>
    <row r="107" s="1" customFormat="1" ht="6.96" customHeight="1">
      <c r="B107" s="67"/>
      <c r="C107" s="68"/>
      <c r="D107" s="68"/>
      <c r="E107" s="68"/>
      <c r="F107" s="68"/>
      <c r="G107" s="68"/>
      <c r="H107" s="68"/>
      <c r="I107" s="179"/>
      <c r="J107" s="68"/>
      <c r="K107" s="68"/>
      <c r="L107" s="72"/>
    </row>
  </sheetData>
  <sheetProtection sheet="1" autoFilter="0" formatColumns="0" formatRows="0" objects="1" scenarios="1" spinCount="100000" saltValue="u0zF93avn5Nszwl37v5iHluFXwSgmk3Eee2kjkJXJynlSafSk6L23Vssag9P9dlwV/wr8PSg3Q+i31pBQoFp0Q==" hashValue="MlZuwJViDekC6EY3jU8m5MUn+6yC9eEWtlAa6n7+488RQLCEqIg7yE5i7lFIvWxYvWSqSVizq3o8ZpLnyATUzw==" algorithmName="SHA-512" password="CC35"/>
  <autoFilter ref="C93:K106"/>
  <mergeCells count="16">
    <mergeCell ref="E7:H7"/>
    <mergeCell ref="E11:H11"/>
    <mergeCell ref="E9:H9"/>
    <mergeCell ref="E13:H13"/>
    <mergeCell ref="E28:H28"/>
    <mergeCell ref="E49:H49"/>
    <mergeCell ref="E53:H53"/>
    <mergeCell ref="E51:H51"/>
    <mergeCell ref="E55:H55"/>
    <mergeCell ref="J59:J60"/>
    <mergeCell ref="E80:H80"/>
    <mergeCell ref="E84:H84"/>
    <mergeCell ref="E82:H82"/>
    <mergeCell ref="E86:H86"/>
    <mergeCell ref="G1:H1"/>
    <mergeCell ref="L2:V2"/>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183</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1887</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1888</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1890</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
        <v>21</v>
      </c>
      <c r="K18" s="51"/>
    </row>
    <row r="19" s="1" customFormat="1" ht="18" customHeight="1">
      <c r="B19" s="46"/>
      <c r="C19" s="47"/>
      <c r="D19" s="47"/>
      <c r="E19" s="35" t="s">
        <v>1891</v>
      </c>
      <c r="F19" s="47"/>
      <c r="G19" s="47"/>
      <c r="H19" s="47"/>
      <c r="I19" s="159" t="s">
        <v>29</v>
      </c>
      <c r="J19" s="35" t="s">
        <v>21</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ROUND(J90,2)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ROUND(SUM(BE90:BE247), 2)</f>
        <v>0</v>
      </c>
      <c r="G34" s="47"/>
      <c r="H34" s="47"/>
      <c r="I34" s="171">
        <v>0.20999999999999999</v>
      </c>
      <c r="J34" s="170">
        <f>ROUND(ROUND((SUM(BE90:BE247)), 2)*I34, 2)</f>
        <v>0</v>
      </c>
      <c r="K34" s="51"/>
    </row>
    <row r="35" s="1" customFormat="1" ht="14.4" customHeight="1">
      <c r="B35" s="46"/>
      <c r="C35" s="47"/>
      <c r="D35" s="47"/>
      <c r="E35" s="55" t="s">
        <v>42</v>
      </c>
      <c r="F35" s="170">
        <f>ROUND(SUM(BF90:BF247), 2)</f>
        <v>0</v>
      </c>
      <c r="G35" s="47"/>
      <c r="H35" s="47"/>
      <c r="I35" s="171">
        <v>0.14999999999999999</v>
      </c>
      <c r="J35" s="170">
        <f>ROUND(ROUND((SUM(BF90:BF247)), 2)*I35, 2)</f>
        <v>0</v>
      </c>
      <c r="K35" s="51"/>
    </row>
    <row r="36" hidden="1" s="1" customFormat="1" ht="14.4" customHeight="1">
      <c r="B36" s="46"/>
      <c r="C36" s="47"/>
      <c r="D36" s="47"/>
      <c r="E36" s="55" t="s">
        <v>43</v>
      </c>
      <c r="F36" s="170">
        <f>ROUND(SUM(BG90:BG247), 2)</f>
        <v>0</v>
      </c>
      <c r="G36" s="47"/>
      <c r="H36" s="47"/>
      <c r="I36" s="171">
        <v>0.20999999999999999</v>
      </c>
      <c r="J36" s="170">
        <v>0</v>
      </c>
      <c r="K36" s="51"/>
    </row>
    <row r="37" hidden="1" s="1" customFormat="1" ht="14.4" customHeight="1">
      <c r="B37" s="46"/>
      <c r="C37" s="47"/>
      <c r="D37" s="47"/>
      <c r="E37" s="55" t="s">
        <v>44</v>
      </c>
      <c r="F37" s="170">
        <f>ROUND(SUM(BH90:BH247), 2)</f>
        <v>0</v>
      </c>
      <c r="G37" s="47"/>
      <c r="H37" s="47"/>
      <c r="I37" s="171">
        <v>0.14999999999999999</v>
      </c>
      <c r="J37" s="170">
        <v>0</v>
      </c>
      <c r="K37" s="51"/>
    </row>
    <row r="38" hidden="1" s="1" customFormat="1" ht="14.4" customHeight="1">
      <c r="B38" s="46"/>
      <c r="C38" s="47"/>
      <c r="D38" s="47"/>
      <c r="E38" s="55" t="s">
        <v>45</v>
      </c>
      <c r="F38" s="170">
        <f>ROUND(SUM(BI90:BI247),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1887</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1888</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PS 01-35-01.01 -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SŽDC, OŘ Ústí nad Labem</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J90</f>
        <v>0</v>
      </c>
      <c r="K64" s="51"/>
      <c r="AU64" s="24" t="s">
        <v>275</v>
      </c>
    </row>
    <row r="65" s="8" customFormat="1" ht="24.96" customHeight="1">
      <c r="B65" s="190"/>
      <c r="C65" s="191"/>
      <c r="D65" s="192" t="s">
        <v>1892</v>
      </c>
      <c r="E65" s="193"/>
      <c r="F65" s="193"/>
      <c r="G65" s="193"/>
      <c r="H65" s="193"/>
      <c r="I65" s="194"/>
      <c r="J65" s="195">
        <f>J91</f>
        <v>0</v>
      </c>
      <c r="K65" s="196"/>
    </row>
    <row r="66" s="9" customFormat="1" ht="19.92" customHeight="1">
      <c r="B66" s="197"/>
      <c r="C66" s="198"/>
      <c r="D66" s="199" t="s">
        <v>1893</v>
      </c>
      <c r="E66" s="200"/>
      <c r="F66" s="200"/>
      <c r="G66" s="200"/>
      <c r="H66" s="200"/>
      <c r="I66" s="201"/>
      <c r="J66" s="202">
        <f>J92</f>
        <v>0</v>
      </c>
      <c r="K66" s="203"/>
    </row>
    <row r="67" s="1" customFormat="1" ht="21.84" customHeight="1">
      <c r="B67" s="46"/>
      <c r="C67" s="47"/>
      <c r="D67" s="47"/>
      <c r="E67" s="47"/>
      <c r="F67" s="47"/>
      <c r="G67" s="47"/>
      <c r="H67" s="47"/>
      <c r="I67" s="157"/>
      <c r="J67" s="47"/>
      <c r="K67" s="51"/>
    </row>
    <row r="68" s="1" customFormat="1" ht="6.96" customHeight="1">
      <c r="B68" s="67"/>
      <c r="C68" s="68"/>
      <c r="D68" s="68"/>
      <c r="E68" s="68"/>
      <c r="F68" s="68"/>
      <c r="G68" s="68"/>
      <c r="H68" s="68"/>
      <c r="I68" s="179"/>
      <c r="J68" s="68"/>
      <c r="K68" s="69"/>
    </row>
    <row r="72" s="1" customFormat="1" ht="6.96" customHeight="1">
      <c r="B72" s="70"/>
      <c r="C72" s="71"/>
      <c r="D72" s="71"/>
      <c r="E72" s="71"/>
      <c r="F72" s="71"/>
      <c r="G72" s="71"/>
      <c r="H72" s="71"/>
      <c r="I72" s="182"/>
      <c r="J72" s="71"/>
      <c r="K72" s="71"/>
      <c r="L72" s="72"/>
    </row>
    <row r="73" s="1" customFormat="1" ht="36.96" customHeight="1">
      <c r="B73" s="46"/>
      <c r="C73" s="73" t="s">
        <v>282</v>
      </c>
      <c r="D73" s="74"/>
      <c r="E73" s="74"/>
      <c r="F73" s="74"/>
      <c r="G73" s="74"/>
      <c r="H73" s="74"/>
      <c r="I73" s="204"/>
      <c r="J73" s="74"/>
      <c r="K73" s="74"/>
      <c r="L73" s="72"/>
    </row>
    <row r="74" s="1" customFormat="1" ht="6.96" customHeight="1">
      <c r="B74" s="46"/>
      <c r="C74" s="74"/>
      <c r="D74" s="74"/>
      <c r="E74" s="74"/>
      <c r="F74" s="74"/>
      <c r="G74" s="74"/>
      <c r="H74" s="74"/>
      <c r="I74" s="204"/>
      <c r="J74" s="74"/>
      <c r="K74" s="74"/>
      <c r="L74" s="72"/>
    </row>
    <row r="75" s="1" customFormat="1" ht="14.4" customHeight="1">
      <c r="B75" s="46"/>
      <c r="C75" s="76" t="s">
        <v>18</v>
      </c>
      <c r="D75" s="74"/>
      <c r="E75" s="74"/>
      <c r="F75" s="74"/>
      <c r="G75" s="74"/>
      <c r="H75" s="74"/>
      <c r="I75" s="204"/>
      <c r="J75" s="74"/>
      <c r="K75" s="74"/>
      <c r="L75" s="72"/>
    </row>
    <row r="76" s="1" customFormat="1" ht="16.5" customHeight="1">
      <c r="B76" s="46"/>
      <c r="C76" s="74"/>
      <c r="D76" s="74"/>
      <c r="E76" s="205" t="str">
        <f>E7</f>
        <v>Oprava SZZ Děčín východ horní nádraží 1.změna</v>
      </c>
      <c r="F76" s="76"/>
      <c r="G76" s="76"/>
      <c r="H76" s="76"/>
      <c r="I76" s="204"/>
      <c r="J76" s="74"/>
      <c r="K76" s="74"/>
      <c r="L76" s="72"/>
    </row>
    <row r="77">
      <c r="B77" s="28"/>
      <c r="C77" s="76" t="s">
        <v>264</v>
      </c>
      <c r="D77" s="206"/>
      <c r="E77" s="206"/>
      <c r="F77" s="206"/>
      <c r="G77" s="206"/>
      <c r="H77" s="206"/>
      <c r="I77" s="149"/>
      <c r="J77" s="206"/>
      <c r="K77" s="206"/>
      <c r="L77" s="207"/>
    </row>
    <row r="78" ht="16.5" customHeight="1">
      <c r="B78" s="28"/>
      <c r="C78" s="206"/>
      <c r="D78" s="206"/>
      <c r="E78" s="205" t="s">
        <v>1887</v>
      </c>
      <c r="F78" s="206"/>
      <c r="G78" s="206"/>
      <c r="H78" s="206"/>
      <c r="I78" s="149"/>
      <c r="J78" s="206"/>
      <c r="K78" s="206"/>
      <c r="L78" s="207"/>
    </row>
    <row r="79">
      <c r="B79" s="28"/>
      <c r="C79" s="76" t="s">
        <v>266</v>
      </c>
      <c r="D79" s="206"/>
      <c r="E79" s="206"/>
      <c r="F79" s="206"/>
      <c r="G79" s="206"/>
      <c r="H79" s="206"/>
      <c r="I79" s="149"/>
      <c r="J79" s="206"/>
      <c r="K79" s="206"/>
      <c r="L79" s="207"/>
    </row>
    <row r="80" s="1" customFormat="1" ht="16.5" customHeight="1">
      <c r="B80" s="46"/>
      <c r="C80" s="74"/>
      <c r="D80" s="74"/>
      <c r="E80" s="208" t="s">
        <v>1888</v>
      </c>
      <c r="F80" s="74"/>
      <c r="G80" s="74"/>
      <c r="H80" s="74"/>
      <c r="I80" s="204"/>
      <c r="J80" s="74"/>
      <c r="K80" s="74"/>
      <c r="L80" s="72"/>
    </row>
    <row r="81" s="1" customFormat="1" ht="14.4" customHeight="1">
      <c r="B81" s="46"/>
      <c r="C81" s="76" t="s">
        <v>1889</v>
      </c>
      <c r="D81" s="74"/>
      <c r="E81" s="74"/>
      <c r="F81" s="74"/>
      <c r="G81" s="74"/>
      <c r="H81" s="74"/>
      <c r="I81" s="204"/>
      <c r="J81" s="74"/>
      <c r="K81" s="74"/>
      <c r="L81" s="72"/>
    </row>
    <row r="82" s="1" customFormat="1" ht="17.25" customHeight="1">
      <c r="B82" s="46"/>
      <c r="C82" s="74"/>
      <c r="D82" s="74"/>
      <c r="E82" s="82" t="str">
        <f>E13</f>
        <v>PS 01-35-01.01 - ÚOŽI</v>
      </c>
      <c r="F82" s="74"/>
      <c r="G82" s="74"/>
      <c r="H82" s="74"/>
      <c r="I82" s="204"/>
      <c r="J82" s="74"/>
      <c r="K82" s="74"/>
      <c r="L82" s="72"/>
    </row>
    <row r="83" s="1" customFormat="1" ht="6.96" customHeight="1">
      <c r="B83" s="46"/>
      <c r="C83" s="74"/>
      <c r="D83" s="74"/>
      <c r="E83" s="74"/>
      <c r="F83" s="74"/>
      <c r="G83" s="74"/>
      <c r="H83" s="74"/>
      <c r="I83" s="204"/>
      <c r="J83" s="74"/>
      <c r="K83" s="74"/>
      <c r="L83" s="72"/>
    </row>
    <row r="84" s="1" customFormat="1" ht="18" customHeight="1">
      <c r="B84" s="46"/>
      <c r="C84" s="76" t="s">
        <v>23</v>
      </c>
      <c r="D84" s="74"/>
      <c r="E84" s="74"/>
      <c r="F84" s="209" t="str">
        <f>F16</f>
        <v>Děčín</v>
      </c>
      <c r="G84" s="74"/>
      <c r="H84" s="74"/>
      <c r="I84" s="210" t="s">
        <v>25</v>
      </c>
      <c r="J84" s="85" t="str">
        <f>IF(J16="","",J16)</f>
        <v>24. 8. 2018</v>
      </c>
      <c r="K84" s="74"/>
      <c r="L84" s="72"/>
    </row>
    <row r="85" s="1" customFormat="1" ht="6.96" customHeight="1">
      <c r="B85" s="46"/>
      <c r="C85" s="74"/>
      <c r="D85" s="74"/>
      <c r="E85" s="74"/>
      <c r="F85" s="74"/>
      <c r="G85" s="74"/>
      <c r="H85" s="74"/>
      <c r="I85" s="204"/>
      <c r="J85" s="74"/>
      <c r="K85" s="74"/>
      <c r="L85" s="72"/>
    </row>
    <row r="86" s="1" customFormat="1">
      <c r="B86" s="46"/>
      <c r="C86" s="76" t="s">
        <v>27</v>
      </c>
      <c r="D86" s="74"/>
      <c r="E86" s="74"/>
      <c r="F86" s="209" t="str">
        <f>E19</f>
        <v>SŽDC, OŘ Ústí nad Labem</v>
      </c>
      <c r="G86" s="74"/>
      <c r="H86" s="74"/>
      <c r="I86" s="210" t="s">
        <v>32</v>
      </c>
      <c r="J86" s="209" t="str">
        <f>E25</f>
        <v xml:space="preserve"> </v>
      </c>
      <c r="K86" s="74"/>
      <c r="L86" s="72"/>
    </row>
    <row r="87" s="1" customFormat="1" ht="14.4" customHeight="1">
      <c r="B87" s="46"/>
      <c r="C87" s="76" t="s">
        <v>30</v>
      </c>
      <c r="D87" s="74"/>
      <c r="E87" s="74"/>
      <c r="F87" s="209" t="str">
        <f>IF(E22="","",E22)</f>
        <v/>
      </c>
      <c r="G87" s="74"/>
      <c r="H87" s="74"/>
      <c r="I87" s="204"/>
      <c r="J87" s="74"/>
      <c r="K87" s="74"/>
      <c r="L87" s="72"/>
    </row>
    <row r="88" s="1" customFormat="1" ht="10.32" customHeight="1">
      <c r="B88" s="46"/>
      <c r="C88" s="74"/>
      <c r="D88" s="74"/>
      <c r="E88" s="74"/>
      <c r="F88" s="74"/>
      <c r="G88" s="74"/>
      <c r="H88" s="74"/>
      <c r="I88" s="204"/>
      <c r="J88" s="74"/>
      <c r="K88" s="74"/>
      <c r="L88" s="72"/>
    </row>
    <row r="89" s="10" customFormat="1" ht="29.28" customHeight="1">
      <c r="B89" s="211"/>
      <c r="C89" s="212" t="s">
        <v>283</v>
      </c>
      <c r="D89" s="213" t="s">
        <v>55</v>
      </c>
      <c r="E89" s="213" t="s">
        <v>51</v>
      </c>
      <c r="F89" s="213" t="s">
        <v>284</v>
      </c>
      <c r="G89" s="213" t="s">
        <v>285</v>
      </c>
      <c r="H89" s="213" t="s">
        <v>286</v>
      </c>
      <c r="I89" s="214" t="s">
        <v>287</v>
      </c>
      <c r="J89" s="213" t="s">
        <v>273</v>
      </c>
      <c r="K89" s="215" t="s">
        <v>288</v>
      </c>
      <c r="L89" s="216"/>
      <c r="M89" s="102" t="s">
        <v>289</v>
      </c>
      <c r="N89" s="103" t="s">
        <v>40</v>
      </c>
      <c r="O89" s="103" t="s">
        <v>290</v>
      </c>
      <c r="P89" s="103" t="s">
        <v>291</v>
      </c>
      <c r="Q89" s="103" t="s">
        <v>292</v>
      </c>
      <c r="R89" s="103" t="s">
        <v>293</v>
      </c>
      <c r="S89" s="103" t="s">
        <v>294</v>
      </c>
      <c r="T89" s="104" t="s">
        <v>295</v>
      </c>
    </row>
    <row r="90" s="1" customFormat="1" ht="29.28" customHeight="1">
      <c r="B90" s="46"/>
      <c r="C90" s="108" t="s">
        <v>274</v>
      </c>
      <c r="D90" s="74"/>
      <c r="E90" s="74"/>
      <c r="F90" s="74"/>
      <c r="G90" s="74"/>
      <c r="H90" s="74"/>
      <c r="I90" s="204"/>
      <c r="J90" s="217">
        <f>BK90</f>
        <v>0</v>
      </c>
      <c r="K90" s="74"/>
      <c r="L90" s="72"/>
      <c r="M90" s="105"/>
      <c r="N90" s="106"/>
      <c r="O90" s="106"/>
      <c r="P90" s="218">
        <f>P91</f>
        <v>0</v>
      </c>
      <c r="Q90" s="106"/>
      <c r="R90" s="218">
        <f>R91</f>
        <v>0.12509999999999999</v>
      </c>
      <c r="S90" s="106"/>
      <c r="T90" s="219">
        <f>T91</f>
        <v>0</v>
      </c>
      <c r="AT90" s="24" t="s">
        <v>69</v>
      </c>
      <c r="AU90" s="24" t="s">
        <v>275</v>
      </c>
      <c r="BK90" s="220">
        <f>BK91</f>
        <v>0</v>
      </c>
    </row>
    <row r="91" s="11" customFormat="1" ht="37.44001" customHeight="1">
      <c r="B91" s="221"/>
      <c r="C91" s="222"/>
      <c r="D91" s="223" t="s">
        <v>69</v>
      </c>
      <c r="E91" s="224" t="s">
        <v>1894</v>
      </c>
      <c r="F91" s="224" t="s">
        <v>1895</v>
      </c>
      <c r="G91" s="222"/>
      <c r="H91" s="222"/>
      <c r="I91" s="225"/>
      <c r="J91" s="226">
        <f>BK91</f>
        <v>0</v>
      </c>
      <c r="K91" s="222"/>
      <c r="L91" s="227"/>
      <c r="M91" s="228"/>
      <c r="N91" s="229"/>
      <c r="O91" s="229"/>
      <c r="P91" s="230">
        <f>P92</f>
        <v>0</v>
      </c>
      <c r="Q91" s="229"/>
      <c r="R91" s="230">
        <f>R92</f>
        <v>0.12509999999999999</v>
      </c>
      <c r="S91" s="229"/>
      <c r="T91" s="231">
        <f>T92</f>
        <v>0</v>
      </c>
      <c r="AR91" s="232" t="s">
        <v>90</v>
      </c>
      <c r="AT91" s="233" t="s">
        <v>69</v>
      </c>
      <c r="AU91" s="233" t="s">
        <v>70</v>
      </c>
      <c r="AY91" s="232" t="s">
        <v>298</v>
      </c>
      <c r="BK91" s="234">
        <f>BK92</f>
        <v>0</v>
      </c>
    </row>
    <row r="92" s="11" customFormat="1" ht="19.92" customHeight="1">
      <c r="B92" s="221"/>
      <c r="C92" s="222"/>
      <c r="D92" s="223" t="s">
        <v>69</v>
      </c>
      <c r="E92" s="235" t="s">
        <v>1896</v>
      </c>
      <c r="F92" s="235" t="s">
        <v>1897</v>
      </c>
      <c r="G92" s="222"/>
      <c r="H92" s="222"/>
      <c r="I92" s="225"/>
      <c r="J92" s="236">
        <f>BK92</f>
        <v>0</v>
      </c>
      <c r="K92" s="222"/>
      <c r="L92" s="227"/>
      <c r="M92" s="228"/>
      <c r="N92" s="229"/>
      <c r="O92" s="229"/>
      <c r="P92" s="230">
        <f>SUM(P93:P247)</f>
        <v>0</v>
      </c>
      <c r="Q92" s="229"/>
      <c r="R92" s="230">
        <f>SUM(R93:R247)</f>
        <v>0.12509999999999999</v>
      </c>
      <c r="S92" s="229"/>
      <c r="T92" s="231">
        <f>SUM(T93:T247)</f>
        <v>0</v>
      </c>
      <c r="AR92" s="232" t="s">
        <v>90</v>
      </c>
      <c r="AT92" s="233" t="s">
        <v>69</v>
      </c>
      <c r="AU92" s="233" t="s">
        <v>16</v>
      </c>
      <c r="AY92" s="232" t="s">
        <v>298</v>
      </c>
      <c r="BK92" s="234">
        <f>SUM(BK93:BK247)</f>
        <v>0</v>
      </c>
    </row>
    <row r="93" s="1" customFormat="1" ht="38.25" customHeight="1">
      <c r="B93" s="46"/>
      <c r="C93" s="237" t="s">
        <v>16</v>
      </c>
      <c r="D93" s="237" t="s">
        <v>300</v>
      </c>
      <c r="E93" s="238" t="s">
        <v>1898</v>
      </c>
      <c r="F93" s="239" t="s">
        <v>1556</v>
      </c>
      <c r="G93" s="240" t="s">
        <v>318</v>
      </c>
      <c r="H93" s="241">
        <v>54</v>
      </c>
      <c r="I93" s="242"/>
      <c r="J93" s="243">
        <f>ROUND(I93*H93,2)</f>
        <v>0</v>
      </c>
      <c r="K93" s="239" t="s">
        <v>1899</v>
      </c>
      <c r="L93" s="72"/>
      <c r="M93" s="244" t="s">
        <v>21</v>
      </c>
      <c r="N93" s="245" t="s">
        <v>41</v>
      </c>
      <c r="O93" s="47"/>
      <c r="P93" s="246">
        <f>O93*H93</f>
        <v>0</v>
      </c>
      <c r="Q93" s="246">
        <v>0</v>
      </c>
      <c r="R93" s="246">
        <f>Q93*H93</f>
        <v>0</v>
      </c>
      <c r="S93" s="246">
        <v>0</v>
      </c>
      <c r="T93" s="247">
        <f>S93*H93</f>
        <v>0</v>
      </c>
      <c r="AR93" s="24" t="s">
        <v>364</v>
      </c>
      <c r="AT93" s="24" t="s">
        <v>300</v>
      </c>
      <c r="AU93" s="24" t="s">
        <v>78</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364</v>
      </c>
      <c r="BM93" s="24" t="s">
        <v>1900</v>
      </c>
    </row>
    <row r="94" s="1" customFormat="1" ht="38.25" customHeight="1">
      <c r="B94" s="46"/>
      <c r="C94" s="284" t="s">
        <v>78</v>
      </c>
      <c r="D94" s="284" t="s">
        <v>333</v>
      </c>
      <c r="E94" s="285" t="s">
        <v>1901</v>
      </c>
      <c r="F94" s="286" t="s">
        <v>1902</v>
      </c>
      <c r="G94" s="287" t="s">
        <v>341</v>
      </c>
      <c r="H94" s="288">
        <v>54</v>
      </c>
      <c r="I94" s="289"/>
      <c r="J94" s="290">
        <f>ROUND(I94*H94,2)</f>
        <v>0</v>
      </c>
      <c r="K94" s="286" t="s">
        <v>21</v>
      </c>
      <c r="L94" s="291"/>
      <c r="M94" s="292" t="s">
        <v>21</v>
      </c>
      <c r="N94" s="293" t="s">
        <v>41</v>
      </c>
      <c r="O94" s="47"/>
      <c r="P94" s="246">
        <f>O94*H94</f>
        <v>0</v>
      </c>
      <c r="Q94" s="246">
        <v>0</v>
      </c>
      <c r="R94" s="246">
        <f>Q94*H94</f>
        <v>0</v>
      </c>
      <c r="S94" s="246">
        <v>0</v>
      </c>
      <c r="T94" s="247">
        <f>S94*H94</f>
        <v>0</v>
      </c>
      <c r="AR94" s="24" t="s">
        <v>370</v>
      </c>
      <c r="AT94" s="24" t="s">
        <v>333</v>
      </c>
      <c r="AU94" s="24" t="s">
        <v>78</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370</v>
      </c>
      <c r="BM94" s="24" t="s">
        <v>1903</v>
      </c>
    </row>
    <row r="95" s="1" customFormat="1" ht="38.25" customHeight="1">
      <c r="B95" s="46"/>
      <c r="C95" s="237" t="s">
        <v>85</v>
      </c>
      <c r="D95" s="237" t="s">
        <v>300</v>
      </c>
      <c r="E95" s="238" t="s">
        <v>1904</v>
      </c>
      <c r="F95" s="239" t="s">
        <v>1905</v>
      </c>
      <c r="G95" s="240" t="s">
        <v>318</v>
      </c>
      <c r="H95" s="241">
        <v>42</v>
      </c>
      <c r="I95" s="242"/>
      <c r="J95" s="243">
        <f>ROUND(I95*H95,2)</f>
        <v>0</v>
      </c>
      <c r="K95" s="239" t="s">
        <v>1899</v>
      </c>
      <c r="L95" s="72"/>
      <c r="M95" s="244" t="s">
        <v>21</v>
      </c>
      <c r="N95" s="245" t="s">
        <v>41</v>
      </c>
      <c r="O95" s="47"/>
      <c r="P95" s="246">
        <f>O95*H95</f>
        <v>0</v>
      </c>
      <c r="Q95" s="246">
        <v>0</v>
      </c>
      <c r="R95" s="246">
        <f>Q95*H95</f>
        <v>0</v>
      </c>
      <c r="S95" s="246">
        <v>0</v>
      </c>
      <c r="T95" s="247">
        <f>S95*H95</f>
        <v>0</v>
      </c>
      <c r="AR95" s="24" t="s">
        <v>364</v>
      </c>
      <c r="AT95" s="24" t="s">
        <v>300</v>
      </c>
      <c r="AU95" s="24" t="s">
        <v>78</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364</v>
      </c>
      <c r="BM95" s="24" t="s">
        <v>1906</v>
      </c>
    </row>
    <row r="96" s="12" customFormat="1">
      <c r="B96" s="249"/>
      <c r="C96" s="250"/>
      <c r="D96" s="251" t="s">
        <v>306</v>
      </c>
      <c r="E96" s="252" t="s">
        <v>21</v>
      </c>
      <c r="F96" s="253" t="s">
        <v>1907</v>
      </c>
      <c r="G96" s="250"/>
      <c r="H96" s="254">
        <v>42</v>
      </c>
      <c r="I96" s="255"/>
      <c r="J96" s="250"/>
      <c r="K96" s="250"/>
      <c r="L96" s="256"/>
      <c r="M96" s="257"/>
      <c r="N96" s="258"/>
      <c r="O96" s="258"/>
      <c r="P96" s="258"/>
      <c r="Q96" s="258"/>
      <c r="R96" s="258"/>
      <c r="S96" s="258"/>
      <c r="T96" s="259"/>
      <c r="AT96" s="260" t="s">
        <v>306</v>
      </c>
      <c r="AU96" s="260" t="s">
        <v>78</v>
      </c>
      <c r="AV96" s="12" t="s">
        <v>78</v>
      </c>
      <c r="AW96" s="12" t="s">
        <v>33</v>
      </c>
      <c r="AX96" s="12" t="s">
        <v>16</v>
      </c>
      <c r="AY96" s="260" t="s">
        <v>298</v>
      </c>
    </row>
    <row r="97" s="1" customFormat="1" ht="38.25" customHeight="1">
      <c r="B97" s="46"/>
      <c r="C97" s="284" t="s">
        <v>90</v>
      </c>
      <c r="D97" s="284" t="s">
        <v>333</v>
      </c>
      <c r="E97" s="285" t="s">
        <v>1908</v>
      </c>
      <c r="F97" s="286" t="s">
        <v>1909</v>
      </c>
      <c r="G97" s="287" t="s">
        <v>341</v>
      </c>
      <c r="H97" s="288">
        <v>42</v>
      </c>
      <c r="I97" s="289"/>
      <c r="J97" s="290">
        <f>ROUND(I97*H97,2)</f>
        <v>0</v>
      </c>
      <c r="K97" s="286" t="s">
        <v>21</v>
      </c>
      <c r="L97" s="291"/>
      <c r="M97" s="292" t="s">
        <v>21</v>
      </c>
      <c r="N97" s="293" t="s">
        <v>41</v>
      </c>
      <c r="O97" s="47"/>
      <c r="P97" s="246">
        <f>O97*H97</f>
        <v>0</v>
      </c>
      <c r="Q97" s="246">
        <v>0</v>
      </c>
      <c r="R97" s="246">
        <f>Q97*H97</f>
        <v>0</v>
      </c>
      <c r="S97" s="246">
        <v>0</v>
      </c>
      <c r="T97" s="247">
        <f>S97*H97</f>
        <v>0</v>
      </c>
      <c r="AR97" s="24" t="s">
        <v>370</v>
      </c>
      <c r="AT97" s="24" t="s">
        <v>333</v>
      </c>
      <c r="AU97" s="24" t="s">
        <v>78</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370</v>
      </c>
      <c r="BM97" s="24" t="s">
        <v>1910</v>
      </c>
    </row>
    <row r="98" s="1" customFormat="1" ht="25.5" customHeight="1">
      <c r="B98" s="46"/>
      <c r="C98" s="237" t="s">
        <v>328</v>
      </c>
      <c r="D98" s="237" t="s">
        <v>300</v>
      </c>
      <c r="E98" s="238" t="s">
        <v>1911</v>
      </c>
      <c r="F98" s="239" t="s">
        <v>1912</v>
      </c>
      <c r="G98" s="240" t="s">
        <v>341</v>
      </c>
      <c r="H98" s="241">
        <v>22</v>
      </c>
      <c r="I98" s="242"/>
      <c r="J98" s="243">
        <f>ROUND(I98*H98,2)</f>
        <v>0</v>
      </c>
      <c r="K98" s="239" t="s">
        <v>1899</v>
      </c>
      <c r="L98" s="72"/>
      <c r="M98" s="244" t="s">
        <v>21</v>
      </c>
      <c r="N98" s="245" t="s">
        <v>41</v>
      </c>
      <c r="O98" s="47"/>
      <c r="P98" s="246">
        <f>O98*H98</f>
        <v>0</v>
      </c>
      <c r="Q98" s="246">
        <v>0</v>
      </c>
      <c r="R98" s="246">
        <f>Q98*H98</f>
        <v>0</v>
      </c>
      <c r="S98" s="246">
        <v>0</v>
      </c>
      <c r="T98" s="247">
        <f>S98*H98</f>
        <v>0</v>
      </c>
      <c r="AR98" s="24" t="s">
        <v>364</v>
      </c>
      <c r="AT98" s="24" t="s">
        <v>300</v>
      </c>
      <c r="AU98" s="24" t="s">
        <v>78</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364</v>
      </c>
      <c r="BM98" s="24" t="s">
        <v>1913</v>
      </c>
    </row>
    <row r="99" s="1" customFormat="1" ht="25.5" customHeight="1">
      <c r="B99" s="46"/>
      <c r="C99" s="284" t="s">
        <v>332</v>
      </c>
      <c r="D99" s="284" t="s">
        <v>333</v>
      </c>
      <c r="E99" s="285" t="s">
        <v>1914</v>
      </c>
      <c r="F99" s="286" t="s">
        <v>1915</v>
      </c>
      <c r="G99" s="287" t="s">
        <v>341</v>
      </c>
      <c r="H99" s="288">
        <v>22</v>
      </c>
      <c r="I99" s="289"/>
      <c r="J99" s="290">
        <f>ROUND(I99*H99,2)</f>
        <v>0</v>
      </c>
      <c r="K99" s="286" t="s">
        <v>21</v>
      </c>
      <c r="L99" s="291"/>
      <c r="M99" s="292" t="s">
        <v>21</v>
      </c>
      <c r="N99" s="293" t="s">
        <v>41</v>
      </c>
      <c r="O99" s="47"/>
      <c r="P99" s="246">
        <f>O99*H99</f>
        <v>0</v>
      </c>
      <c r="Q99" s="246">
        <v>0</v>
      </c>
      <c r="R99" s="246">
        <f>Q99*H99</f>
        <v>0</v>
      </c>
      <c r="S99" s="246">
        <v>0</v>
      </c>
      <c r="T99" s="247">
        <f>S99*H99</f>
        <v>0</v>
      </c>
      <c r="AR99" s="24" t="s">
        <v>370</v>
      </c>
      <c r="AT99" s="24" t="s">
        <v>333</v>
      </c>
      <c r="AU99" s="24" t="s">
        <v>78</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370</v>
      </c>
      <c r="BM99" s="24" t="s">
        <v>1916</v>
      </c>
    </row>
    <row r="100" s="1" customFormat="1" ht="38.25" customHeight="1">
      <c r="B100" s="46"/>
      <c r="C100" s="237" t="s">
        <v>338</v>
      </c>
      <c r="D100" s="237" t="s">
        <v>300</v>
      </c>
      <c r="E100" s="238" t="s">
        <v>1917</v>
      </c>
      <c r="F100" s="239" t="s">
        <v>1918</v>
      </c>
      <c r="G100" s="240" t="s">
        <v>341</v>
      </c>
      <c r="H100" s="241">
        <v>2</v>
      </c>
      <c r="I100" s="242"/>
      <c r="J100" s="243">
        <f>ROUND(I100*H100,2)</f>
        <v>0</v>
      </c>
      <c r="K100" s="239" t="s">
        <v>1899</v>
      </c>
      <c r="L100" s="72"/>
      <c r="M100" s="244" t="s">
        <v>21</v>
      </c>
      <c r="N100" s="245" t="s">
        <v>41</v>
      </c>
      <c r="O100" s="47"/>
      <c r="P100" s="246">
        <f>O100*H100</f>
        <v>0</v>
      </c>
      <c r="Q100" s="246">
        <v>0</v>
      </c>
      <c r="R100" s="246">
        <f>Q100*H100</f>
        <v>0</v>
      </c>
      <c r="S100" s="246">
        <v>0</v>
      </c>
      <c r="T100" s="247">
        <f>S100*H100</f>
        <v>0</v>
      </c>
      <c r="AR100" s="24" t="s">
        <v>364</v>
      </c>
      <c r="AT100" s="24" t="s">
        <v>300</v>
      </c>
      <c r="AU100" s="24" t="s">
        <v>78</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364</v>
      </c>
      <c r="BM100" s="24" t="s">
        <v>1919</v>
      </c>
    </row>
    <row r="101" s="1" customFormat="1" ht="25.5" customHeight="1">
      <c r="B101" s="46"/>
      <c r="C101" s="284" t="s">
        <v>336</v>
      </c>
      <c r="D101" s="284" t="s">
        <v>333</v>
      </c>
      <c r="E101" s="285" t="s">
        <v>1920</v>
      </c>
      <c r="F101" s="286" t="s">
        <v>1921</v>
      </c>
      <c r="G101" s="287" t="s">
        <v>341</v>
      </c>
      <c r="H101" s="288">
        <v>2</v>
      </c>
      <c r="I101" s="289"/>
      <c r="J101" s="290">
        <f>ROUND(I101*H101,2)</f>
        <v>0</v>
      </c>
      <c r="K101" s="286" t="s">
        <v>21</v>
      </c>
      <c r="L101" s="291"/>
      <c r="M101" s="292" t="s">
        <v>21</v>
      </c>
      <c r="N101" s="293" t="s">
        <v>41</v>
      </c>
      <c r="O101" s="47"/>
      <c r="P101" s="246">
        <f>O101*H101</f>
        <v>0</v>
      </c>
      <c r="Q101" s="246">
        <v>0</v>
      </c>
      <c r="R101" s="246">
        <f>Q101*H101</f>
        <v>0</v>
      </c>
      <c r="S101" s="246">
        <v>0</v>
      </c>
      <c r="T101" s="247">
        <f>S101*H101</f>
        <v>0</v>
      </c>
      <c r="AR101" s="24" t="s">
        <v>370</v>
      </c>
      <c r="AT101" s="24" t="s">
        <v>333</v>
      </c>
      <c r="AU101" s="24" t="s">
        <v>78</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370</v>
      </c>
      <c r="BM101" s="24" t="s">
        <v>1922</v>
      </c>
    </row>
    <row r="102" s="1" customFormat="1" ht="38.25" customHeight="1">
      <c r="B102" s="46"/>
      <c r="C102" s="237" t="s">
        <v>346</v>
      </c>
      <c r="D102" s="237" t="s">
        <v>300</v>
      </c>
      <c r="E102" s="238" t="s">
        <v>1923</v>
      </c>
      <c r="F102" s="239" t="s">
        <v>1924</v>
      </c>
      <c r="G102" s="240" t="s">
        <v>341</v>
      </c>
      <c r="H102" s="241">
        <v>2</v>
      </c>
      <c r="I102" s="242"/>
      <c r="J102" s="243">
        <f>ROUND(I102*H102,2)</f>
        <v>0</v>
      </c>
      <c r="K102" s="239" t="s">
        <v>1899</v>
      </c>
      <c r="L102" s="72"/>
      <c r="M102" s="244" t="s">
        <v>21</v>
      </c>
      <c r="N102" s="245" t="s">
        <v>41</v>
      </c>
      <c r="O102" s="47"/>
      <c r="P102" s="246">
        <f>O102*H102</f>
        <v>0</v>
      </c>
      <c r="Q102" s="246">
        <v>0</v>
      </c>
      <c r="R102" s="246">
        <f>Q102*H102</f>
        <v>0</v>
      </c>
      <c r="S102" s="246">
        <v>0</v>
      </c>
      <c r="T102" s="247">
        <f>S102*H102</f>
        <v>0</v>
      </c>
      <c r="AR102" s="24" t="s">
        <v>364</v>
      </c>
      <c r="AT102" s="24" t="s">
        <v>300</v>
      </c>
      <c r="AU102" s="24" t="s">
        <v>78</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364</v>
      </c>
      <c r="BM102" s="24" t="s">
        <v>1925</v>
      </c>
    </row>
    <row r="103" s="1" customFormat="1" ht="25.5" customHeight="1">
      <c r="B103" s="46"/>
      <c r="C103" s="284" t="s">
        <v>350</v>
      </c>
      <c r="D103" s="284" t="s">
        <v>333</v>
      </c>
      <c r="E103" s="285" t="s">
        <v>1926</v>
      </c>
      <c r="F103" s="286" t="s">
        <v>1927</v>
      </c>
      <c r="G103" s="287" t="s">
        <v>341</v>
      </c>
      <c r="H103" s="288">
        <v>2</v>
      </c>
      <c r="I103" s="289"/>
      <c r="J103" s="290">
        <f>ROUND(I103*H103,2)</f>
        <v>0</v>
      </c>
      <c r="K103" s="286" t="s">
        <v>21</v>
      </c>
      <c r="L103" s="291"/>
      <c r="M103" s="292" t="s">
        <v>21</v>
      </c>
      <c r="N103" s="293" t="s">
        <v>41</v>
      </c>
      <c r="O103" s="47"/>
      <c r="P103" s="246">
        <f>O103*H103</f>
        <v>0</v>
      </c>
      <c r="Q103" s="246">
        <v>0</v>
      </c>
      <c r="R103" s="246">
        <f>Q103*H103</f>
        <v>0</v>
      </c>
      <c r="S103" s="246">
        <v>0</v>
      </c>
      <c r="T103" s="247">
        <f>S103*H103</f>
        <v>0</v>
      </c>
      <c r="AR103" s="24" t="s">
        <v>370</v>
      </c>
      <c r="AT103" s="24" t="s">
        <v>333</v>
      </c>
      <c r="AU103" s="24" t="s">
        <v>78</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370</v>
      </c>
      <c r="BM103" s="24" t="s">
        <v>1928</v>
      </c>
    </row>
    <row r="104" s="1" customFormat="1" ht="38.25" customHeight="1">
      <c r="B104" s="46"/>
      <c r="C104" s="237" t="s">
        <v>354</v>
      </c>
      <c r="D104" s="237" t="s">
        <v>300</v>
      </c>
      <c r="E104" s="238" t="s">
        <v>1929</v>
      </c>
      <c r="F104" s="239" t="s">
        <v>908</v>
      </c>
      <c r="G104" s="240" t="s">
        <v>341</v>
      </c>
      <c r="H104" s="241">
        <v>4</v>
      </c>
      <c r="I104" s="242"/>
      <c r="J104" s="243">
        <f>ROUND(I104*H104,2)</f>
        <v>0</v>
      </c>
      <c r="K104" s="239" t="s">
        <v>1899</v>
      </c>
      <c r="L104" s="72"/>
      <c r="M104" s="244" t="s">
        <v>21</v>
      </c>
      <c r="N104" s="245" t="s">
        <v>41</v>
      </c>
      <c r="O104" s="47"/>
      <c r="P104" s="246">
        <f>O104*H104</f>
        <v>0</v>
      </c>
      <c r="Q104" s="246">
        <v>0</v>
      </c>
      <c r="R104" s="246">
        <f>Q104*H104</f>
        <v>0</v>
      </c>
      <c r="S104" s="246">
        <v>0</v>
      </c>
      <c r="T104" s="247">
        <f>S104*H104</f>
        <v>0</v>
      </c>
      <c r="AR104" s="24" t="s">
        <v>364</v>
      </c>
      <c r="AT104" s="24" t="s">
        <v>300</v>
      </c>
      <c r="AU104" s="24" t="s">
        <v>78</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364</v>
      </c>
      <c r="BM104" s="24" t="s">
        <v>1930</v>
      </c>
    </row>
    <row r="105" s="1" customFormat="1" ht="25.5" customHeight="1">
      <c r="B105" s="46"/>
      <c r="C105" s="284" t="s">
        <v>361</v>
      </c>
      <c r="D105" s="284" t="s">
        <v>333</v>
      </c>
      <c r="E105" s="285" t="s">
        <v>1931</v>
      </c>
      <c r="F105" s="286" t="s">
        <v>1932</v>
      </c>
      <c r="G105" s="287" t="s">
        <v>341</v>
      </c>
      <c r="H105" s="288">
        <v>4</v>
      </c>
      <c r="I105" s="289"/>
      <c r="J105" s="290">
        <f>ROUND(I105*H105,2)</f>
        <v>0</v>
      </c>
      <c r="K105" s="286" t="s">
        <v>21</v>
      </c>
      <c r="L105" s="291"/>
      <c r="M105" s="292" t="s">
        <v>21</v>
      </c>
      <c r="N105" s="293" t="s">
        <v>41</v>
      </c>
      <c r="O105" s="47"/>
      <c r="P105" s="246">
        <f>O105*H105</f>
        <v>0</v>
      </c>
      <c r="Q105" s="246">
        <v>0</v>
      </c>
      <c r="R105" s="246">
        <f>Q105*H105</f>
        <v>0</v>
      </c>
      <c r="S105" s="246">
        <v>0</v>
      </c>
      <c r="T105" s="247">
        <f>S105*H105</f>
        <v>0</v>
      </c>
      <c r="AR105" s="24" t="s">
        <v>370</v>
      </c>
      <c r="AT105" s="24" t="s">
        <v>333</v>
      </c>
      <c r="AU105" s="24" t="s">
        <v>78</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370</v>
      </c>
      <c r="BM105" s="24" t="s">
        <v>1933</v>
      </c>
    </row>
    <row r="106" s="1" customFormat="1" ht="25.5" customHeight="1">
      <c r="B106" s="46"/>
      <c r="C106" s="237" t="s">
        <v>366</v>
      </c>
      <c r="D106" s="237" t="s">
        <v>300</v>
      </c>
      <c r="E106" s="238" t="s">
        <v>1934</v>
      </c>
      <c r="F106" s="239" t="s">
        <v>1935</v>
      </c>
      <c r="G106" s="240" t="s">
        <v>341</v>
      </c>
      <c r="H106" s="241">
        <v>2</v>
      </c>
      <c r="I106" s="242"/>
      <c r="J106" s="243">
        <f>ROUND(I106*H106,2)</f>
        <v>0</v>
      </c>
      <c r="K106" s="239" t="s">
        <v>1899</v>
      </c>
      <c r="L106" s="72"/>
      <c r="M106" s="244" t="s">
        <v>21</v>
      </c>
      <c r="N106" s="245" t="s">
        <v>41</v>
      </c>
      <c r="O106" s="47"/>
      <c r="P106" s="246">
        <f>O106*H106</f>
        <v>0</v>
      </c>
      <c r="Q106" s="246">
        <v>0</v>
      </c>
      <c r="R106" s="246">
        <f>Q106*H106</f>
        <v>0</v>
      </c>
      <c r="S106" s="246">
        <v>0</v>
      </c>
      <c r="T106" s="247">
        <f>S106*H106</f>
        <v>0</v>
      </c>
      <c r="AR106" s="24" t="s">
        <v>364</v>
      </c>
      <c r="AT106" s="24" t="s">
        <v>300</v>
      </c>
      <c r="AU106" s="24" t="s">
        <v>78</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364</v>
      </c>
      <c r="BM106" s="24" t="s">
        <v>1936</v>
      </c>
    </row>
    <row r="107" s="1" customFormat="1" ht="25.5" customHeight="1">
      <c r="B107" s="46"/>
      <c r="C107" s="284" t="s">
        <v>374</v>
      </c>
      <c r="D107" s="284" t="s">
        <v>333</v>
      </c>
      <c r="E107" s="285" t="s">
        <v>1937</v>
      </c>
      <c r="F107" s="286" t="s">
        <v>1938</v>
      </c>
      <c r="G107" s="287" t="s">
        <v>341</v>
      </c>
      <c r="H107" s="288">
        <v>2</v>
      </c>
      <c r="I107" s="289"/>
      <c r="J107" s="290">
        <f>ROUND(I107*H107,2)</f>
        <v>0</v>
      </c>
      <c r="K107" s="286" t="s">
        <v>21</v>
      </c>
      <c r="L107" s="291"/>
      <c r="M107" s="292" t="s">
        <v>21</v>
      </c>
      <c r="N107" s="293" t="s">
        <v>41</v>
      </c>
      <c r="O107" s="47"/>
      <c r="P107" s="246">
        <f>O107*H107</f>
        <v>0</v>
      </c>
      <c r="Q107" s="246">
        <v>0</v>
      </c>
      <c r="R107" s="246">
        <f>Q107*H107</f>
        <v>0</v>
      </c>
      <c r="S107" s="246">
        <v>0</v>
      </c>
      <c r="T107" s="247">
        <f>S107*H107</f>
        <v>0</v>
      </c>
      <c r="AR107" s="24" t="s">
        <v>370</v>
      </c>
      <c r="AT107" s="24" t="s">
        <v>333</v>
      </c>
      <c r="AU107" s="24" t="s">
        <v>78</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370</v>
      </c>
      <c r="BM107" s="24" t="s">
        <v>1939</v>
      </c>
    </row>
    <row r="108" s="1" customFormat="1" ht="38.25" customHeight="1">
      <c r="B108" s="46"/>
      <c r="C108" s="237" t="s">
        <v>10</v>
      </c>
      <c r="D108" s="237" t="s">
        <v>300</v>
      </c>
      <c r="E108" s="238" t="s">
        <v>1940</v>
      </c>
      <c r="F108" s="239" t="s">
        <v>1941</v>
      </c>
      <c r="G108" s="240" t="s">
        <v>341</v>
      </c>
      <c r="H108" s="241">
        <v>8</v>
      </c>
      <c r="I108" s="242"/>
      <c r="J108" s="243">
        <f>ROUND(I108*H108,2)</f>
        <v>0</v>
      </c>
      <c r="K108" s="239" t="s">
        <v>1899</v>
      </c>
      <c r="L108" s="72"/>
      <c r="M108" s="244" t="s">
        <v>21</v>
      </c>
      <c r="N108" s="245" t="s">
        <v>41</v>
      </c>
      <c r="O108" s="47"/>
      <c r="P108" s="246">
        <f>O108*H108</f>
        <v>0</v>
      </c>
      <c r="Q108" s="246">
        <v>0</v>
      </c>
      <c r="R108" s="246">
        <f>Q108*H108</f>
        <v>0</v>
      </c>
      <c r="S108" s="246">
        <v>0</v>
      </c>
      <c r="T108" s="247">
        <f>S108*H108</f>
        <v>0</v>
      </c>
      <c r="AR108" s="24" t="s">
        <v>364</v>
      </c>
      <c r="AT108" s="24" t="s">
        <v>300</v>
      </c>
      <c r="AU108" s="24" t="s">
        <v>78</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364</v>
      </c>
      <c r="BM108" s="24" t="s">
        <v>1942</v>
      </c>
    </row>
    <row r="109" s="1" customFormat="1" ht="25.5" customHeight="1">
      <c r="B109" s="46"/>
      <c r="C109" s="284" t="s">
        <v>381</v>
      </c>
      <c r="D109" s="284" t="s">
        <v>333</v>
      </c>
      <c r="E109" s="285" t="s">
        <v>1943</v>
      </c>
      <c r="F109" s="286" t="s">
        <v>1944</v>
      </c>
      <c r="G109" s="287" t="s">
        <v>341</v>
      </c>
      <c r="H109" s="288">
        <v>8</v>
      </c>
      <c r="I109" s="289"/>
      <c r="J109" s="290">
        <f>ROUND(I109*H109,2)</f>
        <v>0</v>
      </c>
      <c r="K109" s="286" t="s">
        <v>21</v>
      </c>
      <c r="L109" s="291"/>
      <c r="M109" s="292" t="s">
        <v>21</v>
      </c>
      <c r="N109" s="293" t="s">
        <v>41</v>
      </c>
      <c r="O109" s="47"/>
      <c r="P109" s="246">
        <f>O109*H109</f>
        <v>0</v>
      </c>
      <c r="Q109" s="246">
        <v>0</v>
      </c>
      <c r="R109" s="246">
        <f>Q109*H109</f>
        <v>0</v>
      </c>
      <c r="S109" s="246">
        <v>0</v>
      </c>
      <c r="T109" s="247">
        <f>S109*H109</f>
        <v>0</v>
      </c>
      <c r="AR109" s="24" t="s">
        <v>370</v>
      </c>
      <c r="AT109" s="24" t="s">
        <v>333</v>
      </c>
      <c r="AU109" s="24" t="s">
        <v>78</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370</v>
      </c>
      <c r="BM109" s="24" t="s">
        <v>1945</v>
      </c>
    </row>
    <row r="110" s="1" customFormat="1" ht="25.5" customHeight="1">
      <c r="B110" s="46"/>
      <c r="C110" s="237" t="s">
        <v>385</v>
      </c>
      <c r="D110" s="237" t="s">
        <v>300</v>
      </c>
      <c r="E110" s="238" t="s">
        <v>1946</v>
      </c>
      <c r="F110" s="239" t="s">
        <v>1947</v>
      </c>
      <c r="G110" s="240" t="s">
        <v>341</v>
      </c>
      <c r="H110" s="241">
        <v>1</v>
      </c>
      <c r="I110" s="242"/>
      <c r="J110" s="243">
        <f>ROUND(I110*H110,2)</f>
        <v>0</v>
      </c>
      <c r="K110" s="239" t="s">
        <v>1394</v>
      </c>
      <c r="L110" s="72"/>
      <c r="M110" s="244" t="s">
        <v>21</v>
      </c>
      <c r="N110" s="245" t="s">
        <v>41</v>
      </c>
      <c r="O110" s="47"/>
      <c r="P110" s="246">
        <f>O110*H110</f>
        <v>0</v>
      </c>
      <c r="Q110" s="246">
        <v>0</v>
      </c>
      <c r="R110" s="246">
        <f>Q110*H110</f>
        <v>0</v>
      </c>
      <c r="S110" s="246">
        <v>0</v>
      </c>
      <c r="T110" s="247">
        <f>S110*H110</f>
        <v>0</v>
      </c>
      <c r="AR110" s="24" t="s">
        <v>404</v>
      </c>
      <c r="AT110" s="24" t="s">
        <v>300</v>
      </c>
      <c r="AU110" s="24" t="s">
        <v>78</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404</v>
      </c>
      <c r="BM110" s="24" t="s">
        <v>1948</v>
      </c>
    </row>
    <row r="111" s="1" customFormat="1" ht="25.5" customHeight="1">
      <c r="B111" s="46"/>
      <c r="C111" s="284" t="s">
        <v>389</v>
      </c>
      <c r="D111" s="284" t="s">
        <v>333</v>
      </c>
      <c r="E111" s="285" t="s">
        <v>1949</v>
      </c>
      <c r="F111" s="286" t="s">
        <v>1950</v>
      </c>
      <c r="G111" s="287" t="s">
        <v>341</v>
      </c>
      <c r="H111" s="288">
        <v>1</v>
      </c>
      <c r="I111" s="289"/>
      <c r="J111" s="290">
        <f>ROUND(I111*H111,2)</f>
        <v>0</v>
      </c>
      <c r="K111" s="286" t="s">
        <v>1394</v>
      </c>
      <c r="L111" s="291"/>
      <c r="M111" s="292" t="s">
        <v>21</v>
      </c>
      <c r="N111" s="293" t="s">
        <v>41</v>
      </c>
      <c r="O111" s="47"/>
      <c r="P111" s="246">
        <f>O111*H111</f>
        <v>0</v>
      </c>
      <c r="Q111" s="246">
        <v>0</v>
      </c>
      <c r="R111" s="246">
        <f>Q111*H111</f>
        <v>0</v>
      </c>
      <c r="S111" s="246">
        <v>0</v>
      </c>
      <c r="T111" s="247">
        <f>S111*H111</f>
        <v>0</v>
      </c>
      <c r="AR111" s="24" t="s">
        <v>370</v>
      </c>
      <c r="AT111" s="24" t="s">
        <v>333</v>
      </c>
      <c r="AU111" s="24" t="s">
        <v>78</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370</v>
      </c>
      <c r="BM111" s="24" t="s">
        <v>1951</v>
      </c>
    </row>
    <row r="112" s="1" customFormat="1" ht="25.5" customHeight="1">
      <c r="B112" s="46"/>
      <c r="C112" s="237" t="s">
        <v>393</v>
      </c>
      <c r="D112" s="237" t="s">
        <v>300</v>
      </c>
      <c r="E112" s="238" t="s">
        <v>1952</v>
      </c>
      <c r="F112" s="239" t="s">
        <v>1953</v>
      </c>
      <c r="G112" s="240" t="s">
        <v>1954</v>
      </c>
      <c r="H112" s="241">
        <v>5.2800000000000002</v>
      </c>
      <c r="I112" s="242"/>
      <c r="J112" s="243">
        <f>ROUND(I112*H112,2)</f>
        <v>0</v>
      </c>
      <c r="K112" s="239" t="s">
        <v>1899</v>
      </c>
      <c r="L112" s="72"/>
      <c r="M112" s="244" t="s">
        <v>21</v>
      </c>
      <c r="N112" s="245" t="s">
        <v>41</v>
      </c>
      <c r="O112" s="47"/>
      <c r="P112" s="246">
        <f>O112*H112</f>
        <v>0</v>
      </c>
      <c r="Q112" s="246">
        <v>0</v>
      </c>
      <c r="R112" s="246">
        <f>Q112*H112</f>
        <v>0</v>
      </c>
      <c r="S112" s="246">
        <v>0</v>
      </c>
      <c r="T112" s="247">
        <f>S112*H112</f>
        <v>0</v>
      </c>
      <c r="AR112" s="24" t="s">
        <v>364</v>
      </c>
      <c r="AT112" s="24" t="s">
        <v>300</v>
      </c>
      <c r="AU112" s="24" t="s">
        <v>78</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364</v>
      </c>
      <c r="BM112" s="24" t="s">
        <v>1955</v>
      </c>
    </row>
    <row r="113" s="12" customFormat="1">
      <c r="B113" s="249"/>
      <c r="C113" s="250"/>
      <c r="D113" s="251" t="s">
        <v>306</v>
      </c>
      <c r="E113" s="252" t="s">
        <v>21</v>
      </c>
      <c r="F113" s="253" t="s">
        <v>1956</v>
      </c>
      <c r="G113" s="250"/>
      <c r="H113" s="254">
        <v>5.2800000000000002</v>
      </c>
      <c r="I113" s="255"/>
      <c r="J113" s="250"/>
      <c r="K113" s="250"/>
      <c r="L113" s="256"/>
      <c r="M113" s="257"/>
      <c r="N113" s="258"/>
      <c r="O113" s="258"/>
      <c r="P113" s="258"/>
      <c r="Q113" s="258"/>
      <c r="R113" s="258"/>
      <c r="S113" s="258"/>
      <c r="T113" s="259"/>
      <c r="AT113" s="260" t="s">
        <v>306</v>
      </c>
      <c r="AU113" s="260" t="s">
        <v>78</v>
      </c>
      <c r="AV113" s="12" t="s">
        <v>78</v>
      </c>
      <c r="AW113" s="12" t="s">
        <v>33</v>
      </c>
      <c r="AX113" s="12" t="s">
        <v>16</v>
      </c>
      <c r="AY113" s="260" t="s">
        <v>298</v>
      </c>
    </row>
    <row r="114" s="1" customFormat="1" ht="51" customHeight="1">
      <c r="B114" s="46"/>
      <c r="C114" s="237" t="s">
        <v>460</v>
      </c>
      <c r="D114" s="237" t="s">
        <v>300</v>
      </c>
      <c r="E114" s="238" t="s">
        <v>1957</v>
      </c>
      <c r="F114" s="239" t="s">
        <v>1958</v>
      </c>
      <c r="G114" s="240" t="s">
        <v>341</v>
      </c>
      <c r="H114" s="241">
        <v>12</v>
      </c>
      <c r="I114" s="242"/>
      <c r="J114" s="243">
        <f>ROUND(I114*H114,2)</f>
        <v>0</v>
      </c>
      <c r="K114" s="239" t="s">
        <v>1899</v>
      </c>
      <c r="L114" s="72"/>
      <c r="M114" s="244" t="s">
        <v>21</v>
      </c>
      <c r="N114" s="245" t="s">
        <v>41</v>
      </c>
      <c r="O114" s="47"/>
      <c r="P114" s="246">
        <f>O114*H114</f>
        <v>0</v>
      </c>
      <c r="Q114" s="246">
        <v>0</v>
      </c>
      <c r="R114" s="246">
        <f>Q114*H114</f>
        <v>0</v>
      </c>
      <c r="S114" s="246">
        <v>0</v>
      </c>
      <c r="T114" s="247">
        <f>S114*H114</f>
        <v>0</v>
      </c>
      <c r="AR114" s="24" t="s">
        <v>364</v>
      </c>
      <c r="AT114" s="24" t="s">
        <v>300</v>
      </c>
      <c r="AU114" s="24" t="s">
        <v>78</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364</v>
      </c>
      <c r="BM114" s="24" t="s">
        <v>1959</v>
      </c>
    </row>
    <row r="115" s="1" customFormat="1" ht="38.25" customHeight="1">
      <c r="B115" s="46"/>
      <c r="C115" s="284" t="s">
        <v>9</v>
      </c>
      <c r="D115" s="284" t="s">
        <v>333</v>
      </c>
      <c r="E115" s="285" t="s">
        <v>1960</v>
      </c>
      <c r="F115" s="286" t="s">
        <v>1961</v>
      </c>
      <c r="G115" s="287" t="s">
        <v>341</v>
      </c>
      <c r="H115" s="288">
        <v>12</v>
      </c>
      <c r="I115" s="289"/>
      <c r="J115" s="290">
        <f>ROUND(I115*H115,2)</f>
        <v>0</v>
      </c>
      <c r="K115" s="286" t="s">
        <v>21</v>
      </c>
      <c r="L115" s="291"/>
      <c r="M115" s="292" t="s">
        <v>21</v>
      </c>
      <c r="N115" s="293" t="s">
        <v>41</v>
      </c>
      <c r="O115" s="47"/>
      <c r="P115" s="246">
        <f>O115*H115</f>
        <v>0</v>
      </c>
      <c r="Q115" s="246">
        <v>0</v>
      </c>
      <c r="R115" s="246">
        <f>Q115*H115</f>
        <v>0</v>
      </c>
      <c r="S115" s="246">
        <v>0</v>
      </c>
      <c r="T115" s="247">
        <f>S115*H115</f>
        <v>0</v>
      </c>
      <c r="AR115" s="24" t="s">
        <v>370</v>
      </c>
      <c r="AT115" s="24" t="s">
        <v>333</v>
      </c>
      <c r="AU115" s="24" t="s">
        <v>78</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370</v>
      </c>
      <c r="BM115" s="24" t="s">
        <v>1962</v>
      </c>
    </row>
    <row r="116" s="1" customFormat="1" ht="38.25" customHeight="1">
      <c r="B116" s="46"/>
      <c r="C116" s="237" t="s">
        <v>467</v>
      </c>
      <c r="D116" s="237" t="s">
        <v>300</v>
      </c>
      <c r="E116" s="238" t="s">
        <v>1963</v>
      </c>
      <c r="F116" s="239" t="s">
        <v>1964</v>
      </c>
      <c r="G116" s="240" t="s">
        <v>341</v>
      </c>
      <c r="H116" s="241">
        <v>12</v>
      </c>
      <c r="I116" s="242"/>
      <c r="J116" s="243">
        <f>ROUND(I116*H116,2)</f>
        <v>0</v>
      </c>
      <c r="K116" s="239" t="s">
        <v>1899</v>
      </c>
      <c r="L116" s="72"/>
      <c r="M116" s="244" t="s">
        <v>21</v>
      </c>
      <c r="N116" s="245" t="s">
        <v>41</v>
      </c>
      <c r="O116" s="47"/>
      <c r="P116" s="246">
        <f>O116*H116</f>
        <v>0</v>
      </c>
      <c r="Q116" s="246">
        <v>0</v>
      </c>
      <c r="R116" s="246">
        <f>Q116*H116</f>
        <v>0</v>
      </c>
      <c r="S116" s="246">
        <v>0</v>
      </c>
      <c r="T116" s="247">
        <f>S116*H116</f>
        <v>0</v>
      </c>
      <c r="AR116" s="24" t="s">
        <v>364</v>
      </c>
      <c r="AT116" s="24" t="s">
        <v>300</v>
      </c>
      <c r="AU116" s="24" t="s">
        <v>78</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364</v>
      </c>
      <c r="BM116" s="24" t="s">
        <v>1965</v>
      </c>
    </row>
    <row r="117" s="1" customFormat="1" ht="25.5" customHeight="1">
      <c r="B117" s="46"/>
      <c r="C117" s="284" t="s">
        <v>471</v>
      </c>
      <c r="D117" s="284" t="s">
        <v>333</v>
      </c>
      <c r="E117" s="285" t="s">
        <v>1966</v>
      </c>
      <c r="F117" s="286" t="s">
        <v>1967</v>
      </c>
      <c r="G117" s="287" t="s">
        <v>341</v>
      </c>
      <c r="H117" s="288">
        <v>12</v>
      </c>
      <c r="I117" s="289"/>
      <c r="J117" s="290">
        <f>ROUND(I117*H117,2)</f>
        <v>0</v>
      </c>
      <c r="K117" s="286" t="s">
        <v>21</v>
      </c>
      <c r="L117" s="291"/>
      <c r="M117" s="292" t="s">
        <v>21</v>
      </c>
      <c r="N117" s="293" t="s">
        <v>41</v>
      </c>
      <c r="O117" s="47"/>
      <c r="P117" s="246">
        <f>O117*H117</f>
        <v>0</v>
      </c>
      <c r="Q117" s="246">
        <v>0</v>
      </c>
      <c r="R117" s="246">
        <f>Q117*H117</f>
        <v>0</v>
      </c>
      <c r="S117" s="246">
        <v>0</v>
      </c>
      <c r="T117" s="247">
        <f>S117*H117</f>
        <v>0</v>
      </c>
      <c r="AR117" s="24" t="s">
        <v>370</v>
      </c>
      <c r="AT117" s="24" t="s">
        <v>333</v>
      </c>
      <c r="AU117" s="24" t="s">
        <v>78</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370</v>
      </c>
      <c r="BM117" s="24" t="s">
        <v>1968</v>
      </c>
    </row>
    <row r="118" s="1" customFormat="1" ht="25.5" customHeight="1">
      <c r="B118" s="46"/>
      <c r="C118" s="237" t="s">
        <v>475</v>
      </c>
      <c r="D118" s="237" t="s">
        <v>300</v>
      </c>
      <c r="E118" s="238" t="s">
        <v>1969</v>
      </c>
      <c r="F118" s="239" t="s">
        <v>1970</v>
      </c>
      <c r="G118" s="240" t="s">
        <v>318</v>
      </c>
      <c r="H118" s="241">
        <v>30</v>
      </c>
      <c r="I118" s="242"/>
      <c r="J118" s="243">
        <f>ROUND(I118*H118,2)</f>
        <v>0</v>
      </c>
      <c r="K118" s="239" t="s">
        <v>1899</v>
      </c>
      <c r="L118" s="72"/>
      <c r="M118" s="244" t="s">
        <v>21</v>
      </c>
      <c r="N118" s="245" t="s">
        <v>41</v>
      </c>
      <c r="O118" s="47"/>
      <c r="P118" s="246">
        <f>O118*H118</f>
        <v>0</v>
      </c>
      <c r="Q118" s="246">
        <v>0</v>
      </c>
      <c r="R118" s="246">
        <f>Q118*H118</f>
        <v>0</v>
      </c>
      <c r="S118" s="246">
        <v>0</v>
      </c>
      <c r="T118" s="247">
        <f>S118*H118</f>
        <v>0</v>
      </c>
      <c r="AR118" s="24" t="s">
        <v>364</v>
      </c>
      <c r="AT118" s="24" t="s">
        <v>300</v>
      </c>
      <c r="AU118" s="24" t="s">
        <v>78</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364</v>
      </c>
      <c r="BM118" s="24" t="s">
        <v>1971</v>
      </c>
    </row>
    <row r="119" s="1" customFormat="1" ht="38.25" customHeight="1">
      <c r="B119" s="46"/>
      <c r="C119" s="237" t="s">
        <v>479</v>
      </c>
      <c r="D119" s="237" t="s">
        <v>300</v>
      </c>
      <c r="E119" s="238" t="s">
        <v>1972</v>
      </c>
      <c r="F119" s="239" t="s">
        <v>1973</v>
      </c>
      <c r="G119" s="240" t="s">
        <v>1954</v>
      </c>
      <c r="H119" s="241">
        <v>3.1000000000000001</v>
      </c>
      <c r="I119" s="242"/>
      <c r="J119" s="243">
        <f>ROUND(I119*H119,2)</f>
        <v>0</v>
      </c>
      <c r="K119" s="239" t="s">
        <v>1899</v>
      </c>
      <c r="L119" s="72"/>
      <c r="M119" s="244" t="s">
        <v>21</v>
      </c>
      <c r="N119" s="245" t="s">
        <v>41</v>
      </c>
      <c r="O119" s="47"/>
      <c r="P119" s="246">
        <f>O119*H119</f>
        <v>0</v>
      </c>
      <c r="Q119" s="246">
        <v>0</v>
      </c>
      <c r="R119" s="246">
        <f>Q119*H119</f>
        <v>0</v>
      </c>
      <c r="S119" s="246">
        <v>0</v>
      </c>
      <c r="T119" s="247">
        <f>S119*H119</f>
        <v>0</v>
      </c>
      <c r="AR119" s="24" t="s">
        <v>364</v>
      </c>
      <c r="AT119" s="24" t="s">
        <v>300</v>
      </c>
      <c r="AU119" s="24" t="s">
        <v>78</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364</v>
      </c>
      <c r="BM119" s="24" t="s">
        <v>1974</v>
      </c>
    </row>
    <row r="120" s="12" customFormat="1">
      <c r="B120" s="249"/>
      <c r="C120" s="250"/>
      <c r="D120" s="251" t="s">
        <v>306</v>
      </c>
      <c r="E120" s="252" t="s">
        <v>21</v>
      </c>
      <c r="F120" s="253" t="s">
        <v>1975</v>
      </c>
      <c r="G120" s="250"/>
      <c r="H120" s="254">
        <v>3.1000000000000001</v>
      </c>
      <c r="I120" s="255"/>
      <c r="J120" s="250"/>
      <c r="K120" s="250"/>
      <c r="L120" s="256"/>
      <c r="M120" s="257"/>
      <c r="N120" s="258"/>
      <c r="O120" s="258"/>
      <c r="P120" s="258"/>
      <c r="Q120" s="258"/>
      <c r="R120" s="258"/>
      <c r="S120" s="258"/>
      <c r="T120" s="259"/>
      <c r="AT120" s="260" t="s">
        <v>306</v>
      </c>
      <c r="AU120" s="260" t="s">
        <v>78</v>
      </c>
      <c r="AV120" s="12" t="s">
        <v>78</v>
      </c>
      <c r="AW120" s="12" t="s">
        <v>33</v>
      </c>
      <c r="AX120" s="12" t="s">
        <v>16</v>
      </c>
      <c r="AY120" s="260" t="s">
        <v>298</v>
      </c>
    </row>
    <row r="121" s="1" customFormat="1" ht="25.5" customHeight="1">
      <c r="B121" s="46"/>
      <c r="C121" s="284" t="s">
        <v>483</v>
      </c>
      <c r="D121" s="284" t="s">
        <v>333</v>
      </c>
      <c r="E121" s="285" t="s">
        <v>1976</v>
      </c>
      <c r="F121" s="286" t="s">
        <v>1977</v>
      </c>
      <c r="G121" s="287" t="s">
        <v>1954</v>
      </c>
      <c r="H121" s="288">
        <v>3.1000000000000001</v>
      </c>
      <c r="I121" s="289"/>
      <c r="J121" s="290">
        <f>ROUND(I121*H121,2)</f>
        <v>0</v>
      </c>
      <c r="K121" s="286" t="s">
        <v>21</v>
      </c>
      <c r="L121" s="291"/>
      <c r="M121" s="292" t="s">
        <v>21</v>
      </c>
      <c r="N121" s="293" t="s">
        <v>41</v>
      </c>
      <c r="O121" s="47"/>
      <c r="P121" s="246">
        <f>O121*H121</f>
        <v>0</v>
      </c>
      <c r="Q121" s="246">
        <v>0</v>
      </c>
      <c r="R121" s="246">
        <f>Q121*H121</f>
        <v>0</v>
      </c>
      <c r="S121" s="246">
        <v>0</v>
      </c>
      <c r="T121" s="247">
        <f>S121*H121</f>
        <v>0</v>
      </c>
      <c r="AR121" s="24" t="s">
        <v>370</v>
      </c>
      <c r="AT121" s="24" t="s">
        <v>333</v>
      </c>
      <c r="AU121" s="24" t="s">
        <v>78</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370</v>
      </c>
      <c r="BM121" s="24" t="s">
        <v>1978</v>
      </c>
    </row>
    <row r="122" s="1" customFormat="1" ht="38.25" customHeight="1">
      <c r="B122" s="46"/>
      <c r="C122" s="237" t="s">
        <v>487</v>
      </c>
      <c r="D122" s="237" t="s">
        <v>300</v>
      </c>
      <c r="E122" s="238" t="s">
        <v>1979</v>
      </c>
      <c r="F122" s="239" t="s">
        <v>1980</v>
      </c>
      <c r="G122" s="240" t="s">
        <v>1954</v>
      </c>
      <c r="H122" s="241">
        <v>0.95999999999999996</v>
      </c>
      <c r="I122" s="242"/>
      <c r="J122" s="243">
        <f>ROUND(I122*H122,2)</f>
        <v>0</v>
      </c>
      <c r="K122" s="239" t="s">
        <v>1899</v>
      </c>
      <c r="L122" s="72"/>
      <c r="M122" s="244" t="s">
        <v>21</v>
      </c>
      <c r="N122" s="245" t="s">
        <v>41</v>
      </c>
      <c r="O122" s="47"/>
      <c r="P122" s="246">
        <f>O122*H122</f>
        <v>0</v>
      </c>
      <c r="Q122" s="246">
        <v>0</v>
      </c>
      <c r="R122" s="246">
        <f>Q122*H122</f>
        <v>0</v>
      </c>
      <c r="S122" s="246">
        <v>0</v>
      </c>
      <c r="T122" s="247">
        <f>S122*H122</f>
        <v>0</v>
      </c>
      <c r="AR122" s="24" t="s">
        <v>364</v>
      </c>
      <c r="AT122" s="24" t="s">
        <v>300</v>
      </c>
      <c r="AU122" s="24" t="s">
        <v>78</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364</v>
      </c>
      <c r="BM122" s="24" t="s">
        <v>1981</v>
      </c>
    </row>
    <row r="123" s="12" customFormat="1">
      <c r="B123" s="249"/>
      <c r="C123" s="250"/>
      <c r="D123" s="251" t="s">
        <v>306</v>
      </c>
      <c r="E123" s="252" t="s">
        <v>21</v>
      </c>
      <c r="F123" s="253" t="s">
        <v>1982</v>
      </c>
      <c r="G123" s="250"/>
      <c r="H123" s="254">
        <v>0.95999999999999996</v>
      </c>
      <c r="I123" s="255"/>
      <c r="J123" s="250"/>
      <c r="K123" s="250"/>
      <c r="L123" s="256"/>
      <c r="M123" s="257"/>
      <c r="N123" s="258"/>
      <c r="O123" s="258"/>
      <c r="P123" s="258"/>
      <c r="Q123" s="258"/>
      <c r="R123" s="258"/>
      <c r="S123" s="258"/>
      <c r="T123" s="259"/>
      <c r="AT123" s="260" t="s">
        <v>306</v>
      </c>
      <c r="AU123" s="260" t="s">
        <v>78</v>
      </c>
      <c r="AV123" s="12" t="s">
        <v>78</v>
      </c>
      <c r="AW123" s="12" t="s">
        <v>33</v>
      </c>
      <c r="AX123" s="12" t="s">
        <v>16</v>
      </c>
      <c r="AY123" s="260" t="s">
        <v>298</v>
      </c>
    </row>
    <row r="124" s="1" customFormat="1" ht="25.5" customHeight="1">
      <c r="B124" s="46"/>
      <c r="C124" s="284" t="s">
        <v>491</v>
      </c>
      <c r="D124" s="284" t="s">
        <v>333</v>
      </c>
      <c r="E124" s="285" t="s">
        <v>1983</v>
      </c>
      <c r="F124" s="286" t="s">
        <v>1984</v>
      </c>
      <c r="G124" s="287" t="s">
        <v>1954</v>
      </c>
      <c r="H124" s="288">
        <v>0.95999999999999996</v>
      </c>
      <c r="I124" s="289"/>
      <c r="J124" s="290">
        <f>ROUND(I124*H124,2)</f>
        <v>0</v>
      </c>
      <c r="K124" s="286" t="s">
        <v>21</v>
      </c>
      <c r="L124" s="291"/>
      <c r="M124" s="292" t="s">
        <v>21</v>
      </c>
      <c r="N124" s="293" t="s">
        <v>41</v>
      </c>
      <c r="O124" s="47"/>
      <c r="P124" s="246">
        <f>O124*H124</f>
        <v>0</v>
      </c>
      <c r="Q124" s="246">
        <v>0</v>
      </c>
      <c r="R124" s="246">
        <f>Q124*H124</f>
        <v>0</v>
      </c>
      <c r="S124" s="246">
        <v>0</v>
      </c>
      <c r="T124" s="247">
        <f>S124*H124</f>
        <v>0</v>
      </c>
      <c r="AR124" s="24" t="s">
        <v>370</v>
      </c>
      <c r="AT124" s="24" t="s">
        <v>333</v>
      </c>
      <c r="AU124" s="24" t="s">
        <v>78</v>
      </c>
      <c r="AY124" s="24" t="s">
        <v>298</v>
      </c>
      <c r="BE124" s="248">
        <f>IF(N124="základní",J124,0)</f>
        <v>0</v>
      </c>
      <c r="BF124" s="248">
        <f>IF(N124="snížená",J124,0)</f>
        <v>0</v>
      </c>
      <c r="BG124" s="248">
        <f>IF(N124="zákl. přenesená",J124,0)</f>
        <v>0</v>
      </c>
      <c r="BH124" s="248">
        <f>IF(N124="sníž. přenesená",J124,0)</f>
        <v>0</v>
      </c>
      <c r="BI124" s="248">
        <f>IF(N124="nulová",J124,0)</f>
        <v>0</v>
      </c>
      <c r="BJ124" s="24" t="s">
        <v>16</v>
      </c>
      <c r="BK124" s="248">
        <f>ROUND(I124*H124,2)</f>
        <v>0</v>
      </c>
      <c r="BL124" s="24" t="s">
        <v>370</v>
      </c>
      <c r="BM124" s="24" t="s">
        <v>1985</v>
      </c>
    </row>
    <row r="125" s="1" customFormat="1" ht="38.25" customHeight="1">
      <c r="B125" s="46"/>
      <c r="C125" s="237" t="s">
        <v>495</v>
      </c>
      <c r="D125" s="237" t="s">
        <v>300</v>
      </c>
      <c r="E125" s="238" t="s">
        <v>1986</v>
      </c>
      <c r="F125" s="239" t="s">
        <v>1987</v>
      </c>
      <c r="G125" s="240" t="s">
        <v>318</v>
      </c>
      <c r="H125" s="241">
        <v>90</v>
      </c>
      <c r="I125" s="242"/>
      <c r="J125" s="243">
        <f>ROUND(I125*H125,2)</f>
        <v>0</v>
      </c>
      <c r="K125" s="239" t="s">
        <v>1899</v>
      </c>
      <c r="L125" s="72"/>
      <c r="M125" s="244" t="s">
        <v>21</v>
      </c>
      <c r="N125" s="245" t="s">
        <v>41</v>
      </c>
      <c r="O125" s="47"/>
      <c r="P125" s="246">
        <f>O125*H125</f>
        <v>0</v>
      </c>
      <c r="Q125" s="246">
        <v>0</v>
      </c>
      <c r="R125" s="246">
        <f>Q125*H125</f>
        <v>0</v>
      </c>
      <c r="S125" s="246">
        <v>0</v>
      </c>
      <c r="T125" s="247">
        <f>S125*H125</f>
        <v>0</v>
      </c>
      <c r="AR125" s="24" t="s">
        <v>364</v>
      </c>
      <c r="AT125" s="24" t="s">
        <v>300</v>
      </c>
      <c r="AU125" s="24" t="s">
        <v>78</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364</v>
      </c>
      <c r="BM125" s="24" t="s">
        <v>1988</v>
      </c>
    </row>
    <row r="126" s="1" customFormat="1" ht="25.5" customHeight="1">
      <c r="B126" s="46"/>
      <c r="C126" s="284" t="s">
        <v>499</v>
      </c>
      <c r="D126" s="284" t="s">
        <v>333</v>
      </c>
      <c r="E126" s="285" t="s">
        <v>1989</v>
      </c>
      <c r="F126" s="286" t="s">
        <v>1990</v>
      </c>
      <c r="G126" s="287" t="s">
        <v>318</v>
      </c>
      <c r="H126" s="288">
        <v>90</v>
      </c>
      <c r="I126" s="289"/>
      <c r="J126" s="290">
        <f>ROUND(I126*H126,2)</f>
        <v>0</v>
      </c>
      <c r="K126" s="286" t="s">
        <v>21</v>
      </c>
      <c r="L126" s="291"/>
      <c r="M126" s="292" t="s">
        <v>21</v>
      </c>
      <c r="N126" s="293" t="s">
        <v>41</v>
      </c>
      <c r="O126" s="47"/>
      <c r="P126" s="246">
        <f>O126*H126</f>
        <v>0</v>
      </c>
      <c r="Q126" s="246">
        <v>0</v>
      </c>
      <c r="R126" s="246">
        <f>Q126*H126</f>
        <v>0</v>
      </c>
      <c r="S126" s="246">
        <v>0</v>
      </c>
      <c r="T126" s="247">
        <f>S126*H126</f>
        <v>0</v>
      </c>
      <c r="AR126" s="24" t="s">
        <v>370</v>
      </c>
      <c r="AT126" s="24" t="s">
        <v>333</v>
      </c>
      <c r="AU126" s="24" t="s">
        <v>78</v>
      </c>
      <c r="AY126" s="24" t="s">
        <v>298</v>
      </c>
      <c r="BE126" s="248">
        <f>IF(N126="základní",J126,0)</f>
        <v>0</v>
      </c>
      <c r="BF126" s="248">
        <f>IF(N126="snížená",J126,0)</f>
        <v>0</v>
      </c>
      <c r="BG126" s="248">
        <f>IF(N126="zákl. přenesená",J126,0)</f>
        <v>0</v>
      </c>
      <c r="BH126" s="248">
        <f>IF(N126="sníž. přenesená",J126,0)</f>
        <v>0</v>
      </c>
      <c r="BI126" s="248">
        <f>IF(N126="nulová",J126,0)</f>
        <v>0</v>
      </c>
      <c r="BJ126" s="24" t="s">
        <v>16</v>
      </c>
      <c r="BK126" s="248">
        <f>ROUND(I126*H126,2)</f>
        <v>0</v>
      </c>
      <c r="BL126" s="24" t="s">
        <v>370</v>
      </c>
      <c r="BM126" s="24" t="s">
        <v>1991</v>
      </c>
    </row>
    <row r="127" s="1" customFormat="1" ht="25.5" customHeight="1">
      <c r="B127" s="46"/>
      <c r="C127" s="237" t="s">
        <v>503</v>
      </c>
      <c r="D127" s="237" t="s">
        <v>300</v>
      </c>
      <c r="E127" s="238" t="s">
        <v>1992</v>
      </c>
      <c r="F127" s="239" t="s">
        <v>1993</v>
      </c>
      <c r="G127" s="240" t="s">
        <v>341</v>
      </c>
      <c r="H127" s="241">
        <v>38</v>
      </c>
      <c r="I127" s="242"/>
      <c r="J127" s="243">
        <f>ROUND(I127*H127,2)</f>
        <v>0</v>
      </c>
      <c r="K127" s="239" t="s">
        <v>1899</v>
      </c>
      <c r="L127" s="72"/>
      <c r="M127" s="244" t="s">
        <v>21</v>
      </c>
      <c r="N127" s="245" t="s">
        <v>41</v>
      </c>
      <c r="O127" s="47"/>
      <c r="P127" s="246">
        <f>O127*H127</f>
        <v>0</v>
      </c>
      <c r="Q127" s="246">
        <v>0</v>
      </c>
      <c r="R127" s="246">
        <f>Q127*H127</f>
        <v>0</v>
      </c>
      <c r="S127" s="246">
        <v>0</v>
      </c>
      <c r="T127" s="247">
        <f>S127*H127</f>
        <v>0</v>
      </c>
      <c r="AR127" s="24" t="s">
        <v>364</v>
      </c>
      <c r="AT127" s="24" t="s">
        <v>300</v>
      </c>
      <c r="AU127" s="24" t="s">
        <v>78</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364</v>
      </c>
      <c r="BM127" s="24" t="s">
        <v>1994</v>
      </c>
    </row>
    <row r="128" s="1" customFormat="1" ht="25.5" customHeight="1">
      <c r="B128" s="46"/>
      <c r="C128" s="284" t="s">
        <v>507</v>
      </c>
      <c r="D128" s="284" t="s">
        <v>333</v>
      </c>
      <c r="E128" s="285" t="s">
        <v>1995</v>
      </c>
      <c r="F128" s="286" t="s">
        <v>1996</v>
      </c>
      <c r="G128" s="287" t="s">
        <v>341</v>
      </c>
      <c r="H128" s="288">
        <v>38</v>
      </c>
      <c r="I128" s="289"/>
      <c r="J128" s="290">
        <f>ROUND(I128*H128,2)</f>
        <v>0</v>
      </c>
      <c r="K128" s="286" t="s">
        <v>21</v>
      </c>
      <c r="L128" s="291"/>
      <c r="M128" s="292" t="s">
        <v>21</v>
      </c>
      <c r="N128" s="293" t="s">
        <v>41</v>
      </c>
      <c r="O128" s="47"/>
      <c r="P128" s="246">
        <f>O128*H128</f>
        <v>0</v>
      </c>
      <c r="Q128" s="246">
        <v>0</v>
      </c>
      <c r="R128" s="246">
        <f>Q128*H128</f>
        <v>0</v>
      </c>
      <c r="S128" s="246">
        <v>0</v>
      </c>
      <c r="T128" s="247">
        <f>S128*H128</f>
        <v>0</v>
      </c>
      <c r="AR128" s="24" t="s">
        <v>370</v>
      </c>
      <c r="AT128" s="24" t="s">
        <v>333</v>
      </c>
      <c r="AU128" s="24" t="s">
        <v>78</v>
      </c>
      <c r="AY128" s="24" t="s">
        <v>298</v>
      </c>
      <c r="BE128" s="248">
        <f>IF(N128="základní",J128,0)</f>
        <v>0</v>
      </c>
      <c r="BF128" s="248">
        <f>IF(N128="snížená",J128,0)</f>
        <v>0</v>
      </c>
      <c r="BG128" s="248">
        <f>IF(N128="zákl. přenesená",J128,0)</f>
        <v>0</v>
      </c>
      <c r="BH128" s="248">
        <f>IF(N128="sníž. přenesená",J128,0)</f>
        <v>0</v>
      </c>
      <c r="BI128" s="248">
        <f>IF(N128="nulová",J128,0)</f>
        <v>0</v>
      </c>
      <c r="BJ128" s="24" t="s">
        <v>16</v>
      </c>
      <c r="BK128" s="248">
        <f>ROUND(I128*H128,2)</f>
        <v>0</v>
      </c>
      <c r="BL128" s="24" t="s">
        <v>370</v>
      </c>
      <c r="BM128" s="24" t="s">
        <v>1997</v>
      </c>
    </row>
    <row r="129" s="12" customFormat="1">
      <c r="B129" s="249"/>
      <c r="C129" s="250"/>
      <c r="D129" s="251" t="s">
        <v>306</v>
      </c>
      <c r="E129" s="252" t="s">
        <v>21</v>
      </c>
      <c r="F129" s="253" t="s">
        <v>531</v>
      </c>
      <c r="G129" s="250"/>
      <c r="H129" s="254">
        <v>38</v>
      </c>
      <c r="I129" s="255"/>
      <c r="J129" s="250"/>
      <c r="K129" s="250"/>
      <c r="L129" s="256"/>
      <c r="M129" s="257"/>
      <c r="N129" s="258"/>
      <c r="O129" s="258"/>
      <c r="P129" s="258"/>
      <c r="Q129" s="258"/>
      <c r="R129" s="258"/>
      <c r="S129" s="258"/>
      <c r="T129" s="259"/>
      <c r="AT129" s="260" t="s">
        <v>306</v>
      </c>
      <c r="AU129" s="260" t="s">
        <v>78</v>
      </c>
      <c r="AV129" s="12" t="s">
        <v>78</v>
      </c>
      <c r="AW129" s="12" t="s">
        <v>33</v>
      </c>
      <c r="AX129" s="12" t="s">
        <v>16</v>
      </c>
      <c r="AY129" s="260" t="s">
        <v>298</v>
      </c>
    </row>
    <row r="130" s="1" customFormat="1" ht="51" customHeight="1">
      <c r="B130" s="46"/>
      <c r="C130" s="237" t="s">
        <v>511</v>
      </c>
      <c r="D130" s="237" t="s">
        <v>300</v>
      </c>
      <c r="E130" s="238" t="s">
        <v>1998</v>
      </c>
      <c r="F130" s="239" t="s">
        <v>1999</v>
      </c>
      <c r="G130" s="240" t="s">
        <v>318</v>
      </c>
      <c r="H130" s="241">
        <v>230</v>
      </c>
      <c r="I130" s="242"/>
      <c r="J130" s="243">
        <f>ROUND(I130*H130,2)</f>
        <v>0</v>
      </c>
      <c r="K130" s="239" t="s">
        <v>1899</v>
      </c>
      <c r="L130" s="72"/>
      <c r="M130" s="244" t="s">
        <v>21</v>
      </c>
      <c r="N130" s="245" t="s">
        <v>41</v>
      </c>
      <c r="O130" s="47"/>
      <c r="P130" s="246">
        <f>O130*H130</f>
        <v>0</v>
      </c>
      <c r="Q130" s="246">
        <v>0</v>
      </c>
      <c r="R130" s="246">
        <f>Q130*H130</f>
        <v>0</v>
      </c>
      <c r="S130" s="246">
        <v>0</v>
      </c>
      <c r="T130" s="247">
        <f>S130*H130</f>
        <v>0</v>
      </c>
      <c r="AR130" s="24" t="s">
        <v>364</v>
      </c>
      <c r="AT130" s="24" t="s">
        <v>300</v>
      </c>
      <c r="AU130" s="24" t="s">
        <v>78</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364</v>
      </c>
      <c r="BM130" s="24" t="s">
        <v>2000</v>
      </c>
    </row>
    <row r="131" s="1" customFormat="1" ht="25.5" customHeight="1">
      <c r="B131" s="46"/>
      <c r="C131" s="284" t="s">
        <v>515</v>
      </c>
      <c r="D131" s="284" t="s">
        <v>333</v>
      </c>
      <c r="E131" s="285" t="s">
        <v>2001</v>
      </c>
      <c r="F131" s="286" t="s">
        <v>2002</v>
      </c>
      <c r="G131" s="287" t="s">
        <v>318</v>
      </c>
      <c r="H131" s="288">
        <v>230</v>
      </c>
      <c r="I131" s="289"/>
      <c r="J131" s="290">
        <f>ROUND(I131*H131,2)</f>
        <v>0</v>
      </c>
      <c r="K131" s="286" t="s">
        <v>21</v>
      </c>
      <c r="L131" s="291"/>
      <c r="M131" s="292" t="s">
        <v>21</v>
      </c>
      <c r="N131" s="293" t="s">
        <v>41</v>
      </c>
      <c r="O131" s="47"/>
      <c r="P131" s="246">
        <f>O131*H131</f>
        <v>0</v>
      </c>
      <c r="Q131" s="246">
        <v>0</v>
      </c>
      <c r="R131" s="246">
        <f>Q131*H131</f>
        <v>0</v>
      </c>
      <c r="S131" s="246">
        <v>0</v>
      </c>
      <c r="T131" s="247">
        <f>S131*H131</f>
        <v>0</v>
      </c>
      <c r="AR131" s="24" t="s">
        <v>370</v>
      </c>
      <c r="AT131" s="24" t="s">
        <v>333</v>
      </c>
      <c r="AU131" s="24" t="s">
        <v>78</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370</v>
      </c>
      <c r="BM131" s="24" t="s">
        <v>2003</v>
      </c>
    </row>
    <row r="132" s="1" customFormat="1" ht="38.25" customHeight="1">
      <c r="B132" s="46"/>
      <c r="C132" s="237" t="s">
        <v>519</v>
      </c>
      <c r="D132" s="237" t="s">
        <v>300</v>
      </c>
      <c r="E132" s="238" t="s">
        <v>2004</v>
      </c>
      <c r="F132" s="239" t="s">
        <v>2005</v>
      </c>
      <c r="G132" s="240" t="s">
        <v>341</v>
      </c>
      <c r="H132" s="241">
        <v>10</v>
      </c>
      <c r="I132" s="242"/>
      <c r="J132" s="243">
        <f>ROUND(I132*H132,2)</f>
        <v>0</v>
      </c>
      <c r="K132" s="239" t="s">
        <v>1899</v>
      </c>
      <c r="L132" s="72"/>
      <c r="M132" s="244" t="s">
        <v>21</v>
      </c>
      <c r="N132" s="245" t="s">
        <v>41</v>
      </c>
      <c r="O132" s="47"/>
      <c r="P132" s="246">
        <f>O132*H132</f>
        <v>0</v>
      </c>
      <c r="Q132" s="246">
        <v>0</v>
      </c>
      <c r="R132" s="246">
        <f>Q132*H132</f>
        <v>0</v>
      </c>
      <c r="S132" s="246">
        <v>0</v>
      </c>
      <c r="T132" s="247">
        <f>S132*H132</f>
        <v>0</v>
      </c>
      <c r="AR132" s="24" t="s">
        <v>364</v>
      </c>
      <c r="AT132" s="24" t="s">
        <v>300</v>
      </c>
      <c r="AU132" s="24" t="s">
        <v>78</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364</v>
      </c>
      <c r="BM132" s="24" t="s">
        <v>2006</v>
      </c>
    </row>
    <row r="133" s="1" customFormat="1" ht="25.5" customHeight="1">
      <c r="B133" s="46"/>
      <c r="C133" s="284" t="s">
        <v>523</v>
      </c>
      <c r="D133" s="284" t="s">
        <v>333</v>
      </c>
      <c r="E133" s="285" t="s">
        <v>2007</v>
      </c>
      <c r="F133" s="286" t="s">
        <v>2008</v>
      </c>
      <c r="G133" s="287" t="s">
        <v>341</v>
      </c>
      <c r="H133" s="288">
        <v>10</v>
      </c>
      <c r="I133" s="289"/>
      <c r="J133" s="290">
        <f>ROUND(I133*H133,2)</f>
        <v>0</v>
      </c>
      <c r="K133" s="286" t="s">
        <v>21</v>
      </c>
      <c r="L133" s="291"/>
      <c r="M133" s="292" t="s">
        <v>21</v>
      </c>
      <c r="N133" s="293" t="s">
        <v>41</v>
      </c>
      <c r="O133" s="47"/>
      <c r="P133" s="246">
        <f>O133*H133</f>
        <v>0</v>
      </c>
      <c r="Q133" s="246">
        <v>0</v>
      </c>
      <c r="R133" s="246">
        <f>Q133*H133</f>
        <v>0</v>
      </c>
      <c r="S133" s="246">
        <v>0</v>
      </c>
      <c r="T133" s="247">
        <f>S133*H133</f>
        <v>0</v>
      </c>
      <c r="AR133" s="24" t="s">
        <v>370</v>
      </c>
      <c r="AT133" s="24" t="s">
        <v>333</v>
      </c>
      <c r="AU133" s="24" t="s">
        <v>78</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370</v>
      </c>
      <c r="BM133" s="24" t="s">
        <v>2009</v>
      </c>
    </row>
    <row r="134" s="1" customFormat="1" ht="38.25" customHeight="1">
      <c r="B134" s="46"/>
      <c r="C134" s="237" t="s">
        <v>527</v>
      </c>
      <c r="D134" s="237" t="s">
        <v>300</v>
      </c>
      <c r="E134" s="238" t="s">
        <v>2010</v>
      </c>
      <c r="F134" s="239" t="s">
        <v>2011</v>
      </c>
      <c r="G134" s="240" t="s">
        <v>341</v>
      </c>
      <c r="H134" s="241">
        <v>36</v>
      </c>
      <c r="I134" s="242"/>
      <c r="J134" s="243">
        <f>ROUND(I134*H134,2)</f>
        <v>0</v>
      </c>
      <c r="K134" s="239" t="s">
        <v>1899</v>
      </c>
      <c r="L134" s="72"/>
      <c r="M134" s="244" t="s">
        <v>21</v>
      </c>
      <c r="N134" s="245" t="s">
        <v>41</v>
      </c>
      <c r="O134" s="47"/>
      <c r="P134" s="246">
        <f>O134*H134</f>
        <v>0</v>
      </c>
      <c r="Q134" s="246">
        <v>0</v>
      </c>
      <c r="R134" s="246">
        <f>Q134*H134</f>
        <v>0</v>
      </c>
      <c r="S134" s="246">
        <v>0</v>
      </c>
      <c r="T134" s="247">
        <f>S134*H134</f>
        <v>0</v>
      </c>
      <c r="AR134" s="24" t="s">
        <v>364</v>
      </c>
      <c r="AT134" s="24" t="s">
        <v>300</v>
      </c>
      <c r="AU134" s="24" t="s">
        <v>78</v>
      </c>
      <c r="AY134" s="24" t="s">
        <v>298</v>
      </c>
      <c r="BE134" s="248">
        <f>IF(N134="základní",J134,0)</f>
        <v>0</v>
      </c>
      <c r="BF134" s="248">
        <f>IF(N134="snížená",J134,0)</f>
        <v>0</v>
      </c>
      <c r="BG134" s="248">
        <f>IF(N134="zákl. přenesená",J134,0)</f>
        <v>0</v>
      </c>
      <c r="BH134" s="248">
        <f>IF(N134="sníž. přenesená",J134,0)</f>
        <v>0</v>
      </c>
      <c r="BI134" s="248">
        <f>IF(N134="nulová",J134,0)</f>
        <v>0</v>
      </c>
      <c r="BJ134" s="24" t="s">
        <v>16</v>
      </c>
      <c r="BK134" s="248">
        <f>ROUND(I134*H134,2)</f>
        <v>0</v>
      </c>
      <c r="BL134" s="24" t="s">
        <v>364</v>
      </c>
      <c r="BM134" s="24" t="s">
        <v>2012</v>
      </c>
    </row>
    <row r="135" s="1" customFormat="1" ht="25.5" customHeight="1">
      <c r="B135" s="46"/>
      <c r="C135" s="237" t="s">
        <v>531</v>
      </c>
      <c r="D135" s="237" t="s">
        <v>300</v>
      </c>
      <c r="E135" s="238" t="s">
        <v>2013</v>
      </c>
      <c r="F135" s="239" t="s">
        <v>2014</v>
      </c>
      <c r="G135" s="240" t="s">
        <v>341</v>
      </c>
      <c r="H135" s="241">
        <v>60</v>
      </c>
      <c r="I135" s="242"/>
      <c r="J135" s="243">
        <f>ROUND(I135*H135,2)</f>
        <v>0</v>
      </c>
      <c r="K135" s="239" t="s">
        <v>1394</v>
      </c>
      <c r="L135" s="72"/>
      <c r="M135" s="244" t="s">
        <v>21</v>
      </c>
      <c r="N135" s="245" t="s">
        <v>41</v>
      </c>
      <c r="O135" s="47"/>
      <c r="P135" s="246">
        <f>O135*H135</f>
        <v>0</v>
      </c>
      <c r="Q135" s="246">
        <v>0</v>
      </c>
      <c r="R135" s="246">
        <f>Q135*H135</f>
        <v>0</v>
      </c>
      <c r="S135" s="246">
        <v>0</v>
      </c>
      <c r="T135" s="247">
        <f>S135*H135</f>
        <v>0</v>
      </c>
      <c r="AR135" s="24" t="s">
        <v>404</v>
      </c>
      <c r="AT135" s="24" t="s">
        <v>300</v>
      </c>
      <c r="AU135" s="24" t="s">
        <v>78</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404</v>
      </c>
      <c r="BM135" s="24" t="s">
        <v>2015</v>
      </c>
    </row>
    <row r="136" s="1" customFormat="1" ht="25.5" customHeight="1">
      <c r="B136" s="46"/>
      <c r="C136" s="284" t="s">
        <v>535</v>
      </c>
      <c r="D136" s="284" t="s">
        <v>333</v>
      </c>
      <c r="E136" s="285" t="s">
        <v>2016</v>
      </c>
      <c r="F136" s="286" t="s">
        <v>1996</v>
      </c>
      <c r="G136" s="287" t="s">
        <v>341</v>
      </c>
      <c r="H136" s="288">
        <v>60</v>
      </c>
      <c r="I136" s="289"/>
      <c r="J136" s="290">
        <f>ROUND(I136*H136,2)</f>
        <v>0</v>
      </c>
      <c r="K136" s="286" t="s">
        <v>1394</v>
      </c>
      <c r="L136" s="291"/>
      <c r="M136" s="292" t="s">
        <v>21</v>
      </c>
      <c r="N136" s="293" t="s">
        <v>41</v>
      </c>
      <c r="O136" s="47"/>
      <c r="P136" s="246">
        <f>O136*H136</f>
        <v>0</v>
      </c>
      <c r="Q136" s="246">
        <v>0</v>
      </c>
      <c r="R136" s="246">
        <f>Q136*H136</f>
        <v>0</v>
      </c>
      <c r="S136" s="246">
        <v>0</v>
      </c>
      <c r="T136" s="247">
        <f>S136*H136</f>
        <v>0</v>
      </c>
      <c r="AR136" s="24" t="s">
        <v>370</v>
      </c>
      <c r="AT136" s="24" t="s">
        <v>333</v>
      </c>
      <c r="AU136" s="24" t="s">
        <v>78</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370</v>
      </c>
      <c r="BM136" s="24" t="s">
        <v>2017</v>
      </c>
    </row>
    <row r="137" s="1" customFormat="1" ht="25.5" customHeight="1">
      <c r="B137" s="46"/>
      <c r="C137" s="237" t="s">
        <v>539</v>
      </c>
      <c r="D137" s="237" t="s">
        <v>300</v>
      </c>
      <c r="E137" s="238" t="s">
        <v>2018</v>
      </c>
      <c r="F137" s="239" t="s">
        <v>2019</v>
      </c>
      <c r="G137" s="240" t="s">
        <v>1954</v>
      </c>
      <c r="H137" s="241">
        <v>50</v>
      </c>
      <c r="I137" s="242"/>
      <c r="J137" s="243">
        <f>ROUND(I137*H137,2)</f>
        <v>0</v>
      </c>
      <c r="K137" s="239" t="s">
        <v>1899</v>
      </c>
      <c r="L137" s="72"/>
      <c r="M137" s="244" t="s">
        <v>21</v>
      </c>
      <c r="N137" s="245" t="s">
        <v>41</v>
      </c>
      <c r="O137" s="47"/>
      <c r="P137" s="246">
        <f>O137*H137</f>
        <v>0</v>
      </c>
      <c r="Q137" s="246">
        <v>0</v>
      </c>
      <c r="R137" s="246">
        <f>Q137*H137</f>
        <v>0</v>
      </c>
      <c r="S137" s="246">
        <v>0</v>
      </c>
      <c r="T137" s="247">
        <f>S137*H137</f>
        <v>0</v>
      </c>
      <c r="AR137" s="24" t="s">
        <v>404</v>
      </c>
      <c r="AT137" s="24" t="s">
        <v>300</v>
      </c>
      <c r="AU137" s="24" t="s">
        <v>78</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404</v>
      </c>
      <c r="BM137" s="24" t="s">
        <v>2020</v>
      </c>
    </row>
    <row r="138" s="1" customFormat="1" ht="25.5" customHeight="1">
      <c r="B138" s="46"/>
      <c r="C138" s="237" t="s">
        <v>543</v>
      </c>
      <c r="D138" s="237" t="s">
        <v>300</v>
      </c>
      <c r="E138" s="238" t="s">
        <v>2021</v>
      </c>
      <c r="F138" s="239" t="s">
        <v>2022</v>
      </c>
      <c r="G138" s="240" t="s">
        <v>318</v>
      </c>
      <c r="H138" s="241">
        <v>40</v>
      </c>
      <c r="I138" s="242"/>
      <c r="J138" s="243">
        <f>ROUND(I138*H138,2)</f>
        <v>0</v>
      </c>
      <c r="K138" s="239" t="s">
        <v>1899</v>
      </c>
      <c r="L138" s="72"/>
      <c r="M138" s="244" t="s">
        <v>21</v>
      </c>
      <c r="N138" s="245" t="s">
        <v>41</v>
      </c>
      <c r="O138" s="47"/>
      <c r="P138" s="246">
        <f>O138*H138</f>
        <v>0</v>
      </c>
      <c r="Q138" s="246">
        <v>0</v>
      </c>
      <c r="R138" s="246">
        <f>Q138*H138</f>
        <v>0</v>
      </c>
      <c r="S138" s="246">
        <v>0</v>
      </c>
      <c r="T138" s="247">
        <f>S138*H138</f>
        <v>0</v>
      </c>
      <c r="AR138" s="24" t="s">
        <v>404</v>
      </c>
      <c r="AT138" s="24" t="s">
        <v>300</v>
      </c>
      <c r="AU138" s="24" t="s">
        <v>78</v>
      </c>
      <c r="AY138" s="24" t="s">
        <v>298</v>
      </c>
      <c r="BE138" s="248">
        <f>IF(N138="základní",J138,0)</f>
        <v>0</v>
      </c>
      <c r="BF138" s="248">
        <f>IF(N138="snížená",J138,0)</f>
        <v>0</v>
      </c>
      <c r="BG138" s="248">
        <f>IF(N138="zákl. přenesená",J138,0)</f>
        <v>0</v>
      </c>
      <c r="BH138" s="248">
        <f>IF(N138="sníž. přenesená",J138,0)</f>
        <v>0</v>
      </c>
      <c r="BI138" s="248">
        <f>IF(N138="nulová",J138,0)</f>
        <v>0</v>
      </c>
      <c r="BJ138" s="24" t="s">
        <v>16</v>
      </c>
      <c r="BK138" s="248">
        <f>ROUND(I138*H138,2)</f>
        <v>0</v>
      </c>
      <c r="BL138" s="24" t="s">
        <v>404</v>
      </c>
      <c r="BM138" s="24" t="s">
        <v>2023</v>
      </c>
    </row>
    <row r="139" s="1" customFormat="1" ht="25.5" customHeight="1">
      <c r="B139" s="46"/>
      <c r="C139" s="237" t="s">
        <v>547</v>
      </c>
      <c r="D139" s="237" t="s">
        <v>300</v>
      </c>
      <c r="E139" s="238" t="s">
        <v>2024</v>
      </c>
      <c r="F139" s="239" t="s">
        <v>2025</v>
      </c>
      <c r="G139" s="240" t="s">
        <v>318</v>
      </c>
      <c r="H139" s="241">
        <v>78</v>
      </c>
      <c r="I139" s="242"/>
      <c r="J139" s="243">
        <f>ROUND(I139*H139,2)</f>
        <v>0</v>
      </c>
      <c r="K139" s="239" t="s">
        <v>1899</v>
      </c>
      <c r="L139" s="72"/>
      <c r="M139" s="244" t="s">
        <v>21</v>
      </c>
      <c r="N139" s="245" t="s">
        <v>41</v>
      </c>
      <c r="O139" s="47"/>
      <c r="P139" s="246">
        <f>O139*H139</f>
        <v>0</v>
      </c>
      <c r="Q139" s="246">
        <v>0</v>
      </c>
      <c r="R139" s="246">
        <f>Q139*H139</f>
        <v>0</v>
      </c>
      <c r="S139" s="246">
        <v>0</v>
      </c>
      <c r="T139" s="247">
        <f>S139*H139</f>
        <v>0</v>
      </c>
      <c r="AR139" s="24" t="s">
        <v>364</v>
      </c>
      <c r="AT139" s="24" t="s">
        <v>300</v>
      </c>
      <c r="AU139" s="24" t="s">
        <v>78</v>
      </c>
      <c r="AY139" s="24" t="s">
        <v>298</v>
      </c>
      <c r="BE139" s="248">
        <f>IF(N139="základní",J139,0)</f>
        <v>0</v>
      </c>
      <c r="BF139" s="248">
        <f>IF(N139="snížená",J139,0)</f>
        <v>0</v>
      </c>
      <c r="BG139" s="248">
        <f>IF(N139="zákl. přenesená",J139,0)</f>
        <v>0</v>
      </c>
      <c r="BH139" s="248">
        <f>IF(N139="sníž. přenesená",J139,0)</f>
        <v>0</v>
      </c>
      <c r="BI139" s="248">
        <f>IF(N139="nulová",J139,0)</f>
        <v>0</v>
      </c>
      <c r="BJ139" s="24" t="s">
        <v>16</v>
      </c>
      <c r="BK139" s="248">
        <f>ROUND(I139*H139,2)</f>
        <v>0</v>
      </c>
      <c r="BL139" s="24" t="s">
        <v>364</v>
      </c>
      <c r="BM139" s="24" t="s">
        <v>2026</v>
      </c>
    </row>
    <row r="140" s="12" customFormat="1">
      <c r="B140" s="249"/>
      <c r="C140" s="250"/>
      <c r="D140" s="251" t="s">
        <v>306</v>
      </c>
      <c r="E140" s="252" t="s">
        <v>21</v>
      </c>
      <c r="F140" s="253" t="s">
        <v>2027</v>
      </c>
      <c r="G140" s="250"/>
      <c r="H140" s="254">
        <v>78</v>
      </c>
      <c r="I140" s="255"/>
      <c r="J140" s="250"/>
      <c r="K140" s="250"/>
      <c r="L140" s="256"/>
      <c r="M140" s="257"/>
      <c r="N140" s="258"/>
      <c r="O140" s="258"/>
      <c r="P140" s="258"/>
      <c r="Q140" s="258"/>
      <c r="R140" s="258"/>
      <c r="S140" s="258"/>
      <c r="T140" s="259"/>
      <c r="AT140" s="260" t="s">
        <v>306</v>
      </c>
      <c r="AU140" s="260" t="s">
        <v>78</v>
      </c>
      <c r="AV140" s="12" t="s">
        <v>78</v>
      </c>
      <c r="AW140" s="12" t="s">
        <v>33</v>
      </c>
      <c r="AX140" s="12" t="s">
        <v>16</v>
      </c>
      <c r="AY140" s="260" t="s">
        <v>298</v>
      </c>
    </row>
    <row r="141" s="1" customFormat="1" ht="25.5" customHeight="1">
      <c r="B141" s="46"/>
      <c r="C141" s="237" t="s">
        <v>551</v>
      </c>
      <c r="D141" s="237" t="s">
        <v>300</v>
      </c>
      <c r="E141" s="238" t="s">
        <v>2028</v>
      </c>
      <c r="F141" s="239" t="s">
        <v>2029</v>
      </c>
      <c r="G141" s="240" t="s">
        <v>318</v>
      </c>
      <c r="H141" s="241">
        <v>24</v>
      </c>
      <c r="I141" s="242"/>
      <c r="J141" s="243">
        <f>ROUND(I141*H141,2)</f>
        <v>0</v>
      </c>
      <c r="K141" s="239" t="s">
        <v>1899</v>
      </c>
      <c r="L141" s="72"/>
      <c r="M141" s="244" t="s">
        <v>21</v>
      </c>
      <c r="N141" s="245" t="s">
        <v>41</v>
      </c>
      <c r="O141" s="47"/>
      <c r="P141" s="246">
        <f>O141*H141</f>
        <v>0</v>
      </c>
      <c r="Q141" s="246">
        <v>0</v>
      </c>
      <c r="R141" s="246">
        <f>Q141*H141</f>
        <v>0</v>
      </c>
      <c r="S141" s="246">
        <v>0</v>
      </c>
      <c r="T141" s="247">
        <f>S141*H141</f>
        <v>0</v>
      </c>
      <c r="AR141" s="24" t="s">
        <v>364</v>
      </c>
      <c r="AT141" s="24" t="s">
        <v>300</v>
      </c>
      <c r="AU141" s="24" t="s">
        <v>78</v>
      </c>
      <c r="AY141" s="24" t="s">
        <v>298</v>
      </c>
      <c r="BE141" s="248">
        <f>IF(N141="základní",J141,0)</f>
        <v>0</v>
      </c>
      <c r="BF141" s="248">
        <f>IF(N141="snížená",J141,0)</f>
        <v>0</v>
      </c>
      <c r="BG141" s="248">
        <f>IF(N141="zákl. přenesená",J141,0)</f>
        <v>0</v>
      </c>
      <c r="BH141" s="248">
        <f>IF(N141="sníž. přenesená",J141,0)</f>
        <v>0</v>
      </c>
      <c r="BI141" s="248">
        <f>IF(N141="nulová",J141,0)</f>
        <v>0</v>
      </c>
      <c r="BJ141" s="24" t="s">
        <v>16</v>
      </c>
      <c r="BK141" s="248">
        <f>ROUND(I141*H141,2)</f>
        <v>0</v>
      </c>
      <c r="BL141" s="24" t="s">
        <v>364</v>
      </c>
      <c r="BM141" s="24" t="s">
        <v>2030</v>
      </c>
    </row>
    <row r="142" s="12" customFormat="1">
      <c r="B142" s="249"/>
      <c r="C142" s="250"/>
      <c r="D142" s="251" t="s">
        <v>306</v>
      </c>
      <c r="E142" s="252" t="s">
        <v>21</v>
      </c>
      <c r="F142" s="253" t="s">
        <v>2031</v>
      </c>
      <c r="G142" s="250"/>
      <c r="H142" s="254">
        <v>24</v>
      </c>
      <c r="I142" s="255"/>
      <c r="J142" s="250"/>
      <c r="K142" s="250"/>
      <c r="L142" s="256"/>
      <c r="M142" s="257"/>
      <c r="N142" s="258"/>
      <c r="O142" s="258"/>
      <c r="P142" s="258"/>
      <c r="Q142" s="258"/>
      <c r="R142" s="258"/>
      <c r="S142" s="258"/>
      <c r="T142" s="259"/>
      <c r="AT142" s="260" t="s">
        <v>306</v>
      </c>
      <c r="AU142" s="260" t="s">
        <v>78</v>
      </c>
      <c r="AV142" s="12" t="s">
        <v>78</v>
      </c>
      <c r="AW142" s="12" t="s">
        <v>33</v>
      </c>
      <c r="AX142" s="12" t="s">
        <v>16</v>
      </c>
      <c r="AY142" s="260" t="s">
        <v>298</v>
      </c>
    </row>
    <row r="143" s="1" customFormat="1" ht="25.5" customHeight="1">
      <c r="B143" s="46"/>
      <c r="C143" s="237" t="s">
        <v>555</v>
      </c>
      <c r="D143" s="237" t="s">
        <v>300</v>
      </c>
      <c r="E143" s="238" t="s">
        <v>2032</v>
      </c>
      <c r="F143" s="239" t="s">
        <v>2033</v>
      </c>
      <c r="G143" s="240" t="s">
        <v>341</v>
      </c>
      <c r="H143" s="241">
        <v>12</v>
      </c>
      <c r="I143" s="242"/>
      <c r="J143" s="243">
        <f>ROUND(I143*H143,2)</f>
        <v>0</v>
      </c>
      <c r="K143" s="239" t="s">
        <v>1899</v>
      </c>
      <c r="L143" s="72"/>
      <c r="M143" s="244" t="s">
        <v>21</v>
      </c>
      <c r="N143" s="245" t="s">
        <v>41</v>
      </c>
      <c r="O143" s="47"/>
      <c r="P143" s="246">
        <f>O143*H143</f>
        <v>0</v>
      </c>
      <c r="Q143" s="246">
        <v>0</v>
      </c>
      <c r="R143" s="246">
        <f>Q143*H143</f>
        <v>0</v>
      </c>
      <c r="S143" s="246">
        <v>0</v>
      </c>
      <c r="T143" s="247">
        <f>S143*H143</f>
        <v>0</v>
      </c>
      <c r="AR143" s="24" t="s">
        <v>364</v>
      </c>
      <c r="AT143" s="24" t="s">
        <v>300</v>
      </c>
      <c r="AU143" s="24" t="s">
        <v>78</v>
      </c>
      <c r="AY143" s="24" t="s">
        <v>298</v>
      </c>
      <c r="BE143" s="248">
        <f>IF(N143="základní",J143,0)</f>
        <v>0</v>
      </c>
      <c r="BF143" s="248">
        <f>IF(N143="snížená",J143,0)</f>
        <v>0</v>
      </c>
      <c r="BG143" s="248">
        <f>IF(N143="zákl. přenesená",J143,0)</f>
        <v>0</v>
      </c>
      <c r="BH143" s="248">
        <f>IF(N143="sníž. přenesená",J143,0)</f>
        <v>0</v>
      </c>
      <c r="BI143" s="248">
        <f>IF(N143="nulová",J143,0)</f>
        <v>0</v>
      </c>
      <c r="BJ143" s="24" t="s">
        <v>16</v>
      </c>
      <c r="BK143" s="248">
        <f>ROUND(I143*H143,2)</f>
        <v>0</v>
      </c>
      <c r="BL143" s="24" t="s">
        <v>364</v>
      </c>
      <c r="BM143" s="24" t="s">
        <v>2034</v>
      </c>
    </row>
    <row r="144" s="12" customFormat="1">
      <c r="B144" s="249"/>
      <c r="C144" s="250"/>
      <c r="D144" s="251" t="s">
        <v>306</v>
      </c>
      <c r="E144" s="252" t="s">
        <v>21</v>
      </c>
      <c r="F144" s="253" t="s">
        <v>2035</v>
      </c>
      <c r="G144" s="250"/>
      <c r="H144" s="254">
        <v>12</v>
      </c>
      <c r="I144" s="255"/>
      <c r="J144" s="250"/>
      <c r="K144" s="250"/>
      <c r="L144" s="256"/>
      <c r="M144" s="257"/>
      <c r="N144" s="258"/>
      <c r="O144" s="258"/>
      <c r="P144" s="258"/>
      <c r="Q144" s="258"/>
      <c r="R144" s="258"/>
      <c r="S144" s="258"/>
      <c r="T144" s="259"/>
      <c r="AT144" s="260" t="s">
        <v>306</v>
      </c>
      <c r="AU144" s="260" t="s">
        <v>78</v>
      </c>
      <c r="AV144" s="12" t="s">
        <v>78</v>
      </c>
      <c r="AW144" s="12" t="s">
        <v>33</v>
      </c>
      <c r="AX144" s="12" t="s">
        <v>16</v>
      </c>
      <c r="AY144" s="260" t="s">
        <v>298</v>
      </c>
    </row>
    <row r="145" s="1" customFormat="1" ht="25.5" customHeight="1">
      <c r="B145" s="46"/>
      <c r="C145" s="237" t="s">
        <v>559</v>
      </c>
      <c r="D145" s="237" t="s">
        <v>300</v>
      </c>
      <c r="E145" s="238" t="s">
        <v>2036</v>
      </c>
      <c r="F145" s="239" t="s">
        <v>2037</v>
      </c>
      <c r="G145" s="240" t="s">
        <v>341</v>
      </c>
      <c r="H145" s="241">
        <v>6</v>
      </c>
      <c r="I145" s="242"/>
      <c r="J145" s="243">
        <f>ROUND(I145*H145,2)</f>
        <v>0</v>
      </c>
      <c r="K145" s="239" t="s">
        <v>1899</v>
      </c>
      <c r="L145" s="72"/>
      <c r="M145" s="244" t="s">
        <v>21</v>
      </c>
      <c r="N145" s="245" t="s">
        <v>41</v>
      </c>
      <c r="O145" s="47"/>
      <c r="P145" s="246">
        <f>O145*H145</f>
        <v>0</v>
      </c>
      <c r="Q145" s="246">
        <v>0</v>
      </c>
      <c r="R145" s="246">
        <f>Q145*H145</f>
        <v>0</v>
      </c>
      <c r="S145" s="246">
        <v>0</v>
      </c>
      <c r="T145" s="247">
        <f>S145*H145</f>
        <v>0</v>
      </c>
      <c r="AR145" s="24" t="s">
        <v>364</v>
      </c>
      <c r="AT145" s="24" t="s">
        <v>300</v>
      </c>
      <c r="AU145" s="24" t="s">
        <v>78</v>
      </c>
      <c r="AY145" s="24" t="s">
        <v>298</v>
      </c>
      <c r="BE145" s="248">
        <f>IF(N145="základní",J145,0)</f>
        <v>0</v>
      </c>
      <c r="BF145" s="248">
        <f>IF(N145="snížená",J145,0)</f>
        <v>0</v>
      </c>
      <c r="BG145" s="248">
        <f>IF(N145="zákl. přenesená",J145,0)</f>
        <v>0</v>
      </c>
      <c r="BH145" s="248">
        <f>IF(N145="sníž. přenesená",J145,0)</f>
        <v>0</v>
      </c>
      <c r="BI145" s="248">
        <f>IF(N145="nulová",J145,0)</f>
        <v>0</v>
      </c>
      <c r="BJ145" s="24" t="s">
        <v>16</v>
      </c>
      <c r="BK145" s="248">
        <f>ROUND(I145*H145,2)</f>
        <v>0</v>
      </c>
      <c r="BL145" s="24" t="s">
        <v>364</v>
      </c>
      <c r="BM145" s="24" t="s">
        <v>2038</v>
      </c>
    </row>
    <row r="146" s="12" customFormat="1">
      <c r="B146" s="249"/>
      <c r="C146" s="250"/>
      <c r="D146" s="251" t="s">
        <v>306</v>
      </c>
      <c r="E146" s="252" t="s">
        <v>21</v>
      </c>
      <c r="F146" s="253" t="s">
        <v>2039</v>
      </c>
      <c r="G146" s="250"/>
      <c r="H146" s="254">
        <v>6</v>
      </c>
      <c r="I146" s="255"/>
      <c r="J146" s="250"/>
      <c r="K146" s="250"/>
      <c r="L146" s="256"/>
      <c r="M146" s="257"/>
      <c r="N146" s="258"/>
      <c r="O146" s="258"/>
      <c r="P146" s="258"/>
      <c r="Q146" s="258"/>
      <c r="R146" s="258"/>
      <c r="S146" s="258"/>
      <c r="T146" s="259"/>
      <c r="AT146" s="260" t="s">
        <v>306</v>
      </c>
      <c r="AU146" s="260" t="s">
        <v>78</v>
      </c>
      <c r="AV146" s="12" t="s">
        <v>78</v>
      </c>
      <c r="AW146" s="12" t="s">
        <v>33</v>
      </c>
      <c r="AX146" s="12" t="s">
        <v>16</v>
      </c>
      <c r="AY146" s="260" t="s">
        <v>298</v>
      </c>
    </row>
    <row r="147" s="1" customFormat="1" ht="25.5" customHeight="1">
      <c r="B147" s="46"/>
      <c r="C147" s="237" t="s">
        <v>563</v>
      </c>
      <c r="D147" s="237" t="s">
        <v>300</v>
      </c>
      <c r="E147" s="238" t="s">
        <v>2040</v>
      </c>
      <c r="F147" s="239" t="s">
        <v>2041</v>
      </c>
      <c r="G147" s="240" t="s">
        <v>341</v>
      </c>
      <c r="H147" s="241">
        <v>56</v>
      </c>
      <c r="I147" s="242"/>
      <c r="J147" s="243">
        <f>ROUND(I147*H147,2)</f>
        <v>0</v>
      </c>
      <c r="K147" s="239" t="s">
        <v>1899</v>
      </c>
      <c r="L147" s="72"/>
      <c r="M147" s="244" t="s">
        <v>21</v>
      </c>
      <c r="N147" s="245" t="s">
        <v>41</v>
      </c>
      <c r="O147" s="47"/>
      <c r="P147" s="246">
        <f>O147*H147</f>
        <v>0</v>
      </c>
      <c r="Q147" s="246">
        <v>0</v>
      </c>
      <c r="R147" s="246">
        <f>Q147*H147</f>
        <v>0</v>
      </c>
      <c r="S147" s="246">
        <v>0</v>
      </c>
      <c r="T147" s="247">
        <f>S147*H147</f>
        <v>0</v>
      </c>
      <c r="AR147" s="24" t="s">
        <v>364</v>
      </c>
      <c r="AT147" s="24" t="s">
        <v>300</v>
      </c>
      <c r="AU147" s="24" t="s">
        <v>78</v>
      </c>
      <c r="AY147" s="24" t="s">
        <v>298</v>
      </c>
      <c r="BE147" s="248">
        <f>IF(N147="základní",J147,0)</f>
        <v>0</v>
      </c>
      <c r="BF147" s="248">
        <f>IF(N147="snížená",J147,0)</f>
        <v>0</v>
      </c>
      <c r="BG147" s="248">
        <f>IF(N147="zákl. přenesená",J147,0)</f>
        <v>0</v>
      </c>
      <c r="BH147" s="248">
        <f>IF(N147="sníž. přenesená",J147,0)</f>
        <v>0</v>
      </c>
      <c r="BI147" s="248">
        <f>IF(N147="nulová",J147,0)</f>
        <v>0</v>
      </c>
      <c r="BJ147" s="24" t="s">
        <v>16</v>
      </c>
      <c r="BK147" s="248">
        <f>ROUND(I147*H147,2)</f>
        <v>0</v>
      </c>
      <c r="BL147" s="24" t="s">
        <v>364</v>
      </c>
      <c r="BM147" s="24" t="s">
        <v>2042</v>
      </c>
    </row>
    <row r="148" s="12" customFormat="1">
      <c r="B148" s="249"/>
      <c r="C148" s="250"/>
      <c r="D148" s="251" t="s">
        <v>306</v>
      </c>
      <c r="E148" s="252" t="s">
        <v>21</v>
      </c>
      <c r="F148" s="253" t="s">
        <v>2043</v>
      </c>
      <c r="G148" s="250"/>
      <c r="H148" s="254">
        <v>56</v>
      </c>
      <c r="I148" s="255"/>
      <c r="J148" s="250"/>
      <c r="K148" s="250"/>
      <c r="L148" s="256"/>
      <c r="M148" s="257"/>
      <c r="N148" s="258"/>
      <c r="O148" s="258"/>
      <c r="P148" s="258"/>
      <c r="Q148" s="258"/>
      <c r="R148" s="258"/>
      <c r="S148" s="258"/>
      <c r="T148" s="259"/>
      <c r="AT148" s="260" t="s">
        <v>306</v>
      </c>
      <c r="AU148" s="260" t="s">
        <v>78</v>
      </c>
      <c r="AV148" s="12" t="s">
        <v>78</v>
      </c>
      <c r="AW148" s="12" t="s">
        <v>33</v>
      </c>
      <c r="AX148" s="12" t="s">
        <v>16</v>
      </c>
      <c r="AY148" s="260" t="s">
        <v>298</v>
      </c>
    </row>
    <row r="149" s="1" customFormat="1" ht="25.5" customHeight="1">
      <c r="B149" s="46"/>
      <c r="C149" s="284" t="s">
        <v>567</v>
      </c>
      <c r="D149" s="284" t="s">
        <v>333</v>
      </c>
      <c r="E149" s="285" t="s">
        <v>2044</v>
      </c>
      <c r="F149" s="286" t="s">
        <v>2045</v>
      </c>
      <c r="G149" s="287" t="s">
        <v>341</v>
      </c>
      <c r="H149" s="288">
        <v>56</v>
      </c>
      <c r="I149" s="289"/>
      <c r="J149" s="290">
        <f>ROUND(I149*H149,2)</f>
        <v>0</v>
      </c>
      <c r="K149" s="286" t="s">
        <v>21</v>
      </c>
      <c r="L149" s="291"/>
      <c r="M149" s="292" t="s">
        <v>21</v>
      </c>
      <c r="N149" s="293" t="s">
        <v>41</v>
      </c>
      <c r="O149" s="47"/>
      <c r="P149" s="246">
        <f>O149*H149</f>
        <v>0</v>
      </c>
      <c r="Q149" s="246">
        <v>0</v>
      </c>
      <c r="R149" s="246">
        <f>Q149*H149</f>
        <v>0</v>
      </c>
      <c r="S149" s="246">
        <v>0</v>
      </c>
      <c r="T149" s="247">
        <f>S149*H149</f>
        <v>0</v>
      </c>
      <c r="AR149" s="24" t="s">
        <v>370</v>
      </c>
      <c r="AT149" s="24" t="s">
        <v>333</v>
      </c>
      <c r="AU149" s="24" t="s">
        <v>78</v>
      </c>
      <c r="AY149" s="24" t="s">
        <v>298</v>
      </c>
      <c r="BE149" s="248">
        <f>IF(N149="základní",J149,0)</f>
        <v>0</v>
      </c>
      <c r="BF149" s="248">
        <f>IF(N149="snížená",J149,0)</f>
        <v>0</v>
      </c>
      <c r="BG149" s="248">
        <f>IF(N149="zákl. přenesená",J149,0)</f>
        <v>0</v>
      </c>
      <c r="BH149" s="248">
        <f>IF(N149="sníž. přenesená",J149,0)</f>
        <v>0</v>
      </c>
      <c r="BI149" s="248">
        <f>IF(N149="nulová",J149,0)</f>
        <v>0</v>
      </c>
      <c r="BJ149" s="24" t="s">
        <v>16</v>
      </c>
      <c r="BK149" s="248">
        <f>ROUND(I149*H149,2)</f>
        <v>0</v>
      </c>
      <c r="BL149" s="24" t="s">
        <v>370</v>
      </c>
      <c r="BM149" s="24" t="s">
        <v>2046</v>
      </c>
    </row>
    <row r="150" s="12" customFormat="1">
      <c r="B150" s="249"/>
      <c r="C150" s="250"/>
      <c r="D150" s="251" t="s">
        <v>306</v>
      </c>
      <c r="E150" s="252" t="s">
        <v>21</v>
      </c>
      <c r="F150" s="253" t="s">
        <v>2043</v>
      </c>
      <c r="G150" s="250"/>
      <c r="H150" s="254">
        <v>56</v>
      </c>
      <c r="I150" s="255"/>
      <c r="J150" s="250"/>
      <c r="K150" s="250"/>
      <c r="L150" s="256"/>
      <c r="M150" s="257"/>
      <c r="N150" s="258"/>
      <c r="O150" s="258"/>
      <c r="P150" s="258"/>
      <c r="Q150" s="258"/>
      <c r="R150" s="258"/>
      <c r="S150" s="258"/>
      <c r="T150" s="259"/>
      <c r="AT150" s="260" t="s">
        <v>306</v>
      </c>
      <c r="AU150" s="260" t="s">
        <v>78</v>
      </c>
      <c r="AV150" s="12" t="s">
        <v>78</v>
      </c>
      <c r="AW150" s="12" t="s">
        <v>33</v>
      </c>
      <c r="AX150" s="12" t="s">
        <v>16</v>
      </c>
      <c r="AY150" s="260" t="s">
        <v>298</v>
      </c>
    </row>
    <row r="151" s="1" customFormat="1" ht="25.5" customHeight="1">
      <c r="B151" s="46"/>
      <c r="C151" s="237" t="s">
        <v>571</v>
      </c>
      <c r="D151" s="237" t="s">
        <v>300</v>
      </c>
      <c r="E151" s="238" t="s">
        <v>2047</v>
      </c>
      <c r="F151" s="239" t="s">
        <v>2048</v>
      </c>
      <c r="G151" s="240" t="s">
        <v>318</v>
      </c>
      <c r="H151" s="241">
        <v>70</v>
      </c>
      <c r="I151" s="242"/>
      <c r="J151" s="243">
        <f>ROUND(I151*H151,2)</f>
        <v>0</v>
      </c>
      <c r="K151" s="239" t="s">
        <v>1394</v>
      </c>
      <c r="L151" s="72"/>
      <c r="M151" s="244" t="s">
        <v>21</v>
      </c>
      <c r="N151" s="245" t="s">
        <v>41</v>
      </c>
      <c r="O151" s="47"/>
      <c r="P151" s="246">
        <f>O151*H151</f>
        <v>0</v>
      </c>
      <c r="Q151" s="246">
        <v>0</v>
      </c>
      <c r="R151" s="246">
        <f>Q151*H151</f>
        <v>0</v>
      </c>
      <c r="S151" s="246">
        <v>0</v>
      </c>
      <c r="T151" s="247">
        <f>S151*H151</f>
        <v>0</v>
      </c>
      <c r="AR151" s="24" t="s">
        <v>364</v>
      </c>
      <c r="AT151" s="24" t="s">
        <v>300</v>
      </c>
      <c r="AU151" s="24" t="s">
        <v>78</v>
      </c>
      <c r="AY151" s="24" t="s">
        <v>298</v>
      </c>
      <c r="BE151" s="248">
        <f>IF(N151="základní",J151,0)</f>
        <v>0</v>
      </c>
      <c r="BF151" s="248">
        <f>IF(N151="snížená",J151,0)</f>
        <v>0</v>
      </c>
      <c r="BG151" s="248">
        <f>IF(N151="zákl. přenesená",J151,0)</f>
        <v>0</v>
      </c>
      <c r="BH151" s="248">
        <f>IF(N151="sníž. přenesená",J151,0)</f>
        <v>0</v>
      </c>
      <c r="BI151" s="248">
        <f>IF(N151="nulová",J151,0)</f>
        <v>0</v>
      </c>
      <c r="BJ151" s="24" t="s">
        <v>16</v>
      </c>
      <c r="BK151" s="248">
        <f>ROUND(I151*H151,2)</f>
        <v>0</v>
      </c>
      <c r="BL151" s="24" t="s">
        <v>364</v>
      </c>
      <c r="BM151" s="24" t="s">
        <v>2049</v>
      </c>
    </row>
    <row r="152" s="1" customFormat="1" ht="25.5" customHeight="1">
      <c r="B152" s="46"/>
      <c r="C152" s="284" t="s">
        <v>575</v>
      </c>
      <c r="D152" s="284" t="s">
        <v>333</v>
      </c>
      <c r="E152" s="285" t="s">
        <v>2050</v>
      </c>
      <c r="F152" s="286" t="s">
        <v>2051</v>
      </c>
      <c r="G152" s="287" t="s">
        <v>318</v>
      </c>
      <c r="H152" s="288">
        <v>70</v>
      </c>
      <c r="I152" s="289"/>
      <c r="J152" s="290">
        <f>ROUND(I152*H152,2)</f>
        <v>0</v>
      </c>
      <c r="K152" s="286" t="s">
        <v>1394</v>
      </c>
      <c r="L152" s="291"/>
      <c r="M152" s="292" t="s">
        <v>21</v>
      </c>
      <c r="N152" s="293" t="s">
        <v>41</v>
      </c>
      <c r="O152" s="47"/>
      <c r="P152" s="246">
        <f>O152*H152</f>
        <v>0</v>
      </c>
      <c r="Q152" s="246">
        <v>0</v>
      </c>
      <c r="R152" s="246">
        <f>Q152*H152</f>
        <v>0</v>
      </c>
      <c r="S152" s="246">
        <v>0</v>
      </c>
      <c r="T152" s="247">
        <f>S152*H152</f>
        <v>0</v>
      </c>
      <c r="AR152" s="24" t="s">
        <v>370</v>
      </c>
      <c r="AT152" s="24" t="s">
        <v>333</v>
      </c>
      <c r="AU152" s="24" t="s">
        <v>78</v>
      </c>
      <c r="AY152" s="24" t="s">
        <v>298</v>
      </c>
      <c r="BE152" s="248">
        <f>IF(N152="základní",J152,0)</f>
        <v>0</v>
      </c>
      <c r="BF152" s="248">
        <f>IF(N152="snížená",J152,0)</f>
        <v>0</v>
      </c>
      <c r="BG152" s="248">
        <f>IF(N152="zákl. přenesená",J152,0)</f>
        <v>0</v>
      </c>
      <c r="BH152" s="248">
        <f>IF(N152="sníž. přenesená",J152,0)</f>
        <v>0</v>
      </c>
      <c r="BI152" s="248">
        <f>IF(N152="nulová",J152,0)</f>
        <v>0</v>
      </c>
      <c r="BJ152" s="24" t="s">
        <v>16</v>
      </c>
      <c r="BK152" s="248">
        <f>ROUND(I152*H152,2)</f>
        <v>0</v>
      </c>
      <c r="BL152" s="24" t="s">
        <v>370</v>
      </c>
      <c r="BM152" s="24" t="s">
        <v>2052</v>
      </c>
    </row>
    <row r="153" s="1" customFormat="1" ht="38.25" customHeight="1">
      <c r="B153" s="46"/>
      <c r="C153" s="284" t="s">
        <v>579</v>
      </c>
      <c r="D153" s="284" t="s">
        <v>333</v>
      </c>
      <c r="E153" s="285" t="s">
        <v>2053</v>
      </c>
      <c r="F153" s="286" t="s">
        <v>2054</v>
      </c>
      <c r="G153" s="287" t="s">
        <v>341</v>
      </c>
      <c r="H153" s="288">
        <v>1</v>
      </c>
      <c r="I153" s="289"/>
      <c r="J153" s="290">
        <f>ROUND(I153*H153,2)</f>
        <v>0</v>
      </c>
      <c r="K153" s="286" t="s">
        <v>2055</v>
      </c>
      <c r="L153" s="291"/>
      <c r="M153" s="292" t="s">
        <v>21</v>
      </c>
      <c r="N153" s="293" t="s">
        <v>41</v>
      </c>
      <c r="O153" s="47"/>
      <c r="P153" s="246">
        <f>O153*H153</f>
        <v>0</v>
      </c>
      <c r="Q153" s="246">
        <v>0.0080999999999999996</v>
      </c>
      <c r="R153" s="246">
        <f>Q153*H153</f>
        <v>0.0080999999999999996</v>
      </c>
      <c r="S153" s="246">
        <v>0</v>
      </c>
      <c r="T153" s="247">
        <f>S153*H153</f>
        <v>0</v>
      </c>
      <c r="AR153" s="24" t="s">
        <v>370</v>
      </c>
      <c r="AT153" s="24" t="s">
        <v>333</v>
      </c>
      <c r="AU153" s="24" t="s">
        <v>78</v>
      </c>
      <c r="AY153" s="24" t="s">
        <v>298</v>
      </c>
      <c r="BE153" s="248">
        <f>IF(N153="základní",J153,0)</f>
        <v>0</v>
      </c>
      <c r="BF153" s="248">
        <f>IF(N153="snížená",J153,0)</f>
        <v>0</v>
      </c>
      <c r="BG153" s="248">
        <f>IF(N153="zákl. přenesená",J153,0)</f>
        <v>0</v>
      </c>
      <c r="BH153" s="248">
        <f>IF(N153="sníž. přenesená",J153,0)</f>
        <v>0</v>
      </c>
      <c r="BI153" s="248">
        <f>IF(N153="nulová",J153,0)</f>
        <v>0</v>
      </c>
      <c r="BJ153" s="24" t="s">
        <v>16</v>
      </c>
      <c r="BK153" s="248">
        <f>ROUND(I153*H153,2)</f>
        <v>0</v>
      </c>
      <c r="BL153" s="24" t="s">
        <v>370</v>
      </c>
      <c r="BM153" s="24" t="s">
        <v>2056</v>
      </c>
    </row>
    <row r="154" s="1" customFormat="1" ht="38.25" customHeight="1">
      <c r="B154" s="46"/>
      <c r="C154" s="284" t="s">
        <v>583</v>
      </c>
      <c r="D154" s="284" t="s">
        <v>333</v>
      </c>
      <c r="E154" s="285" t="s">
        <v>2057</v>
      </c>
      <c r="F154" s="286" t="s">
        <v>2058</v>
      </c>
      <c r="G154" s="287" t="s">
        <v>341</v>
      </c>
      <c r="H154" s="288">
        <v>2</v>
      </c>
      <c r="I154" s="289"/>
      <c r="J154" s="290">
        <f>ROUND(I154*H154,2)</f>
        <v>0</v>
      </c>
      <c r="K154" s="286" t="s">
        <v>2055</v>
      </c>
      <c r="L154" s="291"/>
      <c r="M154" s="292" t="s">
        <v>21</v>
      </c>
      <c r="N154" s="293" t="s">
        <v>41</v>
      </c>
      <c r="O154" s="47"/>
      <c r="P154" s="246">
        <f>O154*H154</f>
        <v>0</v>
      </c>
      <c r="Q154" s="246">
        <v>0.0080999999999999996</v>
      </c>
      <c r="R154" s="246">
        <f>Q154*H154</f>
        <v>0.016199999999999999</v>
      </c>
      <c r="S154" s="246">
        <v>0</v>
      </c>
      <c r="T154" s="247">
        <f>S154*H154</f>
        <v>0</v>
      </c>
      <c r="AR154" s="24" t="s">
        <v>370</v>
      </c>
      <c r="AT154" s="24" t="s">
        <v>333</v>
      </c>
      <c r="AU154" s="24" t="s">
        <v>78</v>
      </c>
      <c r="AY154" s="24" t="s">
        <v>298</v>
      </c>
      <c r="BE154" s="248">
        <f>IF(N154="základní",J154,0)</f>
        <v>0</v>
      </c>
      <c r="BF154" s="248">
        <f>IF(N154="snížená",J154,0)</f>
        <v>0</v>
      </c>
      <c r="BG154" s="248">
        <f>IF(N154="zákl. přenesená",J154,0)</f>
        <v>0</v>
      </c>
      <c r="BH154" s="248">
        <f>IF(N154="sníž. přenesená",J154,0)</f>
        <v>0</v>
      </c>
      <c r="BI154" s="248">
        <f>IF(N154="nulová",J154,0)</f>
        <v>0</v>
      </c>
      <c r="BJ154" s="24" t="s">
        <v>16</v>
      </c>
      <c r="BK154" s="248">
        <f>ROUND(I154*H154,2)</f>
        <v>0</v>
      </c>
      <c r="BL154" s="24" t="s">
        <v>370</v>
      </c>
      <c r="BM154" s="24" t="s">
        <v>2059</v>
      </c>
    </row>
    <row r="155" s="1" customFormat="1" ht="38.25" customHeight="1">
      <c r="B155" s="46"/>
      <c r="C155" s="284" t="s">
        <v>587</v>
      </c>
      <c r="D155" s="284" t="s">
        <v>333</v>
      </c>
      <c r="E155" s="285" t="s">
        <v>2060</v>
      </c>
      <c r="F155" s="286" t="s">
        <v>2061</v>
      </c>
      <c r="G155" s="287" t="s">
        <v>341</v>
      </c>
      <c r="H155" s="288">
        <v>7</v>
      </c>
      <c r="I155" s="289"/>
      <c r="J155" s="290">
        <f>ROUND(I155*H155,2)</f>
        <v>0</v>
      </c>
      <c r="K155" s="286" t="s">
        <v>2055</v>
      </c>
      <c r="L155" s="291"/>
      <c r="M155" s="292" t="s">
        <v>21</v>
      </c>
      <c r="N155" s="293" t="s">
        <v>41</v>
      </c>
      <c r="O155" s="47"/>
      <c r="P155" s="246">
        <f>O155*H155</f>
        <v>0</v>
      </c>
      <c r="Q155" s="246">
        <v>0.0080999999999999996</v>
      </c>
      <c r="R155" s="246">
        <f>Q155*H155</f>
        <v>0.0567</v>
      </c>
      <c r="S155" s="246">
        <v>0</v>
      </c>
      <c r="T155" s="247">
        <f>S155*H155</f>
        <v>0</v>
      </c>
      <c r="AR155" s="24" t="s">
        <v>370</v>
      </c>
      <c r="AT155" s="24" t="s">
        <v>333</v>
      </c>
      <c r="AU155" s="24" t="s">
        <v>78</v>
      </c>
      <c r="AY155" s="24" t="s">
        <v>298</v>
      </c>
      <c r="BE155" s="248">
        <f>IF(N155="základní",J155,0)</f>
        <v>0</v>
      </c>
      <c r="BF155" s="248">
        <f>IF(N155="snížená",J155,0)</f>
        <v>0</v>
      </c>
      <c r="BG155" s="248">
        <f>IF(N155="zákl. přenesená",J155,0)</f>
        <v>0</v>
      </c>
      <c r="BH155" s="248">
        <f>IF(N155="sníž. přenesená",J155,0)</f>
        <v>0</v>
      </c>
      <c r="BI155" s="248">
        <f>IF(N155="nulová",J155,0)</f>
        <v>0</v>
      </c>
      <c r="BJ155" s="24" t="s">
        <v>16</v>
      </c>
      <c r="BK155" s="248">
        <f>ROUND(I155*H155,2)</f>
        <v>0</v>
      </c>
      <c r="BL155" s="24" t="s">
        <v>370</v>
      </c>
      <c r="BM155" s="24" t="s">
        <v>2062</v>
      </c>
    </row>
    <row r="156" s="1" customFormat="1" ht="38.25" customHeight="1">
      <c r="B156" s="46"/>
      <c r="C156" s="284" t="s">
        <v>591</v>
      </c>
      <c r="D156" s="284" t="s">
        <v>333</v>
      </c>
      <c r="E156" s="285" t="s">
        <v>2063</v>
      </c>
      <c r="F156" s="286" t="s">
        <v>2064</v>
      </c>
      <c r="G156" s="287" t="s">
        <v>341</v>
      </c>
      <c r="H156" s="288">
        <v>6</v>
      </c>
      <c r="I156" s="289"/>
      <c r="J156" s="290">
        <f>ROUND(I156*H156,2)</f>
        <v>0</v>
      </c>
      <c r="K156" s="286" t="s">
        <v>2055</v>
      </c>
      <c r="L156" s="291"/>
      <c r="M156" s="292" t="s">
        <v>21</v>
      </c>
      <c r="N156" s="293" t="s">
        <v>41</v>
      </c>
      <c r="O156" s="47"/>
      <c r="P156" s="246">
        <f>O156*H156</f>
        <v>0</v>
      </c>
      <c r="Q156" s="246">
        <v>0.0020999999999999999</v>
      </c>
      <c r="R156" s="246">
        <f>Q156*H156</f>
        <v>0.0126</v>
      </c>
      <c r="S156" s="246">
        <v>0</v>
      </c>
      <c r="T156" s="247">
        <f>S156*H156</f>
        <v>0</v>
      </c>
      <c r="AR156" s="24" t="s">
        <v>370</v>
      </c>
      <c r="AT156" s="24" t="s">
        <v>333</v>
      </c>
      <c r="AU156" s="24" t="s">
        <v>78</v>
      </c>
      <c r="AY156" s="24" t="s">
        <v>298</v>
      </c>
      <c r="BE156" s="248">
        <f>IF(N156="základní",J156,0)</f>
        <v>0</v>
      </c>
      <c r="BF156" s="248">
        <f>IF(N156="snížená",J156,0)</f>
        <v>0</v>
      </c>
      <c r="BG156" s="248">
        <f>IF(N156="zákl. přenesená",J156,0)</f>
        <v>0</v>
      </c>
      <c r="BH156" s="248">
        <f>IF(N156="sníž. přenesená",J156,0)</f>
        <v>0</v>
      </c>
      <c r="BI156" s="248">
        <f>IF(N156="nulová",J156,0)</f>
        <v>0</v>
      </c>
      <c r="BJ156" s="24" t="s">
        <v>16</v>
      </c>
      <c r="BK156" s="248">
        <f>ROUND(I156*H156,2)</f>
        <v>0</v>
      </c>
      <c r="BL156" s="24" t="s">
        <v>370</v>
      </c>
      <c r="BM156" s="24" t="s">
        <v>2065</v>
      </c>
    </row>
    <row r="157" s="12" customFormat="1">
      <c r="B157" s="249"/>
      <c r="C157" s="250"/>
      <c r="D157" s="251" t="s">
        <v>306</v>
      </c>
      <c r="E157" s="252" t="s">
        <v>21</v>
      </c>
      <c r="F157" s="253" t="s">
        <v>2039</v>
      </c>
      <c r="G157" s="250"/>
      <c r="H157" s="254">
        <v>6</v>
      </c>
      <c r="I157" s="255"/>
      <c r="J157" s="250"/>
      <c r="K157" s="250"/>
      <c r="L157" s="256"/>
      <c r="M157" s="257"/>
      <c r="N157" s="258"/>
      <c r="O157" s="258"/>
      <c r="P157" s="258"/>
      <c r="Q157" s="258"/>
      <c r="R157" s="258"/>
      <c r="S157" s="258"/>
      <c r="T157" s="259"/>
      <c r="AT157" s="260" t="s">
        <v>306</v>
      </c>
      <c r="AU157" s="260" t="s">
        <v>78</v>
      </c>
      <c r="AV157" s="12" t="s">
        <v>78</v>
      </c>
      <c r="AW157" s="12" t="s">
        <v>33</v>
      </c>
      <c r="AX157" s="12" t="s">
        <v>16</v>
      </c>
      <c r="AY157" s="260" t="s">
        <v>298</v>
      </c>
    </row>
    <row r="158" s="1" customFormat="1" ht="38.25" customHeight="1">
      <c r="B158" s="46"/>
      <c r="C158" s="284" t="s">
        <v>595</v>
      </c>
      <c r="D158" s="284" t="s">
        <v>333</v>
      </c>
      <c r="E158" s="285" t="s">
        <v>2066</v>
      </c>
      <c r="F158" s="286" t="s">
        <v>2067</v>
      </c>
      <c r="G158" s="287" t="s">
        <v>341</v>
      </c>
      <c r="H158" s="288">
        <v>3</v>
      </c>
      <c r="I158" s="289"/>
      <c r="J158" s="290">
        <f>ROUND(I158*H158,2)</f>
        <v>0</v>
      </c>
      <c r="K158" s="286" t="s">
        <v>2055</v>
      </c>
      <c r="L158" s="291"/>
      <c r="M158" s="292" t="s">
        <v>21</v>
      </c>
      <c r="N158" s="293" t="s">
        <v>41</v>
      </c>
      <c r="O158" s="47"/>
      <c r="P158" s="246">
        <f>O158*H158</f>
        <v>0</v>
      </c>
      <c r="Q158" s="246">
        <v>0.0020999999999999999</v>
      </c>
      <c r="R158" s="246">
        <f>Q158*H158</f>
        <v>0.0063</v>
      </c>
      <c r="S158" s="246">
        <v>0</v>
      </c>
      <c r="T158" s="247">
        <f>S158*H158</f>
        <v>0</v>
      </c>
      <c r="AR158" s="24" t="s">
        <v>370</v>
      </c>
      <c r="AT158" s="24" t="s">
        <v>333</v>
      </c>
      <c r="AU158" s="24" t="s">
        <v>78</v>
      </c>
      <c r="AY158" s="24" t="s">
        <v>298</v>
      </c>
      <c r="BE158" s="248">
        <f>IF(N158="základní",J158,0)</f>
        <v>0</v>
      </c>
      <c r="BF158" s="248">
        <f>IF(N158="snížená",J158,0)</f>
        <v>0</v>
      </c>
      <c r="BG158" s="248">
        <f>IF(N158="zákl. přenesená",J158,0)</f>
        <v>0</v>
      </c>
      <c r="BH158" s="248">
        <f>IF(N158="sníž. přenesená",J158,0)</f>
        <v>0</v>
      </c>
      <c r="BI158" s="248">
        <f>IF(N158="nulová",J158,0)</f>
        <v>0</v>
      </c>
      <c r="BJ158" s="24" t="s">
        <v>16</v>
      </c>
      <c r="BK158" s="248">
        <f>ROUND(I158*H158,2)</f>
        <v>0</v>
      </c>
      <c r="BL158" s="24" t="s">
        <v>370</v>
      </c>
      <c r="BM158" s="24" t="s">
        <v>2068</v>
      </c>
    </row>
    <row r="159" s="1" customFormat="1" ht="38.25" customHeight="1">
      <c r="B159" s="46"/>
      <c r="C159" s="284" t="s">
        <v>1066</v>
      </c>
      <c r="D159" s="284" t="s">
        <v>333</v>
      </c>
      <c r="E159" s="285" t="s">
        <v>2069</v>
      </c>
      <c r="F159" s="286" t="s">
        <v>2070</v>
      </c>
      <c r="G159" s="287" t="s">
        <v>341</v>
      </c>
      <c r="H159" s="288">
        <v>6</v>
      </c>
      <c r="I159" s="289"/>
      <c r="J159" s="290">
        <f>ROUND(I159*H159,2)</f>
        <v>0</v>
      </c>
      <c r="K159" s="286" t="s">
        <v>2055</v>
      </c>
      <c r="L159" s="291"/>
      <c r="M159" s="292" t="s">
        <v>21</v>
      </c>
      <c r="N159" s="293" t="s">
        <v>41</v>
      </c>
      <c r="O159" s="47"/>
      <c r="P159" s="246">
        <f>O159*H159</f>
        <v>0</v>
      </c>
      <c r="Q159" s="246">
        <v>0.0020999999999999999</v>
      </c>
      <c r="R159" s="246">
        <f>Q159*H159</f>
        <v>0.0126</v>
      </c>
      <c r="S159" s="246">
        <v>0</v>
      </c>
      <c r="T159" s="247">
        <f>S159*H159</f>
        <v>0</v>
      </c>
      <c r="AR159" s="24" t="s">
        <v>370</v>
      </c>
      <c r="AT159" s="24" t="s">
        <v>333</v>
      </c>
      <c r="AU159" s="24" t="s">
        <v>78</v>
      </c>
      <c r="AY159" s="24" t="s">
        <v>298</v>
      </c>
      <c r="BE159" s="248">
        <f>IF(N159="základní",J159,0)</f>
        <v>0</v>
      </c>
      <c r="BF159" s="248">
        <f>IF(N159="snížená",J159,0)</f>
        <v>0</v>
      </c>
      <c r="BG159" s="248">
        <f>IF(N159="zákl. přenesená",J159,0)</f>
        <v>0</v>
      </c>
      <c r="BH159" s="248">
        <f>IF(N159="sníž. přenesená",J159,0)</f>
        <v>0</v>
      </c>
      <c r="BI159" s="248">
        <f>IF(N159="nulová",J159,0)</f>
        <v>0</v>
      </c>
      <c r="BJ159" s="24" t="s">
        <v>16</v>
      </c>
      <c r="BK159" s="248">
        <f>ROUND(I159*H159,2)</f>
        <v>0</v>
      </c>
      <c r="BL159" s="24" t="s">
        <v>370</v>
      </c>
      <c r="BM159" s="24" t="s">
        <v>2071</v>
      </c>
    </row>
    <row r="160" s="12" customFormat="1">
      <c r="B160" s="249"/>
      <c r="C160" s="250"/>
      <c r="D160" s="251" t="s">
        <v>306</v>
      </c>
      <c r="E160" s="252" t="s">
        <v>21</v>
      </c>
      <c r="F160" s="253" t="s">
        <v>2039</v>
      </c>
      <c r="G160" s="250"/>
      <c r="H160" s="254">
        <v>6</v>
      </c>
      <c r="I160" s="255"/>
      <c r="J160" s="250"/>
      <c r="K160" s="250"/>
      <c r="L160" s="256"/>
      <c r="M160" s="257"/>
      <c r="N160" s="258"/>
      <c r="O160" s="258"/>
      <c r="P160" s="258"/>
      <c r="Q160" s="258"/>
      <c r="R160" s="258"/>
      <c r="S160" s="258"/>
      <c r="T160" s="259"/>
      <c r="AT160" s="260" t="s">
        <v>306</v>
      </c>
      <c r="AU160" s="260" t="s">
        <v>78</v>
      </c>
      <c r="AV160" s="12" t="s">
        <v>78</v>
      </c>
      <c r="AW160" s="12" t="s">
        <v>33</v>
      </c>
      <c r="AX160" s="12" t="s">
        <v>16</v>
      </c>
      <c r="AY160" s="260" t="s">
        <v>298</v>
      </c>
    </row>
    <row r="161" s="1" customFormat="1" ht="38.25" customHeight="1">
      <c r="B161" s="46"/>
      <c r="C161" s="284" t="s">
        <v>1070</v>
      </c>
      <c r="D161" s="284" t="s">
        <v>333</v>
      </c>
      <c r="E161" s="285" t="s">
        <v>2072</v>
      </c>
      <c r="F161" s="286" t="s">
        <v>2073</v>
      </c>
      <c r="G161" s="287" t="s">
        <v>341</v>
      </c>
      <c r="H161" s="288">
        <v>6</v>
      </c>
      <c r="I161" s="289"/>
      <c r="J161" s="290">
        <f>ROUND(I161*H161,2)</f>
        <v>0</v>
      </c>
      <c r="K161" s="286" t="s">
        <v>2055</v>
      </c>
      <c r="L161" s="291"/>
      <c r="M161" s="292" t="s">
        <v>21</v>
      </c>
      <c r="N161" s="293" t="s">
        <v>41</v>
      </c>
      <c r="O161" s="47"/>
      <c r="P161" s="246">
        <f>O161*H161</f>
        <v>0</v>
      </c>
      <c r="Q161" s="246">
        <v>0.0020999999999999999</v>
      </c>
      <c r="R161" s="246">
        <f>Q161*H161</f>
        <v>0.0126</v>
      </c>
      <c r="S161" s="246">
        <v>0</v>
      </c>
      <c r="T161" s="247">
        <f>S161*H161</f>
        <v>0</v>
      </c>
      <c r="AR161" s="24" t="s">
        <v>370</v>
      </c>
      <c r="AT161" s="24" t="s">
        <v>333</v>
      </c>
      <c r="AU161" s="24" t="s">
        <v>78</v>
      </c>
      <c r="AY161" s="24" t="s">
        <v>298</v>
      </c>
      <c r="BE161" s="248">
        <f>IF(N161="základní",J161,0)</f>
        <v>0</v>
      </c>
      <c r="BF161" s="248">
        <f>IF(N161="snížená",J161,0)</f>
        <v>0</v>
      </c>
      <c r="BG161" s="248">
        <f>IF(N161="zákl. přenesená",J161,0)</f>
        <v>0</v>
      </c>
      <c r="BH161" s="248">
        <f>IF(N161="sníž. přenesená",J161,0)</f>
        <v>0</v>
      </c>
      <c r="BI161" s="248">
        <f>IF(N161="nulová",J161,0)</f>
        <v>0</v>
      </c>
      <c r="BJ161" s="24" t="s">
        <v>16</v>
      </c>
      <c r="BK161" s="248">
        <f>ROUND(I161*H161,2)</f>
        <v>0</v>
      </c>
      <c r="BL161" s="24" t="s">
        <v>370</v>
      </c>
      <c r="BM161" s="24" t="s">
        <v>2074</v>
      </c>
    </row>
    <row r="162" s="1" customFormat="1" ht="25.5" customHeight="1">
      <c r="B162" s="46"/>
      <c r="C162" s="237" t="s">
        <v>1074</v>
      </c>
      <c r="D162" s="237" t="s">
        <v>300</v>
      </c>
      <c r="E162" s="238" t="s">
        <v>2075</v>
      </c>
      <c r="F162" s="239" t="s">
        <v>2076</v>
      </c>
      <c r="G162" s="240" t="s">
        <v>318</v>
      </c>
      <c r="H162" s="241">
        <v>90</v>
      </c>
      <c r="I162" s="242"/>
      <c r="J162" s="243">
        <f>ROUND(I162*H162,2)</f>
        <v>0</v>
      </c>
      <c r="K162" s="239" t="s">
        <v>1899</v>
      </c>
      <c r="L162" s="72"/>
      <c r="M162" s="244" t="s">
        <v>21</v>
      </c>
      <c r="N162" s="245" t="s">
        <v>41</v>
      </c>
      <c r="O162" s="47"/>
      <c r="P162" s="246">
        <f>O162*H162</f>
        <v>0</v>
      </c>
      <c r="Q162" s="246">
        <v>0</v>
      </c>
      <c r="R162" s="246">
        <f>Q162*H162</f>
        <v>0</v>
      </c>
      <c r="S162" s="246">
        <v>0</v>
      </c>
      <c r="T162" s="247">
        <f>S162*H162</f>
        <v>0</v>
      </c>
      <c r="AR162" s="24" t="s">
        <v>364</v>
      </c>
      <c r="AT162" s="24" t="s">
        <v>300</v>
      </c>
      <c r="AU162" s="24" t="s">
        <v>78</v>
      </c>
      <c r="AY162" s="24" t="s">
        <v>298</v>
      </c>
      <c r="BE162" s="248">
        <f>IF(N162="základní",J162,0)</f>
        <v>0</v>
      </c>
      <c r="BF162" s="248">
        <f>IF(N162="snížená",J162,0)</f>
        <v>0</v>
      </c>
      <c r="BG162" s="248">
        <f>IF(N162="zákl. přenesená",J162,0)</f>
        <v>0</v>
      </c>
      <c r="BH162" s="248">
        <f>IF(N162="sníž. přenesená",J162,0)</f>
        <v>0</v>
      </c>
      <c r="BI162" s="248">
        <f>IF(N162="nulová",J162,0)</f>
        <v>0</v>
      </c>
      <c r="BJ162" s="24" t="s">
        <v>16</v>
      </c>
      <c r="BK162" s="248">
        <f>ROUND(I162*H162,2)</f>
        <v>0</v>
      </c>
      <c r="BL162" s="24" t="s">
        <v>364</v>
      </c>
      <c r="BM162" s="24" t="s">
        <v>2077</v>
      </c>
    </row>
    <row r="163" s="12" customFormat="1">
      <c r="B163" s="249"/>
      <c r="C163" s="250"/>
      <c r="D163" s="251" t="s">
        <v>306</v>
      </c>
      <c r="E163" s="252" t="s">
        <v>21</v>
      </c>
      <c r="F163" s="253" t="s">
        <v>2078</v>
      </c>
      <c r="G163" s="250"/>
      <c r="H163" s="254">
        <v>90</v>
      </c>
      <c r="I163" s="255"/>
      <c r="J163" s="250"/>
      <c r="K163" s="250"/>
      <c r="L163" s="256"/>
      <c r="M163" s="257"/>
      <c r="N163" s="258"/>
      <c r="O163" s="258"/>
      <c r="P163" s="258"/>
      <c r="Q163" s="258"/>
      <c r="R163" s="258"/>
      <c r="S163" s="258"/>
      <c r="T163" s="259"/>
      <c r="AT163" s="260" t="s">
        <v>306</v>
      </c>
      <c r="AU163" s="260" t="s">
        <v>78</v>
      </c>
      <c r="AV163" s="12" t="s">
        <v>78</v>
      </c>
      <c r="AW163" s="12" t="s">
        <v>33</v>
      </c>
      <c r="AX163" s="12" t="s">
        <v>16</v>
      </c>
      <c r="AY163" s="260" t="s">
        <v>298</v>
      </c>
    </row>
    <row r="164" s="1" customFormat="1" ht="25.5" customHeight="1">
      <c r="B164" s="46"/>
      <c r="C164" s="284" t="s">
        <v>1078</v>
      </c>
      <c r="D164" s="284" t="s">
        <v>333</v>
      </c>
      <c r="E164" s="285" t="s">
        <v>2079</v>
      </c>
      <c r="F164" s="286" t="s">
        <v>2080</v>
      </c>
      <c r="G164" s="287" t="s">
        <v>318</v>
      </c>
      <c r="H164" s="288">
        <v>50</v>
      </c>
      <c r="I164" s="289"/>
      <c r="J164" s="290">
        <f>ROUND(I164*H164,2)</f>
        <v>0</v>
      </c>
      <c r="K164" s="286" t="s">
        <v>21</v>
      </c>
      <c r="L164" s="291"/>
      <c r="M164" s="292" t="s">
        <v>21</v>
      </c>
      <c r="N164" s="293" t="s">
        <v>41</v>
      </c>
      <c r="O164" s="47"/>
      <c r="P164" s="246">
        <f>O164*H164</f>
        <v>0</v>
      </c>
      <c r="Q164" s="246">
        <v>0</v>
      </c>
      <c r="R164" s="246">
        <f>Q164*H164</f>
        <v>0</v>
      </c>
      <c r="S164" s="246">
        <v>0</v>
      </c>
      <c r="T164" s="247">
        <f>S164*H164</f>
        <v>0</v>
      </c>
      <c r="AR164" s="24" t="s">
        <v>370</v>
      </c>
      <c r="AT164" s="24" t="s">
        <v>333</v>
      </c>
      <c r="AU164" s="24" t="s">
        <v>78</v>
      </c>
      <c r="AY164" s="24" t="s">
        <v>298</v>
      </c>
      <c r="BE164" s="248">
        <f>IF(N164="základní",J164,0)</f>
        <v>0</v>
      </c>
      <c r="BF164" s="248">
        <f>IF(N164="snížená",J164,0)</f>
        <v>0</v>
      </c>
      <c r="BG164" s="248">
        <f>IF(N164="zákl. přenesená",J164,0)</f>
        <v>0</v>
      </c>
      <c r="BH164" s="248">
        <f>IF(N164="sníž. přenesená",J164,0)</f>
        <v>0</v>
      </c>
      <c r="BI164" s="248">
        <f>IF(N164="nulová",J164,0)</f>
        <v>0</v>
      </c>
      <c r="BJ164" s="24" t="s">
        <v>16</v>
      </c>
      <c r="BK164" s="248">
        <f>ROUND(I164*H164,2)</f>
        <v>0</v>
      </c>
      <c r="BL164" s="24" t="s">
        <v>370</v>
      </c>
      <c r="BM164" s="24" t="s">
        <v>2081</v>
      </c>
    </row>
    <row r="165" s="12" customFormat="1">
      <c r="B165" s="249"/>
      <c r="C165" s="250"/>
      <c r="D165" s="251" t="s">
        <v>306</v>
      </c>
      <c r="E165" s="252" t="s">
        <v>21</v>
      </c>
      <c r="F165" s="253" t="s">
        <v>579</v>
      </c>
      <c r="G165" s="250"/>
      <c r="H165" s="254">
        <v>50</v>
      </c>
      <c r="I165" s="255"/>
      <c r="J165" s="250"/>
      <c r="K165" s="250"/>
      <c r="L165" s="256"/>
      <c r="M165" s="257"/>
      <c r="N165" s="258"/>
      <c r="O165" s="258"/>
      <c r="P165" s="258"/>
      <c r="Q165" s="258"/>
      <c r="R165" s="258"/>
      <c r="S165" s="258"/>
      <c r="T165" s="259"/>
      <c r="AT165" s="260" t="s">
        <v>306</v>
      </c>
      <c r="AU165" s="260" t="s">
        <v>78</v>
      </c>
      <c r="AV165" s="12" t="s">
        <v>78</v>
      </c>
      <c r="AW165" s="12" t="s">
        <v>33</v>
      </c>
      <c r="AX165" s="12" t="s">
        <v>16</v>
      </c>
      <c r="AY165" s="260" t="s">
        <v>298</v>
      </c>
    </row>
    <row r="166" s="1" customFormat="1" ht="25.5" customHeight="1">
      <c r="B166" s="46"/>
      <c r="C166" s="284" t="s">
        <v>1082</v>
      </c>
      <c r="D166" s="284" t="s">
        <v>333</v>
      </c>
      <c r="E166" s="285" t="s">
        <v>2082</v>
      </c>
      <c r="F166" s="286" t="s">
        <v>2083</v>
      </c>
      <c r="G166" s="287" t="s">
        <v>318</v>
      </c>
      <c r="H166" s="288">
        <v>40</v>
      </c>
      <c r="I166" s="289"/>
      <c r="J166" s="290">
        <f>ROUND(I166*H166,2)</f>
        <v>0</v>
      </c>
      <c r="K166" s="286" t="s">
        <v>21</v>
      </c>
      <c r="L166" s="291"/>
      <c r="M166" s="292" t="s">
        <v>21</v>
      </c>
      <c r="N166" s="293" t="s">
        <v>41</v>
      </c>
      <c r="O166" s="47"/>
      <c r="P166" s="246">
        <f>O166*H166</f>
        <v>0</v>
      </c>
      <c r="Q166" s="246">
        <v>0</v>
      </c>
      <c r="R166" s="246">
        <f>Q166*H166</f>
        <v>0</v>
      </c>
      <c r="S166" s="246">
        <v>0</v>
      </c>
      <c r="T166" s="247">
        <f>S166*H166</f>
        <v>0</v>
      </c>
      <c r="AR166" s="24" t="s">
        <v>370</v>
      </c>
      <c r="AT166" s="24" t="s">
        <v>333</v>
      </c>
      <c r="AU166" s="24" t="s">
        <v>78</v>
      </c>
      <c r="AY166" s="24" t="s">
        <v>298</v>
      </c>
      <c r="BE166" s="248">
        <f>IF(N166="základní",J166,0)</f>
        <v>0</v>
      </c>
      <c r="BF166" s="248">
        <f>IF(N166="snížená",J166,0)</f>
        <v>0</v>
      </c>
      <c r="BG166" s="248">
        <f>IF(N166="zákl. přenesená",J166,0)</f>
        <v>0</v>
      </c>
      <c r="BH166" s="248">
        <f>IF(N166="sníž. přenesená",J166,0)</f>
        <v>0</v>
      </c>
      <c r="BI166" s="248">
        <f>IF(N166="nulová",J166,0)</f>
        <v>0</v>
      </c>
      <c r="BJ166" s="24" t="s">
        <v>16</v>
      </c>
      <c r="BK166" s="248">
        <f>ROUND(I166*H166,2)</f>
        <v>0</v>
      </c>
      <c r="BL166" s="24" t="s">
        <v>370</v>
      </c>
      <c r="BM166" s="24" t="s">
        <v>2084</v>
      </c>
    </row>
    <row r="167" s="12" customFormat="1">
      <c r="B167" s="249"/>
      <c r="C167" s="250"/>
      <c r="D167" s="251" t="s">
        <v>306</v>
      </c>
      <c r="E167" s="252" t="s">
        <v>21</v>
      </c>
      <c r="F167" s="253" t="s">
        <v>539</v>
      </c>
      <c r="G167" s="250"/>
      <c r="H167" s="254">
        <v>40</v>
      </c>
      <c r="I167" s="255"/>
      <c r="J167" s="250"/>
      <c r="K167" s="250"/>
      <c r="L167" s="256"/>
      <c r="M167" s="257"/>
      <c r="N167" s="258"/>
      <c r="O167" s="258"/>
      <c r="P167" s="258"/>
      <c r="Q167" s="258"/>
      <c r="R167" s="258"/>
      <c r="S167" s="258"/>
      <c r="T167" s="259"/>
      <c r="AT167" s="260" t="s">
        <v>306</v>
      </c>
      <c r="AU167" s="260" t="s">
        <v>78</v>
      </c>
      <c r="AV167" s="12" t="s">
        <v>78</v>
      </c>
      <c r="AW167" s="12" t="s">
        <v>33</v>
      </c>
      <c r="AX167" s="12" t="s">
        <v>16</v>
      </c>
      <c r="AY167" s="260" t="s">
        <v>298</v>
      </c>
    </row>
    <row r="168" s="1" customFormat="1" ht="25.5" customHeight="1">
      <c r="B168" s="46"/>
      <c r="C168" s="237" t="s">
        <v>1086</v>
      </c>
      <c r="D168" s="237" t="s">
        <v>300</v>
      </c>
      <c r="E168" s="238" t="s">
        <v>2085</v>
      </c>
      <c r="F168" s="239" t="s">
        <v>2086</v>
      </c>
      <c r="G168" s="240" t="s">
        <v>318</v>
      </c>
      <c r="H168" s="241">
        <v>20</v>
      </c>
      <c r="I168" s="242"/>
      <c r="J168" s="243">
        <f>ROUND(I168*H168,2)</f>
        <v>0</v>
      </c>
      <c r="K168" s="239" t="s">
        <v>1899</v>
      </c>
      <c r="L168" s="72"/>
      <c r="M168" s="244" t="s">
        <v>21</v>
      </c>
      <c r="N168" s="245" t="s">
        <v>41</v>
      </c>
      <c r="O168" s="47"/>
      <c r="P168" s="246">
        <f>O168*H168</f>
        <v>0</v>
      </c>
      <c r="Q168" s="246">
        <v>0</v>
      </c>
      <c r="R168" s="246">
        <f>Q168*H168</f>
        <v>0</v>
      </c>
      <c r="S168" s="246">
        <v>0</v>
      </c>
      <c r="T168" s="247">
        <f>S168*H168</f>
        <v>0</v>
      </c>
      <c r="AR168" s="24" t="s">
        <v>364</v>
      </c>
      <c r="AT168" s="24" t="s">
        <v>300</v>
      </c>
      <c r="AU168" s="24" t="s">
        <v>78</v>
      </c>
      <c r="AY168" s="24" t="s">
        <v>298</v>
      </c>
      <c r="BE168" s="248">
        <f>IF(N168="základní",J168,0)</f>
        <v>0</v>
      </c>
      <c r="BF168" s="248">
        <f>IF(N168="snížená",J168,0)</f>
        <v>0</v>
      </c>
      <c r="BG168" s="248">
        <f>IF(N168="zákl. přenesená",J168,0)</f>
        <v>0</v>
      </c>
      <c r="BH168" s="248">
        <f>IF(N168="sníž. přenesená",J168,0)</f>
        <v>0</v>
      </c>
      <c r="BI168" s="248">
        <f>IF(N168="nulová",J168,0)</f>
        <v>0</v>
      </c>
      <c r="BJ168" s="24" t="s">
        <v>16</v>
      </c>
      <c r="BK168" s="248">
        <f>ROUND(I168*H168,2)</f>
        <v>0</v>
      </c>
      <c r="BL168" s="24" t="s">
        <v>364</v>
      </c>
      <c r="BM168" s="24" t="s">
        <v>2087</v>
      </c>
    </row>
    <row r="169" s="1" customFormat="1" ht="25.5" customHeight="1">
      <c r="B169" s="46"/>
      <c r="C169" s="284" t="s">
        <v>1091</v>
      </c>
      <c r="D169" s="284" t="s">
        <v>333</v>
      </c>
      <c r="E169" s="285" t="s">
        <v>2088</v>
      </c>
      <c r="F169" s="286" t="s">
        <v>2089</v>
      </c>
      <c r="G169" s="287" t="s">
        <v>318</v>
      </c>
      <c r="H169" s="288">
        <v>20</v>
      </c>
      <c r="I169" s="289"/>
      <c r="J169" s="290">
        <f>ROUND(I169*H169,2)</f>
        <v>0</v>
      </c>
      <c r="K169" s="286" t="s">
        <v>21</v>
      </c>
      <c r="L169" s="291"/>
      <c r="M169" s="292" t="s">
        <v>21</v>
      </c>
      <c r="N169" s="293" t="s">
        <v>41</v>
      </c>
      <c r="O169" s="47"/>
      <c r="P169" s="246">
        <f>O169*H169</f>
        <v>0</v>
      </c>
      <c r="Q169" s="246">
        <v>0</v>
      </c>
      <c r="R169" s="246">
        <f>Q169*H169</f>
        <v>0</v>
      </c>
      <c r="S169" s="246">
        <v>0</v>
      </c>
      <c r="T169" s="247">
        <f>S169*H169</f>
        <v>0</v>
      </c>
      <c r="AR169" s="24" t="s">
        <v>370</v>
      </c>
      <c r="AT169" s="24" t="s">
        <v>333</v>
      </c>
      <c r="AU169" s="24" t="s">
        <v>78</v>
      </c>
      <c r="AY169" s="24" t="s">
        <v>298</v>
      </c>
      <c r="BE169" s="248">
        <f>IF(N169="základní",J169,0)</f>
        <v>0</v>
      </c>
      <c r="BF169" s="248">
        <f>IF(N169="snížená",J169,0)</f>
        <v>0</v>
      </c>
      <c r="BG169" s="248">
        <f>IF(N169="zákl. přenesená",J169,0)</f>
        <v>0</v>
      </c>
      <c r="BH169" s="248">
        <f>IF(N169="sníž. přenesená",J169,0)</f>
        <v>0</v>
      </c>
      <c r="BI169" s="248">
        <f>IF(N169="nulová",J169,0)</f>
        <v>0</v>
      </c>
      <c r="BJ169" s="24" t="s">
        <v>16</v>
      </c>
      <c r="BK169" s="248">
        <f>ROUND(I169*H169,2)</f>
        <v>0</v>
      </c>
      <c r="BL169" s="24" t="s">
        <v>370</v>
      </c>
      <c r="BM169" s="24" t="s">
        <v>2090</v>
      </c>
    </row>
    <row r="170" s="1" customFormat="1" ht="25.5" customHeight="1">
      <c r="B170" s="46"/>
      <c r="C170" s="237" t="s">
        <v>1095</v>
      </c>
      <c r="D170" s="237" t="s">
        <v>300</v>
      </c>
      <c r="E170" s="238" t="s">
        <v>2091</v>
      </c>
      <c r="F170" s="239" t="s">
        <v>2092</v>
      </c>
      <c r="G170" s="240" t="s">
        <v>318</v>
      </c>
      <c r="H170" s="241">
        <v>252</v>
      </c>
      <c r="I170" s="242"/>
      <c r="J170" s="243">
        <f>ROUND(I170*H170,2)</f>
        <v>0</v>
      </c>
      <c r="K170" s="239" t="s">
        <v>1899</v>
      </c>
      <c r="L170" s="72"/>
      <c r="M170" s="244" t="s">
        <v>21</v>
      </c>
      <c r="N170" s="245" t="s">
        <v>41</v>
      </c>
      <c r="O170" s="47"/>
      <c r="P170" s="246">
        <f>O170*H170</f>
        <v>0</v>
      </c>
      <c r="Q170" s="246">
        <v>0</v>
      </c>
      <c r="R170" s="246">
        <f>Q170*H170</f>
        <v>0</v>
      </c>
      <c r="S170" s="246">
        <v>0</v>
      </c>
      <c r="T170" s="247">
        <f>S170*H170</f>
        <v>0</v>
      </c>
      <c r="AR170" s="24" t="s">
        <v>364</v>
      </c>
      <c r="AT170" s="24" t="s">
        <v>300</v>
      </c>
      <c r="AU170" s="24" t="s">
        <v>78</v>
      </c>
      <c r="AY170" s="24" t="s">
        <v>298</v>
      </c>
      <c r="BE170" s="248">
        <f>IF(N170="základní",J170,0)</f>
        <v>0</v>
      </c>
      <c r="BF170" s="248">
        <f>IF(N170="snížená",J170,0)</f>
        <v>0</v>
      </c>
      <c r="BG170" s="248">
        <f>IF(N170="zákl. přenesená",J170,0)</f>
        <v>0</v>
      </c>
      <c r="BH170" s="248">
        <f>IF(N170="sníž. přenesená",J170,0)</f>
        <v>0</v>
      </c>
      <c r="BI170" s="248">
        <f>IF(N170="nulová",J170,0)</f>
        <v>0</v>
      </c>
      <c r="BJ170" s="24" t="s">
        <v>16</v>
      </c>
      <c r="BK170" s="248">
        <f>ROUND(I170*H170,2)</f>
        <v>0</v>
      </c>
      <c r="BL170" s="24" t="s">
        <v>364</v>
      </c>
      <c r="BM170" s="24" t="s">
        <v>2093</v>
      </c>
    </row>
    <row r="171" s="1" customFormat="1" ht="25.5" customHeight="1">
      <c r="B171" s="46"/>
      <c r="C171" s="237" t="s">
        <v>1099</v>
      </c>
      <c r="D171" s="237" t="s">
        <v>300</v>
      </c>
      <c r="E171" s="238" t="s">
        <v>2094</v>
      </c>
      <c r="F171" s="239" t="s">
        <v>2095</v>
      </c>
      <c r="G171" s="240" t="s">
        <v>318</v>
      </c>
      <c r="H171" s="241">
        <v>259</v>
      </c>
      <c r="I171" s="242"/>
      <c r="J171" s="243">
        <f>ROUND(I171*H171,2)</f>
        <v>0</v>
      </c>
      <c r="K171" s="239" t="s">
        <v>1899</v>
      </c>
      <c r="L171" s="72"/>
      <c r="M171" s="244" t="s">
        <v>21</v>
      </c>
      <c r="N171" s="245" t="s">
        <v>41</v>
      </c>
      <c r="O171" s="47"/>
      <c r="P171" s="246">
        <f>O171*H171</f>
        <v>0</v>
      </c>
      <c r="Q171" s="246">
        <v>0</v>
      </c>
      <c r="R171" s="246">
        <f>Q171*H171</f>
        <v>0</v>
      </c>
      <c r="S171" s="246">
        <v>0</v>
      </c>
      <c r="T171" s="247">
        <f>S171*H171</f>
        <v>0</v>
      </c>
      <c r="AR171" s="24" t="s">
        <v>364</v>
      </c>
      <c r="AT171" s="24" t="s">
        <v>300</v>
      </c>
      <c r="AU171" s="24" t="s">
        <v>78</v>
      </c>
      <c r="AY171" s="24" t="s">
        <v>298</v>
      </c>
      <c r="BE171" s="248">
        <f>IF(N171="základní",J171,0)</f>
        <v>0</v>
      </c>
      <c r="BF171" s="248">
        <f>IF(N171="snížená",J171,0)</f>
        <v>0</v>
      </c>
      <c r="BG171" s="248">
        <f>IF(N171="zákl. přenesená",J171,0)</f>
        <v>0</v>
      </c>
      <c r="BH171" s="248">
        <f>IF(N171="sníž. přenesená",J171,0)</f>
        <v>0</v>
      </c>
      <c r="BI171" s="248">
        <f>IF(N171="nulová",J171,0)</f>
        <v>0</v>
      </c>
      <c r="BJ171" s="24" t="s">
        <v>16</v>
      </c>
      <c r="BK171" s="248">
        <f>ROUND(I171*H171,2)</f>
        <v>0</v>
      </c>
      <c r="BL171" s="24" t="s">
        <v>364</v>
      </c>
      <c r="BM171" s="24" t="s">
        <v>2096</v>
      </c>
    </row>
    <row r="172" s="12" customFormat="1">
      <c r="B172" s="249"/>
      <c r="C172" s="250"/>
      <c r="D172" s="251" t="s">
        <v>306</v>
      </c>
      <c r="E172" s="252" t="s">
        <v>21</v>
      </c>
      <c r="F172" s="253" t="s">
        <v>2097</v>
      </c>
      <c r="G172" s="250"/>
      <c r="H172" s="254">
        <v>259</v>
      </c>
      <c r="I172" s="255"/>
      <c r="J172" s="250"/>
      <c r="K172" s="250"/>
      <c r="L172" s="256"/>
      <c r="M172" s="257"/>
      <c r="N172" s="258"/>
      <c r="O172" s="258"/>
      <c r="P172" s="258"/>
      <c r="Q172" s="258"/>
      <c r="R172" s="258"/>
      <c r="S172" s="258"/>
      <c r="T172" s="259"/>
      <c r="AT172" s="260" t="s">
        <v>306</v>
      </c>
      <c r="AU172" s="260" t="s">
        <v>78</v>
      </c>
      <c r="AV172" s="12" t="s">
        <v>78</v>
      </c>
      <c r="AW172" s="12" t="s">
        <v>33</v>
      </c>
      <c r="AX172" s="12" t="s">
        <v>16</v>
      </c>
      <c r="AY172" s="260" t="s">
        <v>298</v>
      </c>
    </row>
    <row r="173" s="1" customFormat="1" ht="25.5" customHeight="1">
      <c r="B173" s="46"/>
      <c r="C173" s="237" t="s">
        <v>364</v>
      </c>
      <c r="D173" s="237" t="s">
        <v>300</v>
      </c>
      <c r="E173" s="238" t="s">
        <v>2098</v>
      </c>
      <c r="F173" s="239" t="s">
        <v>2099</v>
      </c>
      <c r="G173" s="240" t="s">
        <v>318</v>
      </c>
      <c r="H173" s="241">
        <v>59</v>
      </c>
      <c r="I173" s="242"/>
      <c r="J173" s="243">
        <f>ROUND(I173*H173,2)</f>
        <v>0</v>
      </c>
      <c r="K173" s="239" t="s">
        <v>1899</v>
      </c>
      <c r="L173" s="72"/>
      <c r="M173" s="244" t="s">
        <v>21</v>
      </c>
      <c r="N173" s="245" t="s">
        <v>41</v>
      </c>
      <c r="O173" s="47"/>
      <c r="P173" s="246">
        <f>O173*H173</f>
        <v>0</v>
      </c>
      <c r="Q173" s="246">
        <v>0</v>
      </c>
      <c r="R173" s="246">
        <f>Q173*H173</f>
        <v>0</v>
      </c>
      <c r="S173" s="246">
        <v>0</v>
      </c>
      <c r="T173" s="247">
        <f>S173*H173</f>
        <v>0</v>
      </c>
      <c r="AR173" s="24" t="s">
        <v>364</v>
      </c>
      <c r="AT173" s="24" t="s">
        <v>300</v>
      </c>
      <c r="AU173" s="24" t="s">
        <v>78</v>
      </c>
      <c r="AY173" s="24" t="s">
        <v>298</v>
      </c>
      <c r="BE173" s="248">
        <f>IF(N173="základní",J173,0)</f>
        <v>0</v>
      </c>
      <c r="BF173" s="248">
        <f>IF(N173="snížená",J173,0)</f>
        <v>0</v>
      </c>
      <c r="BG173" s="248">
        <f>IF(N173="zákl. přenesená",J173,0)</f>
        <v>0</v>
      </c>
      <c r="BH173" s="248">
        <f>IF(N173="sníž. přenesená",J173,0)</f>
        <v>0</v>
      </c>
      <c r="BI173" s="248">
        <f>IF(N173="nulová",J173,0)</f>
        <v>0</v>
      </c>
      <c r="BJ173" s="24" t="s">
        <v>16</v>
      </c>
      <c r="BK173" s="248">
        <f>ROUND(I173*H173,2)</f>
        <v>0</v>
      </c>
      <c r="BL173" s="24" t="s">
        <v>364</v>
      </c>
      <c r="BM173" s="24" t="s">
        <v>2100</v>
      </c>
    </row>
    <row r="174" s="12" customFormat="1">
      <c r="B174" s="249"/>
      <c r="C174" s="250"/>
      <c r="D174" s="251" t="s">
        <v>306</v>
      </c>
      <c r="E174" s="252" t="s">
        <v>21</v>
      </c>
      <c r="F174" s="253" t="s">
        <v>2101</v>
      </c>
      <c r="G174" s="250"/>
      <c r="H174" s="254">
        <v>59</v>
      </c>
      <c r="I174" s="255"/>
      <c r="J174" s="250"/>
      <c r="K174" s="250"/>
      <c r="L174" s="256"/>
      <c r="M174" s="257"/>
      <c r="N174" s="258"/>
      <c r="O174" s="258"/>
      <c r="P174" s="258"/>
      <c r="Q174" s="258"/>
      <c r="R174" s="258"/>
      <c r="S174" s="258"/>
      <c r="T174" s="259"/>
      <c r="AT174" s="260" t="s">
        <v>306</v>
      </c>
      <c r="AU174" s="260" t="s">
        <v>78</v>
      </c>
      <c r="AV174" s="12" t="s">
        <v>78</v>
      </c>
      <c r="AW174" s="12" t="s">
        <v>33</v>
      </c>
      <c r="AX174" s="12" t="s">
        <v>16</v>
      </c>
      <c r="AY174" s="260" t="s">
        <v>298</v>
      </c>
    </row>
    <row r="175" s="1" customFormat="1" ht="25.5" customHeight="1">
      <c r="B175" s="46"/>
      <c r="C175" s="237" t="s">
        <v>1106</v>
      </c>
      <c r="D175" s="237" t="s">
        <v>300</v>
      </c>
      <c r="E175" s="238" t="s">
        <v>2102</v>
      </c>
      <c r="F175" s="239" t="s">
        <v>2103</v>
      </c>
      <c r="G175" s="240" t="s">
        <v>318</v>
      </c>
      <c r="H175" s="241">
        <v>10</v>
      </c>
      <c r="I175" s="242"/>
      <c r="J175" s="243">
        <f>ROUND(I175*H175,2)</f>
        <v>0</v>
      </c>
      <c r="K175" s="239" t="s">
        <v>1899</v>
      </c>
      <c r="L175" s="72"/>
      <c r="M175" s="244" t="s">
        <v>21</v>
      </c>
      <c r="N175" s="245" t="s">
        <v>41</v>
      </c>
      <c r="O175" s="47"/>
      <c r="P175" s="246">
        <f>O175*H175</f>
        <v>0</v>
      </c>
      <c r="Q175" s="246">
        <v>0</v>
      </c>
      <c r="R175" s="246">
        <f>Q175*H175</f>
        <v>0</v>
      </c>
      <c r="S175" s="246">
        <v>0</v>
      </c>
      <c r="T175" s="247">
        <f>S175*H175</f>
        <v>0</v>
      </c>
      <c r="AR175" s="24" t="s">
        <v>364</v>
      </c>
      <c r="AT175" s="24" t="s">
        <v>300</v>
      </c>
      <c r="AU175" s="24" t="s">
        <v>78</v>
      </c>
      <c r="AY175" s="24" t="s">
        <v>298</v>
      </c>
      <c r="BE175" s="248">
        <f>IF(N175="základní",J175,0)</f>
        <v>0</v>
      </c>
      <c r="BF175" s="248">
        <f>IF(N175="snížená",J175,0)</f>
        <v>0</v>
      </c>
      <c r="BG175" s="248">
        <f>IF(N175="zákl. přenesená",J175,0)</f>
        <v>0</v>
      </c>
      <c r="BH175" s="248">
        <f>IF(N175="sníž. přenesená",J175,0)</f>
        <v>0</v>
      </c>
      <c r="BI175" s="248">
        <f>IF(N175="nulová",J175,0)</f>
        <v>0</v>
      </c>
      <c r="BJ175" s="24" t="s">
        <v>16</v>
      </c>
      <c r="BK175" s="248">
        <f>ROUND(I175*H175,2)</f>
        <v>0</v>
      </c>
      <c r="BL175" s="24" t="s">
        <v>364</v>
      </c>
      <c r="BM175" s="24" t="s">
        <v>2104</v>
      </c>
    </row>
    <row r="176" s="1" customFormat="1" ht="25.5" customHeight="1">
      <c r="B176" s="46"/>
      <c r="C176" s="237" t="s">
        <v>1110</v>
      </c>
      <c r="D176" s="237" t="s">
        <v>300</v>
      </c>
      <c r="E176" s="238" t="s">
        <v>2105</v>
      </c>
      <c r="F176" s="239" t="s">
        <v>2106</v>
      </c>
      <c r="G176" s="240" t="s">
        <v>318</v>
      </c>
      <c r="H176" s="241">
        <v>14</v>
      </c>
      <c r="I176" s="242"/>
      <c r="J176" s="243">
        <f>ROUND(I176*H176,2)</f>
        <v>0</v>
      </c>
      <c r="K176" s="239" t="s">
        <v>1899</v>
      </c>
      <c r="L176" s="72"/>
      <c r="M176" s="244" t="s">
        <v>21</v>
      </c>
      <c r="N176" s="245" t="s">
        <v>41</v>
      </c>
      <c r="O176" s="47"/>
      <c r="P176" s="246">
        <f>O176*H176</f>
        <v>0</v>
      </c>
      <c r="Q176" s="246">
        <v>0</v>
      </c>
      <c r="R176" s="246">
        <f>Q176*H176</f>
        <v>0</v>
      </c>
      <c r="S176" s="246">
        <v>0</v>
      </c>
      <c r="T176" s="247">
        <f>S176*H176</f>
        <v>0</v>
      </c>
      <c r="AR176" s="24" t="s">
        <v>364</v>
      </c>
      <c r="AT176" s="24" t="s">
        <v>300</v>
      </c>
      <c r="AU176" s="24" t="s">
        <v>78</v>
      </c>
      <c r="AY176" s="24" t="s">
        <v>298</v>
      </c>
      <c r="BE176" s="248">
        <f>IF(N176="základní",J176,0)</f>
        <v>0</v>
      </c>
      <c r="BF176" s="248">
        <f>IF(N176="snížená",J176,0)</f>
        <v>0</v>
      </c>
      <c r="BG176" s="248">
        <f>IF(N176="zákl. přenesená",J176,0)</f>
        <v>0</v>
      </c>
      <c r="BH176" s="248">
        <f>IF(N176="sníž. přenesená",J176,0)</f>
        <v>0</v>
      </c>
      <c r="BI176" s="248">
        <f>IF(N176="nulová",J176,0)</f>
        <v>0</v>
      </c>
      <c r="BJ176" s="24" t="s">
        <v>16</v>
      </c>
      <c r="BK176" s="248">
        <f>ROUND(I176*H176,2)</f>
        <v>0</v>
      </c>
      <c r="BL176" s="24" t="s">
        <v>364</v>
      </c>
      <c r="BM176" s="24" t="s">
        <v>2107</v>
      </c>
    </row>
    <row r="177" s="1" customFormat="1" ht="25.5" customHeight="1">
      <c r="B177" s="46"/>
      <c r="C177" s="237" t="s">
        <v>1114</v>
      </c>
      <c r="D177" s="237" t="s">
        <v>300</v>
      </c>
      <c r="E177" s="238" t="s">
        <v>2108</v>
      </c>
      <c r="F177" s="239" t="s">
        <v>2109</v>
      </c>
      <c r="G177" s="240" t="s">
        <v>318</v>
      </c>
      <c r="H177" s="241">
        <v>80</v>
      </c>
      <c r="I177" s="242"/>
      <c r="J177" s="243">
        <f>ROUND(I177*H177,2)</f>
        <v>0</v>
      </c>
      <c r="K177" s="239" t="s">
        <v>1899</v>
      </c>
      <c r="L177" s="72"/>
      <c r="M177" s="244" t="s">
        <v>21</v>
      </c>
      <c r="N177" s="245" t="s">
        <v>41</v>
      </c>
      <c r="O177" s="47"/>
      <c r="P177" s="246">
        <f>O177*H177</f>
        <v>0</v>
      </c>
      <c r="Q177" s="246">
        <v>0</v>
      </c>
      <c r="R177" s="246">
        <f>Q177*H177</f>
        <v>0</v>
      </c>
      <c r="S177" s="246">
        <v>0</v>
      </c>
      <c r="T177" s="247">
        <f>S177*H177</f>
        <v>0</v>
      </c>
      <c r="AR177" s="24" t="s">
        <v>364</v>
      </c>
      <c r="AT177" s="24" t="s">
        <v>300</v>
      </c>
      <c r="AU177" s="24" t="s">
        <v>78</v>
      </c>
      <c r="AY177" s="24" t="s">
        <v>298</v>
      </c>
      <c r="BE177" s="248">
        <f>IF(N177="základní",J177,0)</f>
        <v>0</v>
      </c>
      <c r="BF177" s="248">
        <f>IF(N177="snížená",J177,0)</f>
        <v>0</v>
      </c>
      <c r="BG177" s="248">
        <f>IF(N177="zákl. přenesená",J177,0)</f>
        <v>0</v>
      </c>
      <c r="BH177" s="248">
        <f>IF(N177="sníž. přenesená",J177,0)</f>
        <v>0</v>
      </c>
      <c r="BI177" s="248">
        <f>IF(N177="nulová",J177,0)</f>
        <v>0</v>
      </c>
      <c r="BJ177" s="24" t="s">
        <v>16</v>
      </c>
      <c r="BK177" s="248">
        <f>ROUND(I177*H177,2)</f>
        <v>0</v>
      </c>
      <c r="BL177" s="24" t="s">
        <v>364</v>
      </c>
      <c r="BM177" s="24" t="s">
        <v>2110</v>
      </c>
    </row>
    <row r="178" s="1" customFormat="1" ht="25.5" customHeight="1">
      <c r="B178" s="46"/>
      <c r="C178" s="237" t="s">
        <v>1118</v>
      </c>
      <c r="D178" s="237" t="s">
        <v>300</v>
      </c>
      <c r="E178" s="238" t="s">
        <v>2111</v>
      </c>
      <c r="F178" s="239" t="s">
        <v>2112</v>
      </c>
      <c r="G178" s="240" t="s">
        <v>318</v>
      </c>
      <c r="H178" s="241">
        <v>147</v>
      </c>
      <c r="I178" s="242"/>
      <c r="J178" s="243">
        <f>ROUND(I178*H178,2)</f>
        <v>0</v>
      </c>
      <c r="K178" s="239" t="s">
        <v>1899</v>
      </c>
      <c r="L178" s="72"/>
      <c r="M178" s="244" t="s">
        <v>21</v>
      </c>
      <c r="N178" s="245" t="s">
        <v>41</v>
      </c>
      <c r="O178" s="47"/>
      <c r="P178" s="246">
        <f>O178*H178</f>
        <v>0</v>
      </c>
      <c r="Q178" s="246">
        <v>0</v>
      </c>
      <c r="R178" s="246">
        <f>Q178*H178</f>
        <v>0</v>
      </c>
      <c r="S178" s="246">
        <v>0</v>
      </c>
      <c r="T178" s="247">
        <f>S178*H178</f>
        <v>0</v>
      </c>
      <c r="AR178" s="24" t="s">
        <v>364</v>
      </c>
      <c r="AT178" s="24" t="s">
        <v>300</v>
      </c>
      <c r="AU178" s="24" t="s">
        <v>78</v>
      </c>
      <c r="AY178" s="24" t="s">
        <v>298</v>
      </c>
      <c r="BE178" s="248">
        <f>IF(N178="základní",J178,0)</f>
        <v>0</v>
      </c>
      <c r="BF178" s="248">
        <f>IF(N178="snížená",J178,0)</f>
        <v>0</v>
      </c>
      <c r="BG178" s="248">
        <f>IF(N178="zákl. přenesená",J178,0)</f>
        <v>0</v>
      </c>
      <c r="BH178" s="248">
        <f>IF(N178="sníž. přenesená",J178,0)</f>
        <v>0</v>
      </c>
      <c r="BI178" s="248">
        <f>IF(N178="nulová",J178,0)</f>
        <v>0</v>
      </c>
      <c r="BJ178" s="24" t="s">
        <v>16</v>
      </c>
      <c r="BK178" s="248">
        <f>ROUND(I178*H178,2)</f>
        <v>0</v>
      </c>
      <c r="BL178" s="24" t="s">
        <v>364</v>
      </c>
      <c r="BM178" s="24" t="s">
        <v>2113</v>
      </c>
    </row>
    <row r="179" s="12" customFormat="1">
      <c r="B179" s="249"/>
      <c r="C179" s="250"/>
      <c r="D179" s="251" t="s">
        <v>306</v>
      </c>
      <c r="E179" s="252" t="s">
        <v>21</v>
      </c>
      <c r="F179" s="253" t="s">
        <v>2114</v>
      </c>
      <c r="G179" s="250"/>
      <c r="H179" s="254">
        <v>147</v>
      </c>
      <c r="I179" s="255"/>
      <c r="J179" s="250"/>
      <c r="K179" s="250"/>
      <c r="L179" s="256"/>
      <c r="M179" s="257"/>
      <c r="N179" s="258"/>
      <c r="O179" s="258"/>
      <c r="P179" s="258"/>
      <c r="Q179" s="258"/>
      <c r="R179" s="258"/>
      <c r="S179" s="258"/>
      <c r="T179" s="259"/>
      <c r="AT179" s="260" t="s">
        <v>306</v>
      </c>
      <c r="AU179" s="260" t="s">
        <v>78</v>
      </c>
      <c r="AV179" s="12" t="s">
        <v>78</v>
      </c>
      <c r="AW179" s="12" t="s">
        <v>33</v>
      </c>
      <c r="AX179" s="12" t="s">
        <v>16</v>
      </c>
      <c r="AY179" s="260" t="s">
        <v>298</v>
      </c>
    </row>
    <row r="180" s="1" customFormat="1" ht="25.5" customHeight="1">
      <c r="B180" s="46"/>
      <c r="C180" s="237" t="s">
        <v>1122</v>
      </c>
      <c r="D180" s="237" t="s">
        <v>300</v>
      </c>
      <c r="E180" s="238" t="s">
        <v>2115</v>
      </c>
      <c r="F180" s="239" t="s">
        <v>2116</v>
      </c>
      <c r="G180" s="240" t="s">
        <v>318</v>
      </c>
      <c r="H180" s="241">
        <v>60</v>
      </c>
      <c r="I180" s="242"/>
      <c r="J180" s="243">
        <f>ROUND(I180*H180,2)</f>
        <v>0</v>
      </c>
      <c r="K180" s="239" t="s">
        <v>1899</v>
      </c>
      <c r="L180" s="72"/>
      <c r="M180" s="244" t="s">
        <v>21</v>
      </c>
      <c r="N180" s="245" t="s">
        <v>41</v>
      </c>
      <c r="O180" s="47"/>
      <c r="P180" s="246">
        <f>O180*H180</f>
        <v>0</v>
      </c>
      <c r="Q180" s="246">
        <v>0</v>
      </c>
      <c r="R180" s="246">
        <f>Q180*H180</f>
        <v>0</v>
      </c>
      <c r="S180" s="246">
        <v>0</v>
      </c>
      <c r="T180" s="247">
        <f>S180*H180</f>
        <v>0</v>
      </c>
      <c r="AR180" s="24" t="s">
        <v>364</v>
      </c>
      <c r="AT180" s="24" t="s">
        <v>300</v>
      </c>
      <c r="AU180" s="24" t="s">
        <v>78</v>
      </c>
      <c r="AY180" s="24" t="s">
        <v>298</v>
      </c>
      <c r="BE180" s="248">
        <f>IF(N180="základní",J180,0)</f>
        <v>0</v>
      </c>
      <c r="BF180" s="248">
        <f>IF(N180="snížená",J180,0)</f>
        <v>0</v>
      </c>
      <c r="BG180" s="248">
        <f>IF(N180="zákl. přenesená",J180,0)</f>
        <v>0</v>
      </c>
      <c r="BH180" s="248">
        <f>IF(N180="sníž. přenesená",J180,0)</f>
        <v>0</v>
      </c>
      <c r="BI180" s="248">
        <f>IF(N180="nulová",J180,0)</f>
        <v>0</v>
      </c>
      <c r="BJ180" s="24" t="s">
        <v>16</v>
      </c>
      <c r="BK180" s="248">
        <f>ROUND(I180*H180,2)</f>
        <v>0</v>
      </c>
      <c r="BL180" s="24" t="s">
        <v>364</v>
      </c>
      <c r="BM180" s="24" t="s">
        <v>2117</v>
      </c>
    </row>
    <row r="181" s="12" customFormat="1">
      <c r="B181" s="249"/>
      <c r="C181" s="250"/>
      <c r="D181" s="251" t="s">
        <v>306</v>
      </c>
      <c r="E181" s="252" t="s">
        <v>21</v>
      </c>
      <c r="F181" s="253" t="s">
        <v>2118</v>
      </c>
      <c r="G181" s="250"/>
      <c r="H181" s="254">
        <v>60</v>
      </c>
      <c r="I181" s="255"/>
      <c r="J181" s="250"/>
      <c r="K181" s="250"/>
      <c r="L181" s="256"/>
      <c r="M181" s="257"/>
      <c r="N181" s="258"/>
      <c r="O181" s="258"/>
      <c r="P181" s="258"/>
      <c r="Q181" s="258"/>
      <c r="R181" s="258"/>
      <c r="S181" s="258"/>
      <c r="T181" s="259"/>
      <c r="AT181" s="260" t="s">
        <v>306</v>
      </c>
      <c r="AU181" s="260" t="s">
        <v>78</v>
      </c>
      <c r="AV181" s="12" t="s">
        <v>78</v>
      </c>
      <c r="AW181" s="12" t="s">
        <v>33</v>
      </c>
      <c r="AX181" s="12" t="s">
        <v>16</v>
      </c>
      <c r="AY181" s="260" t="s">
        <v>298</v>
      </c>
    </row>
    <row r="182" s="1" customFormat="1" ht="25.5" customHeight="1">
      <c r="B182" s="46"/>
      <c r="C182" s="237" t="s">
        <v>1126</v>
      </c>
      <c r="D182" s="237" t="s">
        <v>300</v>
      </c>
      <c r="E182" s="238" t="s">
        <v>2119</v>
      </c>
      <c r="F182" s="239" t="s">
        <v>2120</v>
      </c>
      <c r="G182" s="240" t="s">
        <v>318</v>
      </c>
      <c r="H182" s="241">
        <v>70</v>
      </c>
      <c r="I182" s="242"/>
      <c r="J182" s="243">
        <f>ROUND(I182*H182,2)</f>
        <v>0</v>
      </c>
      <c r="K182" s="239" t="s">
        <v>1899</v>
      </c>
      <c r="L182" s="72"/>
      <c r="M182" s="244" t="s">
        <v>21</v>
      </c>
      <c r="N182" s="245" t="s">
        <v>41</v>
      </c>
      <c r="O182" s="47"/>
      <c r="P182" s="246">
        <f>O182*H182</f>
        <v>0</v>
      </c>
      <c r="Q182" s="246">
        <v>0</v>
      </c>
      <c r="R182" s="246">
        <f>Q182*H182</f>
        <v>0</v>
      </c>
      <c r="S182" s="246">
        <v>0</v>
      </c>
      <c r="T182" s="247">
        <f>S182*H182</f>
        <v>0</v>
      </c>
      <c r="AR182" s="24" t="s">
        <v>364</v>
      </c>
      <c r="AT182" s="24" t="s">
        <v>300</v>
      </c>
      <c r="AU182" s="24" t="s">
        <v>78</v>
      </c>
      <c r="AY182" s="24" t="s">
        <v>298</v>
      </c>
      <c r="BE182" s="248">
        <f>IF(N182="základní",J182,0)</f>
        <v>0</v>
      </c>
      <c r="BF182" s="248">
        <f>IF(N182="snížená",J182,0)</f>
        <v>0</v>
      </c>
      <c r="BG182" s="248">
        <f>IF(N182="zákl. přenesená",J182,0)</f>
        <v>0</v>
      </c>
      <c r="BH182" s="248">
        <f>IF(N182="sníž. přenesená",J182,0)</f>
        <v>0</v>
      </c>
      <c r="BI182" s="248">
        <f>IF(N182="nulová",J182,0)</f>
        <v>0</v>
      </c>
      <c r="BJ182" s="24" t="s">
        <v>16</v>
      </c>
      <c r="BK182" s="248">
        <f>ROUND(I182*H182,2)</f>
        <v>0</v>
      </c>
      <c r="BL182" s="24" t="s">
        <v>364</v>
      </c>
      <c r="BM182" s="24" t="s">
        <v>2121</v>
      </c>
    </row>
    <row r="183" s="1" customFormat="1" ht="51" customHeight="1">
      <c r="B183" s="46"/>
      <c r="C183" s="237" t="s">
        <v>1130</v>
      </c>
      <c r="D183" s="237" t="s">
        <v>300</v>
      </c>
      <c r="E183" s="238" t="s">
        <v>2122</v>
      </c>
      <c r="F183" s="239" t="s">
        <v>2123</v>
      </c>
      <c r="G183" s="240" t="s">
        <v>341</v>
      </c>
      <c r="H183" s="241">
        <v>28</v>
      </c>
      <c r="I183" s="242"/>
      <c r="J183" s="243">
        <f>ROUND(I183*H183,2)</f>
        <v>0</v>
      </c>
      <c r="K183" s="239" t="s">
        <v>1899</v>
      </c>
      <c r="L183" s="72"/>
      <c r="M183" s="244" t="s">
        <v>21</v>
      </c>
      <c r="N183" s="245" t="s">
        <v>41</v>
      </c>
      <c r="O183" s="47"/>
      <c r="P183" s="246">
        <f>O183*H183</f>
        <v>0</v>
      </c>
      <c r="Q183" s="246">
        <v>0</v>
      </c>
      <c r="R183" s="246">
        <f>Q183*H183</f>
        <v>0</v>
      </c>
      <c r="S183" s="246">
        <v>0</v>
      </c>
      <c r="T183" s="247">
        <f>S183*H183</f>
        <v>0</v>
      </c>
      <c r="AR183" s="24" t="s">
        <v>364</v>
      </c>
      <c r="AT183" s="24" t="s">
        <v>300</v>
      </c>
      <c r="AU183" s="24" t="s">
        <v>78</v>
      </c>
      <c r="AY183" s="24" t="s">
        <v>298</v>
      </c>
      <c r="BE183" s="248">
        <f>IF(N183="základní",J183,0)</f>
        <v>0</v>
      </c>
      <c r="BF183" s="248">
        <f>IF(N183="snížená",J183,0)</f>
        <v>0</v>
      </c>
      <c r="BG183" s="248">
        <f>IF(N183="zákl. přenesená",J183,0)</f>
        <v>0</v>
      </c>
      <c r="BH183" s="248">
        <f>IF(N183="sníž. přenesená",J183,0)</f>
        <v>0</v>
      </c>
      <c r="BI183" s="248">
        <f>IF(N183="nulová",J183,0)</f>
        <v>0</v>
      </c>
      <c r="BJ183" s="24" t="s">
        <v>16</v>
      </c>
      <c r="BK183" s="248">
        <f>ROUND(I183*H183,2)</f>
        <v>0</v>
      </c>
      <c r="BL183" s="24" t="s">
        <v>364</v>
      </c>
      <c r="BM183" s="24" t="s">
        <v>2124</v>
      </c>
    </row>
    <row r="184" s="12" customFormat="1">
      <c r="B184" s="249"/>
      <c r="C184" s="250"/>
      <c r="D184" s="251" t="s">
        <v>306</v>
      </c>
      <c r="E184" s="252" t="s">
        <v>21</v>
      </c>
      <c r="F184" s="253" t="s">
        <v>491</v>
      </c>
      <c r="G184" s="250"/>
      <c r="H184" s="254">
        <v>28</v>
      </c>
      <c r="I184" s="255"/>
      <c r="J184" s="250"/>
      <c r="K184" s="250"/>
      <c r="L184" s="256"/>
      <c r="M184" s="257"/>
      <c r="N184" s="258"/>
      <c r="O184" s="258"/>
      <c r="P184" s="258"/>
      <c r="Q184" s="258"/>
      <c r="R184" s="258"/>
      <c r="S184" s="258"/>
      <c r="T184" s="259"/>
      <c r="AT184" s="260" t="s">
        <v>306</v>
      </c>
      <c r="AU184" s="260" t="s">
        <v>78</v>
      </c>
      <c r="AV184" s="12" t="s">
        <v>78</v>
      </c>
      <c r="AW184" s="12" t="s">
        <v>33</v>
      </c>
      <c r="AX184" s="12" t="s">
        <v>16</v>
      </c>
      <c r="AY184" s="260" t="s">
        <v>298</v>
      </c>
    </row>
    <row r="185" s="1" customFormat="1" ht="51" customHeight="1">
      <c r="B185" s="46"/>
      <c r="C185" s="237" t="s">
        <v>1134</v>
      </c>
      <c r="D185" s="237" t="s">
        <v>300</v>
      </c>
      <c r="E185" s="238" t="s">
        <v>2125</v>
      </c>
      <c r="F185" s="239" t="s">
        <v>1584</v>
      </c>
      <c r="G185" s="240" t="s">
        <v>341</v>
      </c>
      <c r="H185" s="241">
        <v>36</v>
      </c>
      <c r="I185" s="242"/>
      <c r="J185" s="243">
        <f>ROUND(I185*H185,2)</f>
        <v>0</v>
      </c>
      <c r="K185" s="239" t="s">
        <v>1899</v>
      </c>
      <c r="L185" s="72"/>
      <c r="M185" s="244" t="s">
        <v>21</v>
      </c>
      <c r="N185" s="245" t="s">
        <v>41</v>
      </c>
      <c r="O185" s="47"/>
      <c r="P185" s="246">
        <f>O185*H185</f>
        <v>0</v>
      </c>
      <c r="Q185" s="246">
        <v>0</v>
      </c>
      <c r="R185" s="246">
        <f>Q185*H185</f>
        <v>0</v>
      </c>
      <c r="S185" s="246">
        <v>0</v>
      </c>
      <c r="T185" s="247">
        <f>S185*H185</f>
        <v>0</v>
      </c>
      <c r="AR185" s="24" t="s">
        <v>364</v>
      </c>
      <c r="AT185" s="24" t="s">
        <v>300</v>
      </c>
      <c r="AU185" s="24" t="s">
        <v>78</v>
      </c>
      <c r="AY185" s="24" t="s">
        <v>298</v>
      </c>
      <c r="BE185" s="248">
        <f>IF(N185="základní",J185,0)</f>
        <v>0</v>
      </c>
      <c r="BF185" s="248">
        <f>IF(N185="snížená",J185,0)</f>
        <v>0</v>
      </c>
      <c r="BG185" s="248">
        <f>IF(N185="zákl. přenesená",J185,0)</f>
        <v>0</v>
      </c>
      <c r="BH185" s="248">
        <f>IF(N185="sníž. přenesená",J185,0)</f>
        <v>0</v>
      </c>
      <c r="BI185" s="248">
        <f>IF(N185="nulová",J185,0)</f>
        <v>0</v>
      </c>
      <c r="BJ185" s="24" t="s">
        <v>16</v>
      </c>
      <c r="BK185" s="248">
        <f>ROUND(I185*H185,2)</f>
        <v>0</v>
      </c>
      <c r="BL185" s="24" t="s">
        <v>364</v>
      </c>
      <c r="BM185" s="24" t="s">
        <v>2126</v>
      </c>
    </row>
    <row r="186" s="1" customFormat="1" ht="51" customHeight="1">
      <c r="B186" s="46"/>
      <c r="C186" s="237" t="s">
        <v>1138</v>
      </c>
      <c r="D186" s="237" t="s">
        <v>300</v>
      </c>
      <c r="E186" s="238" t="s">
        <v>2127</v>
      </c>
      <c r="F186" s="239" t="s">
        <v>2128</v>
      </c>
      <c r="G186" s="240" t="s">
        <v>341</v>
      </c>
      <c r="H186" s="241">
        <v>6</v>
      </c>
      <c r="I186" s="242"/>
      <c r="J186" s="243">
        <f>ROUND(I186*H186,2)</f>
        <v>0</v>
      </c>
      <c r="K186" s="239" t="s">
        <v>1899</v>
      </c>
      <c r="L186" s="72"/>
      <c r="M186" s="244" t="s">
        <v>21</v>
      </c>
      <c r="N186" s="245" t="s">
        <v>41</v>
      </c>
      <c r="O186" s="47"/>
      <c r="P186" s="246">
        <f>O186*H186</f>
        <v>0</v>
      </c>
      <c r="Q186" s="246">
        <v>0</v>
      </c>
      <c r="R186" s="246">
        <f>Q186*H186</f>
        <v>0</v>
      </c>
      <c r="S186" s="246">
        <v>0</v>
      </c>
      <c r="T186" s="247">
        <f>S186*H186</f>
        <v>0</v>
      </c>
      <c r="AR186" s="24" t="s">
        <v>364</v>
      </c>
      <c r="AT186" s="24" t="s">
        <v>300</v>
      </c>
      <c r="AU186" s="24" t="s">
        <v>78</v>
      </c>
      <c r="AY186" s="24" t="s">
        <v>298</v>
      </c>
      <c r="BE186" s="248">
        <f>IF(N186="základní",J186,0)</f>
        <v>0</v>
      </c>
      <c r="BF186" s="248">
        <f>IF(N186="snížená",J186,0)</f>
        <v>0</v>
      </c>
      <c r="BG186" s="248">
        <f>IF(N186="zákl. přenesená",J186,0)</f>
        <v>0</v>
      </c>
      <c r="BH186" s="248">
        <f>IF(N186="sníž. přenesená",J186,0)</f>
        <v>0</v>
      </c>
      <c r="BI186" s="248">
        <f>IF(N186="nulová",J186,0)</f>
        <v>0</v>
      </c>
      <c r="BJ186" s="24" t="s">
        <v>16</v>
      </c>
      <c r="BK186" s="248">
        <f>ROUND(I186*H186,2)</f>
        <v>0</v>
      </c>
      <c r="BL186" s="24" t="s">
        <v>364</v>
      </c>
      <c r="BM186" s="24" t="s">
        <v>2129</v>
      </c>
    </row>
    <row r="187" s="1" customFormat="1" ht="51" customHeight="1">
      <c r="B187" s="46"/>
      <c r="C187" s="237" t="s">
        <v>1142</v>
      </c>
      <c r="D187" s="237" t="s">
        <v>300</v>
      </c>
      <c r="E187" s="238" t="s">
        <v>2130</v>
      </c>
      <c r="F187" s="239" t="s">
        <v>2131</v>
      </c>
      <c r="G187" s="240" t="s">
        <v>341</v>
      </c>
      <c r="H187" s="241">
        <v>10</v>
      </c>
      <c r="I187" s="242"/>
      <c r="J187" s="243">
        <f>ROUND(I187*H187,2)</f>
        <v>0</v>
      </c>
      <c r="K187" s="239" t="s">
        <v>1899</v>
      </c>
      <c r="L187" s="72"/>
      <c r="M187" s="244" t="s">
        <v>21</v>
      </c>
      <c r="N187" s="245" t="s">
        <v>41</v>
      </c>
      <c r="O187" s="47"/>
      <c r="P187" s="246">
        <f>O187*H187</f>
        <v>0</v>
      </c>
      <c r="Q187" s="246">
        <v>0</v>
      </c>
      <c r="R187" s="246">
        <f>Q187*H187</f>
        <v>0</v>
      </c>
      <c r="S187" s="246">
        <v>0</v>
      </c>
      <c r="T187" s="247">
        <f>S187*H187</f>
        <v>0</v>
      </c>
      <c r="AR187" s="24" t="s">
        <v>364</v>
      </c>
      <c r="AT187" s="24" t="s">
        <v>300</v>
      </c>
      <c r="AU187" s="24" t="s">
        <v>78</v>
      </c>
      <c r="AY187" s="24" t="s">
        <v>298</v>
      </c>
      <c r="BE187" s="248">
        <f>IF(N187="základní",J187,0)</f>
        <v>0</v>
      </c>
      <c r="BF187" s="248">
        <f>IF(N187="snížená",J187,0)</f>
        <v>0</v>
      </c>
      <c r="BG187" s="248">
        <f>IF(N187="zákl. přenesená",J187,0)</f>
        <v>0</v>
      </c>
      <c r="BH187" s="248">
        <f>IF(N187="sníž. přenesená",J187,0)</f>
        <v>0</v>
      </c>
      <c r="BI187" s="248">
        <f>IF(N187="nulová",J187,0)</f>
        <v>0</v>
      </c>
      <c r="BJ187" s="24" t="s">
        <v>16</v>
      </c>
      <c r="BK187" s="248">
        <f>ROUND(I187*H187,2)</f>
        <v>0</v>
      </c>
      <c r="BL187" s="24" t="s">
        <v>364</v>
      </c>
      <c r="BM187" s="24" t="s">
        <v>2132</v>
      </c>
    </row>
    <row r="188" s="1" customFormat="1" ht="51" customHeight="1">
      <c r="B188" s="46"/>
      <c r="C188" s="237" t="s">
        <v>1146</v>
      </c>
      <c r="D188" s="237" t="s">
        <v>300</v>
      </c>
      <c r="E188" s="238" t="s">
        <v>2133</v>
      </c>
      <c r="F188" s="239" t="s">
        <v>2134</v>
      </c>
      <c r="G188" s="240" t="s">
        <v>341</v>
      </c>
      <c r="H188" s="241">
        <v>12</v>
      </c>
      <c r="I188" s="242"/>
      <c r="J188" s="243">
        <f>ROUND(I188*H188,2)</f>
        <v>0</v>
      </c>
      <c r="K188" s="239" t="s">
        <v>1899</v>
      </c>
      <c r="L188" s="72"/>
      <c r="M188" s="244" t="s">
        <v>21</v>
      </c>
      <c r="N188" s="245" t="s">
        <v>41</v>
      </c>
      <c r="O188" s="47"/>
      <c r="P188" s="246">
        <f>O188*H188</f>
        <v>0</v>
      </c>
      <c r="Q188" s="246">
        <v>0</v>
      </c>
      <c r="R188" s="246">
        <f>Q188*H188</f>
        <v>0</v>
      </c>
      <c r="S188" s="246">
        <v>0</v>
      </c>
      <c r="T188" s="247">
        <f>S188*H188</f>
        <v>0</v>
      </c>
      <c r="AR188" s="24" t="s">
        <v>364</v>
      </c>
      <c r="AT188" s="24" t="s">
        <v>300</v>
      </c>
      <c r="AU188" s="24" t="s">
        <v>78</v>
      </c>
      <c r="AY188" s="24" t="s">
        <v>298</v>
      </c>
      <c r="BE188" s="248">
        <f>IF(N188="základní",J188,0)</f>
        <v>0</v>
      </c>
      <c r="BF188" s="248">
        <f>IF(N188="snížená",J188,0)</f>
        <v>0</v>
      </c>
      <c r="BG188" s="248">
        <f>IF(N188="zákl. přenesená",J188,0)</f>
        <v>0</v>
      </c>
      <c r="BH188" s="248">
        <f>IF(N188="sníž. přenesená",J188,0)</f>
        <v>0</v>
      </c>
      <c r="BI188" s="248">
        <f>IF(N188="nulová",J188,0)</f>
        <v>0</v>
      </c>
      <c r="BJ188" s="24" t="s">
        <v>16</v>
      </c>
      <c r="BK188" s="248">
        <f>ROUND(I188*H188,2)</f>
        <v>0</v>
      </c>
      <c r="BL188" s="24" t="s">
        <v>364</v>
      </c>
      <c r="BM188" s="24" t="s">
        <v>2135</v>
      </c>
    </row>
    <row r="189" s="1" customFormat="1" ht="51" customHeight="1">
      <c r="B189" s="46"/>
      <c r="C189" s="237" t="s">
        <v>1150</v>
      </c>
      <c r="D189" s="237" t="s">
        <v>300</v>
      </c>
      <c r="E189" s="238" t="s">
        <v>2136</v>
      </c>
      <c r="F189" s="239" t="s">
        <v>2137</v>
      </c>
      <c r="G189" s="240" t="s">
        <v>341</v>
      </c>
      <c r="H189" s="241">
        <v>20</v>
      </c>
      <c r="I189" s="242"/>
      <c r="J189" s="243">
        <f>ROUND(I189*H189,2)</f>
        <v>0</v>
      </c>
      <c r="K189" s="239" t="s">
        <v>1899</v>
      </c>
      <c r="L189" s="72"/>
      <c r="M189" s="244" t="s">
        <v>21</v>
      </c>
      <c r="N189" s="245" t="s">
        <v>41</v>
      </c>
      <c r="O189" s="47"/>
      <c r="P189" s="246">
        <f>O189*H189</f>
        <v>0</v>
      </c>
      <c r="Q189" s="246">
        <v>0</v>
      </c>
      <c r="R189" s="246">
        <f>Q189*H189</f>
        <v>0</v>
      </c>
      <c r="S189" s="246">
        <v>0</v>
      </c>
      <c r="T189" s="247">
        <f>S189*H189</f>
        <v>0</v>
      </c>
      <c r="AR189" s="24" t="s">
        <v>364</v>
      </c>
      <c r="AT189" s="24" t="s">
        <v>300</v>
      </c>
      <c r="AU189" s="24" t="s">
        <v>78</v>
      </c>
      <c r="AY189" s="24" t="s">
        <v>298</v>
      </c>
      <c r="BE189" s="248">
        <f>IF(N189="základní",J189,0)</f>
        <v>0</v>
      </c>
      <c r="BF189" s="248">
        <f>IF(N189="snížená",J189,0)</f>
        <v>0</v>
      </c>
      <c r="BG189" s="248">
        <f>IF(N189="zákl. přenesená",J189,0)</f>
        <v>0</v>
      </c>
      <c r="BH189" s="248">
        <f>IF(N189="sníž. přenesená",J189,0)</f>
        <v>0</v>
      </c>
      <c r="BI189" s="248">
        <f>IF(N189="nulová",J189,0)</f>
        <v>0</v>
      </c>
      <c r="BJ189" s="24" t="s">
        <v>16</v>
      </c>
      <c r="BK189" s="248">
        <f>ROUND(I189*H189,2)</f>
        <v>0</v>
      </c>
      <c r="BL189" s="24" t="s">
        <v>364</v>
      </c>
      <c r="BM189" s="24" t="s">
        <v>2138</v>
      </c>
    </row>
    <row r="190" s="1" customFormat="1" ht="51" customHeight="1">
      <c r="B190" s="46"/>
      <c r="C190" s="237" t="s">
        <v>1154</v>
      </c>
      <c r="D190" s="237" t="s">
        <v>300</v>
      </c>
      <c r="E190" s="238" t="s">
        <v>2139</v>
      </c>
      <c r="F190" s="239" t="s">
        <v>2140</v>
      </c>
      <c r="G190" s="240" t="s">
        <v>341</v>
      </c>
      <c r="H190" s="241">
        <v>2</v>
      </c>
      <c r="I190" s="242"/>
      <c r="J190" s="243">
        <f>ROUND(I190*H190,2)</f>
        <v>0</v>
      </c>
      <c r="K190" s="239" t="s">
        <v>1899</v>
      </c>
      <c r="L190" s="72"/>
      <c r="M190" s="244" t="s">
        <v>21</v>
      </c>
      <c r="N190" s="245" t="s">
        <v>41</v>
      </c>
      <c r="O190" s="47"/>
      <c r="P190" s="246">
        <f>O190*H190</f>
        <v>0</v>
      </c>
      <c r="Q190" s="246">
        <v>0</v>
      </c>
      <c r="R190" s="246">
        <f>Q190*H190</f>
        <v>0</v>
      </c>
      <c r="S190" s="246">
        <v>0</v>
      </c>
      <c r="T190" s="247">
        <f>S190*H190</f>
        <v>0</v>
      </c>
      <c r="AR190" s="24" t="s">
        <v>364</v>
      </c>
      <c r="AT190" s="24" t="s">
        <v>300</v>
      </c>
      <c r="AU190" s="24" t="s">
        <v>78</v>
      </c>
      <c r="AY190" s="24" t="s">
        <v>298</v>
      </c>
      <c r="BE190" s="248">
        <f>IF(N190="základní",J190,0)</f>
        <v>0</v>
      </c>
      <c r="BF190" s="248">
        <f>IF(N190="snížená",J190,0)</f>
        <v>0</v>
      </c>
      <c r="BG190" s="248">
        <f>IF(N190="zákl. přenesená",J190,0)</f>
        <v>0</v>
      </c>
      <c r="BH190" s="248">
        <f>IF(N190="sníž. přenesená",J190,0)</f>
        <v>0</v>
      </c>
      <c r="BI190" s="248">
        <f>IF(N190="nulová",J190,0)</f>
        <v>0</v>
      </c>
      <c r="BJ190" s="24" t="s">
        <v>16</v>
      </c>
      <c r="BK190" s="248">
        <f>ROUND(I190*H190,2)</f>
        <v>0</v>
      </c>
      <c r="BL190" s="24" t="s">
        <v>364</v>
      </c>
      <c r="BM190" s="24" t="s">
        <v>2141</v>
      </c>
    </row>
    <row r="191" s="1" customFormat="1" ht="38.25" customHeight="1">
      <c r="B191" s="46"/>
      <c r="C191" s="284" t="s">
        <v>1158</v>
      </c>
      <c r="D191" s="284" t="s">
        <v>333</v>
      </c>
      <c r="E191" s="285" t="s">
        <v>2142</v>
      </c>
      <c r="F191" s="286" t="s">
        <v>2143</v>
      </c>
      <c r="G191" s="287" t="s">
        <v>318</v>
      </c>
      <c r="H191" s="288">
        <v>78</v>
      </c>
      <c r="I191" s="289"/>
      <c r="J191" s="290">
        <f>ROUND(I191*H191,2)</f>
        <v>0</v>
      </c>
      <c r="K191" s="286" t="s">
        <v>21</v>
      </c>
      <c r="L191" s="291"/>
      <c r="M191" s="292" t="s">
        <v>21</v>
      </c>
      <c r="N191" s="293" t="s">
        <v>41</v>
      </c>
      <c r="O191" s="47"/>
      <c r="P191" s="246">
        <f>O191*H191</f>
        <v>0</v>
      </c>
      <c r="Q191" s="246">
        <v>0</v>
      </c>
      <c r="R191" s="246">
        <f>Q191*H191</f>
        <v>0</v>
      </c>
      <c r="S191" s="246">
        <v>0</v>
      </c>
      <c r="T191" s="247">
        <f>S191*H191</f>
        <v>0</v>
      </c>
      <c r="AR191" s="24" t="s">
        <v>370</v>
      </c>
      <c r="AT191" s="24" t="s">
        <v>333</v>
      </c>
      <c r="AU191" s="24" t="s">
        <v>78</v>
      </c>
      <c r="AY191" s="24" t="s">
        <v>298</v>
      </c>
      <c r="BE191" s="248">
        <f>IF(N191="základní",J191,0)</f>
        <v>0</v>
      </c>
      <c r="BF191" s="248">
        <f>IF(N191="snížená",J191,0)</f>
        <v>0</v>
      </c>
      <c r="BG191" s="248">
        <f>IF(N191="zákl. přenesená",J191,0)</f>
        <v>0</v>
      </c>
      <c r="BH191" s="248">
        <f>IF(N191="sníž. přenesená",J191,0)</f>
        <v>0</v>
      </c>
      <c r="BI191" s="248">
        <f>IF(N191="nulová",J191,0)</f>
        <v>0</v>
      </c>
      <c r="BJ191" s="24" t="s">
        <v>16</v>
      </c>
      <c r="BK191" s="248">
        <f>ROUND(I191*H191,2)</f>
        <v>0</v>
      </c>
      <c r="BL191" s="24" t="s">
        <v>370</v>
      </c>
      <c r="BM191" s="24" t="s">
        <v>2144</v>
      </c>
    </row>
    <row r="192" s="12" customFormat="1">
      <c r="B192" s="249"/>
      <c r="C192" s="250"/>
      <c r="D192" s="251" t="s">
        <v>306</v>
      </c>
      <c r="E192" s="252" t="s">
        <v>21</v>
      </c>
      <c r="F192" s="253" t="s">
        <v>2027</v>
      </c>
      <c r="G192" s="250"/>
      <c r="H192" s="254">
        <v>78</v>
      </c>
      <c r="I192" s="255"/>
      <c r="J192" s="250"/>
      <c r="K192" s="250"/>
      <c r="L192" s="256"/>
      <c r="M192" s="257"/>
      <c r="N192" s="258"/>
      <c r="O192" s="258"/>
      <c r="P192" s="258"/>
      <c r="Q192" s="258"/>
      <c r="R192" s="258"/>
      <c r="S192" s="258"/>
      <c r="T192" s="259"/>
      <c r="AT192" s="260" t="s">
        <v>306</v>
      </c>
      <c r="AU192" s="260" t="s">
        <v>78</v>
      </c>
      <c r="AV192" s="12" t="s">
        <v>78</v>
      </c>
      <c r="AW192" s="12" t="s">
        <v>33</v>
      </c>
      <c r="AX192" s="12" t="s">
        <v>16</v>
      </c>
      <c r="AY192" s="260" t="s">
        <v>298</v>
      </c>
    </row>
    <row r="193" s="1" customFormat="1" ht="38.25" customHeight="1">
      <c r="B193" s="46"/>
      <c r="C193" s="284" t="s">
        <v>1162</v>
      </c>
      <c r="D193" s="284" t="s">
        <v>333</v>
      </c>
      <c r="E193" s="285" t="s">
        <v>2145</v>
      </c>
      <c r="F193" s="286" t="s">
        <v>2146</v>
      </c>
      <c r="G193" s="287" t="s">
        <v>318</v>
      </c>
      <c r="H193" s="288">
        <v>30</v>
      </c>
      <c r="I193" s="289"/>
      <c r="J193" s="290">
        <f>ROUND(I193*H193,2)</f>
        <v>0</v>
      </c>
      <c r="K193" s="286" t="s">
        <v>1394</v>
      </c>
      <c r="L193" s="291"/>
      <c r="M193" s="292" t="s">
        <v>21</v>
      </c>
      <c r="N193" s="293" t="s">
        <v>41</v>
      </c>
      <c r="O193" s="47"/>
      <c r="P193" s="246">
        <f>O193*H193</f>
        <v>0</v>
      </c>
      <c r="Q193" s="246">
        <v>0</v>
      </c>
      <c r="R193" s="246">
        <f>Q193*H193</f>
        <v>0</v>
      </c>
      <c r="S193" s="246">
        <v>0</v>
      </c>
      <c r="T193" s="247">
        <f>S193*H193</f>
        <v>0</v>
      </c>
      <c r="AR193" s="24" t="s">
        <v>370</v>
      </c>
      <c r="AT193" s="24" t="s">
        <v>333</v>
      </c>
      <c r="AU193" s="24" t="s">
        <v>78</v>
      </c>
      <c r="AY193" s="24" t="s">
        <v>298</v>
      </c>
      <c r="BE193" s="248">
        <f>IF(N193="základní",J193,0)</f>
        <v>0</v>
      </c>
      <c r="BF193" s="248">
        <f>IF(N193="snížená",J193,0)</f>
        <v>0</v>
      </c>
      <c r="BG193" s="248">
        <f>IF(N193="zákl. přenesená",J193,0)</f>
        <v>0</v>
      </c>
      <c r="BH193" s="248">
        <f>IF(N193="sníž. přenesená",J193,0)</f>
        <v>0</v>
      </c>
      <c r="BI193" s="248">
        <f>IF(N193="nulová",J193,0)</f>
        <v>0</v>
      </c>
      <c r="BJ193" s="24" t="s">
        <v>16</v>
      </c>
      <c r="BK193" s="248">
        <f>ROUND(I193*H193,2)</f>
        <v>0</v>
      </c>
      <c r="BL193" s="24" t="s">
        <v>370</v>
      </c>
      <c r="BM193" s="24" t="s">
        <v>2147</v>
      </c>
    </row>
    <row r="194" s="1" customFormat="1" ht="25.5" customHeight="1">
      <c r="B194" s="46"/>
      <c r="C194" s="284" t="s">
        <v>1166</v>
      </c>
      <c r="D194" s="284" t="s">
        <v>333</v>
      </c>
      <c r="E194" s="285" t="s">
        <v>2148</v>
      </c>
      <c r="F194" s="286" t="s">
        <v>2149</v>
      </c>
      <c r="G194" s="287" t="s">
        <v>318</v>
      </c>
      <c r="H194" s="288">
        <v>252</v>
      </c>
      <c r="I194" s="289"/>
      <c r="J194" s="290">
        <f>ROUND(I194*H194,2)</f>
        <v>0</v>
      </c>
      <c r="K194" s="286" t="s">
        <v>21</v>
      </c>
      <c r="L194" s="291"/>
      <c r="M194" s="292" t="s">
        <v>21</v>
      </c>
      <c r="N194" s="293" t="s">
        <v>41</v>
      </c>
      <c r="O194" s="47"/>
      <c r="P194" s="246">
        <f>O194*H194</f>
        <v>0</v>
      </c>
      <c r="Q194" s="246">
        <v>0</v>
      </c>
      <c r="R194" s="246">
        <f>Q194*H194</f>
        <v>0</v>
      </c>
      <c r="S194" s="246">
        <v>0</v>
      </c>
      <c r="T194" s="247">
        <f>S194*H194</f>
        <v>0</v>
      </c>
      <c r="AR194" s="24" t="s">
        <v>370</v>
      </c>
      <c r="AT194" s="24" t="s">
        <v>333</v>
      </c>
      <c r="AU194" s="24" t="s">
        <v>78</v>
      </c>
      <c r="AY194" s="24" t="s">
        <v>298</v>
      </c>
      <c r="BE194" s="248">
        <f>IF(N194="základní",J194,0)</f>
        <v>0</v>
      </c>
      <c r="BF194" s="248">
        <f>IF(N194="snížená",J194,0)</f>
        <v>0</v>
      </c>
      <c r="BG194" s="248">
        <f>IF(N194="zákl. přenesená",J194,0)</f>
        <v>0</v>
      </c>
      <c r="BH194" s="248">
        <f>IF(N194="sníž. přenesená",J194,0)</f>
        <v>0</v>
      </c>
      <c r="BI194" s="248">
        <f>IF(N194="nulová",J194,0)</f>
        <v>0</v>
      </c>
      <c r="BJ194" s="24" t="s">
        <v>16</v>
      </c>
      <c r="BK194" s="248">
        <f>ROUND(I194*H194,2)</f>
        <v>0</v>
      </c>
      <c r="BL194" s="24" t="s">
        <v>370</v>
      </c>
      <c r="BM194" s="24" t="s">
        <v>2150</v>
      </c>
    </row>
    <row r="195" s="12" customFormat="1">
      <c r="B195" s="249"/>
      <c r="C195" s="250"/>
      <c r="D195" s="251" t="s">
        <v>306</v>
      </c>
      <c r="E195" s="252" t="s">
        <v>21</v>
      </c>
      <c r="F195" s="253" t="s">
        <v>2151</v>
      </c>
      <c r="G195" s="250"/>
      <c r="H195" s="254">
        <v>252</v>
      </c>
      <c r="I195" s="255"/>
      <c r="J195" s="250"/>
      <c r="K195" s="250"/>
      <c r="L195" s="256"/>
      <c r="M195" s="257"/>
      <c r="N195" s="258"/>
      <c r="O195" s="258"/>
      <c r="P195" s="258"/>
      <c r="Q195" s="258"/>
      <c r="R195" s="258"/>
      <c r="S195" s="258"/>
      <c r="T195" s="259"/>
      <c r="AT195" s="260" t="s">
        <v>306</v>
      </c>
      <c r="AU195" s="260" t="s">
        <v>78</v>
      </c>
      <c r="AV195" s="12" t="s">
        <v>78</v>
      </c>
      <c r="AW195" s="12" t="s">
        <v>33</v>
      </c>
      <c r="AX195" s="12" t="s">
        <v>16</v>
      </c>
      <c r="AY195" s="260" t="s">
        <v>298</v>
      </c>
    </row>
    <row r="196" s="1" customFormat="1" ht="25.5" customHeight="1">
      <c r="B196" s="46"/>
      <c r="C196" s="284" t="s">
        <v>1170</v>
      </c>
      <c r="D196" s="284" t="s">
        <v>333</v>
      </c>
      <c r="E196" s="285" t="s">
        <v>2152</v>
      </c>
      <c r="F196" s="286" t="s">
        <v>2153</v>
      </c>
      <c r="G196" s="287" t="s">
        <v>318</v>
      </c>
      <c r="H196" s="288">
        <v>50</v>
      </c>
      <c r="I196" s="289"/>
      <c r="J196" s="290">
        <f>ROUND(I196*H196,2)</f>
        <v>0</v>
      </c>
      <c r="K196" s="286" t="s">
        <v>21</v>
      </c>
      <c r="L196" s="291"/>
      <c r="M196" s="292" t="s">
        <v>21</v>
      </c>
      <c r="N196" s="293" t="s">
        <v>41</v>
      </c>
      <c r="O196" s="47"/>
      <c r="P196" s="246">
        <f>O196*H196</f>
        <v>0</v>
      </c>
      <c r="Q196" s="246">
        <v>0</v>
      </c>
      <c r="R196" s="246">
        <f>Q196*H196</f>
        <v>0</v>
      </c>
      <c r="S196" s="246">
        <v>0</v>
      </c>
      <c r="T196" s="247">
        <f>S196*H196</f>
        <v>0</v>
      </c>
      <c r="AR196" s="24" t="s">
        <v>370</v>
      </c>
      <c r="AT196" s="24" t="s">
        <v>333</v>
      </c>
      <c r="AU196" s="24" t="s">
        <v>78</v>
      </c>
      <c r="AY196" s="24" t="s">
        <v>298</v>
      </c>
      <c r="BE196" s="248">
        <f>IF(N196="základní",J196,0)</f>
        <v>0</v>
      </c>
      <c r="BF196" s="248">
        <f>IF(N196="snížená",J196,0)</f>
        <v>0</v>
      </c>
      <c r="BG196" s="248">
        <f>IF(N196="zákl. přenesená",J196,0)</f>
        <v>0</v>
      </c>
      <c r="BH196" s="248">
        <f>IF(N196="sníž. přenesená",J196,0)</f>
        <v>0</v>
      </c>
      <c r="BI196" s="248">
        <f>IF(N196="nulová",J196,0)</f>
        <v>0</v>
      </c>
      <c r="BJ196" s="24" t="s">
        <v>16</v>
      </c>
      <c r="BK196" s="248">
        <f>ROUND(I196*H196,2)</f>
        <v>0</v>
      </c>
      <c r="BL196" s="24" t="s">
        <v>370</v>
      </c>
      <c r="BM196" s="24" t="s">
        <v>2154</v>
      </c>
    </row>
    <row r="197" s="1" customFormat="1" ht="25.5" customHeight="1">
      <c r="B197" s="46"/>
      <c r="C197" s="284" t="s">
        <v>1174</v>
      </c>
      <c r="D197" s="284" t="s">
        <v>333</v>
      </c>
      <c r="E197" s="285" t="s">
        <v>2155</v>
      </c>
      <c r="F197" s="286" t="s">
        <v>2156</v>
      </c>
      <c r="G197" s="287" t="s">
        <v>318</v>
      </c>
      <c r="H197" s="288">
        <v>15</v>
      </c>
      <c r="I197" s="289"/>
      <c r="J197" s="290">
        <f>ROUND(I197*H197,2)</f>
        <v>0</v>
      </c>
      <c r="K197" s="286" t="s">
        <v>21</v>
      </c>
      <c r="L197" s="291"/>
      <c r="M197" s="292" t="s">
        <v>21</v>
      </c>
      <c r="N197" s="293" t="s">
        <v>41</v>
      </c>
      <c r="O197" s="47"/>
      <c r="P197" s="246">
        <f>O197*H197</f>
        <v>0</v>
      </c>
      <c r="Q197" s="246">
        <v>0</v>
      </c>
      <c r="R197" s="246">
        <f>Q197*H197</f>
        <v>0</v>
      </c>
      <c r="S197" s="246">
        <v>0</v>
      </c>
      <c r="T197" s="247">
        <f>S197*H197</f>
        <v>0</v>
      </c>
      <c r="AR197" s="24" t="s">
        <v>370</v>
      </c>
      <c r="AT197" s="24" t="s">
        <v>333</v>
      </c>
      <c r="AU197" s="24" t="s">
        <v>78</v>
      </c>
      <c r="AY197" s="24" t="s">
        <v>298</v>
      </c>
      <c r="BE197" s="248">
        <f>IF(N197="základní",J197,0)</f>
        <v>0</v>
      </c>
      <c r="BF197" s="248">
        <f>IF(N197="snížená",J197,0)</f>
        <v>0</v>
      </c>
      <c r="BG197" s="248">
        <f>IF(N197="zákl. přenesená",J197,0)</f>
        <v>0</v>
      </c>
      <c r="BH197" s="248">
        <f>IF(N197="sníž. přenesená",J197,0)</f>
        <v>0</v>
      </c>
      <c r="BI197" s="248">
        <f>IF(N197="nulová",J197,0)</f>
        <v>0</v>
      </c>
      <c r="BJ197" s="24" t="s">
        <v>16</v>
      </c>
      <c r="BK197" s="248">
        <f>ROUND(I197*H197,2)</f>
        <v>0</v>
      </c>
      <c r="BL197" s="24" t="s">
        <v>370</v>
      </c>
      <c r="BM197" s="24" t="s">
        <v>2157</v>
      </c>
    </row>
    <row r="198" s="1" customFormat="1" ht="25.5" customHeight="1">
      <c r="B198" s="46"/>
      <c r="C198" s="284" t="s">
        <v>1178</v>
      </c>
      <c r="D198" s="284" t="s">
        <v>333</v>
      </c>
      <c r="E198" s="285" t="s">
        <v>2158</v>
      </c>
      <c r="F198" s="286" t="s">
        <v>2159</v>
      </c>
      <c r="G198" s="287" t="s">
        <v>318</v>
      </c>
      <c r="H198" s="288">
        <v>130</v>
      </c>
      <c r="I198" s="289"/>
      <c r="J198" s="290">
        <f>ROUND(I198*H198,2)</f>
        <v>0</v>
      </c>
      <c r="K198" s="286" t="s">
        <v>21</v>
      </c>
      <c r="L198" s="291"/>
      <c r="M198" s="292" t="s">
        <v>21</v>
      </c>
      <c r="N198" s="293" t="s">
        <v>41</v>
      </c>
      <c r="O198" s="47"/>
      <c r="P198" s="246">
        <f>O198*H198</f>
        <v>0</v>
      </c>
      <c r="Q198" s="246">
        <v>0</v>
      </c>
      <c r="R198" s="246">
        <f>Q198*H198</f>
        <v>0</v>
      </c>
      <c r="S198" s="246">
        <v>0</v>
      </c>
      <c r="T198" s="247">
        <f>S198*H198</f>
        <v>0</v>
      </c>
      <c r="AR198" s="24" t="s">
        <v>370</v>
      </c>
      <c r="AT198" s="24" t="s">
        <v>333</v>
      </c>
      <c r="AU198" s="24" t="s">
        <v>78</v>
      </c>
      <c r="AY198" s="24" t="s">
        <v>298</v>
      </c>
      <c r="BE198" s="248">
        <f>IF(N198="základní",J198,0)</f>
        <v>0</v>
      </c>
      <c r="BF198" s="248">
        <f>IF(N198="snížená",J198,0)</f>
        <v>0</v>
      </c>
      <c r="BG198" s="248">
        <f>IF(N198="zákl. přenesená",J198,0)</f>
        <v>0</v>
      </c>
      <c r="BH198" s="248">
        <f>IF(N198="sníž. přenesená",J198,0)</f>
        <v>0</v>
      </c>
      <c r="BI198" s="248">
        <f>IF(N198="nulová",J198,0)</f>
        <v>0</v>
      </c>
      <c r="BJ198" s="24" t="s">
        <v>16</v>
      </c>
      <c r="BK198" s="248">
        <f>ROUND(I198*H198,2)</f>
        <v>0</v>
      </c>
      <c r="BL198" s="24" t="s">
        <v>370</v>
      </c>
      <c r="BM198" s="24" t="s">
        <v>2160</v>
      </c>
    </row>
    <row r="199" s="12" customFormat="1">
      <c r="B199" s="249"/>
      <c r="C199" s="250"/>
      <c r="D199" s="251" t="s">
        <v>306</v>
      </c>
      <c r="E199" s="252" t="s">
        <v>21</v>
      </c>
      <c r="F199" s="253" t="s">
        <v>2161</v>
      </c>
      <c r="G199" s="250"/>
      <c r="H199" s="254">
        <v>130</v>
      </c>
      <c r="I199" s="255"/>
      <c r="J199" s="250"/>
      <c r="K199" s="250"/>
      <c r="L199" s="256"/>
      <c r="M199" s="257"/>
      <c r="N199" s="258"/>
      <c r="O199" s="258"/>
      <c r="P199" s="258"/>
      <c r="Q199" s="258"/>
      <c r="R199" s="258"/>
      <c r="S199" s="258"/>
      <c r="T199" s="259"/>
      <c r="AT199" s="260" t="s">
        <v>306</v>
      </c>
      <c r="AU199" s="260" t="s">
        <v>78</v>
      </c>
      <c r="AV199" s="12" t="s">
        <v>78</v>
      </c>
      <c r="AW199" s="12" t="s">
        <v>33</v>
      </c>
      <c r="AX199" s="12" t="s">
        <v>16</v>
      </c>
      <c r="AY199" s="260" t="s">
        <v>298</v>
      </c>
    </row>
    <row r="200" s="1" customFormat="1" ht="25.5" customHeight="1">
      <c r="B200" s="46"/>
      <c r="C200" s="284" t="s">
        <v>1182</v>
      </c>
      <c r="D200" s="284" t="s">
        <v>333</v>
      </c>
      <c r="E200" s="285" t="s">
        <v>2162</v>
      </c>
      <c r="F200" s="286" t="s">
        <v>2163</v>
      </c>
      <c r="G200" s="287" t="s">
        <v>318</v>
      </c>
      <c r="H200" s="288">
        <v>100</v>
      </c>
      <c r="I200" s="289"/>
      <c r="J200" s="290">
        <f>ROUND(I200*H200,2)</f>
        <v>0</v>
      </c>
      <c r="K200" s="286" t="s">
        <v>21</v>
      </c>
      <c r="L200" s="291"/>
      <c r="M200" s="292" t="s">
        <v>21</v>
      </c>
      <c r="N200" s="293" t="s">
        <v>41</v>
      </c>
      <c r="O200" s="47"/>
      <c r="P200" s="246">
        <f>O200*H200</f>
        <v>0</v>
      </c>
      <c r="Q200" s="246">
        <v>0</v>
      </c>
      <c r="R200" s="246">
        <f>Q200*H200</f>
        <v>0</v>
      </c>
      <c r="S200" s="246">
        <v>0</v>
      </c>
      <c r="T200" s="247">
        <f>S200*H200</f>
        <v>0</v>
      </c>
      <c r="AR200" s="24" t="s">
        <v>370</v>
      </c>
      <c r="AT200" s="24" t="s">
        <v>333</v>
      </c>
      <c r="AU200" s="24" t="s">
        <v>78</v>
      </c>
      <c r="AY200" s="24" t="s">
        <v>298</v>
      </c>
      <c r="BE200" s="248">
        <f>IF(N200="základní",J200,0)</f>
        <v>0</v>
      </c>
      <c r="BF200" s="248">
        <f>IF(N200="snížená",J200,0)</f>
        <v>0</v>
      </c>
      <c r="BG200" s="248">
        <f>IF(N200="zákl. přenesená",J200,0)</f>
        <v>0</v>
      </c>
      <c r="BH200" s="248">
        <f>IF(N200="sníž. přenesená",J200,0)</f>
        <v>0</v>
      </c>
      <c r="BI200" s="248">
        <f>IF(N200="nulová",J200,0)</f>
        <v>0</v>
      </c>
      <c r="BJ200" s="24" t="s">
        <v>16</v>
      </c>
      <c r="BK200" s="248">
        <f>ROUND(I200*H200,2)</f>
        <v>0</v>
      </c>
      <c r="BL200" s="24" t="s">
        <v>370</v>
      </c>
      <c r="BM200" s="24" t="s">
        <v>2164</v>
      </c>
    </row>
    <row r="201" s="1" customFormat="1" ht="25.5" customHeight="1">
      <c r="B201" s="46"/>
      <c r="C201" s="284" t="s">
        <v>1186</v>
      </c>
      <c r="D201" s="284" t="s">
        <v>333</v>
      </c>
      <c r="E201" s="285" t="s">
        <v>2165</v>
      </c>
      <c r="F201" s="286" t="s">
        <v>2166</v>
      </c>
      <c r="G201" s="287" t="s">
        <v>318</v>
      </c>
      <c r="H201" s="288">
        <v>80</v>
      </c>
      <c r="I201" s="289"/>
      <c r="J201" s="290">
        <f>ROUND(I201*H201,2)</f>
        <v>0</v>
      </c>
      <c r="K201" s="286" t="s">
        <v>21</v>
      </c>
      <c r="L201" s="291"/>
      <c r="M201" s="292" t="s">
        <v>21</v>
      </c>
      <c r="N201" s="293" t="s">
        <v>41</v>
      </c>
      <c r="O201" s="47"/>
      <c r="P201" s="246">
        <f>O201*H201</f>
        <v>0</v>
      </c>
      <c r="Q201" s="246">
        <v>0</v>
      </c>
      <c r="R201" s="246">
        <f>Q201*H201</f>
        <v>0</v>
      </c>
      <c r="S201" s="246">
        <v>0</v>
      </c>
      <c r="T201" s="247">
        <f>S201*H201</f>
        <v>0</v>
      </c>
      <c r="AR201" s="24" t="s">
        <v>370</v>
      </c>
      <c r="AT201" s="24" t="s">
        <v>333</v>
      </c>
      <c r="AU201" s="24" t="s">
        <v>78</v>
      </c>
      <c r="AY201" s="24" t="s">
        <v>298</v>
      </c>
      <c r="BE201" s="248">
        <f>IF(N201="základní",J201,0)</f>
        <v>0</v>
      </c>
      <c r="BF201" s="248">
        <f>IF(N201="snížená",J201,0)</f>
        <v>0</v>
      </c>
      <c r="BG201" s="248">
        <f>IF(N201="zákl. přenesená",J201,0)</f>
        <v>0</v>
      </c>
      <c r="BH201" s="248">
        <f>IF(N201="sníž. přenesená",J201,0)</f>
        <v>0</v>
      </c>
      <c r="BI201" s="248">
        <f>IF(N201="nulová",J201,0)</f>
        <v>0</v>
      </c>
      <c r="BJ201" s="24" t="s">
        <v>16</v>
      </c>
      <c r="BK201" s="248">
        <f>ROUND(I201*H201,2)</f>
        <v>0</v>
      </c>
      <c r="BL201" s="24" t="s">
        <v>370</v>
      </c>
      <c r="BM201" s="24" t="s">
        <v>2167</v>
      </c>
    </row>
    <row r="202" s="12" customFormat="1">
      <c r="B202" s="249"/>
      <c r="C202" s="250"/>
      <c r="D202" s="251" t="s">
        <v>306</v>
      </c>
      <c r="E202" s="252" t="s">
        <v>21</v>
      </c>
      <c r="F202" s="253" t="s">
        <v>2168</v>
      </c>
      <c r="G202" s="250"/>
      <c r="H202" s="254">
        <v>80</v>
      </c>
      <c r="I202" s="255"/>
      <c r="J202" s="250"/>
      <c r="K202" s="250"/>
      <c r="L202" s="256"/>
      <c r="M202" s="257"/>
      <c r="N202" s="258"/>
      <c r="O202" s="258"/>
      <c r="P202" s="258"/>
      <c r="Q202" s="258"/>
      <c r="R202" s="258"/>
      <c r="S202" s="258"/>
      <c r="T202" s="259"/>
      <c r="AT202" s="260" t="s">
        <v>306</v>
      </c>
      <c r="AU202" s="260" t="s">
        <v>78</v>
      </c>
      <c r="AV202" s="12" t="s">
        <v>78</v>
      </c>
      <c r="AW202" s="12" t="s">
        <v>33</v>
      </c>
      <c r="AX202" s="12" t="s">
        <v>16</v>
      </c>
      <c r="AY202" s="260" t="s">
        <v>298</v>
      </c>
    </row>
    <row r="203" s="1" customFormat="1" ht="25.5" customHeight="1">
      <c r="B203" s="46"/>
      <c r="C203" s="284" t="s">
        <v>1190</v>
      </c>
      <c r="D203" s="284" t="s">
        <v>333</v>
      </c>
      <c r="E203" s="285" t="s">
        <v>2169</v>
      </c>
      <c r="F203" s="286" t="s">
        <v>2170</v>
      </c>
      <c r="G203" s="287" t="s">
        <v>318</v>
      </c>
      <c r="H203" s="288">
        <v>14</v>
      </c>
      <c r="I203" s="289"/>
      <c r="J203" s="290">
        <f>ROUND(I203*H203,2)</f>
        <v>0</v>
      </c>
      <c r="K203" s="286" t="s">
        <v>21</v>
      </c>
      <c r="L203" s="291"/>
      <c r="M203" s="292" t="s">
        <v>21</v>
      </c>
      <c r="N203" s="293" t="s">
        <v>41</v>
      </c>
      <c r="O203" s="47"/>
      <c r="P203" s="246">
        <f>O203*H203</f>
        <v>0</v>
      </c>
      <c r="Q203" s="246">
        <v>0</v>
      </c>
      <c r="R203" s="246">
        <f>Q203*H203</f>
        <v>0</v>
      </c>
      <c r="S203" s="246">
        <v>0</v>
      </c>
      <c r="T203" s="247">
        <f>S203*H203</f>
        <v>0</v>
      </c>
      <c r="AR203" s="24" t="s">
        <v>370</v>
      </c>
      <c r="AT203" s="24" t="s">
        <v>333</v>
      </c>
      <c r="AU203" s="24" t="s">
        <v>78</v>
      </c>
      <c r="AY203" s="24" t="s">
        <v>298</v>
      </c>
      <c r="BE203" s="248">
        <f>IF(N203="základní",J203,0)</f>
        <v>0</v>
      </c>
      <c r="BF203" s="248">
        <f>IF(N203="snížená",J203,0)</f>
        <v>0</v>
      </c>
      <c r="BG203" s="248">
        <f>IF(N203="zákl. přenesená",J203,0)</f>
        <v>0</v>
      </c>
      <c r="BH203" s="248">
        <f>IF(N203="sníž. přenesená",J203,0)</f>
        <v>0</v>
      </c>
      <c r="BI203" s="248">
        <f>IF(N203="nulová",J203,0)</f>
        <v>0</v>
      </c>
      <c r="BJ203" s="24" t="s">
        <v>16</v>
      </c>
      <c r="BK203" s="248">
        <f>ROUND(I203*H203,2)</f>
        <v>0</v>
      </c>
      <c r="BL203" s="24" t="s">
        <v>370</v>
      </c>
      <c r="BM203" s="24" t="s">
        <v>2171</v>
      </c>
    </row>
    <row r="204" s="1" customFormat="1" ht="25.5" customHeight="1">
      <c r="B204" s="46"/>
      <c r="C204" s="284" t="s">
        <v>1194</v>
      </c>
      <c r="D204" s="284" t="s">
        <v>333</v>
      </c>
      <c r="E204" s="285" t="s">
        <v>2172</v>
      </c>
      <c r="F204" s="286" t="s">
        <v>2173</v>
      </c>
      <c r="G204" s="287" t="s">
        <v>318</v>
      </c>
      <c r="H204" s="288">
        <v>18</v>
      </c>
      <c r="I204" s="289"/>
      <c r="J204" s="290">
        <f>ROUND(I204*H204,2)</f>
        <v>0</v>
      </c>
      <c r="K204" s="286" t="s">
        <v>21</v>
      </c>
      <c r="L204" s="291"/>
      <c r="M204" s="292" t="s">
        <v>21</v>
      </c>
      <c r="N204" s="293" t="s">
        <v>41</v>
      </c>
      <c r="O204" s="47"/>
      <c r="P204" s="246">
        <f>O204*H204</f>
        <v>0</v>
      </c>
      <c r="Q204" s="246">
        <v>0</v>
      </c>
      <c r="R204" s="246">
        <f>Q204*H204</f>
        <v>0</v>
      </c>
      <c r="S204" s="246">
        <v>0</v>
      </c>
      <c r="T204" s="247">
        <f>S204*H204</f>
        <v>0</v>
      </c>
      <c r="AR204" s="24" t="s">
        <v>370</v>
      </c>
      <c r="AT204" s="24" t="s">
        <v>333</v>
      </c>
      <c r="AU204" s="24" t="s">
        <v>78</v>
      </c>
      <c r="AY204" s="24" t="s">
        <v>298</v>
      </c>
      <c r="BE204" s="248">
        <f>IF(N204="základní",J204,0)</f>
        <v>0</v>
      </c>
      <c r="BF204" s="248">
        <f>IF(N204="snížená",J204,0)</f>
        <v>0</v>
      </c>
      <c r="BG204" s="248">
        <f>IF(N204="zákl. přenesená",J204,0)</f>
        <v>0</v>
      </c>
      <c r="BH204" s="248">
        <f>IF(N204="sníž. přenesená",J204,0)</f>
        <v>0</v>
      </c>
      <c r="BI204" s="248">
        <f>IF(N204="nulová",J204,0)</f>
        <v>0</v>
      </c>
      <c r="BJ204" s="24" t="s">
        <v>16</v>
      </c>
      <c r="BK204" s="248">
        <f>ROUND(I204*H204,2)</f>
        <v>0</v>
      </c>
      <c r="BL204" s="24" t="s">
        <v>370</v>
      </c>
      <c r="BM204" s="24" t="s">
        <v>2174</v>
      </c>
    </row>
    <row r="205" s="1" customFormat="1" ht="25.5" customHeight="1">
      <c r="B205" s="46"/>
      <c r="C205" s="284" t="s">
        <v>1198</v>
      </c>
      <c r="D205" s="284" t="s">
        <v>333</v>
      </c>
      <c r="E205" s="285" t="s">
        <v>2175</v>
      </c>
      <c r="F205" s="286" t="s">
        <v>2176</v>
      </c>
      <c r="G205" s="287" t="s">
        <v>318</v>
      </c>
      <c r="H205" s="288">
        <v>10</v>
      </c>
      <c r="I205" s="289"/>
      <c r="J205" s="290">
        <f>ROUND(I205*H205,2)</f>
        <v>0</v>
      </c>
      <c r="K205" s="286" t="s">
        <v>1394</v>
      </c>
      <c r="L205" s="291"/>
      <c r="M205" s="292" t="s">
        <v>21</v>
      </c>
      <c r="N205" s="293" t="s">
        <v>41</v>
      </c>
      <c r="O205" s="47"/>
      <c r="P205" s="246">
        <f>O205*H205</f>
        <v>0</v>
      </c>
      <c r="Q205" s="246">
        <v>0</v>
      </c>
      <c r="R205" s="246">
        <f>Q205*H205</f>
        <v>0</v>
      </c>
      <c r="S205" s="246">
        <v>0</v>
      </c>
      <c r="T205" s="247">
        <f>S205*H205</f>
        <v>0</v>
      </c>
      <c r="AR205" s="24" t="s">
        <v>370</v>
      </c>
      <c r="AT205" s="24" t="s">
        <v>333</v>
      </c>
      <c r="AU205" s="24" t="s">
        <v>78</v>
      </c>
      <c r="AY205" s="24" t="s">
        <v>298</v>
      </c>
      <c r="BE205" s="248">
        <f>IF(N205="základní",J205,0)</f>
        <v>0</v>
      </c>
      <c r="BF205" s="248">
        <f>IF(N205="snížená",J205,0)</f>
        <v>0</v>
      </c>
      <c r="BG205" s="248">
        <f>IF(N205="zákl. přenesená",J205,0)</f>
        <v>0</v>
      </c>
      <c r="BH205" s="248">
        <f>IF(N205="sníž. přenesená",J205,0)</f>
        <v>0</v>
      </c>
      <c r="BI205" s="248">
        <f>IF(N205="nulová",J205,0)</f>
        <v>0</v>
      </c>
      <c r="BJ205" s="24" t="s">
        <v>16</v>
      </c>
      <c r="BK205" s="248">
        <f>ROUND(I205*H205,2)</f>
        <v>0</v>
      </c>
      <c r="BL205" s="24" t="s">
        <v>370</v>
      </c>
      <c r="BM205" s="24" t="s">
        <v>2177</v>
      </c>
    </row>
    <row r="206" s="1" customFormat="1" ht="25.5" customHeight="1">
      <c r="B206" s="46"/>
      <c r="C206" s="284" t="s">
        <v>1202</v>
      </c>
      <c r="D206" s="284" t="s">
        <v>333</v>
      </c>
      <c r="E206" s="285" t="s">
        <v>2178</v>
      </c>
      <c r="F206" s="286" t="s">
        <v>2179</v>
      </c>
      <c r="G206" s="287" t="s">
        <v>318</v>
      </c>
      <c r="H206" s="288">
        <v>30</v>
      </c>
      <c r="I206" s="289"/>
      <c r="J206" s="290">
        <f>ROUND(I206*H206,2)</f>
        <v>0</v>
      </c>
      <c r="K206" s="286" t="s">
        <v>1394</v>
      </c>
      <c r="L206" s="291"/>
      <c r="M206" s="292" t="s">
        <v>21</v>
      </c>
      <c r="N206" s="293" t="s">
        <v>41</v>
      </c>
      <c r="O206" s="47"/>
      <c r="P206" s="246">
        <f>O206*H206</f>
        <v>0</v>
      </c>
      <c r="Q206" s="246">
        <v>0</v>
      </c>
      <c r="R206" s="246">
        <f>Q206*H206</f>
        <v>0</v>
      </c>
      <c r="S206" s="246">
        <v>0</v>
      </c>
      <c r="T206" s="247">
        <f>S206*H206</f>
        <v>0</v>
      </c>
      <c r="AR206" s="24" t="s">
        <v>370</v>
      </c>
      <c r="AT206" s="24" t="s">
        <v>333</v>
      </c>
      <c r="AU206" s="24" t="s">
        <v>78</v>
      </c>
      <c r="AY206" s="24" t="s">
        <v>298</v>
      </c>
      <c r="BE206" s="248">
        <f>IF(N206="základní",J206,0)</f>
        <v>0</v>
      </c>
      <c r="BF206" s="248">
        <f>IF(N206="snížená",J206,0)</f>
        <v>0</v>
      </c>
      <c r="BG206" s="248">
        <f>IF(N206="zákl. přenesená",J206,0)</f>
        <v>0</v>
      </c>
      <c r="BH206" s="248">
        <f>IF(N206="sníž. přenesená",J206,0)</f>
        <v>0</v>
      </c>
      <c r="BI206" s="248">
        <f>IF(N206="nulová",J206,0)</f>
        <v>0</v>
      </c>
      <c r="BJ206" s="24" t="s">
        <v>16</v>
      </c>
      <c r="BK206" s="248">
        <f>ROUND(I206*H206,2)</f>
        <v>0</v>
      </c>
      <c r="BL206" s="24" t="s">
        <v>370</v>
      </c>
      <c r="BM206" s="24" t="s">
        <v>2180</v>
      </c>
    </row>
    <row r="207" s="1" customFormat="1" ht="25.5" customHeight="1">
      <c r="B207" s="46"/>
      <c r="C207" s="284" t="s">
        <v>1206</v>
      </c>
      <c r="D207" s="284" t="s">
        <v>333</v>
      </c>
      <c r="E207" s="285" t="s">
        <v>2181</v>
      </c>
      <c r="F207" s="286" t="s">
        <v>2182</v>
      </c>
      <c r="G207" s="287" t="s">
        <v>318</v>
      </c>
      <c r="H207" s="288">
        <v>50</v>
      </c>
      <c r="I207" s="289"/>
      <c r="J207" s="290">
        <f>ROUND(I207*H207,2)</f>
        <v>0</v>
      </c>
      <c r="K207" s="286" t="s">
        <v>21</v>
      </c>
      <c r="L207" s="291"/>
      <c r="M207" s="292" t="s">
        <v>21</v>
      </c>
      <c r="N207" s="293" t="s">
        <v>41</v>
      </c>
      <c r="O207" s="47"/>
      <c r="P207" s="246">
        <f>O207*H207</f>
        <v>0</v>
      </c>
      <c r="Q207" s="246">
        <v>0</v>
      </c>
      <c r="R207" s="246">
        <f>Q207*H207</f>
        <v>0</v>
      </c>
      <c r="S207" s="246">
        <v>0</v>
      </c>
      <c r="T207" s="247">
        <f>S207*H207</f>
        <v>0</v>
      </c>
      <c r="AR207" s="24" t="s">
        <v>370</v>
      </c>
      <c r="AT207" s="24" t="s">
        <v>333</v>
      </c>
      <c r="AU207" s="24" t="s">
        <v>78</v>
      </c>
      <c r="AY207" s="24" t="s">
        <v>298</v>
      </c>
      <c r="BE207" s="248">
        <f>IF(N207="základní",J207,0)</f>
        <v>0</v>
      </c>
      <c r="BF207" s="248">
        <f>IF(N207="snížená",J207,0)</f>
        <v>0</v>
      </c>
      <c r="BG207" s="248">
        <f>IF(N207="zákl. přenesená",J207,0)</f>
        <v>0</v>
      </c>
      <c r="BH207" s="248">
        <f>IF(N207="sníž. přenesená",J207,0)</f>
        <v>0</v>
      </c>
      <c r="BI207" s="248">
        <f>IF(N207="nulová",J207,0)</f>
        <v>0</v>
      </c>
      <c r="BJ207" s="24" t="s">
        <v>16</v>
      </c>
      <c r="BK207" s="248">
        <f>ROUND(I207*H207,2)</f>
        <v>0</v>
      </c>
      <c r="BL207" s="24" t="s">
        <v>370</v>
      </c>
      <c r="BM207" s="24" t="s">
        <v>2183</v>
      </c>
    </row>
    <row r="208" s="12" customFormat="1">
      <c r="B208" s="249"/>
      <c r="C208" s="250"/>
      <c r="D208" s="251" t="s">
        <v>306</v>
      </c>
      <c r="E208" s="252" t="s">
        <v>21</v>
      </c>
      <c r="F208" s="253" t="s">
        <v>2184</v>
      </c>
      <c r="G208" s="250"/>
      <c r="H208" s="254">
        <v>50</v>
      </c>
      <c r="I208" s="255"/>
      <c r="J208" s="250"/>
      <c r="K208" s="250"/>
      <c r="L208" s="256"/>
      <c r="M208" s="257"/>
      <c r="N208" s="258"/>
      <c r="O208" s="258"/>
      <c r="P208" s="258"/>
      <c r="Q208" s="258"/>
      <c r="R208" s="258"/>
      <c r="S208" s="258"/>
      <c r="T208" s="259"/>
      <c r="AT208" s="260" t="s">
        <v>306</v>
      </c>
      <c r="AU208" s="260" t="s">
        <v>78</v>
      </c>
      <c r="AV208" s="12" t="s">
        <v>78</v>
      </c>
      <c r="AW208" s="12" t="s">
        <v>33</v>
      </c>
      <c r="AX208" s="12" t="s">
        <v>16</v>
      </c>
      <c r="AY208" s="260" t="s">
        <v>298</v>
      </c>
    </row>
    <row r="209" s="1" customFormat="1" ht="25.5" customHeight="1">
      <c r="B209" s="46"/>
      <c r="C209" s="284" t="s">
        <v>1210</v>
      </c>
      <c r="D209" s="284" t="s">
        <v>333</v>
      </c>
      <c r="E209" s="285" t="s">
        <v>2185</v>
      </c>
      <c r="F209" s="286" t="s">
        <v>2186</v>
      </c>
      <c r="G209" s="287" t="s">
        <v>318</v>
      </c>
      <c r="H209" s="288">
        <v>30</v>
      </c>
      <c r="I209" s="289"/>
      <c r="J209" s="290">
        <f>ROUND(I209*H209,2)</f>
        <v>0</v>
      </c>
      <c r="K209" s="286" t="s">
        <v>21</v>
      </c>
      <c r="L209" s="291"/>
      <c r="M209" s="292" t="s">
        <v>21</v>
      </c>
      <c r="N209" s="293" t="s">
        <v>41</v>
      </c>
      <c r="O209" s="47"/>
      <c r="P209" s="246">
        <f>O209*H209</f>
        <v>0</v>
      </c>
      <c r="Q209" s="246">
        <v>0</v>
      </c>
      <c r="R209" s="246">
        <f>Q209*H209</f>
        <v>0</v>
      </c>
      <c r="S209" s="246">
        <v>0</v>
      </c>
      <c r="T209" s="247">
        <f>S209*H209</f>
        <v>0</v>
      </c>
      <c r="AR209" s="24" t="s">
        <v>370</v>
      </c>
      <c r="AT209" s="24" t="s">
        <v>333</v>
      </c>
      <c r="AU209" s="24" t="s">
        <v>78</v>
      </c>
      <c r="AY209" s="24" t="s">
        <v>298</v>
      </c>
      <c r="BE209" s="248">
        <f>IF(N209="základní",J209,0)</f>
        <v>0</v>
      </c>
      <c r="BF209" s="248">
        <f>IF(N209="snížená",J209,0)</f>
        <v>0</v>
      </c>
      <c r="BG209" s="248">
        <f>IF(N209="zákl. přenesená",J209,0)</f>
        <v>0</v>
      </c>
      <c r="BH209" s="248">
        <f>IF(N209="sníž. přenesená",J209,0)</f>
        <v>0</v>
      </c>
      <c r="BI209" s="248">
        <f>IF(N209="nulová",J209,0)</f>
        <v>0</v>
      </c>
      <c r="BJ209" s="24" t="s">
        <v>16</v>
      </c>
      <c r="BK209" s="248">
        <f>ROUND(I209*H209,2)</f>
        <v>0</v>
      </c>
      <c r="BL209" s="24" t="s">
        <v>370</v>
      </c>
      <c r="BM209" s="24" t="s">
        <v>2187</v>
      </c>
    </row>
    <row r="210" s="1" customFormat="1" ht="25.5" customHeight="1">
      <c r="B210" s="46"/>
      <c r="C210" s="284" t="s">
        <v>1214</v>
      </c>
      <c r="D210" s="284" t="s">
        <v>333</v>
      </c>
      <c r="E210" s="285" t="s">
        <v>2188</v>
      </c>
      <c r="F210" s="286" t="s">
        <v>2189</v>
      </c>
      <c r="G210" s="287" t="s">
        <v>318</v>
      </c>
      <c r="H210" s="288">
        <v>80</v>
      </c>
      <c r="I210" s="289"/>
      <c r="J210" s="290">
        <f>ROUND(I210*H210,2)</f>
        <v>0</v>
      </c>
      <c r="K210" s="286" t="s">
        <v>21</v>
      </c>
      <c r="L210" s="291"/>
      <c r="M210" s="292" t="s">
        <v>21</v>
      </c>
      <c r="N210" s="293" t="s">
        <v>41</v>
      </c>
      <c r="O210" s="47"/>
      <c r="P210" s="246">
        <f>O210*H210</f>
        <v>0</v>
      </c>
      <c r="Q210" s="246">
        <v>0</v>
      </c>
      <c r="R210" s="246">
        <f>Q210*H210</f>
        <v>0</v>
      </c>
      <c r="S210" s="246">
        <v>0</v>
      </c>
      <c r="T210" s="247">
        <f>S210*H210</f>
        <v>0</v>
      </c>
      <c r="AR210" s="24" t="s">
        <v>370</v>
      </c>
      <c r="AT210" s="24" t="s">
        <v>333</v>
      </c>
      <c r="AU210" s="24" t="s">
        <v>78</v>
      </c>
      <c r="AY210" s="24" t="s">
        <v>298</v>
      </c>
      <c r="BE210" s="248">
        <f>IF(N210="základní",J210,0)</f>
        <v>0</v>
      </c>
      <c r="BF210" s="248">
        <f>IF(N210="snížená",J210,0)</f>
        <v>0</v>
      </c>
      <c r="BG210" s="248">
        <f>IF(N210="zákl. přenesená",J210,0)</f>
        <v>0</v>
      </c>
      <c r="BH210" s="248">
        <f>IF(N210="sníž. přenesená",J210,0)</f>
        <v>0</v>
      </c>
      <c r="BI210" s="248">
        <f>IF(N210="nulová",J210,0)</f>
        <v>0</v>
      </c>
      <c r="BJ210" s="24" t="s">
        <v>16</v>
      </c>
      <c r="BK210" s="248">
        <f>ROUND(I210*H210,2)</f>
        <v>0</v>
      </c>
      <c r="BL210" s="24" t="s">
        <v>370</v>
      </c>
      <c r="BM210" s="24" t="s">
        <v>2190</v>
      </c>
    </row>
    <row r="211" s="1" customFormat="1" ht="25.5" customHeight="1">
      <c r="B211" s="46"/>
      <c r="C211" s="284" t="s">
        <v>1218</v>
      </c>
      <c r="D211" s="284" t="s">
        <v>333</v>
      </c>
      <c r="E211" s="285" t="s">
        <v>2191</v>
      </c>
      <c r="F211" s="286" t="s">
        <v>2192</v>
      </c>
      <c r="G211" s="287" t="s">
        <v>318</v>
      </c>
      <c r="H211" s="288">
        <v>14</v>
      </c>
      <c r="I211" s="289"/>
      <c r="J211" s="290">
        <f>ROUND(I211*H211,2)</f>
        <v>0</v>
      </c>
      <c r="K211" s="286" t="s">
        <v>21</v>
      </c>
      <c r="L211" s="291"/>
      <c r="M211" s="292" t="s">
        <v>21</v>
      </c>
      <c r="N211" s="293" t="s">
        <v>41</v>
      </c>
      <c r="O211" s="47"/>
      <c r="P211" s="246">
        <f>O211*H211</f>
        <v>0</v>
      </c>
      <c r="Q211" s="246">
        <v>0</v>
      </c>
      <c r="R211" s="246">
        <f>Q211*H211</f>
        <v>0</v>
      </c>
      <c r="S211" s="246">
        <v>0</v>
      </c>
      <c r="T211" s="247">
        <f>S211*H211</f>
        <v>0</v>
      </c>
      <c r="AR211" s="24" t="s">
        <v>370</v>
      </c>
      <c r="AT211" s="24" t="s">
        <v>333</v>
      </c>
      <c r="AU211" s="24" t="s">
        <v>78</v>
      </c>
      <c r="AY211" s="24" t="s">
        <v>298</v>
      </c>
      <c r="BE211" s="248">
        <f>IF(N211="základní",J211,0)</f>
        <v>0</v>
      </c>
      <c r="BF211" s="248">
        <f>IF(N211="snížená",J211,0)</f>
        <v>0</v>
      </c>
      <c r="BG211" s="248">
        <f>IF(N211="zákl. přenesená",J211,0)</f>
        <v>0</v>
      </c>
      <c r="BH211" s="248">
        <f>IF(N211="sníž. přenesená",J211,0)</f>
        <v>0</v>
      </c>
      <c r="BI211" s="248">
        <f>IF(N211="nulová",J211,0)</f>
        <v>0</v>
      </c>
      <c r="BJ211" s="24" t="s">
        <v>16</v>
      </c>
      <c r="BK211" s="248">
        <f>ROUND(I211*H211,2)</f>
        <v>0</v>
      </c>
      <c r="BL211" s="24" t="s">
        <v>370</v>
      </c>
      <c r="BM211" s="24" t="s">
        <v>2193</v>
      </c>
    </row>
    <row r="212" s="1" customFormat="1" ht="38.25" customHeight="1">
      <c r="B212" s="46"/>
      <c r="C212" s="237" t="s">
        <v>1222</v>
      </c>
      <c r="D212" s="237" t="s">
        <v>300</v>
      </c>
      <c r="E212" s="238" t="s">
        <v>2194</v>
      </c>
      <c r="F212" s="239" t="s">
        <v>2195</v>
      </c>
      <c r="G212" s="240" t="s">
        <v>341</v>
      </c>
      <c r="H212" s="241">
        <v>6</v>
      </c>
      <c r="I212" s="242"/>
      <c r="J212" s="243">
        <f>ROUND(I212*H212,2)</f>
        <v>0</v>
      </c>
      <c r="K212" s="239" t="s">
        <v>1899</v>
      </c>
      <c r="L212" s="72"/>
      <c r="M212" s="244" t="s">
        <v>21</v>
      </c>
      <c r="N212" s="245" t="s">
        <v>41</v>
      </c>
      <c r="O212" s="47"/>
      <c r="P212" s="246">
        <f>O212*H212</f>
        <v>0</v>
      </c>
      <c r="Q212" s="246">
        <v>0</v>
      </c>
      <c r="R212" s="246">
        <f>Q212*H212</f>
        <v>0</v>
      </c>
      <c r="S212" s="246">
        <v>0</v>
      </c>
      <c r="T212" s="247">
        <f>S212*H212</f>
        <v>0</v>
      </c>
      <c r="AR212" s="24" t="s">
        <v>364</v>
      </c>
      <c r="AT212" s="24" t="s">
        <v>300</v>
      </c>
      <c r="AU212" s="24" t="s">
        <v>78</v>
      </c>
      <c r="AY212" s="24" t="s">
        <v>298</v>
      </c>
      <c r="BE212" s="248">
        <f>IF(N212="základní",J212,0)</f>
        <v>0</v>
      </c>
      <c r="BF212" s="248">
        <f>IF(N212="snížená",J212,0)</f>
        <v>0</v>
      </c>
      <c r="BG212" s="248">
        <f>IF(N212="zákl. přenesená",J212,0)</f>
        <v>0</v>
      </c>
      <c r="BH212" s="248">
        <f>IF(N212="sníž. přenesená",J212,0)</f>
        <v>0</v>
      </c>
      <c r="BI212" s="248">
        <f>IF(N212="nulová",J212,0)</f>
        <v>0</v>
      </c>
      <c r="BJ212" s="24" t="s">
        <v>16</v>
      </c>
      <c r="BK212" s="248">
        <f>ROUND(I212*H212,2)</f>
        <v>0</v>
      </c>
      <c r="BL212" s="24" t="s">
        <v>364</v>
      </c>
      <c r="BM212" s="24" t="s">
        <v>2196</v>
      </c>
    </row>
    <row r="213" s="1" customFormat="1" ht="38.25" customHeight="1">
      <c r="B213" s="46"/>
      <c r="C213" s="237" t="s">
        <v>1226</v>
      </c>
      <c r="D213" s="237" t="s">
        <v>300</v>
      </c>
      <c r="E213" s="238" t="s">
        <v>2197</v>
      </c>
      <c r="F213" s="239" t="s">
        <v>2198</v>
      </c>
      <c r="G213" s="240" t="s">
        <v>341</v>
      </c>
      <c r="H213" s="241">
        <v>10</v>
      </c>
      <c r="I213" s="242"/>
      <c r="J213" s="243">
        <f>ROUND(I213*H213,2)</f>
        <v>0</v>
      </c>
      <c r="K213" s="239" t="s">
        <v>1899</v>
      </c>
      <c r="L213" s="72"/>
      <c r="M213" s="244" t="s">
        <v>21</v>
      </c>
      <c r="N213" s="245" t="s">
        <v>41</v>
      </c>
      <c r="O213" s="47"/>
      <c r="P213" s="246">
        <f>O213*H213</f>
        <v>0</v>
      </c>
      <c r="Q213" s="246">
        <v>0</v>
      </c>
      <c r="R213" s="246">
        <f>Q213*H213</f>
        <v>0</v>
      </c>
      <c r="S213" s="246">
        <v>0</v>
      </c>
      <c r="T213" s="247">
        <f>S213*H213</f>
        <v>0</v>
      </c>
      <c r="AR213" s="24" t="s">
        <v>364</v>
      </c>
      <c r="AT213" s="24" t="s">
        <v>300</v>
      </c>
      <c r="AU213" s="24" t="s">
        <v>78</v>
      </c>
      <c r="AY213" s="24" t="s">
        <v>298</v>
      </c>
      <c r="BE213" s="248">
        <f>IF(N213="základní",J213,0)</f>
        <v>0</v>
      </c>
      <c r="BF213" s="248">
        <f>IF(N213="snížená",J213,0)</f>
        <v>0</v>
      </c>
      <c r="BG213" s="248">
        <f>IF(N213="zákl. přenesená",J213,0)</f>
        <v>0</v>
      </c>
      <c r="BH213" s="248">
        <f>IF(N213="sníž. přenesená",J213,0)</f>
        <v>0</v>
      </c>
      <c r="BI213" s="248">
        <f>IF(N213="nulová",J213,0)</f>
        <v>0</v>
      </c>
      <c r="BJ213" s="24" t="s">
        <v>16</v>
      </c>
      <c r="BK213" s="248">
        <f>ROUND(I213*H213,2)</f>
        <v>0</v>
      </c>
      <c r="BL213" s="24" t="s">
        <v>364</v>
      </c>
      <c r="BM213" s="24" t="s">
        <v>2199</v>
      </c>
    </row>
    <row r="214" s="1" customFormat="1" ht="38.25" customHeight="1">
      <c r="B214" s="46"/>
      <c r="C214" s="237" t="s">
        <v>1230</v>
      </c>
      <c r="D214" s="237" t="s">
        <v>300</v>
      </c>
      <c r="E214" s="238" t="s">
        <v>2200</v>
      </c>
      <c r="F214" s="239" t="s">
        <v>2201</v>
      </c>
      <c r="G214" s="240" t="s">
        <v>341</v>
      </c>
      <c r="H214" s="241">
        <v>6</v>
      </c>
      <c r="I214" s="242"/>
      <c r="J214" s="243">
        <f>ROUND(I214*H214,2)</f>
        <v>0</v>
      </c>
      <c r="K214" s="239" t="s">
        <v>1899</v>
      </c>
      <c r="L214" s="72"/>
      <c r="M214" s="244" t="s">
        <v>21</v>
      </c>
      <c r="N214" s="245" t="s">
        <v>41</v>
      </c>
      <c r="O214" s="47"/>
      <c r="P214" s="246">
        <f>O214*H214</f>
        <v>0</v>
      </c>
      <c r="Q214" s="246">
        <v>0</v>
      </c>
      <c r="R214" s="246">
        <f>Q214*H214</f>
        <v>0</v>
      </c>
      <c r="S214" s="246">
        <v>0</v>
      </c>
      <c r="T214" s="247">
        <f>S214*H214</f>
        <v>0</v>
      </c>
      <c r="AR214" s="24" t="s">
        <v>364</v>
      </c>
      <c r="AT214" s="24" t="s">
        <v>300</v>
      </c>
      <c r="AU214" s="24" t="s">
        <v>78</v>
      </c>
      <c r="AY214" s="24" t="s">
        <v>298</v>
      </c>
      <c r="BE214" s="248">
        <f>IF(N214="základní",J214,0)</f>
        <v>0</v>
      </c>
      <c r="BF214" s="248">
        <f>IF(N214="snížená",J214,0)</f>
        <v>0</v>
      </c>
      <c r="BG214" s="248">
        <f>IF(N214="zákl. přenesená",J214,0)</f>
        <v>0</v>
      </c>
      <c r="BH214" s="248">
        <f>IF(N214="sníž. přenesená",J214,0)</f>
        <v>0</v>
      </c>
      <c r="BI214" s="248">
        <f>IF(N214="nulová",J214,0)</f>
        <v>0</v>
      </c>
      <c r="BJ214" s="24" t="s">
        <v>16</v>
      </c>
      <c r="BK214" s="248">
        <f>ROUND(I214*H214,2)</f>
        <v>0</v>
      </c>
      <c r="BL214" s="24" t="s">
        <v>364</v>
      </c>
      <c r="BM214" s="24" t="s">
        <v>2202</v>
      </c>
    </row>
    <row r="215" s="1" customFormat="1" ht="16.5" customHeight="1">
      <c r="B215" s="46"/>
      <c r="C215" s="237" t="s">
        <v>1234</v>
      </c>
      <c r="D215" s="237" t="s">
        <v>300</v>
      </c>
      <c r="E215" s="238" t="s">
        <v>2203</v>
      </c>
      <c r="F215" s="239" t="s">
        <v>2204</v>
      </c>
      <c r="G215" s="240" t="s">
        <v>341</v>
      </c>
      <c r="H215" s="241">
        <v>28</v>
      </c>
      <c r="I215" s="242"/>
      <c r="J215" s="243">
        <f>ROUND(I215*H215,2)</f>
        <v>0</v>
      </c>
      <c r="K215" s="239" t="s">
        <v>1899</v>
      </c>
      <c r="L215" s="72"/>
      <c r="M215" s="244" t="s">
        <v>21</v>
      </c>
      <c r="N215" s="245" t="s">
        <v>41</v>
      </c>
      <c r="O215" s="47"/>
      <c r="P215" s="246">
        <f>O215*H215</f>
        <v>0</v>
      </c>
      <c r="Q215" s="246">
        <v>0</v>
      </c>
      <c r="R215" s="246">
        <f>Q215*H215</f>
        <v>0</v>
      </c>
      <c r="S215" s="246">
        <v>0</v>
      </c>
      <c r="T215" s="247">
        <f>S215*H215</f>
        <v>0</v>
      </c>
      <c r="AR215" s="24" t="s">
        <v>364</v>
      </c>
      <c r="AT215" s="24" t="s">
        <v>300</v>
      </c>
      <c r="AU215" s="24" t="s">
        <v>78</v>
      </c>
      <c r="AY215" s="24" t="s">
        <v>298</v>
      </c>
      <c r="BE215" s="248">
        <f>IF(N215="základní",J215,0)</f>
        <v>0</v>
      </c>
      <c r="BF215" s="248">
        <f>IF(N215="snížená",J215,0)</f>
        <v>0</v>
      </c>
      <c r="BG215" s="248">
        <f>IF(N215="zákl. přenesená",J215,0)</f>
        <v>0</v>
      </c>
      <c r="BH215" s="248">
        <f>IF(N215="sníž. přenesená",J215,0)</f>
        <v>0</v>
      </c>
      <c r="BI215" s="248">
        <f>IF(N215="nulová",J215,0)</f>
        <v>0</v>
      </c>
      <c r="BJ215" s="24" t="s">
        <v>16</v>
      </c>
      <c r="BK215" s="248">
        <f>ROUND(I215*H215,2)</f>
        <v>0</v>
      </c>
      <c r="BL215" s="24" t="s">
        <v>364</v>
      </c>
      <c r="BM215" s="24" t="s">
        <v>2205</v>
      </c>
    </row>
    <row r="216" s="1" customFormat="1" ht="25.5" customHeight="1">
      <c r="B216" s="46"/>
      <c r="C216" s="237" t="s">
        <v>1238</v>
      </c>
      <c r="D216" s="237" t="s">
        <v>300</v>
      </c>
      <c r="E216" s="238" t="s">
        <v>2206</v>
      </c>
      <c r="F216" s="239" t="s">
        <v>2207</v>
      </c>
      <c r="G216" s="240" t="s">
        <v>318</v>
      </c>
      <c r="H216" s="241">
        <v>50</v>
      </c>
      <c r="I216" s="242"/>
      <c r="J216" s="243">
        <f>ROUND(I216*H216,2)</f>
        <v>0</v>
      </c>
      <c r="K216" s="239" t="s">
        <v>1899</v>
      </c>
      <c r="L216" s="72"/>
      <c r="M216" s="244" t="s">
        <v>21</v>
      </c>
      <c r="N216" s="245" t="s">
        <v>41</v>
      </c>
      <c r="O216" s="47"/>
      <c r="P216" s="246">
        <f>O216*H216</f>
        <v>0</v>
      </c>
      <c r="Q216" s="246">
        <v>0</v>
      </c>
      <c r="R216" s="246">
        <f>Q216*H216</f>
        <v>0</v>
      </c>
      <c r="S216" s="246">
        <v>0</v>
      </c>
      <c r="T216" s="247">
        <f>S216*H216</f>
        <v>0</v>
      </c>
      <c r="AR216" s="24" t="s">
        <v>404</v>
      </c>
      <c r="AT216" s="24" t="s">
        <v>300</v>
      </c>
      <c r="AU216" s="24" t="s">
        <v>78</v>
      </c>
      <c r="AY216" s="24" t="s">
        <v>298</v>
      </c>
      <c r="BE216" s="248">
        <f>IF(N216="základní",J216,0)</f>
        <v>0</v>
      </c>
      <c r="BF216" s="248">
        <f>IF(N216="snížená",J216,0)</f>
        <v>0</v>
      </c>
      <c r="BG216" s="248">
        <f>IF(N216="zákl. přenesená",J216,0)</f>
        <v>0</v>
      </c>
      <c r="BH216" s="248">
        <f>IF(N216="sníž. přenesená",J216,0)</f>
        <v>0</v>
      </c>
      <c r="BI216" s="248">
        <f>IF(N216="nulová",J216,0)</f>
        <v>0</v>
      </c>
      <c r="BJ216" s="24" t="s">
        <v>16</v>
      </c>
      <c r="BK216" s="248">
        <f>ROUND(I216*H216,2)</f>
        <v>0</v>
      </c>
      <c r="BL216" s="24" t="s">
        <v>404</v>
      </c>
      <c r="BM216" s="24" t="s">
        <v>2208</v>
      </c>
    </row>
    <row r="217" s="1" customFormat="1" ht="25.5" customHeight="1">
      <c r="B217" s="46"/>
      <c r="C217" s="237" t="s">
        <v>1242</v>
      </c>
      <c r="D217" s="237" t="s">
        <v>300</v>
      </c>
      <c r="E217" s="238" t="s">
        <v>2209</v>
      </c>
      <c r="F217" s="239" t="s">
        <v>2210</v>
      </c>
      <c r="G217" s="240" t="s">
        <v>318</v>
      </c>
      <c r="H217" s="241">
        <v>120</v>
      </c>
      <c r="I217" s="242"/>
      <c r="J217" s="243">
        <f>ROUND(I217*H217,2)</f>
        <v>0</v>
      </c>
      <c r="K217" s="239" t="s">
        <v>1899</v>
      </c>
      <c r="L217" s="72"/>
      <c r="M217" s="244" t="s">
        <v>21</v>
      </c>
      <c r="N217" s="245" t="s">
        <v>41</v>
      </c>
      <c r="O217" s="47"/>
      <c r="P217" s="246">
        <f>O217*H217</f>
        <v>0</v>
      </c>
      <c r="Q217" s="246">
        <v>0</v>
      </c>
      <c r="R217" s="246">
        <f>Q217*H217</f>
        <v>0</v>
      </c>
      <c r="S217" s="246">
        <v>0</v>
      </c>
      <c r="T217" s="247">
        <f>S217*H217</f>
        <v>0</v>
      </c>
      <c r="AR217" s="24" t="s">
        <v>404</v>
      </c>
      <c r="AT217" s="24" t="s">
        <v>300</v>
      </c>
      <c r="AU217" s="24" t="s">
        <v>78</v>
      </c>
      <c r="AY217" s="24" t="s">
        <v>298</v>
      </c>
      <c r="BE217" s="248">
        <f>IF(N217="základní",J217,0)</f>
        <v>0</v>
      </c>
      <c r="BF217" s="248">
        <f>IF(N217="snížená",J217,0)</f>
        <v>0</v>
      </c>
      <c r="BG217" s="248">
        <f>IF(N217="zákl. přenesená",J217,0)</f>
        <v>0</v>
      </c>
      <c r="BH217" s="248">
        <f>IF(N217="sníž. přenesená",J217,0)</f>
        <v>0</v>
      </c>
      <c r="BI217" s="248">
        <f>IF(N217="nulová",J217,0)</f>
        <v>0</v>
      </c>
      <c r="BJ217" s="24" t="s">
        <v>16</v>
      </c>
      <c r="BK217" s="248">
        <f>ROUND(I217*H217,2)</f>
        <v>0</v>
      </c>
      <c r="BL217" s="24" t="s">
        <v>404</v>
      </c>
      <c r="BM217" s="24" t="s">
        <v>2211</v>
      </c>
    </row>
    <row r="218" s="1" customFormat="1" ht="38.25" customHeight="1">
      <c r="B218" s="46"/>
      <c r="C218" s="237" t="s">
        <v>1246</v>
      </c>
      <c r="D218" s="237" t="s">
        <v>300</v>
      </c>
      <c r="E218" s="238" t="s">
        <v>2212</v>
      </c>
      <c r="F218" s="239" t="s">
        <v>2213</v>
      </c>
      <c r="G218" s="240" t="s">
        <v>318</v>
      </c>
      <c r="H218" s="241">
        <v>150</v>
      </c>
      <c r="I218" s="242"/>
      <c r="J218" s="243">
        <f>ROUND(I218*H218,2)</f>
        <v>0</v>
      </c>
      <c r="K218" s="239" t="s">
        <v>1899</v>
      </c>
      <c r="L218" s="72"/>
      <c r="M218" s="244" t="s">
        <v>21</v>
      </c>
      <c r="N218" s="245" t="s">
        <v>41</v>
      </c>
      <c r="O218" s="47"/>
      <c r="P218" s="246">
        <f>O218*H218</f>
        <v>0</v>
      </c>
      <c r="Q218" s="246">
        <v>0</v>
      </c>
      <c r="R218" s="246">
        <f>Q218*H218</f>
        <v>0</v>
      </c>
      <c r="S218" s="246">
        <v>0</v>
      </c>
      <c r="T218" s="247">
        <f>S218*H218</f>
        <v>0</v>
      </c>
      <c r="AR218" s="24" t="s">
        <v>404</v>
      </c>
      <c r="AT218" s="24" t="s">
        <v>300</v>
      </c>
      <c r="AU218" s="24" t="s">
        <v>78</v>
      </c>
      <c r="AY218" s="24" t="s">
        <v>298</v>
      </c>
      <c r="BE218" s="248">
        <f>IF(N218="základní",J218,0)</f>
        <v>0</v>
      </c>
      <c r="BF218" s="248">
        <f>IF(N218="snížená",J218,0)</f>
        <v>0</v>
      </c>
      <c r="BG218" s="248">
        <f>IF(N218="zákl. přenesená",J218,0)</f>
        <v>0</v>
      </c>
      <c r="BH218" s="248">
        <f>IF(N218="sníž. přenesená",J218,0)</f>
        <v>0</v>
      </c>
      <c r="BI218" s="248">
        <f>IF(N218="nulová",J218,0)</f>
        <v>0</v>
      </c>
      <c r="BJ218" s="24" t="s">
        <v>16</v>
      </c>
      <c r="BK218" s="248">
        <f>ROUND(I218*H218,2)</f>
        <v>0</v>
      </c>
      <c r="BL218" s="24" t="s">
        <v>404</v>
      </c>
      <c r="BM218" s="24" t="s">
        <v>2214</v>
      </c>
    </row>
    <row r="219" s="1" customFormat="1" ht="63.75" customHeight="1">
      <c r="B219" s="46"/>
      <c r="C219" s="237" t="s">
        <v>1250</v>
      </c>
      <c r="D219" s="237" t="s">
        <v>300</v>
      </c>
      <c r="E219" s="238" t="s">
        <v>2215</v>
      </c>
      <c r="F219" s="239" t="s">
        <v>2216</v>
      </c>
      <c r="G219" s="240" t="s">
        <v>341</v>
      </c>
      <c r="H219" s="241">
        <v>1</v>
      </c>
      <c r="I219" s="242"/>
      <c r="J219" s="243">
        <f>ROUND(I219*H219,2)</f>
        <v>0</v>
      </c>
      <c r="K219" s="239" t="s">
        <v>1899</v>
      </c>
      <c r="L219" s="72"/>
      <c r="M219" s="244" t="s">
        <v>21</v>
      </c>
      <c r="N219" s="245" t="s">
        <v>41</v>
      </c>
      <c r="O219" s="47"/>
      <c r="P219" s="246">
        <f>O219*H219</f>
        <v>0</v>
      </c>
      <c r="Q219" s="246">
        <v>0</v>
      </c>
      <c r="R219" s="246">
        <f>Q219*H219</f>
        <v>0</v>
      </c>
      <c r="S219" s="246">
        <v>0</v>
      </c>
      <c r="T219" s="247">
        <f>S219*H219</f>
        <v>0</v>
      </c>
      <c r="AR219" s="24" t="s">
        <v>364</v>
      </c>
      <c r="AT219" s="24" t="s">
        <v>300</v>
      </c>
      <c r="AU219" s="24" t="s">
        <v>78</v>
      </c>
      <c r="AY219" s="24" t="s">
        <v>298</v>
      </c>
      <c r="BE219" s="248">
        <f>IF(N219="základní",J219,0)</f>
        <v>0</v>
      </c>
      <c r="BF219" s="248">
        <f>IF(N219="snížená",J219,0)</f>
        <v>0</v>
      </c>
      <c r="BG219" s="248">
        <f>IF(N219="zákl. přenesená",J219,0)</f>
        <v>0</v>
      </c>
      <c r="BH219" s="248">
        <f>IF(N219="sníž. přenesená",J219,0)</f>
        <v>0</v>
      </c>
      <c r="BI219" s="248">
        <f>IF(N219="nulová",J219,0)</f>
        <v>0</v>
      </c>
      <c r="BJ219" s="24" t="s">
        <v>16</v>
      </c>
      <c r="BK219" s="248">
        <f>ROUND(I219*H219,2)</f>
        <v>0</v>
      </c>
      <c r="BL219" s="24" t="s">
        <v>364</v>
      </c>
      <c r="BM219" s="24" t="s">
        <v>2217</v>
      </c>
    </row>
    <row r="220" s="1" customFormat="1" ht="51" customHeight="1">
      <c r="B220" s="46"/>
      <c r="C220" s="237" t="s">
        <v>1254</v>
      </c>
      <c r="D220" s="237" t="s">
        <v>300</v>
      </c>
      <c r="E220" s="238" t="s">
        <v>2218</v>
      </c>
      <c r="F220" s="239" t="s">
        <v>2219</v>
      </c>
      <c r="G220" s="240" t="s">
        <v>341</v>
      </c>
      <c r="H220" s="241">
        <v>1</v>
      </c>
      <c r="I220" s="242"/>
      <c r="J220" s="243">
        <f>ROUND(I220*H220,2)</f>
        <v>0</v>
      </c>
      <c r="K220" s="239" t="s">
        <v>1899</v>
      </c>
      <c r="L220" s="72"/>
      <c r="M220" s="244" t="s">
        <v>21</v>
      </c>
      <c r="N220" s="245" t="s">
        <v>41</v>
      </c>
      <c r="O220" s="47"/>
      <c r="P220" s="246">
        <f>O220*H220</f>
        <v>0</v>
      </c>
      <c r="Q220" s="246">
        <v>0</v>
      </c>
      <c r="R220" s="246">
        <f>Q220*H220</f>
        <v>0</v>
      </c>
      <c r="S220" s="246">
        <v>0</v>
      </c>
      <c r="T220" s="247">
        <f>S220*H220</f>
        <v>0</v>
      </c>
      <c r="AR220" s="24" t="s">
        <v>364</v>
      </c>
      <c r="AT220" s="24" t="s">
        <v>300</v>
      </c>
      <c r="AU220" s="24" t="s">
        <v>78</v>
      </c>
      <c r="AY220" s="24" t="s">
        <v>298</v>
      </c>
      <c r="BE220" s="248">
        <f>IF(N220="základní",J220,0)</f>
        <v>0</v>
      </c>
      <c r="BF220" s="248">
        <f>IF(N220="snížená",J220,0)</f>
        <v>0</v>
      </c>
      <c r="BG220" s="248">
        <f>IF(N220="zákl. přenesená",J220,0)</f>
        <v>0</v>
      </c>
      <c r="BH220" s="248">
        <f>IF(N220="sníž. přenesená",J220,0)</f>
        <v>0</v>
      </c>
      <c r="BI220" s="248">
        <f>IF(N220="nulová",J220,0)</f>
        <v>0</v>
      </c>
      <c r="BJ220" s="24" t="s">
        <v>16</v>
      </c>
      <c r="BK220" s="248">
        <f>ROUND(I220*H220,2)</f>
        <v>0</v>
      </c>
      <c r="BL220" s="24" t="s">
        <v>364</v>
      </c>
      <c r="BM220" s="24" t="s">
        <v>2220</v>
      </c>
    </row>
    <row r="221" s="1" customFormat="1" ht="51" customHeight="1">
      <c r="B221" s="46"/>
      <c r="C221" s="237" t="s">
        <v>1258</v>
      </c>
      <c r="D221" s="237" t="s">
        <v>300</v>
      </c>
      <c r="E221" s="238" t="s">
        <v>2221</v>
      </c>
      <c r="F221" s="239" t="s">
        <v>2222</v>
      </c>
      <c r="G221" s="240" t="s">
        <v>341</v>
      </c>
      <c r="H221" s="241">
        <v>6</v>
      </c>
      <c r="I221" s="242"/>
      <c r="J221" s="243">
        <f>ROUND(I221*H221,2)</f>
        <v>0</v>
      </c>
      <c r="K221" s="239" t="s">
        <v>1899</v>
      </c>
      <c r="L221" s="72"/>
      <c r="M221" s="244" t="s">
        <v>21</v>
      </c>
      <c r="N221" s="245" t="s">
        <v>41</v>
      </c>
      <c r="O221" s="47"/>
      <c r="P221" s="246">
        <f>O221*H221</f>
        <v>0</v>
      </c>
      <c r="Q221" s="246">
        <v>0</v>
      </c>
      <c r="R221" s="246">
        <f>Q221*H221</f>
        <v>0</v>
      </c>
      <c r="S221" s="246">
        <v>0</v>
      </c>
      <c r="T221" s="247">
        <f>S221*H221</f>
        <v>0</v>
      </c>
      <c r="AR221" s="24" t="s">
        <v>364</v>
      </c>
      <c r="AT221" s="24" t="s">
        <v>300</v>
      </c>
      <c r="AU221" s="24" t="s">
        <v>78</v>
      </c>
      <c r="AY221" s="24" t="s">
        <v>298</v>
      </c>
      <c r="BE221" s="248">
        <f>IF(N221="základní",J221,0)</f>
        <v>0</v>
      </c>
      <c r="BF221" s="248">
        <f>IF(N221="snížená",J221,0)</f>
        <v>0</v>
      </c>
      <c r="BG221" s="248">
        <f>IF(N221="zákl. přenesená",J221,0)</f>
        <v>0</v>
      </c>
      <c r="BH221" s="248">
        <f>IF(N221="sníž. přenesená",J221,0)</f>
        <v>0</v>
      </c>
      <c r="BI221" s="248">
        <f>IF(N221="nulová",J221,0)</f>
        <v>0</v>
      </c>
      <c r="BJ221" s="24" t="s">
        <v>16</v>
      </c>
      <c r="BK221" s="248">
        <f>ROUND(I221*H221,2)</f>
        <v>0</v>
      </c>
      <c r="BL221" s="24" t="s">
        <v>364</v>
      </c>
      <c r="BM221" s="24" t="s">
        <v>2223</v>
      </c>
    </row>
    <row r="222" s="12" customFormat="1">
      <c r="B222" s="249"/>
      <c r="C222" s="250"/>
      <c r="D222" s="251" t="s">
        <v>306</v>
      </c>
      <c r="E222" s="252" t="s">
        <v>21</v>
      </c>
      <c r="F222" s="253" t="s">
        <v>2224</v>
      </c>
      <c r="G222" s="250"/>
      <c r="H222" s="254">
        <v>6</v>
      </c>
      <c r="I222" s="255"/>
      <c r="J222" s="250"/>
      <c r="K222" s="250"/>
      <c r="L222" s="256"/>
      <c r="M222" s="257"/>
      <c r="N222" s="258"/>
      <c r="O222" s="258"/>
      <c r="P222" s="258"/>
      <c r="Q222" s="258"/>
      <c r="R222" s="258"/>
      <c r="S222" s="258"/>
      <c r="T222" s="259"/>
      <c r="AT222" s="260" t="s">
        <v>306</v>
      </c>
      <c r="AU222" s="260" t="s">
        <v>78</v>
      </c>
      <c r="AV222" s="12" t="s">
        <v>78</v>
      </c>
      <c r="AW222" s="12" t="s">
        <v>33</v>
      </c>
      <c r="AX222" s="12" t="s">
        <v>16</v>
      </c>
      <c r="AY222" s="260" t="s">
        <v>298</v>
      </c>
    </row>
    <row r="223" s="1" customFormat="1" ht="51" customHeight="1">
      <c r="B223" s="46"/>
      <c r="C223" s="237" t="s">
        <v>1262</v>
      </c>
      <c r="D223" s="237" t="s">
        <v>300</v>
      </c>
      <c r="E223" s="238" t="s">
        <v>2225</v>
      </c>
      <c r="F223" s="239" t="s">
        <v>2226</v>
      </c>
      <c r="G223" s="240" t="s">
        <v>341</v>
      </c>
      <c r="H223" s="241">
        <v>1</v>
      </c>
      <c r="I223" s="242"/>
      <c r="J223" s="243">
        <f>ROUND(I223*H223,2)</f>
        <v>0</v>
      </c>
      <c r="K223" s="239" t="s">
        <v>1899</v>
      </c>
      <c r="L223" s="72"/>
      <c r="M223" s="244" t="s">
        <v>21</v>
      </c>
      <c r="N223" s="245" t="s">
        <v>41</v>
      </c>
      <c r="O223" s="47"/>
      <c r="P223" s="246">
        <f>O223*H223</f>
        <v>0</v>
      </c>
      <c r="Q223" s="246">
        <v>0</v>
      </c>
      <c r="R223" s="246">
        <f>Q223*H223</f>
        <v>0</v>
      </c>
      <c r="S223" s="246">
        <v>0</v>
      </c>
      <c r="T223" s="247">
        <f>S223*H223</f>
        <v>0</v>
      </c>
      <c r="AR223" s="24" t="s">
        <v>364</v>
      </c>
      <c r="AT223" s="24" t="s">
        <v>300</v>
      </c>
      <c r="AU223" s="24" t="s">
        <v>78</v>
      </c>
      <c r="AY223" s="24" t="s">
        <v>298</v>
      </c>
      <c r="BE223" s="248">
        <f>IF(N223="základní",J223,0)</f>
        <v>0</v>
      </c>
      <c r="BF223" s="248">
        <f>IF(N223="snížená",J223,0)</f>
        <v>0</v>
      </c>
      <c r="BG223" s="248">
        <f>IF(N223="zákl. přenesená",J223,0)</f>
        <v>0</v>
      </c>
      <c r="BH223" s="248">
        <f>IF(N223="sníž. přenesená",J223,0)</f>
        <v>0</v>
      </c>
      <c r="BI223" s="248">
        <f>IF(N223="nulová",J223,0)</f>
        <v>0</v>
      </c>
      <c r="BJ223" s="24" t="s">
        <v>16</v>
      </c>
      <c r="BK223" s="248">
        <f>ROUND(I223*H223,2)</f>
        <v>0</v>
      </c>
      <c r="BL223" s="24" t="s">
        <v>364</v>
      </c>
      <c r="BM223" s="24" t="s">
        <v>2227</v>
      </c>
    </row>
    <row r="224" s="1" customFormat="1" ht="38.25" customHeight="1">
      <c r="B224" s="46"/>
      <c r="C224" s="237" t="s">
        <v>1266</v>
      </c>
      <c r="D224" s="237" t="s">
        <v>300</v>
      </c>
      <c r="E224" s="238" t="s">
        <v>2228</v>
      </c>
      <c r="F224" s="239" t="s">
        <v>2229</v>
      </c>
      <c r="G224" s="240" t="s">
        <v>341</v>
      </c>
      <c r="H224" s="241">
        <v>7</v>
      </c>
      <c r="I224" s="242"/>
      <c r="J224" s="243">
        <f>ROUND(I224*H224,2)</f>
        <v>0</v>
      </c>
      <c r="K224" s="239" t="s">
        <v>1899</v>
      </c>
      <c r="L224" s="72"/>
      <c r="M224" s="244" t="s">
        <v>21</v>
      </c>
      <c r="N224" s="245" t="s">
        <v>41</v>
      </c>
      <c r="O224" s="47"/>
      <c r="P224" s="246">
        <f>O224*H224</f>
        <v>0</v>
      </c>
      <c r="Q224" s="246">
        <v>0</v>
      </c>
      <c r="R224" s="246">
        <f>Q224*H224</f>
        <v>0</v>
      </c>
      <c r="S224" s="246">
        <v>0</v>
      </c>
      <c r="T224" s="247">
        <f>S224*H224</f>
        <v>0</v>
      </c>
      <c r="AR224" s="24" t="s">
        <v>404</v>
      </c>
      <c r="AT224" s="24" t="s">
        <v>300</v>
      </c>
      <c r="AU224" s="24" t="s">
        <v>78</v>
      </c>
      <c r="AY224" s="24" t="s">
        <v>298</v>
      </c>
      <c r="BE224" s="248">
        <f>IF(N224="základní",J224,0)</f>
        <v>0</v>
      </c>
      <c r="BF224" s="248">
        <f>IF(N224="snížená",J224,0)</f>
        <v>0</v>
      </c>
      <c r="BG224" s="248">
        <f>IF(N224="zákl. přenesená",J224,0)</f>
        <v>0</v>
      </c>
      <c r="BH224" s="248">
        <f>IF(N224="sníž. přenesená",J224,0)</f>
        <v>0</v>
      </c>
      <c r="BI224" s="248">
        <f>IF(N224="nulová",J224,0)</f>
        <v>0</v>
      </c>
      <c r="BJ224" s="24" t="s">
        <v>16</v>
      </c>
      <c r="BK224" s="248">
        <f>ROUND(I224*H224,2)</f>
        <v>0</v>
      </c>
      <c r="BL224" s="24" t="s">
        <v>404</v>
      </c>
      <c r="BM224" s="24" t="s">
        <v>2230</v>
      </c>
    </row>
    <row r="225" s="12" customFormat="1">
      <c r="B225" s="249"/>
      <c r="C225" s="250"/>
      <c r="D225" s="251" t="s">
        <v>306</v>
      </c>
      <c r="E225" s="252" t="s">
        <v>21</v>
      </c>
      <c r="F225" s="253" t="s">
        <v>2231</v>
      </c>
      <c r="G225" s="250"/>
      <c r="H225" s="254">
        <v>7</v>
      </c>
      <c r="I225" s="255"/>
      <c r="J225" s="250"/>
      <c r="K225" s="250"/>
      <c r="L225" s="256"/>
      <c r="M225" s="257"/>
      <c r="N225" s="258"/>
      <c r="O225" s="258"/>
      <c r="P225" s="258"/>
      <c r="Q225" s="258"/>
      <c r="R225" s="258"/>
      <c r="S225" s="258"/>
      <c r="T225" s="259"/>
      <c r="AT225" s="260" t="s">
        <v>306</v>
      </c>
      <c r="AU225" s="260" t="s">
        <v>78</v>
      </c>
      <c r="AV225" s="12" t="s">
        <v>78</v>
      </c>
      <c r="AW225" s="12" t="s">
        <v>33</v>
      </c>
      <c r="AX225" s="12" t="s">
        <v>16</v>
      </c>
      <c r="AY225" s="260" t="s">
        <v>298</v>
      </c>
    </row>
    <row r="226" s="1" customFormat="1" ht="38.25" customHeight="1">
      <c r="B226" s="46"/>
      <c r="C226" s="237" t="s">
        <v>2232</v>
      </c>
      <c r="D226" s="237" t="s">
        <v>300</v>
      </c>
      <c r="E226" s="238" t="s">
        <v>2233</v>
      </c>
      <c r="F226" s="239" t="s">
        <v>2234</v>
      </c>
      <c r="G226" s="240" t="s">
        <v>341</v>
      </c>
      <c r="H226" s="241">
        <v>2</v>
      </c>
      <c r="I226" s="242"/>
      <c r="J226" s="243">
        <f>ROUND(I226*H226,2)</f>
        <v>0</v>
      </c>
      <c r="K226" s="239" t="s">
        <v>1899</v>
      </c>
      <c r="L226" s="72"/>
      <c r="M226" s="244" t="s">
        <v>21</v>
      </c>
      <c r="N226" s="245" t="s">
        <v>41</v>
      </c>
      <c r="O226" s="47"/>
      <c r="P226" s="246">
        <f>O226*H226</f>
        <v>0</v>
      </c>
      <c r="Q226" s="246">
        <v>0</v>
      </c>
      <c r="R226" s="246">
        <f>Q226*H226</f>
        <v>0</v>
      </c>
      <c r="S226" s="246">
        <v>0</v>
      </c>
      <c r="T226" s="247">
        <f>S226*H226</f>
        <v>0</v>
      </c>
      <c r="AR226" s="24" t="s">
        <v>404</v>
      </c>
      <c r="AT226" s="24" t="s">
        <v>300</v>
      </c>
      <c r="AU226" s="24" t="s">
        <v>78</v>
      </c>
      <c r="AY226" s="24" t="s">
        <v>298</v>
      </c>
      <c r="BE226" s="248">
        <f>IF(N226="základní",J226,0)</f>
        <v>0</v>
      </c>
      <c r="BF226" s="248">
        <f>IF(N226="snížená",J226,0)</f>
        <v>0</v>
      </c>
      <c r="BG226" s="248">
        <f>IF(N226="zákl. přenesená",J226,0)</f>
        <v>0</v>
      </c>
      <c r="BH226" s="248">
        <f>IF(N226="sníž. přenesená",J226,0)</f>
        <v>0</v>
      </c>
      <c r="BI226" s="248">
        <f>IF(N226="nulová",J226,0)</f>
        <v>0</v>
      </c>
      <c r="BJ226" s="24" t="s">
        <v>16</v>
      </c>
      <c r="BK226" s="248">
        <f>ROUND(I226*H226,2)</f>
        <v>0</v>
      </c>
      <c r="BL226" s="24" t="s">
        <v>404</v>
      </c>
      <c r="BM226" s="24" t="s">
        <v>2235</v>
      </c>
    </row>
    <row r="227" s="1" customFormat="1" ht="25.5" customHeight="1">
      <c r="B227" s="46"/>
      <c r="C227" s="237" t="s">
        <v>2236</v>
      </c>
      <c r="D227" s="237" t="s">
        <v>300</v>
      </c>
      <c r="E227" s="238" t="s">
        <v>2237</v>
      </c>
      <c r="F227" s="239" t="s">
        <v>2238</v>
      </c>
      <c r="G227" s="240" t="s">
        <v>341</v>
      </c>
      <c r="H227" s="241">
        <v>5</v>
      </c>
      <c r="I227" s="242"/>
      <c r="J227" s="243">
        <f>ROUND(I227*H227,2)</f>
        <v>0</v>
      </c>
      <c r="K227" s="239" t="s">
        <v>1899</v>
      </c>
      <c r="L227" s="72"/>
      <c r="M227" s="244" t="s">
        <v>21</v>
      </c>
      <c r="N227" s="245" t="s">
        <v>41</v>
      </c>
      <c r="O227" s="47"/>
      <c r="P227" s="246">
        <f>O227*H227</f>
        <v>0</v>
      </c>
      <c r="Q227" s="246">
        <v>0</v>
      </c>
      <c r="R227" s="246">
        <f>Q227*H227</f>
        <v>0</v>
      </c>
      <c r="S227" s="246">
        <v>0</v>
      </c>
      <c r="T227" s="247">
        <f>S227*H227</f>
        <v>0</v>
      </c>
      <c r="AR227" s="24" t="s">
        <v>364</v>
      </c>
      <c r="AT227" s="24" t="s">
        <v>300</v>
      </c>
      <c r="AU227" s="24" t="s">
        <v>78</v>
      </c>
      <c r="AY227" s="24" t="s">
        <v>298</v>
      </c>
      <c r="BE227" s="248">
        <f>IF(N227="základní",J227,0)</f>
        <v>0</v>
      </c>
      <c r="BF227" s="248">
        <f>IF(N227="snížená",J227,0)</f>
        <v>0</v>
      </c>
      <c r="BG227" s="248">
        <f>IF(N227="zákl. přenesená",J227,0)</f>
        <v>0</v>
      </c>
      <c r="BH227" s="248">
        <f>IF(N227="sníž. přenesená",J227,0)</f>
        <v>0</v>
      </c>
      <c r="BI227" s="248">
        <f>IF(N227="nulová",J227,0)</f>
        <v>0</v>
      </c>
      <c r="BJ227" s="24" t="s">
        <v>16</v>
      </c>
      <c r="BK227" s="248">
        <f>ROUND(I227*H227,2)</f>
        <v>0</v>
      </c>
      <c r="BL227" s="24" t="s">
        <v>364</v>
      </c>
      <c r="BM227" s="24" t="s">
        <v>2239</v>
      </c>
    </row>
    <row r="228" s="1" customFormat="1" ht="51" customHeight="1">
      <c r="B228" s="46"/>
      <c r="C228" s="284" t="s">
        <v>2240</v>
      </c>
      <c r="D228" s="284" t="s">
        <v>333</v>
      </c>
      <c r="E228" s="285" t="s">
        <v>2241</v>
      </c>
      <c r="F228" s="286" t="s">
        <v>2242</v>
      </c>
      <c r="G228" s="287" t="s">
        <v>341</v>
      </c>
      <c r="H228" s="288">
        <v>2</v>
      </c>
      <c r="I228" s="289"/>
      <c r="J228" s="290">
        <f>ROUND(I228*H228,2)</f>
        <v>0</v>
      </c>
      <c r="K228" s="286" t="s">
        <v>1394</v>
      </c>
      <c r="L228" s="291"/>
      <c r="M228" s="292" t="s">
        <v>21</v>
      </c>
      <c r="N228" s="293" t="s">
        <v>41</v>
      </c>
      <c r="O228" s="47"/>
      <c r="P228" s="246">
        <f>O228*H228</f>
        <v>0</v>
      </c>
      <c r="Q228" s="246">
        <v>0</v>
      </c>
      <c r="R228" s="246">
        <f>Q228*H228</f>
        <v>0</v>
      </c>
      <c r="S228" s="246">
        <v>0</v>
      </c>
      <c r="T228" s="247">
        <f>S228*H228</f>
        <v>0</v>
      </c>
      <c r="AR228" s="24" t="s">
        <v>370</v>
      </c>
      <c r="AT228" s="24" t="s">
        <v>333</v>
      </c>
      <c r="AU228" s="24" t="s">
        <v>78</v>
      </c>
      <c r="AY228" s="24" t="s">
        <v>298</v>
      </c>
      <c r="BE228" s="248">
        <f>IF(N228="základní",J228,0)</f>
        <v>0</v>
      </c>
      <c r="BF228" s="248">
        <f>IF(N228="snížená",J228,0)</f>
        <v>0</v>
      </c>
      <c r="BG228" s="248">
        <f>IF(N228="zákl. přenesená",J228,0)</f>
        <v>0</v>
      </c>
      <c r="BH228" s="248">
        <f>IF(N228="sníž. přenesená",J228,0)</f>
        <v>0</v>
      </c>
      <c r="BI228" s="248">
        <f>IF(N228="nulová",J228,0)</f>
        <v>0</v>
      </c>
      <c r="BJ228" s="24" t="s">
        <v>16</v>
      </c>
      <c r="BK228" s="248">
        <f>ROUND(I228*H228,2)</f>
        <v>0</v>
      </c>
      <c r="BL228" s="24" t="s">
        <v>370</v>
      </c>
      <c r="BM228" s="24" t="s">
        <v>2243</v>
      </c>
    </row>
    <row r="229" s="1" customFormat="1" ht="38.25" customHeight="1">
      <c r="B229" s="46"/>
      <c r="C229" s="284" t="s">
        <v>2244</v>
      </c>
      <c r="D229" s="284" t="s">
        <v>333</v>
      </c>
      <c r="E229" s="285" t="s">
        <v>2245</v>
      </c>
      <c r="F229" s="286" t="s">
        <v>2246</v>
      </c>
      <c r="G229" s="287" t="s">
        <v>341</v>
      </c>
      <c r="H229" s="288">
        <v>1</v>
      </c>
      <c r="I229" s="289"/>
      <c r="J229" s="290">
        <f>ROUND(I229*H229,2)</f>
        <v>0</v>
      </c>
      <c r="K229" s="286" t="s">
        <v>1394</v>
      </c>
      <c r="L229" s="291"/>
      <c r="M229" s="292" t="s">
        <v>21</v>
      </c>
      <c r="N229" s="293" t="s">
        <v>41</v>
      </c>
      <c r="O229" s="47"/>
      <c r="P229" s="246">
        <f>O229*H229</f>
        <v>0</v>
      </c>
      <c r="Q229" s="246">
        <v>0</v>
      </c>
      <c r="R229" s="246">
        <f>Q229*H229</f>
        <v>0</v>
      </c>
      <c r="S229" s="246">
        <v>0</v>
      </c>
      <c r="T229" s="247">
        <f>S229*H229</f>
        <v>0</v>
      </c>
      <c r="AR229" s="24" t="s">
        <v>370</v>
      </c>
      <c r="AT229" s="24" t="s">
        <v>333</v>
      </c>
      <c r="AU229" s="24" t="s">
        <v>78</v>
      </c>
      <c r="AY229" s="24" t="s">
        <v>298</v>
      </c>
      <c r="BE229" s="248">
        <f>IF(N229="základní",J229,0)</f>
        <v>0</v>
      </c>
      <c r="BF229" s="248">
        <f>IF(N229="snížená",J229,0)</f>
        <v>0</v>
      </c>
      <c r="BG229" s="248">
        <f>IF(N229="zákl. přenesená",J229,0)</f>
        <v>0</v>
      </c>
      <c r="BH229" s="248">
        <f>IF(N229="sníž. přenesená",J229,0)</f>
        <v>0</v>
      </c>
      <c r="BI229" s="248">
        <f>IF(N229="nulová",J229,0)</f>
        <v>0</v>
      </c>
      <c r="BJ229" s="24" t="s">
        <v>16</v>
      </c>
      <c r="BK229" s="248">
        <f>ROUND(I229*H229,2)</f>
        <v>0</v>
      </c>
      <c r="BL229" s="24" t="s">
        <v>370</v>
      </c>
      <c r="BM229" s="24" t="s">
        <v>2247</v>
      </c>
    </row>
    <row r="230" s="1" customFormat="1" ht="38.25" customHeight="1">
      <c r="B230" s="46"/>
      <c r="C230" s="284" t="s">
        <v>2248</v>
      </c>
      <c r="D230" s="284" t="s">
        <v>333</v>
      </c>
      <c r="E230" s="285" t="s">
        <v>2249</v>
      </c>
      <c r="F230" s="286" t="s">
        <v>2250</v>
      </c>
      <c r="G230" s="287" t="s">
        <v>341</v>
      </c>
      <c r="H230" s="288">
        <v>2</v>
      </c>
      <c r="I230" s="289"/>
      <c r="J230" s="290">
        <f>ROUND(I230*H230,2)</f>
        <v>0</v>
      </c>
      <c r="K230" s="286" t="s">
        <v>21</v>
      </c>
      <c r="L230" s="291"/>
      <c r="M230" s="292" t="s">
        <v>21</v>
      </c>
      <c r="N230" s="293" t="s">
        <v>41</v>
      </c>
      <c r="O230" s="47"/>
      <c r="P230" s="246">
        <f>O230*H230</f>
        <v>0</v>
      </c>
      <c r="Q230" s="246">
        <v>0</v>
      </c>
      <c r="R230" s="246">
        <f>Q230*H230</f>
        <v>0</v>
      </c>
      <c r="S230" s="246">
        <v>0</v>
      </c>
      <c r="T230" s="247">
        <f>S230*H230</f>
        <v>0</v>
      </c>
      <c r="AR230" s="24" t="s">
        <v>370</v>
      </c>
      <c r="AT230" s="24" t="s">
        <v>333</v>
      </c>
      <c r="AU230" s="24" t="s">
        <v>78</v>
      </c>
      <c r="AY230" s="24" t="s">
        <v>298</v>
      </c>
      <c r="BE230" s="248">
        <f>IF(N230="základní",J230,0)</f>
        <v>0</v>
      </c>
      <c r="BF230" s="248">
        <f>IF(N230="snížená",J230,0)</f>
        <v>0</v>
      </c>
      <c r="BG230" s="248">
        <f>IF(N230="zákl. přenesená",J230,0)</f>
        <v>0</v>
      </c>
      <c r="BH230" s="248">
        <f>IF(N230="sníž. přenesená",J230,0)</f>
        <v>0</v>
      </c>
      <c r="BI230" s="248">
        <f>IF(N230="nulová",J230,0)</f>
        <v>0</v>
      </c>
      <c r="BJ230" s="24" t="s">
        <v>16</v>
      </c>
      <c r="BK230" s="248">
        <f>ROUND(I230*H230,2)</f>
        <v>0</v>
      </c>
      <c r="BL230" s="24" t="s">
        <v>370</v>
      </c>
      <c r="BM230" s="24" t="s">
        <v>2251</v>
      </c>
    </row>
    <row r="231" s="1" customFormat="1" ht="25.5" customHeight="1">
      <c r="B231" s="46"/>
      <c r="C231" s="237" t="s">
        <v>2252</v>
      </c>
      <c r="D231" s="237" t="s">
        <v>300</v>
      </c>
      <c r="E231" s="238" t="s">
        <v>2253</v>
      </c>
      <c r="F231" s="239" t="s">
        <v>2254</v>
      </c>
      <c r="G231" s="240" t="s">
        <v>341</v>
      </c>
      <c r="H231" s="241">
        <v>2</v>
      </c>
      <c r="I231" s="242"/>
      <c r="J231" s="243">
        <f>ROUND(I231*H231,2)</f>
        <v>0</v>
      </c>
      <c r="K231" s="239" t="s">
        <v>1899</v>
      </c>
      <c r="L231" s="72"/>
      <c r="M231" s="244" t="s">
        <v>21</v>
      </c>
      <c r="N231" s="245" t="s">
        <v>41</v>
      </c>
      <c r="O231" s="47"/>
      <c r="P231" s="246">
        <f>O231*H231</f>
        <v>0</v>
      </c>
      <c r="Q231" s="246">
        <v>0</v>
      </c>
      <c r="R231" s="246">
        <f>Q231*H231</f>
        <v>0</v>
      </c>
      <c r="S231" s="246">
        <v>0</v>
      </c>
      <c r="T231" s="247">
        <f>S231*H231</f>
        <v>0</v>
      </c>
      <c r="AR231" s="24" t="s">
        <v>364</v>
      </c>
      <c r="AT231" s="24" t="s">
        <v>300</v>
      </c>
      <c r="AU231" s="24" t="s">
        <v>78</v>
      </c>
      <c r="AY231" s="24" t="s">
        <v>298</v>
      </c>
      <c r="BE231" s="248">
        <f>IF(N231="základní",J231,0)</f>
        <v>0</v>
      </c>
      <c r="BF231" s="248">
        <f>IF(N231="snížená",J231,0)</f>
        <v>0</v>
      </c>
      <c r="BG231" s="248">
        <f>IF(N231="zákl. přenesená",J231,0)</f>
        <v>0</v>
      </c>
      <c r="BH231" s="248">
        <f>IF(N231="sníž. přenesená",J231,0)</f>
        <v>0</v>
      </c>
      <c r="BI231" s="248">
        <f>IF(N231="nulová",J231,0)</f>
        <v>0</v>
      </c>
      <c r="BJ231" s="24" t="s">
        <v>16</v>
      </c>
      <c r="BK231" s="248">
        <f>ROUND(I231*H231,2)</f>
        <v>0</v>
      </c>
      <c r="BL231" s="24" t="s">
        <v>364</v>
      </c>
      <c r="BM231" s="24" t="s">
        <v>2255</v>
      </c>
    </row>
    <row r="232" s="1" customFormat="1" ht="51" customHeight="1">
      <c r="B232" s="46"/>
      <c r="C232" s="237" t="s">
        <v>2256</v>
      </c>
      <c r="D232" s="237" t="s">
        <v>300</v>
      </c>
      <c r="E232" s="238" t="s">
        <v>2257</v>
      </c>
      <c r="F232" s="239" t="s">
        <v>2258</v>
      </c>
      <c r="G232" s="240" t="s">
        <v>341</v>
      </c>
      <c r="H232" s="241">
        <v>2</v>
      </c>
      <c r="I232" s="242"/>
      <c r="J232" s="243">
        <f>ROUND(I232*H232,2)</f>
        <v>0</v>
      </c>
      <c r="K232" s="239" t="s">
        <v>1899</v>
      </c>
      <c r="L232" s="72"/>
      <c r="M232" s="244" t="s">
        <v>21</v>
      </c>
      <c r="N232" s="245" t="s">
        <v>41</v>
      </c>
      <c r="O232" s="47"/>
      <c r="P232" s="246">
        <f>O232*H232</f>
        <v>0</v>
      </c>
      <c r="Q232" s="246">
        <v>0</v>
      </c>
      <c r="R232" s="246">
        <f>Q232*H232</f>
        <v>0</v>
      </c>
      <c r="S232" s="246">
        <v>0</v>
      </c>
      <c r="T232" s="247">
        <f>S232*H232</f>
        <v>0</v>
      </c>
      <c r="AR232" s="24" t="s">
        <v>364</v>
      </c>
      <c r="AT232" s="24" t="s">
        <v>300</v>
      </c>
      <c r="AU232" s="24" t="s">
        <v>78</v>
      </c>
      <c r="AY232" s="24" t="s">
        <v>298</v>
      </c>
      <c r="BE232" s="248">
        <f>IF(N232="základní",J232,0)</f>
        <v>0</v>
      </c>
      <c r="BF232" s="248">
        <f>IF(N232="snížená",J232,0)</f>
        <v>0</v>
      </c>
      <c r="BG232" s="248">
        <f>IF(N232="zákl. přenesená",J232,0)</f>
        <v>0</v>
      </c>
      <c r="BH232" s="248">
        <f>IF(N232="sníž. přenesená",J232,0)</f>
        <v>0</v>
      </c>
      <c r="BI232" s="248">
        <f>IF(N232="nulová",J232,0)</f>
        <v>0</v>
      </c>
      <c r="BJ232" s="24" t="s">
        <v>16</v>
      </c>
      <c r="BK232" s="248">
        <f>ROUND(I232*H232,2)</f>
        <v>0</v>
      </c>
      <c r="BL232" s="24" t="s">
        <v>364</v>
      </c>
      <c r="BM232" s="24" t="s">
        <v>2259</v>
      </c>
    </row>
    <row r="233" s="1" customFormat="1" ht="25.5" customHeight="1">
      <c r="B233" s="46"/>
      <c r="C233" s="237" t="s">
        <v>2260</v>
      </c>
      <c r="D233" s="237" t="s">
        <v>300</v>
      </c>
      <c r="E233" s="238" t="s">
        <v>2261</v>
      </c>
      <c r="F233" s="239" t="s">
        <v>2262</v>
      </c>
      <c r="G233" s="240" t="s">
        <v>341</v>
      </c>
      <c r="H233" s="241">
        <v>2</v>
      </c>
      <c r="I233" s="242"/>
      <c r="J233" s="243">
        <f>ROUND(I233*H233,2)</f>
        <v>0</v>
      </c>
      <c r="K233" s="239" t="s">
        <v>1899</v>
      </c>
      <c r="L233" s="72"/>
      <c r="M233" s="244" t="s">
        <v>21</v>
      </c>
      <c r="N233" s="245" t="s">
        <v>41</v>
      </c>
      <c r="O233" s="47"/>
      <c r="P233" s="246">
        <f>O233*H233</f>
        <v>0</v>
      </c>
      <c r="Q233" s="246">
        <v>0</v>
      </c>
      <c r="R233" s="246">
        <f>Q233*H233</f>
        <v>0</v>
      </c>
      <c r="S233" s="246">
        <v>0</v>
      </c>
      <c r="T233" s="247">
        <f>S233*H233</f>
        <v>0</v>
      </c>
      <c r="AR233" s="24" t="s">
        <v>404</v>
      </c>
      <c r="AT233" s="24" t="s">
        <v>300</v>
      </c>
      <c r="AU233" s="24" t="s">
        <v>78</v>
      </c>
      <c r="AY233" s="24" t="s">
        <v>298</v>
      </c>
      <c r="BE233" s="248">
        <f>IF(N233="základní",J233,0)</f>
        <v>0</v>
      </c>
      <c r="BF233" s="248">
        <f>IF(N233="snížená",J233,0)</f>
        <v>0</v>
      </c>
      <c r="BG233" s="248">
        <f>IF(N233="zákl. přenesená",J233,0)</f>
        <v>0</v>
      </c>
      <c r="BH233" s="248">
        <f>IF(N233="sníž. přenesená",J233,0)</f>
        <v>0</v>
      </c>
      <c r="BI233" s="248">
        <f>IF(N233="nulová",J233,0)</f>
        <v>0</v>
      </c>
      <c r="BJ233" s="24" t="s">
        <v>16</v>
      </c>
      <c r="BK233" s="248">
        <f>ROUND(I233*H233,2)</f>
        <v>0</v>
      </c>
      <c r="BL233" s="24" t="s">
        <v>404</v>
      </c>
      <c r="BM233" s="24" t="s">
        <v>2263</v>
      </c>
    </row>
    <row r="234" s="1" customFormat="1" ht="25.5" customHeight="1">
      <c r="B234" s="46"/>
      <c r="C234" s="237" t="s">
        <v>2264</v>
      </c>
      <c r="D234" s="237" t="s">
        <v>300</v>
      </c>
      <c r="E234" s="238" t="s">
        <v>2265</v>
      </c>
      <c r="F234" s="239" t="s">
        <v>2266</v>
      </c>
      <c r="G234" s="240" t="s">
        <v>341</v>
      </c>
      <c r="H234" s="241">
        <v>2</v>
      </c>
      <c r="I234" s="242"/>
      <c r="J234" s="243">
        <f>ROUND(I234*H234,2)</f>
        <v>0</v>
      </c>
      <c r="K234" s="239" t="s">
        <v>1899</v>
      </c>
      <c r="L234" s="72"/>
      <c r="M234" s="244" t="s">
        <v>21</v>
      </c>
      <c r="N234" s="245" t="s">
        <v>41</v>
      </c>
      <c r="O234" s="47"/>
      <c r="P234" s="246">
        <f>O234*H234</f>
        <v>0</v>
      </c>
      <c r="Q234" s="246">
        <v>0</v>
      </c>
      <c r="R234" s="246">
        <f>Q234*H234</f>
        <v>0</v>
      </c>
      <c r="S234" s="246">
        <v>0</v>
      </c>
      <c r="T234" s="247">
        <f>S234*H234</f>
        <v>0</v>
      </c>
      <c r="AR234" s="24" t="s">
        <v>404</v>
      </c>
      <c r="AT234" s="24" t="s">
        <v>300</v>
      </c>
      <c r="AU234" s="24" t="s">
        <v>78</v>
      </c>
      <c r="AY234" s="24" t="s">
        <v>298</v>
      </c>
      <c r="BE234" s="248">
        <f>IF(N234="základní",J234,0)</f>
        <v>0</v>
      </c>
      <c r="BF234" s="248">
        <f>IF(N234="snížená",J234,0)</f>
        <v>0</v>
      </c>
      <c r="BG234" s="248">
        <f>IF(N234="zákl. přenesená",J234,0)</f>
        <v>0</v>
      </c>
      <c r="BH234" s="248">
        <f>IF(N234="sníž. přenesená",J234,0)</f>
        <v>0</v>
      </c>
      <c r="BI234" s="248">
        <f>IF(N234="nulová",J234,0)</f>
        <v>0</v>
      </c>
      <c r="BJ234" s="24" t="s">
        <v>16</v>
      </c>
      <c r="BK234" s="248">
        <f>ROUND(I234*H234,2)</f>
        <v>0</v>
      </c>
      <c r="BL234" s="24" t="s">
        <v>404</v>
      </c>
      <c r="BM234" s="24" t="s">
        <v>2267</v>
      </c>
    </row>
    <row r="235" s="1" customFormat="1" ht="25.5" customHeight="1">
      <c r="B235" s="46"/>
      <c r="C235" s="237" t="s">
        <v>2268</v>
      </c>
      <c r="D235" s="237" t="s">
        <v>300</v>
      </c>
      <c r="E235" s="238" t="s">
        <v>2269</v>
      </c>
      <c r="F235" s="239" t="s">
        <v>2270</v>
      </c>
      <c r="G235" s="240" t="s">
        <v>341</v>
      </c>
      <c r="H235" s="241">
        <v>2</v>
      </c>
      <c r="I235" s="242"/>
      <c r="J235" s="243">
        <f>ROUND(I235*H235,2)</f>
        <v>0</v>
      </c>
      <c r="K235" s="239" t="s">
        <v>1899</v>
      </c>
      <c r="L235" s="72"/>
      <c r="M235" s="244" t="s">
        <v>21</v>
      </c>
      <c r="N235" s="245" t="s">
        <v>41</v>
      </c>
      <c r="O235" s="47"/>
      <c r="P235" s="246">
        <f>O235*H235</f>
        <v>0</v>
      </c>
      <c r="Q235" s="246">
        <v>0</v>
      </c>
      <c r="R235" s="246">
        <f>Q235*H235</f>
        <v>0</v>
      </c>
      <c r="S235" s="246">
        <v>0</v>
      </c>
      <c r="T235" s="247">
        <f>S235*H235</f>
        <v>0</v>
      </c>
      <c r="AR235" s="24" t="s">
        <v>404</v>
      </c>
      <c r="AT235" s="24" t="s">
        <v>300</v>
      </c>
      <c r="AU235" s="24" t="s">
        <v>78</v>
      </c>
      <c r="AY235" s="24" t="s">
        <v>298</v>
      </c>
      <c r="BE235" s="248">
        <f>IF(N235="základní",J235,0)</f>
        <v>0</v>
      </c>
      <c r="BF235" s="248">
        <f>IF(N235="snížená",J235,0)</f>
        <v>0</v>
      </c>
      <c r="BG235" s="248">
        <f>IF(N235="zákl. přenesená",J235,0)</f>
        <v>0</v>
      </c>
      <c r="BH235" s="248">
        <f>IF(N235="sníž. přenesená",J235,0)</f>
        <v>0</v>
      </c>
      <c r="BI235" s="248">
        <f>IF(N235="nulová",J235,0)</f>
        <v>0</v>
      </c>
      <c r="BJ235" s="24" t="s">
        <v>16</v>
      </c>
      <c r="BK235" s="248">
        <f>ROUND(I235*H235,2)</f>
        <v>0</v>
      </c>
      <c r="BL235" s="24" t="s">
        <v>404</v>
      </c>
      <c r="BM235" s="24" t="s">
        <v>2271</v>
      </c>
    </row>
    <row r="236" s="1" customFormat="1" ht="25.5" customHeight="1">
      <c r="B236" s="46"/>
      <c r="C236" s="237" t="s">
        <v>2272</v>
      </c>
      <c r="D236" s="237" t="s">
        <v>300</v>
      </c>
      <c r="E236" s="238" t="s">
        <v>2273</v>
      </c>
      <c r="F236" s="239" t="s">
        <v>2274</v>
      </c>
      <c r="G236" s="240" t="s">
        <v>341</v>
      </c>
      <c r="H236" s="241">
        <v>2</v>
      </c>
      <c r="I236" s="242"/>
      <c r="J236" s="243">
        <f>ROUND(I236*H236,2)</f>
        <v>0</v>
      </c>
      <c r="K236" s="239" t="s">
        <v>1899</v>
      </c>
      <c r="L236" s="72"/>
      <c r="M236" s="244" t="s">
        <v>21</v>
      </c>
      <c r="N236" s="245" t="s">
        <v>41</v>
      </c>
      <c r="O236" s="47"/>
      <c r="P236" s="246">
        <f>O236*H236</f>
        <v>0</v>
      </c>
      <c r="Q236" s="246">
        <v>0</v>
      </c>
      <c r="R236" s="246">
        <f>Q236*H236</f>
        <v>0</v>
      </c>
      <c r="S236" s="246">
        <v>0</v>
      </c>
      <c r="T236" s="247">
        <f>S236*H236</f>
        <v>0</v>
      </c>
      <c r="AR236" s="24" t="s">
        <v>404</v>
      </c>
      <c r="AT236" s="24" t="s">
        <v>300</v>
      </c>
      <c r="AU236" s="24" t="s">
        <v>78</v>
      </c>
      <c r="AY236" s="24" t="s">
        <v>298</v>
      </c>
      <c r="BE236" s="248">
        <f>IF(N236="základní",J236,0)</f>
        <v>0</v>
      </c>
      <c r="BF236" s="248">
        <f>IF(N236="snížená",J236,0)</f>
        <v>0</v>
      </c>
      <c r="BG236" s="248">
        <f>IF(N236="zákl. přenesená",J236,0)</f>
        <v>0</v>
      </c>
      <c r="BH236" s="248">
        <f>IF(N236="sníž. přenesená",J236,0)</f>
        <v>0</v>
      </c>
      <c r="BI236" s="248">
        <f>IF(N236="nulová",J236,0)</f>
        <v>0</v>
      </c>
      <c r="BJ236" s="24" t="s">
        <v>16</v>
      </c>
      <c r="BK236" s="248">
        <f>ROUND(I236*H236,2)</f>
        <v>0</v>
      </c>
      <c r="BL236" s="24" t="s">
        <v>404</v>
      </c>
      <c r="BM236" s="24" t="s">
        <v>2275</v>
      </c>
    </row>
    <row r="237" s="1" customFormat="1" ht="25.5" customHeight="1">
      <c r="B237" s="46"/>
      <c r="C237" s="237" t="s">
        <v>2276</v>
      </c>
      <c r="D237" s="237" t="s">
        <v>300</v>
      </c>
      <c r="E237" s="238" t="s">
        <v>2277</v>
      </c>
      <c r="F237" s="239" t="s">
        <v>2278</v>
      </c>
      <c r="G237" s="240" t="s">
        <v>341</v>
      </c>
      <c r="H237" s="241">
        <v>2</v>
      </c>
      <c r="I237" s="242"/>
      <c r="J237" s="243">
        <f>ROUND(I237*H237,2)</f>
        <v>0</v>
      </c>
      <c r="K237" s="239" t="s">
        <v>1899</v>
      </c>
      <c r="L237" s="72"/>
      <c r="M237" s="244" t="s">
        <v>21</v>
      </c>
      <c r="N237" s="245" t="s">
        <v>41</v>
      </c>
      <c r="O237" s="47"/>
      <c r="P237" s="246">
        <f>O237*H237</f>
        <v>0</v>
      </c>
      <c r="Q237" s="246">
        <v>0</v>
      </c>
      <c r="R237" s="246">
        <f>Q237*H237</f>
        <v>0</v>
      </c>
      <c r="S237" s="246">
        <v>0</v>
      </c>
      <c r="T237" s="247">
        <f>S237*H237</f>
        <v>0</v>
      </c>
      <c r="AR237" s="24" t="s">
        <v>404</v>
      </c>
      <c r="AT237" s="24" t="s">
        <v>300</v>
      </c>
      <c r="AU237" s="24" t="s">
        <v>78</v>
      </c>
      <c r="AY237" s="24" t="s">
        <v>298</v>
      </c>
      <c r="BE237" s="248">
        <f>IF(N237="základní",J237,0)</f>
        <v>0</v>
      </c>
      <c r="BF237" s="248">
        <f>IF(N237="snížená",J237,0)</f>
        <v>0</v>
      </c>
      <c r="BG237" s="248">
        <f>IF(N237="zákl. přenesená",J237,0)</f>
        <v>0</v>
      </c>
      <c r="BH237" s="248">
        <f>IF(N237="sníž. přenesená",J237,0)</f>
        <v>0</v>
      </c>
      <c r="BI237" s="248">
        <f>IF(N237="nulová",J237,0)</f>
        <v>0</v>
      </c>
      <c r="BJ237" s="24" t="s">
        <v>16</v>
      </c>
      <c r="BK237" s="248">
        <f>ROUND(I237*H237,2)</f>
        <v>0</v>
      </c>
      <c r="BL237" s="24" t="s">
        <v>404</v>
      </c>
      <c r="BM237" s="24" t="s">
        <v>2279</v>
      </c>
    </row>
    <row r="238" s="1" customFormat="1" ht="25.5" customHeight="1">
      <c r="B238" s="46"/>
      <c r="C238" s="237" t="s">
        <v>2280</v>
      </c>
      <c r="D238" s="237" t="s">
        <v>300</v>
      </c>
      <c r="E238" s="238" t="s">
        <v>2281</v>
      </c>
      <c r="F238" s="239" t="s">
        <v>2282</v>
      </c>
      <c r="G238" s="240" t="s">
        <v>341</v>
      </c>
      <c r="H238" s="241">
        <v>2</v>
      </c>
      <c r="I238" s="242"/>
      <c r="J238" s="243">
        <f>ROUND(I238*H238,2)</f>
        <v>0</v>
      </c>
      <c r="K238" s="239" t="s">
        <v>1899</v>
      </c>
      <c r="L238" s="72"/>
      <c r="M238" s="244" t="s">
        <v>21</v>
      </c>
      <c r="N238" s="245" t="s">
        <v>41</v>
      </c>
      <c r="O238" s="47"/>
      <c r="P238" s="246">
        <f>O238*H238</f>
        <v>0</v>
      </c>
      <c r="Q238" s="246">
        <v>0</v>
      </c>
      <c r="R238" s="246">
        <f>Q238*H238</f>
        <v>0</v>
      </c>
      <c r="S238" s="246">
        <v>0</v>
      </c>
      <c r="T238" s="247">
        <f>S238*H238</f>
        <v>0</v>
      </c>
      <c r="AR238" s="24" t="s">
        <v>404</v>
      </c>
      <c r="AT238" s="24" t="s">
        <v>300</v>
      </c>
      <c r="AU238" s="24" t="s">
        <v>78</v>
      </c>
      <c r="AY238" s="24" t="s">
        <v>298</v>
      </c>
      <c r="BE238" s="248">
        <f>IF(N238="základní",J238,0)</f>
        <v>0</v>
      </c>
      <c r="BF238" s="248">
        <f>IF(N238="snížená",J238,0)</f>
        <v>0</v>
      </c>
      <c r="BG238" s="248">
        <f>IF(N238="zákl. přenesená",J238,0)</f>
        <v>0</v>
      </c>
      <c r="BH238" s="248">
        <f>IF(N238="sníž. přenesená",J238,0)</f>
        <v>0</v>
      </c>
      <c r="BI238" s="248">
        <f>IF(N238="nulová",J238,0)</f>
        <v>0</v>
      </c>
      <c r="BJ238" s="24" t="s">
        <v>16</v>
      </c>
      <c r="BK238" s="248">
        <f>ROUND(I238*H238,2)</f>
        <v>0</v>
      </c>
      <c r="BL238" s="24" t="s">
        <v>404</v>
      </c>
      <c r="BM238" s="24" t="s">
        <v>2283</v>
      </c>
    </row>
    <row r="239" s="1" customFormat="1" ht="38.25" customHeight="1">
      <c r="B239" s="46"/>
      <c r="C239" s="237" t="s">
        <v>2284</v>
      </c>
      <c r="D239" s="237" t="s">
        <v>300</v>
      </c>
      <c r="E239" s="238" t="s">
        <v>2285</v>
      </c>
      <c r="F239" s="239" t="s">
        <v>2286</v>
      </c>
      <c r="G239" s="240" t="s">
        <v>341</v>
      </c>
      <c r="H239" s="241">
        <v>1</v>
      </c>
      <c r="I239" s="242"/>
      <c r="J239" s="243">
        <f>ROUND(I239*H239,2)</f>
        <v>0</v>
      </c>
      <c r="K239" s="239" t="s">
        <v>21</v>
      </c>
      <c r="L239" s="72"/>
      <c r="M239" s="244" t="s">
        <v>21</v>
      </c>
      <c r="N239" s="245" t="s">
        <v>41</v>
      </c>
      <c r="O239" s="47"/>
      <c r="P239" s="246">
        <f>O239*H239</f>
        <v>0</v>
      </c>
      <c r="Q239" s="246">
        <v>0</v>
      </c>
      <c r="R239" s="246">
        <f>Q239*H239</f>
        <v>0</v>
      </c>
      <c r="S239" s="246">
        <v>0</v>
      </c>
      <c r="T239" s="247">
        <f>S239*H239</f>
        <v>0</v>
      </c>
      <c r="AR239" s="24" t="s">
        <v>404</v>
      </c>
      <c r="AT239" s="24" t="s">
        <v>300</v>
      </c>
      <c r="AU239" s="24" t="s">
        <v>78</v>
      </c>
      <c r="AY239" s="24" t="s">
        <v>298</v>
      </c>
      <c r="BE239" s="248">
        <f>IF(N239="základní",J239,0)</f>
        <v>0</v>
      </c>
      <c r="BF239" s="248">
        <f>IF(N239="snížená",J239,0)</f>
        <v>0</v>
      </c>
      <c r="BG239" s="248">
        <f>IF(N239="zákl. přenesená",J239,0)</f>
        <v>0</v>
      </c>
      <c r="BH239" s="248">
        <f>IF(N239="sníž. přenesená",J239,0)</f>
        <v>0</v>
      </c>
      <c r="BI239" s="248">
        <f>IF(N239="nulová",J239,0)</f>
        <v>0</v>
      </c>
      <c r="BJ239" s="24" t="s">
        <v>16</v>
      </c>
      <c r="BK239" s="248">
        <f>ROUND(I239*H239,2)</f>
        <v>0</v>
      </c>
      <c r="BL239" s="24" t="s">
        <v>404</v>
      </c>
      <c r="BM239" s="24" t="s">
        <v>2287</v>
      </c>
    </row>
    <row r="240" s="1" customFormat="1" ht="25.5" customHeight="1">
      <c r="B240" s="46"/>
      <c r="C240" s="237" t="s">
        <v>2288</v>
      </c>
      <c r="D240" s="237" t="s">
        <v>300</v>
      </c>
      <c r="E240" s="238" t="s">
        <v>2289</v>
      </c>
      <c r="F240" s="239" t="s">
        <v>2290</v>
      </c>
      <c r="G240" s="240" t="s">
        <v>341</v>
      </c>
      <c r="H240" s="241">
        <v>1</v>
      </c>
      <c r="I240" s="242"/>
      <c r="J240" s="243">
        <f>ROUND(I240*H240,2)</f>
        <v>0</v>
      </c>
      <c r="K240" s="239" t="s">
        <v>1899</v>
      </c>
      <c r="L240" s="72"/>
      <c r="M240" s="244" t="s">
        <v>21</v>
      </c>
      <c r="N240" s="245" t="s">
        <v>41</v>
      </c>
      <c r="O240" s="47"/>
      <c r="P240" s="246">
        <f>O240*H240</f>
        <v>0</v>
      </c>
      <c r="Q240" s="246">
        <v>0</v>
      </c>
      <c r="R240" s="246">
        <f>Q240*H240</f>
        <v>0</v>
      </c>
      <c r="S240" s="246">
        <v>0</v>
      </c>
      <c r="T240" s="247">
        <f>S240*H240</f>
        <v>0</v>
      </c>
      <c r="AR240" s="24" t="s">
        <v>404</v>
      </c>
      <c r="AT240" s="24" t="s">
        <v>300</v>
      </c>
      <c r="AU240" s="24" t="s">
        <v>78</v>
      </c>
      <c r="AY240" s="24" t="s">
        <v>298</v>
      </c>
      <c r="BE240" s="248">
        <f>IF(N240="základní",J240,0)</f>
        <v>0</v>
      </c>
      <c r="BF240" s="248">
        <f>IF(N240="snížená",J240,0)</f>
        <v>0</v>
      </c>
      <c r="BG240" s="248">
        <f>IF(N240="zákl. přenesená",J240,0)</f>
        <v>0</v>
      </c>
      <c r="BH240" s="248">
        <f>IF(N240="sníž. přenesená",J240,0)</f>
        <v>0</v>
      </c>
      <c r="BI240" s="248">
        <f>IF(N240="nulová",J240,0)</f>
        <v>0</v>
      </c>
      <c r="BJ240" s="24" t="s">
        <v>16</v>
      </c>
      <c r="BK240" s="248">
        <f>ROUND(I240*H240,2)</f>
        <v>0</v>
      </c>
      <c r="BL240" s="24" t="s">
        <v>404</v>
      </c>
      <c r="BM240" s="24" t="s">
        <v>2291</v>
      </c>
    </row>
    <row r="241" s="1" customFormat="1" ht="38.25" customHeight="1">
      <c r="B241" s="46"/>
      <c r="C241" s="237" t="s">
        <v>2292</v>
      </c>
      <c r="D241" s="237" t="s">
        <v>300</v>
      </c>
      <c r="E241" s="238" t="s">
        <v>2293</v>
      </c>
      <c r="F241" s="239" t="s">
        <v>2294</v>
      </c>
      <c r="G241" s="240" t="s">
        <v>1299</v>
      </c>
      <c r="H241" s="241">
        <v>30</v>
      </c>
      <c r="I241" s="242"/>
      <c r="J241" s="243">
        <f>ROUND(I241*H241,2)</f>
        <v>0</v>
      </c>
      <c r="K241" s="239" t="s">
        <v>1899</v>
      </c>
      <c r="L241" s="72"/>
      <c r="M241" s="244" t="s">
        <v>21</v>
      </c>
      <c r="N241" s="245" t="s">
        <v>41</v>
      </c>
      <c r="O241" s="47"/>
      <c r="P241" s="246">
        <f>O241*H241</f>
        <v>0</v>
      </c>
      <c r="Q241" s="246">
        <v>0</v>
      </c>
      <c r="R241" s="246">
        <f>Q241*H241</f>
        <v>0</v>
      </c>
      <c r="S241" s="246">
        <v>0</v>
      </c>
      <c r="T241" s="247">
        <f>S241*H241</f>
        <v>0</v>
      </c>
      <c r="AR241" s="24" t="s">
        <v>404</v>
      </c>
      <c r="AT241" s="24" t="s">
        <v>300</v>
      </c>
      <c r="AU241" s="24" t="s">
        <v>78</v>
      </c>
      <c r="AY241" s="24" t="s">
        <v>298</v>
      </c>
      <c r="BE241" s="248">
        <f>IF(N241="základní",J241,0)</f>
        <v>0</v>
      </c>
      <c r="BF241" s="248">
        <f>IF(N241="snížená",J241,0)</f>
        <v>0</v>
      </c>
      <c r="BG241" s="248">
        <f>IF(N241="zákl. přenesená",J241,0)</f>
        <v>0</v>
      </c>
      <c r="BH241" s="248">
        <f>IF(N241="sníž. přenesená",J241,0)</f>
        <v>0</v>
      </c>
      <c r="BI241" s="248">
        <f>IF(N241="nulová",J241,0)</f>
        <v>0</v>
      </c>
      <c r="BJ241" s="24" t="s">
        <v>16</v>
      </c>
      <c r="BK241" s="248">
        <f>ROUND(I241*H241,2)</f>
        <v>0</v>
      </c>
      <c r="BL241" s="24" t="s">
        <v>404</v>
      </c>
      <c r="BM241" s="24" t="s">
        <v>2295</v>
      </c>
    </row>
    <row r="242" s="1" customFormat="1" ht="51" customHeight="1">
      <c r="B242" s="46"/>
      <c r="C242" s="237" t="s">
        <v>2296</v>
      </c>
      <c r="D242" s="237" t="s">
        <v>300</v>
      </c>
      <c r="E242" s="238" t="s">
        <v>2297</v>
      </c>
      <c r="F242" s="239" t="s">
        <v>2298</v>
      </c>
      <c r="G242" s="240" t="s">
        <v>1299</v>
      </c>
      <c r="H242" s="241">
        <v>15</v>
      </c>
      <c r="I242" s="242"/>
      <c r="J242" s="243">
        <f>ROUND(I242*H242,2)</f>
        <v>0</v>
      </c>
      <c r="K242" s="239" t="s">
        <v>1899</v>
      </c>
      <c r="L242" s="72"/>
      <c r="M242" s="244" t="s">
        <v>21</v>
      </c>
      <c r="N242" s="245" t="s">
        <v>41</v>
      </c>
      <c r="O242" s="47"/>
      <c r="P242" s="246">
        <f>O242*H242</f>
        <v>0</v>
      </c>
      <c r="Q242" s="246">
        <v>0</v>
      </c>
      <c r="R242" s="246">
        <f>Q242*H242</f>
        <v>0</v>
      </c>
      <c r="S242" s="246">
        <v>0</v>
      </c>
      <c r="T242" s="247">
        <f>S242*H242</f>
        <v>0</v>
      </c>
      <c r="AR242" s="24" t="s">
        <v>404</v>
      </c>
      <c r="AT242" s="24" t="s">
        <v>300</v>
      </c>
      <c r="AU242" s="24" t="s">
        <v>78</v>
      </c>
      <c r="AY242" s="24" t="s">
        <v>298</v>
      </c>
      <c r="BE242" s="248">
        <f>IF(N242="základní",J242,0)</f>
        <v>0</v>
      </c>
      <c r="BF242" s="248">
        <f>IF(N242="snížená",J242,0)</f>
        <v>0</v>
      </c>
      <c r="BG242" s="248">
        <f>IF(N242="zákl. přenesená",J242,0)</f>
        <v>0</v>
      </c>
      <c r="BH242" s="248">
        <f>IF(N242="sníž. přenesená",J242,0)</f>
        <v>0</v>
      </c>
      <c r="BI242" s="248">
        <f>IF(N242="nulová",J242,0)</f>
        <v>0</v>
      </c>
      <c r="BJ242" s="24" t="s">
        <v>16</v>
      </c>
      <c r="BK242" s="248">
        <f>ROUND(I242*H242,2)</f>
        <v>0</v>
      </c>
      <c r="BL242" s="24" t="s">
        <v>404</v>
      </c>
      <c r="BM242" s="24" t="s">
        <v>2299</v>
      </c>
    </row>
    <row r="243" s="1" customFormat="1" ht="25.5" customHeight="1">
      <c r="B243" s="46"/>
      <c r="C243" s="237" t="s">
        <v>2300</v>
      </c>
      <c r="D243" s="237" t="s">
        <v>300</v>
      </c>
      <c r="E243" s="238" t="s">
        <v>2301</v>
      </c>
      <c r="F243" s="239" t="s">
        <v>2302</v>
      </c>
      <c r="G243" s="240" t="s">
        <v>1299</v>
      </c>
      <c r="H243" s="241">
        <v>25</v>
      </c>
      <c r="I243" s="242"/>
      <c r="J243" s="243">
        <f>ROUND(I243*H243,2)</f>
        <v>0</v>
      </c>
      <c r="K243" s="239" t="s">
        <v>1899</v>
      </c>
      <c r="L243" s="72"/>
      <c r="M243" s="244" t="s">
        <v>21</v>
      </c>
      <c r="N243" s="245" t="s">
        <v>41</v>
      </c>
      <c r="O243" s="47"/>
      <c r="P243" s="246">
        <f>O243*H243</f>
        <v>0</v>
      </c>
      <c r="Q243" s="246">
        <v>0</v>
      </c>
      <c r="R243" s="246">
        <f>Q243*H243</f>
        <v>0</v>
      </c>
      <c r="S243" s="246">
        <v>0</v>
      </c>
      <c r="T243" s="247">
        <f>S243*H243</f>
        <v>0</v>
      </c>
      <c r="AR243" s="24" t="s">
        <v>404</v>
      </c>
      <c r="AT243" s="24" t="s">
        <v>300</v>
      </c>
      <c r="AU243" s="24" t="s">
        <v>78</v>
      </c>
      <c r="AY243" s="24" t="s">
        <v>298</v>
      </c>
      <c r="BE243" s="248">
        <f>IF(N243="základní",J243,0)</f>
        <v>0</v>
      </c>
      <c r="BF243" s="248">
        <f>IF(N243="snížená",J243,0)</f>
        <v>0</v>
      </c>
      <c r="BG243" s="248">
        <f>IF(N243="zákl. přenesená",J243,0)</f>
        <v>0</v>
      </c>
      <c r="BH243" s="248">
        <f>IF(N243="sníž. přenesená",J243,0)</f>
        <v>0</v>
      </c>
      <c r="BI243" s="248">
        <f>IF(N243="nulová",J243,0)</f>
        <v>0</v>
      </c>
      <c r="BJ243" s="24" t="s">
        <v>16</v>
      </c>
      <c r="BK243" s="248">
        <f>ROUND(I243*H243,2)</f>
        <v>0</v>
      </c>
      <c r="BL243" s="24" t="s">
        <v>404</v>
      </c>
      <c r="BM243" s="24" t="s">
        <v>2303</v>
      </c>
    </row>
    <row r="244" s="1" customFormat="1" ht="25.5" customHeight="1">
      <c r="B244" s="46"/>
      <c r="C244" s="237" t="s">
        <v>2304</v>
      </c>
      <c r="D244" s="237" t="s">
        <v>300</v>
      </c>
      <c r="E244" s="238" t="s">
        <v>2305</v>
      </c>
      <c r="F244" s="239" t="s">
        <v>1735</v>
      </c>
      <c r="G244" s="240" t="s">
        <v>1299</v>
      </c>
      <c r="H244" s="241">
        <v>20</v>
      </c>
      <c r="I244" s="242"/>
      <c r="J244" s="243">
        <f>ROUND(I244*H244,2)</f>
        <v>0</v>
      </c>
      <c r="K244" s="239" t="s">
        <v>1899</v>
      </c>
      <c r="L244" s="72"/>
      <c r="M244" s="244" t="s">
        <v>21</v>
      </c>
      <c r="N244" s="245" t="s">
        <v>41</v>
      </c>
      <c r="O244" s="47"/>
      <c r="P244" s="246">
        <f>O244*H244</f>
        <v>0</v>
      </c>
      <c r="Q244" s="246">
        <v>0</v>
      </c>
      <c r="R244" s="246">
        <f>Q244*H244</f>
        <v>0</v>
      </c>
      <c r="S244" s="246">
        <v>0</v>
      </c>
      <c r="T244" s="247">
        <f>S244*H244</f>
        <v>0</v>
      </c>
      <c r="AR244" s="24" t="s">
        <v>404</v>
      </c>
      <c r="AT244" s="24" t="s">
        <v>300</v>
      </c>
      <c r="AU244" s="24" t="s">
        <v>78</v>
      </c>
      <c r="AY244" s="24" t="s">
        <v>298</v>
      </c>
      <c r="BE244" s="248">
        <f>IF(N244="základní",J244,0)</f>
        <v>0</v>
      </c>
      <c r="BF244" s="248">
        <f>IF(N244="snížená",J244,0)</f>
        <v>0</v>
      </c>
      <c r="BG244" s="248">
        <f>IF(N244="zákl. přenesená",J244,0)</f>
        <v>0</v>
      </c>
      <c r="BH244" s="248">
        <f>IF(N244="sníž. přenesená",J244,0)</f>
        <v>0</v>
      </c>
      <c r="BI244" s="248">
        <f>IF(N244="nulová",J244,0)</f>
        <v>0</v>
      </c>
      <c r="BJ244" s="24" t="s">
        <v>16</v>
      </c>
      <c r="BK244" s="248">
        <f>ROUND(I244*H244,2)</f>
        <v>0</v>
      </c>
      <c r="BL244" s="24" t="s">
        <v>404</v>
      </c>
      <c r="BM244" s="24" t="s">
        <v>2306</v>
      </c>
    </row>
    <row r="245" s="1" customFormat="1" ht="16.5" customHeight="1">
      <c r="B245" s="46"/>
      <c r="C245" s="237" t="s">
        <v>2307</v>
      </c>
      <c r="D245" s="237" t="s">
        <v>300</v>
      </c>
      <c r="E245" s="238" t="s">
        <v>2308</v>
      </c>
      <c r="F245" s="239" t="s">
        <v>2309</v>
      </c>
      <c r="G245" s="240" t="s">
        <v>318</v>
      </c>
      <c r="H245" s="241">
        <v>25</v>
      </c>
      <c r="I245" s="242"/>
      <c r="J245" s="243">
        <f>ROUND(I245*H245,2)</f>
        <v>0</v>
      </c>
      <c r="K245" s="239" t="s">
        <v>1899</v>
      </c>
      <c r="L245" s="72"/>
      <c r="M245" s="244" t="s">
        <v>21</v>
      </c>
      <c r="N245" s="245" t="s">
        <v>41</v>
      </c>
      <c r="O245" s="47"/>
      <c r="P245" s="246">
        <f>O245*H245</f>
        <v>0</v>
      </c>
      <c r="Q245" s="246">
        <v>0</v>
      </c>
      <c r="R245" s="246">
        <f>Q245*H245</f>
        <v>0</v>
      </c>
      <c r="S245" s="246">
        <v>0</v>
      </c>
      <c r="T245" s="247">
        <f>S245*H245</f>
        <v>0</v>
      </c>
      <c r="AR245" s="24" t="s">
        <v>364</v>
      </c>
      <c r="AT245" s="24" t="s">
        <v>300</v>
      </c>
      <c r="AU245" s="24" t="s">
        <v>78</v>
      </c>
      <c r="AY245" s="24" t="s">
        <v>298</v>
      </c>
      <c r="BE245" s="248">
        <f>IF(N245="základní",J245,0)</f>
        <v>0</v>
      </c>
      <c r="BF245" s="248">
        <f>IF(N245="snížená",J245,0)</f>
        <v>0</v>
      </c>
      <c r="BG245" s="248">
        <f>IF(N245="zákl. přenesená",J245,0)</f>
        <v>0</v>
      </c>
      <c r="BH245" s="248">
        <f>IF(N245="sníž. přenesená",J245,0)</f>
        <v>0</v>
      </c>
      <c r="BI245" s="248">
        <f>IF(N245="nulová",J245,0)</f>
        <v>0</v>
      </c>
      <c r="BJ245" s="24" t="s">
        <v>16</v>
      </c>
      <c r="BK245" s="248">
        <f>ROUND(I245*H245,2)</f>
        <v>0</v>
      </c>
      <c r="BL245" s="24" t="s">
        <v>364</v>
      </c>
      <c r="BM245" s="24" t="s">
        <v>2310</v>
      </c>
    </row>
    <row r="246" s="1" customFormat="1" ht="25.5" customHeight="1">
      <c r="B246" s="46"/>
      <c r="C246" s="284" t="s">
        <v>2311</v>
      </c>
      <c r="D246" s="284" t="s">
        <v>333</v>
      </c>
      <c r="E246" s="285" t="s">
        <v>2312</v>
      </c>
      <c r="F246" s="286" t="s">
        <v>2313</v>
      </c>
      <c r="G246" s="287" t="s">
        <v>318</v>
      </c>
      <c r="H246" s="288">
        <v>25</v>
      </c>
      <c r="I246" s="289"/>
      <c r="J246" s="290">
        <f>ROUND(I246*H246,2)</f>
        <v>0</v>
      </c>
      <c r="K246" s="286" t="s">
        <v>21</v>
      </c>
      <c r="L246" s="291"/>
      <c r="M246" s="292" t="s">
        <v>21</v>
      </c>
      <c r="N246" s="293" t="s">
        <v>41</v>
      </c>
      <c r="O246" s="47"/>
      <c r="P246" s="246">
        <f>O246*H246</f>
        <v>0</v>
      </c>
      <c r="Q246" s="246">
        <v>0</v>
      </c>
      <c r="R246" s="246">
        <f>Q246*H246</f>
        <v>0</v>
      </c>
      <c r="S246" s="246">
        <v>0</v>
      </c>
      <c r="T246" s="247">
        <f>S246*H246</f>
        <v>0</v>
      </c>
      <c r="AR246" s="24" t="s">
        <v>370</v>
      </c>
      <c r="AT246" s="24" t="s">
        <v>333</v>
      </c>
      <c r="AU246" s="24" t="s">
        <v>78</v>
      </c>
      <c r="AY246" s="24" t="s">
        <v>298</v>
      </c>
      <c r="BE246" s="248">
        <f>IF(N246="základní",J246,0)</f>
        <v>0</v>
      </c>
      <c r="BF246" s="248">
        <f>IF(N246="snížená",J246,0)</f>
        <v>0</v>
      </c>
      <c r="BG246" s="248">
        <f>IF(N246="zákl. přenesená",J246,0)</f>
        <v>0</v>
      </c>
      <c r="BH246" s="248">
        <f>IF(N246="sníž. přenesená",J246,0)</f>
        <v>0</v>
      </c>
      <c r="BI246" s="248">
        <f>IF(N246="nulová",J246,0)</f>
        <v>0</v>
      </c>
      <c r="BJ246" s="24" t="s">
        <v>16</v>
      </c>
      <c r="BK246" s="248">
        <f>ROUND(I246*H246,2)</f>
        <v>0</v>
      </c>
      <c r="BL246" s="24" t="s">
        <v>370</v>
      </c>
      <c r="BM246" s="24" t="s">
        <v>2314</v>
      </c>
    </row>
    <row r="247" s="1" customFormat="1" ht="16.5" customHeight="1">
      <c r="B247" s="46"/>
      <c r="C247" s="237" t="s">
        <v>2315</v>
      </c>
      <c r="D247" s="237" t="s">
        <v>300</v>
      </c>
      <c r="E247" s="238" t="s">
        <v>2316</v>
      </c>
      <c r="F247" s="239" t="s">
        <v>2317</v>
      </c>
      <c r="G247" s="240" t="s">
        <v>1299</v>
      </c>
      <c r="H247" s="241">
        <v>80</v>
      </c>
      <c r="I247" s="242"/>
      <c r="J247" s="243">
        <f>ROUND(I247*H247,2)</f>
        <v>0</v>
      </c>
      <c r="K247" s="239" t="s">
        <v>1899</v>
      </c>
      <c r="L247" s="72"/>
      <c r="M247" s="244" t="s">
        <v>21</v>
      </c>
      <c r="N247" s="294" t="s">
        <v>41</v>
      </c>
      <c r="O247" s="295"/>
      <c r="P247" s="296">
        <f>O247*H247</f>
        <v>0</v>
      </c>
      <c r="Q247" s="296">
        <v>0</v>
      </c>
      <c r="R247" s="296">
        <f>Q247*H247</f>
        <v>0</v>
      </c>
      <c r="S247" s="296">
        <v>0</v>
      </c>
      <c r="T247" s="297">
        <f>S247*H247</f>
        <v>0</v>
      </c>
      <c r="AR247" s="24" t="s">
        <v>404</v>
      </c>
      <c r="AT247" s="24" t="s">
        <v>300</v>
      </c>
      <c r="AU247" s="24" t="s">
        <v>78</v>
      </c>
      <c r="AY247" s="24" t="s">
        <v>298</v>
      </c>
      <c r="BE247" s="248">
        <f>IF(N247="základní",J247,0)</f>
        <v>0</v>
      </c>
      <c r="BF247" s="248">
        <f>IF(N247="snížená",J247,0)</f>
        <v>0</v>
      </c>
      <c r="BG247" s="248">
        <f>IF(N247="zákl. přenesená",J247,0)</f>
        <v>0</v>
      </c>
      <c r="BH247" s="248">
        <f>IF(N247="sníž. přenesená",J247,0)</f>
        <v>0</v>
      </c>
      <c r="BI247" s="248">
        <f>IF(N247="nulová",J247,0)</f>
        <v>0</v>
      </c>
      <c r="BJ247" s="24" t="s">
        <v>16</v>
      </c>
      <c r="BK247" s="248">
        <f>ROUND(I247*H247,2)</f>
        <v>0</v>
      </c>
      <c r="BL247" s="24" t="s">
        <v>404</v>
      </c>
      <c r="BM247" s="24" t="s">
        <v>2318</v>
      </c>
    </row>
    <row r="248" s="1" customFormat="1" ht="6.96" customHeight="1">
      <c r="B248" s="67"/>
      <c r="C248" s="68"/>
      <c r="D248" s="68"/>
      <c r="E248" s="68"/>
      <c r="F248" s="68"/>
      <c r="G248" s="68"/>
      <c r="H248" s="68"/>
      <c r="I248" s="179"/>
      <c r="J248" s="68"/>
      <c r="K248" s="68"/>
      <c r="L248" s="72"/>
    </row>
  </sheetData>
  <sheetProtection sheet="1" autoFilter="0" formatColumns="0" formatRows="0" objects="1" scenarios="1" spinCount="100000" saltValue="UsTGBeE+crL1/fbDPCJyd9dAtfuQ8xz9Ty3nJzrw9D7+1KTs972tzPfZsFvesEwYOsXiYYyl6c42WLWTS/etSg==" hashValue="on0MyuYJGXfpLe2hemf7PgMT15/VA93PsEybSMD9rPD6NTz73p/L/DmlIsocyDSzRn3kp3/av/h4TN+hbcw+mA==" algorithmName="SHA-512" password="CC35"/>
  <autoFilter ref="C89:K247"/>
  <mergeCells count="16">
    <mergeCell ref="E7:H7"/>
    <mergeCell ref="E11:H11"/>
    <mergeCell ref="E9:H9"/>
    <mergeCell ref="E13:H13"/>
    <mergeCell ref="E28:H28"/>
    <mergeCell ref="E49:H49"/>
    <mergeCell ref="E53:H53"/>
    <mergeCell ref="E51:H51"/>
    <mergeCell ref="E55:H55"/>
    <mergeCell ref="J59:J60"/>
    <mergeCell ref="E76:H76"/>
    <mergeCell ref="E80:H80"/>
    <mergeCell ref="E78:H78"/>
    <mergeCell ref="E82:H82"/>
    <mergeCell ref="G1:H1"/>
    <mergeCell ref="L2:V2"/>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185</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1887</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1888</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2319</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
        <v>21</v>
      </c>
      <c r="K18" s="51"/>
    </row>
    <row r="19" s="1" customFormat="1" ht="18" customHeight="1">
      <c r="B19" s="46"/>
      <c r="C19" s="47"/>
      <c r="D19" s="47"/>
      <c r="E19" s="35" t="s">
        <v>1891</v>
      </c>
      <c r="F19" s="47"/>
      <c r="G19" s="47"/>
      <c r="H19" s="47"/>
      <c r="I19" s="159" t="s">
        <v>29</v>
      </c>
      <c r="J19" s="35" t="s">
        <v>21</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ROUND(SUM(BE99:BE177), 2)</f>
        <v>0</v>
      </c>
      <c r="G34" s="47"/>
      <c r="H34" s="47"/>
      <c r="I34" s="171">
        <v>0.20999999999999999</v>
      </c>
      <c r="J34" s="170">
        <f>ROUND(ROUND((SUM(BE99:BE177)), 2)*I34, 2)</f>
        <v>0</v>
      </c>
      <c r="K34" s="51"/>
    </row>
    <row r="35" s="1" customFormat="1" ht="14.4" customHeight="1">
      <c r="B35" s="46"/>
      <c r="C35" s="47"/>
      <c r="D35" s="47"/>
      <c r="E35" s="55" t="s">
        <v>42</v>
      </c>
      <c r="F35" s="170">
        <f>ROUND(SUM(BF99:BF177), 2)</f>
        <v>0</v>
      </c>
      <c r="G35" s="47"/>
      <c r="H35" s="47"/>
      <c r="I35" s="171">
        <v>0.14999999999999999</v>
      </c>
      <c r="J35" s="170">
        <f>ROUND(ROUND((SUM(BF99:BF177)), 2)*I35, 2)</f>
        <v>0</v>
      </c>
      <c r="K35" s="51"/>
    </row>
    <row r="36" hidden="1" s="1" customFormat="1" ht="14.4" customHeight="1">
      <c r="B36" s="46"/>
      <c r="C36" s="47"/>
      <c r="D36" s="47"/>
      <c r="E36" s="55" t="s">
        <v>43</v>
      </c>
      <c r="F36" s="170">
        <f>ROUND(SUM(BG99:BG177), 2)</f>
        <v>0</v>
      </c>
      <c r="G36" s="47"/>
      <c r="H36" s="47"/>
      <c r="I36" s="171">
        <v>0.20999999999999999</v>
      </c>
      <c r="J36" s="170">
        <v>0</v>
      </c>
      <c r="K36" s="51"/>
    </row>
    <row r="37" hidden="1" s="1" customFormat="1" ht="14.4" customHeight="1">
      <c r="B37" s="46"/>
      <c r="C37" s="47"/>
      <c r="D37" s="47"/>
      <c r="E37" s="55" t="s">
        <v>44</v>
      </c>
      <c r="F37" s="170">
        <f>ROUND(SUM(BH99:BH177), 2)</f>
        <v>0</v>
      </c>
      <c r="G37" s="47"/>
      <c r="H37" s="47"/>
      <c r="I37" s="171">
        <v>0.14999999999999999</v>
      </c>
      <c r="J37" s="170">
        <v>0</v>
      </c>
      <c r="K37" s="51"/>
    </row>
    <row r="38" hidden="1" s="1" customFormat="1" ht="14.4" customHeight="1">
      <c r="B38" s="46"/>
      <c r="C38" s="47"/>
      <c r="D38" s="47"/>
      <c r="E38" s="55" t="s">
        <v>45</v>
      </c>
      <c r="F38" s="170">
        <f>ROUND(SUM(BI99:BI177),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1887</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1888</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PS 01-35-01.02 -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SŽDC, OŘ Ústí nad Labem</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J99</f>
        <v>0</v>
      </c>
      <c r="K64" s="51"/>
      <c r="AU64" s="24" t="s">
        <v>275</v>
      </c>
    </row>
    <row r="65" s="8" customFormat="1" ht="24.96" customHeight="1">
      <c r="B65" s="190"/>
      <c r="C65" s="191"/>
      <c r="D65" s="192" t="s">
        <v>276</v>
      </c>
      <c r="E65" s="193"/>
      <c r="F65" s="193"/>
      <c r="G65" s="193"/>
      <c r="H65" s="193"/>
      <c r="I65" s="194"/>
      <c r="J65" s="195">
        <f>J100</f>
        <v>0</v>
      </c>
      <c r="K65" s="196"/>
    </row>
    <row r="66" s="9" customFormat="1" ht="19.92" customHeight="1">
      <c r="B66" s="197"/>
      <c r="C66" s="198"/>
      <c r="D66" s="199" t="s">
        <v>278</v>
      </c>
      <c r="E66" s="200"/>
      <c r="F66" s="200"/>
      <c r="G66" s="200"/>
      <c r="H66" s="200"/>
      <c r="I66" s="201"/>
      <c r="J66" s="202">
        <f>J101</f>
        <v>0</v>
      </c>
      <c r="K66" s="203"/>
    </row>
    <row r="67" s="9" customFormat="1" ht="19.92" customHeight="1">
      <c r="B67" s="197"/>
      <c r="C67" s="198"/>
      <c r="D67" s="199" t="s">
        <v>2320</v>
      </c>
      <c r="E67" s="200"/>
      <c r="F67" s="200"/>
      <c r="G67" s="200"/>
      <c r="H67" s="200"/>
      <c r="I67" s="201"/>
      <c r="J67" s="202">
        <f>J108</f>
        <v>0</v>
      </c>
      <c r="K67" s="203"/>
    </row>
    <row r="68" s="9" customFormat="1" ht="19.92" customHeight="1">
      <c r="B68" s="197"/>
      <c r="C68" s="198"/>
      <c r="D68" s="199" t="s">
        <v>1781</v>
      </c>
      <c r="E68" s="200"/>
      <c r="F68" s="200"/>
      <c r="G68" s="200"/>
      <c r="H68" s="200"/>
      <c r="I68" s="201"/>
      <c r="J68" s="202">
        <f>J114</f>
        <v>0</v>
      </c>
      <c r="K68" s="203"/>
    </row>
    <row r="69" s="8" customFormat="1" ht="24.96" customHeight="1">
      <c r="B69" s="190"/>
      <c r="C69" s="191"/>
      <c r="D69" s="192" t="s">
        <v>2321</v>
      </c>
      <c r="E69" s="193"/>
      <c r="F69" s="193"/>
      <c r="G69" s="193"/>
      <c r="H69" s="193"/>
      <c r="I69" s="194"/>
      <c r="J69" s="195">
        <f>J119</f>
        <v>0</v>
      </c>
      <c r="K69" s="196"/>
    </row>
    <row r="70" s="9" customFormat="1" ht="19.92" customHeight="1">
      <c r="B70" s="197"/>
      <c r="C70" s="198"/>
      <c r="D70" s="199" t="s">
        <v>2322</v>
      </c>
      <c r="E70" s="200"/>
      <c r="F70" s="200"/>
      <c r="G70" s="200"/>
      <c r="H70" s="200"/>
      <c r="I70" s="201"/>
      <c r="J70" s="202">
        <f>J120</f>
        <v>0</v>
      </c>
      <c r="K70" s="203"/>
    </row>
    <row r="71" s="8" customFormat="1" ht="24.96" customHeight="1">
      <c r="B71" s="190"/>
      <c r="C71" s="191"/>
      <c r="D71" s="192" t="s">
        <v>279</v>
      </c>
      <c r="E71" s="193"/>
      <c r="F71" s="193"/>
      <c r="G71" s="193"/>
      <c r="H71" s="193"/>
      <c r="I71" s="194"/>
      <c r="J71" s="195">
        <f>J129</f>
        <v>0</v>
      </c>
      <c r="K71" s="196"/>
    </row>
    <row r="72" s="9" customFormat="1" ht="19.92" customHeight="1">
      <c r="B72" s="197"/>
      <c r="C72" s="198"/>
      <c r="D72" s="199" t="s">
        <v>2323</v>
      </c>
      <c r="E72" s="200"/>
      <c r="F72" s="200"/>
      <c r="G72" s="200"/>
      <c r="H72" s="200"/>
      <c r="I72" s="201"/>
      <c r="J72" s="202">
        <f>J130</f>
        <v>0</v>
      </c>
      <c r="K72" s="203"/>
    </row>
    <row r="73" s="9" customFormat="1" ht="19.92" customHeight="1">
      <c r="B73" s="197"/>
      <c r="C73" s="198"/>
      <c r="D73" s="199" t="s">
        <v>281</v>
      </c>
      <c r="E73" s="200"/>
      <c r="F73" s="200"/>
      <c r="G73" s="200"/>
      <c r="H73" s="200"/>
      <c r="I73" s="201"/>
      <c r="J73" s="202">
        <f>J155</f>
        <v>0</v>
      </c>
      <c r="K73" s="203"/>
    </row>
    <row r="74" s="9" customFormat="1" ht="19.92" customHeight="1">
      <c r="B74" s="197"/>
      <c r="C74" s="198"/>
      <c r="D74" s="199" t="s">
        <v>2324</v>
      </c>
      <c r="E74" s="200"/>
      <c r="F74" s="200"/>
      <c r="G74" s="200"/>
      <c r="H74" s="200"/>
      <c r="I74" s="201"/>
      <c r="J74" s="202">
        <f>J168</f>
        <v>0</v>
      </c>
      <c r="K74" s="203"/>
    </row>
    <row r="75" s="8" customFormat="1" ht="24.96" customHeight="1">
      <c r="B75" s="190"/>
      <c r="C75" s="191"/>
      <c r="D75" s="192" t="s">
        <v>2325</v>
      </c>
      <c r="E75" s="193"/>
      <c r="F75" s="193"/>
      <c r="G75" s="193"/>
      <c r="H75" s="193"/>
      <c r="I75" s="194"/>
      <c r="J75" s="195">
        <f>J175</f>
        <v>0</v>
      </c>
      <c r="K75" s="196"/>
    </row>
    <row r="76" s="1" customFormat="1" ht="21.84" customHeight="1">
      <c r="B76" s="46"/>
      <c r="C76" s="47"/>
      <c r="D76" s="47"/>
      <c r="E76" s="47"/>
      <c r="F76" s="47"/>
      <c r="G76" s="47"/>
      <c r="H76" s="47"/>
      <c r="I76" s="157"/>
      <c r="J76" s="47"/>
      <c r="K76" s="51"/>
    </row>
    <row r="77" s="1" customFormat="1" ht="6.96" customHeight="1">
      <c r="B77" s="67"/>
      <c r="C77" s="68"/>
      <c r="D77" s="68"/>
      <c r="E77" s="68"/>
      <c r="F77" s="68"/>
      <c r="G77" s="68"/>
      <c r="H77" s="68"/>
      <c r="I77" s="179"/>
      <c r="J77" s="68"/>
      <c r="K77" s="69"/>
    </row>
    <row r="81" s="1" customFormat="1" ht="6.96" customHeight="1">
      <c r="B81" s="70"/>
      <c r="C81" s="71"/>
      <c r="D81" s="71"/>
      <c r="E81" s="71"/>
      <c r="F81" s="71"/>
      <c r="G81" s="71"/>
      <c r="H81" s="71"/>
      <c r="I81" s="182"/>
      <c r="J81" s="71"/>
      <c r="K81" s="71"/>
      <c r="L81" s="72"/>
    </row>
    <row r="82" s="1" customFormat="1" ht="36.96" customHeight="1">
      <c r="B82" s="46"/>
      <c r="C82" s="73" t="s">
        <v>282</v>
      </c>
      <c r="D82" s="74"/>
      <c r="E82" s="74"/>
      <c r="F82" s="74"/>
      <c r="G82" s="74"/>
      <c r="H82" s="74"/>
      <c r="I82" s="204"/>
      <c r="J82" s="74"/>
      <c r="K82" s="74"/>
      <c r="L82" s="72"/>
    </row>
    <row r="83" s="1" customFormat="1" ht="6.96" customHeight="1">
      <c r="B83" s="46"/>
      <c r="C83" s="74"/>
      <c r="D83" s="74"/>
      <c r="E83" s="74"/>
      <c r="F83" s="74"/>
      <c r="G83" s="74"/>
      <c r="H83" s="74"/>
      <c r="I83" s="204"/>
      <c r="J83" s="74"/>
      <c r="K83" s="74"/>
      <c r="L83" s="72"/>
    </row>
    <row r="84" s="1" customFormat="1" ht="14.4" customHeight="1">
      <c r="B84" s="46"/>
      <c r="C84" s="76" t="s">
        <v>18</v>
      </c>
      <c r="D84" s="74"/>
      <c r="E84" s="74"/>
      <c r="F84" s="74"/>
      <c r="G84" s="74"/>
      <c r="H84" s="74"/>
      <c r="I84" s="204"/>
      <c r="J84" s="74"/>
      <c r="K84" s="74"/>
      <c r="L84" s="72"/>
    </row>
    <row r="85" s="1" customFormat="1" ht="16.5" customHeight="1">
      <c r="B85" s="46"/>
      <c r="C85" s="74"/>
      <c r="D85" s="74"/>
      <c r="E85" s="205" t="str">
        <f>E7</f>
        <v>Oprava SZZ Děčín východ horní nádraží 1.změna</v>
      </c>
      <c r="F85" s="76"/>
      <c r="G85" s="76"/>
      <c r="H85" s="76"/>
      <c r="I85" s="204"/>
      <c r="J85" s="74"/>
      <c r="K85" s="74"/>
      <c r="L85" s="72"/>
    </row>
    <row r="86">
      <c r="B86" s="28"/>
      <c r="C86" s="76" t="s">
        <v>264</v>
      </c>
      <c r="D86" s="206"/>
      <c r="E86" s="206"/>
      <c r="F86" s="206"/>
      <c r="G86" s="206"/>
      <c r="H86" s="206"/>
      <c r="I86" s="149"/>
      <c r="J86" s="206"/>
      <c r="K86" s="206"/>
      <c r="L86" s="207"/>
    </row>
    <row r="87" ht="16.5" customHeight="1">
      <c r="B87" s="28"/>
      <c r="C87" s="206"/>
      <c r="D87" s="206"/>
      <c r="E87" s="205" t="s">
        <v>1887</v>
      </c>
      <c r="F87" s="206"/>
      <c r="G87" s="206"/>
      <c r="H87" s="206"/>
      <c r="I87" s="149"/>
      <c r="J87" s="206"/>
      <c r="K87" s="206"/>
      <c r="L87" s="207"/>
    </row>
    <row r="88">
      <c r="B88" s="28"/>
      <c r="C88" s="76" t="s">
        <v>266</v>
      </c>
      <c r="D88" s="206"/>
      <c r="E88" s="206"/>
      <c r="F88" s="206"/>
      <c r="G88" s="206"/>
      <c r="H88" s="206"/>
      <c r="I88" s="149"/>
      <c r="J88" s="206"/>
      <c r="K88" s="206"/>
      <c r="L88" s="207"/>
    </row>
    <row r="89" s="1" customFormat="1" ht="16.5" customHeight="1">
      <c r="B89" s="46"/>
      <c r="C89" s="74"/>
      <c r="D89" s="74"/>
      <c r="E89" s="208" t="s">
        <v>1888</v>
      </c>
      <c r="F89" s="74"/>
      <c r="G89" s="74"/>
      <c r="H89" s="74"/>
      <c r="I89" s="204"/>
      <c r="J89" s="74"/>
      <c r="K89" s="74"/>
      <c r="L89" s="72"/>
    </row>
    <row r="90" s="1" customFormat="1" ht="14.4" customHeight="1">
      <c r="B90" s="46"/>
      <c r="C90" s="76" t="s">
        <v>1889</v>
      </c>
      <c r="D90" s="74"/>
      <c r="E90" s="74"/>
      <c r="F90" s="74"/>
      <c r="G90" s="74"/>
      <c r="H90" s="74"/>
      <c r="I90" s="204"/>
      <c r="J90" s="74"/>
      <c r="K90" s="74"/>
      <c r="L90" s="72"/>
    </row>
    <row r="91" s="1" customFormat="1" ht="17.25" customHeight="1">
      <c r="B91" s="46"/>
      <c r="C91" s="74"/>
      <c r="D91" s="74"/>
      <c r="E91" s="82" t="str">
        <f>E13</f>
        <v>PS 01-35-01.02 - ÚRS</v>
      </c>
      <c r="F91" s="74"/>
      <c r="G91" s="74"/>
      <c r="H91" s="74"/>
      <c r="I91" s="204"/>
      <c r="J91" s="74"/>
      <c r="K91" s="74"/>
      <c r="L91" s="72"/>
    </row>
    <row r="92" s="1" customFormat="1" ht="6.96" customHeight="1">
      <c r="B92" s="46"/>
      <c r="C92" s="74"/>
      <c r="D92" s="74"/>
      <c r="E92" s="74"/>
      <c r="F92" s="74"/>
      <c r="G92" s="74"/>
      <c r="H92" s="74"/>
      <c r="I92" s="204"/>
      <c r="J92" s="74"/>
      <c r="K92" s="74"/>
      <c r="L92" s="72"/>
    </row>
    <row r="93" s="1" customFormat="1" ht="18" customHeight="1">
      <c r="B93" s="46"/>
      <c r="C93" s="76" t="s">
        <v>23</v>
      </c>
      <c r="D93" s="74"/>
      <c r="E93" s="74"/>
      <c r="F93" s="209" t="str">
        <f>F16</f>
        <v>Děčín</v>
      </c>
      <c r="G93" s="74"/>
      <c r="H93" s="74"/>
      <c r="I93" s="210" t="s">
        <v>25</v>
      </c>
      <c r="J93" s="85" t="str">
        <f>IF(J16="","",J16)</f>
        <v>24. 8. 2018</v>
      </c>
      <c r="K93" s="74"/>
      <c r="L93" s="72"/>
    </row>
    <row r="94" s="1" customFormat="1" ht="6.96" customHeight="1">
      <c r="B94" s="46"/>
      <c r="C94" s="74"/>
      <c r="D94" s="74"/>
      <c r="E94" s="74"/>
      <c r="F94" s="74"/>
      <c r="G94" s="74"/>
      <c r="H94" s="74"/>
      <c r="I94" s="204"/>
      <c r="J94" s="74"/>
      <c r="K94" s="74"/>
      <c r="L94" s="72"/>
    </row>
    <row r="95" s="1" customFormat="1">
      <c r="B95" s="46"/>
      <c r="C95" s="76" t="s">
        <v>27</v>
      </c>
      <c r="D95" s="74"/>
      <c r="E95" s="74"/>
      <c r="F95" s="209" t="str">
        <f>E19</f>
        <v>SŽDC, OŘ Ústí nad Labem</v>
      </c>
      <c r="G95" s="74"/>
      <c r="H95" s="74"/>
      <c r="I95" s="210" t="s">
        <v>32</v>
      </c>
      <c r="J95" s="209" t="str">
        <f>E25</f>
        <v xml:space="preserve"> </v>
      </c>
      <c r="K95" s="74"/>
      <c r="L95" s="72"/>
    </row>
    <row r="96" s="1" customFormat="1" ht="14.4" customHeight="1">
      <c r="B96" s="46"/>
      <c r="C96" s="76" t="s">
        <v>30</v>
      </c>
      <c r="D96" s="74"/>
      <c r="E96" s="74"/>
      <c r="F96" s="209" t="str">
        <f>IF(E22="","",E22)</f>
        <v/>
      </c>
      <c r="G96" s="74"/>
      <c r="H96" s="74"/>
      <c r="I96" s="204"/>
      <c r="J96" s="74"/>
      <c r="K96" s="74"/>
      <c r="L96" s="72"/>
    </row>
    <row r="97" s="1" customFormat="1" ht="10.32" customHeight="1">
      <c r="B97" s="46"/>
      <c r="C97" s="74"/>
      <c r="D97" s="74"/>
      <c r="E97" s="74"/>
      <c r="F97" s="74"/>
      <c r="G97" s="74"/>
      <c r="H97" s="74"/>
      <c r="I97" s="204"/>
      <c r="J97" s="74"/>
      <c r="K97" s="74"/>
      <c r="L97" s="72"/>
    </row>
    <row r="98" s="10" customFormat="1" ht="29.28" customHeight="1">
      <c r="B98" s="211"/>
      <c r="C98" s="212" t="s">
        <v>283</v>
      </c>
      <c r="D98" s="213" t="s">
        <v>55</v>
      </c>
      <c r="E98" s="213" t="s">
        <v>51</v>
      </c>
      <c r="F98" s="213" t="s">
        <v>284</v>
      </c>
      <c r="G98" s="213" t="s">
        <v>285</v>
      </c>
      <c r="H98" s="213" t="s">
        <v>286</v>
      </c>
      <c r="I98" s="214" t="s">
        <v>287</v>
      </c>
      <c r="J98" s="213" t="s">
        <v>273</v>
      </c>
      <c r="K98" s="215" t="s">
        <v>288</v>
      </c>
      <c r="L98" s="216"/>
      <c r="M98" s="102" t="s">
        <v>289</v>
      </c>
      <c r="N98" s="103" t="s">
        <v>40</v>
      </c>
      <c r="O98" s="103" t="s">
        <v>290</v>
      </c>
      <c r="P98" s="103" t="s">
        <v>291</v>
      </c>
      <c r="Q98" s="103" t="s">
        <v>292</v>
      </c>
      <c r="R98" s="103" t="s">
        <v>293</v>
      </c>
      <c r="S98" s="103" t="s">
        <v>294</v>
      </c>
      <c r="T98" s="104" t="s">
        <v>295</v>
      </c>
    </row>
    <row r="99" s="1" customFormat="1" ht="29.28" customHeight="1">
      <c r="B99" s="46"/>
      <c r="C99" s="108" t="s">
        <v>274</v>
      </c>
      <c r="D99" s="74"/>
      <c r="E99" s="74"/>
      <c r="F99" s="74"/>
      <c r="G99" s="74"/>
      <c r="H99" s="74"/>
      <c r="I99" s="204"/>
      <c r="J99" s="217">
        <f>BK99</f>
        <v>0</v>
      </c>
      <c r="K99" s="74"/>
      <c r="L99" s="72"/>
      <c r="M99" s="105"/>
      <c r="N99" s="106"/>
      <c r="O99" s="106"/>
      <c r="P99" s="218">
        <f>P100+P119+P129+P175</f>
        <v>0</v>
      </c>
      <c r="Q99" s="106"/>
      <c r="R99" s="218">
        <f>R100+R119+R129+R175</f>
        <v>225.05742719999998</v>
      </c>
      <c r="S99" s="106"/>
      <c r="T99" s="219">
        <f>T100+T119+T129+T175</f>
        <v>7.8983999999999996</v>
      </c>
      <c r="AT99" s="24" t="s">
        <v>69</v>
      </c>
      <c r="AU99" s="24" t="s">
        <v>275</v>
      </c>
      <c r="BK99" s="220">
        <f>BK100+BK119+BK129+BK175</f>
        <v>0</v>
      </c>
    </row>
    <row r="100" s="11" customFormat="1" ht="37.44001" customHeight="1">
      <c r="B100" s="221"/>
      <c r="C100" s="222"/>
      <c r="D100" s="223" t="s">
        <v>69</v>
      </c>
      <c r="E100" s="224" t="s">
        <v>296</v>
      </c>
      <c r="F100" s="224" t="s">
        <v>297</v>
      </c>
      <c r="G100" s="222"/>
      <c r="H100" s="222"/>
      <c r="I100" s="225"/>
      <c r="J100" s="226">
        <f>BK100</f>
        <v>0</v>
      </c>
      <c r="K100" s="222"/>
      <c r="L100" s="227"/>
      <c r="M100" s="228"/>
      <c r="N100" s="229"/>
      <c r="O100" s="229"/>
      <c r="P100" s="230">
        <f>P101+P108+P114</f>
        <v>0</v>
      </c>
      <c r="Q100" s="229"/>
      <c r="R100" s="230">
        <f>R101+R108+R114</f>
        <v>4.5376661999999994</v>
      </c>
      <c r="S100" s="229"/>
      <c r="T100" s="231">
        <f>T101+T108+T114</f>
        <v>7.8983999999999996</v>
      </c>
      <c r="AR100" s="232" t="s">
        <v>16</v>
      </c>
      <c r="AT100" s="233" t="s">
        <v>69</v>
      </c>
      <c r="AU100" s="233" t="s">
        <v>70</v>
      </c>
      <c r="AY100" s="232" t="s">
        <v>298</v>
      </c>
      <c r="BK100" s="234">
        <f>BK101+BK108+BK114</f>
        <v>0</v>
      </c>
    </row>
    <row r="101" s="11" customFormat="1" ht="19.92" customHeight="1">
      <c r="B101" s="221"/>
      <c r="C101" s="222"/>
      <c r="D101" s="223" t="s">
        <v>69</v>
      </c>
      <c r="E101" s="235" t="s">
        <v>85</v>
      </c>
      <c r="F101" s="235" t="s">
        <v>327</v>
      </c>
      <c r="G101" s="222"/>
      <c r="H101" s="222"/>
      <c r="I101" s="225"/>
      <c r="J101" s="236">
        <f>BK101</f>
        <v>0</v>
      </c>
      <c r="K101" s="222"/>
      <c r="L101" s="227"/>
      <c r="M101" s="228"/>
      <c r="N101" s="229"/>
      <c r="O101" s="229"/>
      <c r="P101" s="230">
        <f>SUM(P102:P107)</f>
        <v>0</v>
      </c>
      <c r="Q101" s="229"/>
      <c r="R101" s="230">
        <f>SUM(R102:R107)</f>
        <v>4.2393661999999992</v>
      </c>
      <c r="S101" s="229"/>
      <c r="T101" s="231">
        <f>SUM(T102:T107)</f>
        <v>0</v>
      </c>
      <c r="AR101" s="232" t="s">
        <v>16</v>
      </c>
      <c r="AT101" s="233" t="s">
        <v>69</v>
      </c>
      <c r="AU101" s="233" t="s">
        <v>16</v>
      </c>
      <c r="AY101" s="232" t="s">
        <v>298</v>
      </c>
      <c r="BK101" s="234">
        <f>SUM(BK102:BK107)</f>
        <v>0</v>
      </c>
    </row>
    <row r="102" s="1" customFormat="1" ht="38.25" customHeight="1">
      <c r="B102" s="46"/>
      <c r="C102" s="237" t="s">
        <v>16</v>
      </c>
      <c r="D102" s="237" t="s">
        <v>300</v>
      </c>
      <c r="E102" s="238" t="s">
        <v>2326</v>
      </c>
      <c r="F102" s="239" t="s">
        <v>2327</v>
      </c>
      <c r="G102" s="240" t="s">
        <v>303</v>
      </c>
      <c r="H102" s="241">
        <v>1.1399999999999999</v>
      </c>
      <c r="I102" s="242"/>
      <c r="J102" s="243">
        <f>ROUND(I102*H102,2)</f>
        <v>0</v>
      </c>
      <c r="K102" s="239" t="s">
        <v>21</v>
      </c>
      <c r="L102" s="72"/>
      <c r="M102" s="244" t="s">
        <v>21</v>
      </c>
      <c r="N102" s="245" t="s">
        <v>41</v>
      </c>
      <c r="O102" s="47"/>
      <c r="P102" s="246">
        <f>O102*H102</f>
        <v>0</v>
      </c>
      <c r="Q102" s="246">
        <v>1.3634299999999999</v>
      </c>
      <c r="R102" s="246">
        <f>Q102*H102</f>
        <v>1.5543101999999998</v>
      </c>
      <c r="S102" s="246">
        <v>0</v>
      </c>
      <c r="T102" s="247">
        <f>S102*H102</f>
        <v>0</v>
      </c>
      <c r="AR102" s="24" t="s">
        <v>90</v>
      </c>
      <c r="AT102" s="24" t="s">
        <v>300</v>
      </c>
      <c r="AU102" s="24" t="s">
        <v>78</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90</v>
      </c>
      <c r="BM102" s="24" t="s">
        <v>2328</v>
      </c>
    </row>
    <row r="103" s="12" customFormat="1">
      <c r="B103" s="249"/>
      <c r="C103" s="250"/>
      <c r="D103" s="251" t="s">
        <v>306</v>
      </c>
      <c r="E103" s="252" t="s">
        <v>21</v>
      </c>
      <c r="F103" s="253" t="s">
        <v>2329</v>
      </c>
      <c r="G103" s="250"/>
      <c r="H103" s="254">
        <v>1.1399999999999999</v>
      </c>
      <c r="I103" s="255"/>
      <c r="J103" s="250"/>
      <c r="K103" s="250"/>
      <c r="L103" s="256"/>
      <c r="M103" s="257"/>
      <c r="N103" s="258"/>
      <c r="O103" s="258"/>
      <c r="P103" s="258"/>
      <c r="Q103" s="258"/>
      <c r="R103" s="258"/>
      <c r="S103" s="258"/>
      <c r="T103" s="259"/>
      <c r="AT103" s="260" t="s">
        <v>306</v>
      </c>
      <c r="AU103" s="260" t="s">
        <v>78</v>
      </c>
      <c r="AV103" s="12" t="s">
        <v>78</v>
      </c>
      <c r="AW103" s="12" t="s">
        <v>33</v>
      </c>
      <c r="AX103" s="12" t="s">
        <v>16</v>
      </c>
      <c r="AY103" s="260" t="s">
        <v>298</v>
      </c>
    </row>
    <row r="104" s="1" customFormat="1" ht="16.5" customHeight="1">
      <c r="B104" s="46"/>
      <c r="C104" s="284" t="s">
        <v>78</v>
      </c>
      <c r="D104" s="284" t="s">
        <v>333</v>
      </c>
      <c r="E104" s="285" t="s">
        <v>2330</v>
      </c>
      <c r="F104" s="286" t="s">
        <v>2331</v>
      </c>
      <c r="G104" s="287" t="s">
        <v>1954</v>
      </c>
      <c r="H104" s="288">
        <v>8</v>
      </c>
      <c r="I104" s="289"/>
      <c r="J104" s="290">
        <f>ROUND(I104*H104,2)</f>
        <v>0</v>
      </c>
      <c r="K104" s="286" t="s">
        <v>2332</v>
      </c>
      <c r="L104" s="291"/>
      <c r="M104" s="292" t="s">
        <v>21</v>
      </c>
      <c r="N104" s="293" t="s">
        <v>41</v>
      </c>
      <c r="O104" s="47"/>
      <c r="P104" s="246">
        <f>O104*H104</f>
        <v>0</v>
      </c>
      <c r="Q104" s="246">
        <v>0.097000000000000003</v>
      </c>
      <c r="R104" s="246">
        <f>Q104*H104</f>
        <v>0.77600000000000002</v>
      </c>
      <c r="S104" s="246">
        <v>0</v>
      </c>
      <c r="T104" s="247">
        <f>S104*H104</f>
        <v>0</v>
      </c>
      <c r="AR104" s="24" t="s">
        <v>336</v>
      </c>
      <c r="AT104" s="24" t="s">
        <v>333</v>
      </c>
      <c r="AU104" s="24" t="s">
        <v>78</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90</v>
      </c>
      <c r="BM104" s="24" t="s">
        <v>2333</v>
      </c>
    </row>
    <row r="105" s="1" customFormat="1">
      <c r="B105" s="46"/>
      <c r="C105" s="74"/>
      <c r="D105" s="251" t="s">
        <v>320</v>
      </c>
      <c r="E105" s="74"/>
      <c r="F105" s="282" t="s">
        <v>2334</v>
      </c>
      <c r="G105" s="74"/>
      <c r="H105" s="74"/>
      <c r="I105" s="204"/>
      <c r="J105" s="74"/>
      <c r="K105" s="74"/>
      <c r="L105" s="72"/>
      <c r="M105" s="283"/>
      <c r="N105" s="47"/>
      <c r="O105" s="47"/>
      <c r="P105" s="47"/>
      <c r="Q105" s="47"/>
      <c r="R105" s="47"/>
      <c r="S105" s="47"/>
      <c r="T105" s="95"/>
      <c r="AT105" s="24" t="s">
        <v>320</v>
      </c>
      <c r="AU105" s="24" t="s">
        <v>78</v>
      </c>
    </row>
    <row r="106" s="1" customFormat="1" ht="76.5" customHeight="1">
      <c r="B106" s="46"/>
      <c r="C106" s="237" t="s">
        <v>85</v>
      </c>
      <c r="D106" s="237" t="s">
        <v>300</v>
      </c>
      <c r="E106" s="238" t="s">
        <v>2335</v>
      </c>
      <c r="F106" s="239" t="s">
        <v>2336</v>
      </c>
      <c r="G106" s="240" t="s">
        <v>318</v>
      </c>
      <c r="H106" s="241">
        <v>3.2000000000000002</v>
      </c>
      <c r="I106" s="242"/>
      <c r="J106" s="243">
        <f>ROUND(I106*H106,2)</f>
        <v>0</v>
      </c>
      <c r="K106" s="239" t="s">
        <v>2055</v>
      </c>
      <c r="L106" s="72"/>
      <c r="M106" s="244" t="s">
        <v>21</v>
      </c>
      <c r="N106" s="245" t="s">
        <v>41</v>
      </c>
      <c r="O106" s="47"/>
      <c r="P106" s="246">
        <f>O106*H106</f>
        <v>0</v>
      </c>
      <c r="Q106" s="246">
        <v>0.59658</v>
      </c>
      <c r="R106" s="246">
        <f>Q106*H106</f>
        <v>1.9090560000000001</v>
      </c>
      <c r="S106" s="246">
        <v>0</v>
      </c>
      <c r="T106" s="247">
        <f>S106*H106</f>
        <v>0</v>
      </c>
      <c r="AR106" s="24" t="s">
        <v>90</v>
      </c>
      <c r="AT106" s="24" t="s">
        <v>300</v>
      </c>
      <c r="AU106" s="24" t="s">
        <v>78</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90</v>
      </c>
      <c r="BM106" s="24" t="s">
        <v>2337</v>
      </c>
    </row>
    <row r="107" s="12" customFormat="1">
      <c r="B107" s="249"/>
      <c r="C107" s="250"/>
      <c r="D107" s="251" t="s">
        <v>306</v>
      </c>
      <c r="E107" s="252" t="s">
        <v>21</v>
      </c>
      <c r="F107" s="253" t="s">
        <v>2338</v>
      </c>
      <c r="G107" s="250"/>
      <c r="H107" s="254">
        <v>3.2000000000000002</v>
      </c>
      <c r="I107" s="255"/>
      <c r="J107" s="250"/>
      <c r="K107" s="250"/>
      <c r="L107" s="256"/>
      <c r="M107" s="257"/>
      <c r="N107" s="258"/>
      <c r="O107" s="258"/>
      <c r="P107" s="258"/>
      <c r="Q107" s="258"/>
      <c r="R107" s="258"/>
      <c r="S107" s="258"/>
      <c r="T107" s="259"/>
      <c r="AT107" s="260" t="s">
        <v>306</v>
      </c>
      <c r="AU107" s="260" t="s">
        <v>78</v>
      </c>
      <c r="AV107" s="12" t="s">
        <v>78</v>
      </c>
      <c r="AW107" s="12" t="s">
        <v>33</v>
      </c>
      <c r="AX107" s="12" t="s">
        <v>16</v>
      </c>
      <c r="AY107" s="260" t="s">
        <v>298</v>
      </c>
    </row>
    <row r="108" s="11" customFormat="1" ht="29.88" customHeight="1">
      <c r="B108" s="221"/>
      <c r="C108" s="222"/>
      <c r="D108" s="223" t="s">
        <v>69</v>
      </c>
      <c r="E108" s="235" t="s">
        <v>332</v>
      </c>
      <c r="F108" s="235" t="s">
        <v>2339</v>
      </c>
      <c r="G108" s="222"/>
      <c r="H108" s="222"/>
      <c r="I108" s="225"/>
      <c r="J108" s="236">
        <f>BK108</f>
        <v>0</v>
      </c>
      <c r="K108" s="222"/>
      <c r="L108" s="227"/>
      <c r="M108" s="228"/>
      <c r="N108" s="229"/>
      <c r="O108" s="229"/>
      <c r="P108" s="230">
        <f>SUM(P109:P113)</f>
        <v>0</v>
      </c>
      <c r="Q108" s="229"/>
      <c r="R108" s="230">
        <f>SUM(R109:R113)</f>
        <v>0.29830000000000001</v>
      </c>
      <c r="S108" s="229"/>
      <c r="T108" s="231">
        <f>SUM(T109:T113)</f>
        <v>0</v>
      </c>
      <c r="AR108" s="232" t="s">
        <v>16</v>
      </c>
      <c r="AT108" s="233" t="s">
        <v>69</v>
      </c>
      <c r="AU108" s="233" t="s">
        <v>16</v>
      </c>
      <c r="AY108" s="232" t="s">
        <v>298</v>
      </c>
      <c r="BK108" s="234">
        <f>SUM(BK109:BK113)</f>
        <v>0</v>
      </c>
    </row>
    <row r="109" s="1" customFormat="1" ht="38.25" customHeight="1">
      <c r="B109" s="46"/>
      <c r="C109" s="237" t="s">
        <v>90</v>
      </c>
      <c r="D109" s="237" t="s">
        <v>300</v>
      </c>
      <c r="E109" s="238" t="s">
        <v>2340</v>
      </c>
      <c r="F109" s="239" t="s">
        <v>2341</v>
      </c>
      <c r="G109" s="240" t="s">
        <v>1954</v>
      </c>
      <c r="H109" s="241">
        <v>10</v>
      </c>
      <c r="I109" s="242"/>
      <c r="J109" s="243">
        <f>ROUND(I109*H109,2)</f>
        <v>0</v>
      </c>
      <c r="K109" s="239" t="s">
        <v>2332</v>
      </c>
      <c r="L109" s="72"/>
      <c r="M109" s="244" t="s">
        <v>21</v>
      </c>
      <c r="N109" s="245" t="s">
        <v>41</v>
      </c>
      <c r="O109" s="47"/>
      <c r="P109" s="246">
        <f>O109*H109</f>
        <v>0</v>
      </c>
      <c r="Q109" s="246">
        <v>0.017330000000000002</v>
      </c>
      <c r="R109" s="246">
        <f>Q109*H109</f>
        <v>0.17330000000000001</v>
      </c>
      <c r="S109" s="246">
        <v>0</v>
      </c>
      <c r="T109" s="247">
        <f>S109*H109</f>
        <v>0</v>
      </c>
      <c r="AR109" s="24" t="s">
        <v>90</v>
      </c>
      <c r="AT109" s="24" t="s">
        <v>300</v>
      </c>
      <c r="AU109" s="24" t="s">
        <v>78</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90</v>
      </c>
      <c r="BM109" s="24" t="s">
        <v>2342</v>
      </c>
    </row>
    <row r="110" s="1" customFormat="1" ht="25.5" customHeight="1">
      <c r="B110" s="46"/>
      <c r="C110" s="284" t="s">
        <v>328</v>
      </c>
      <c r="D110" s="284" t="s">
        <v>333</v>
      </c>
      <c r="E110" s="285" t="s">
        <v>2343</v>
      </c>
      <c r="F110" s="286" t="s">
        <v>2344</v>
      </c>
      <c r="G110" s="287" t="s">
        <v>2345</v>
      </c>
      <c r="H110" s="288">
        <v>0.10000000000000001</v>
      </c>
      <c r="I110" s="289"/>
      <c r="J110" s="290">
        <f>ROUND(I110*H110,2)</f>
        <v>0</v>
      </c>
      <c r="K110" s="286" t="s">
        <v>2332</v>
      </c>
      <c r="L110" s="291"/>
      <c r="M110" s="292" t="s">
        <v>21</v>
      </c>
      <c r="N110" s="293" t="s">
        <v>41</v>
      </c>
      <c r="O110" s="47"/>
      <c r="P110" s="246">
        <f>O110*H110</f>
        <v>0</v>
      </c>
      <c r="Q110" s="246">
        <v>1</v>
      </c>
      <c r="R110" s="246">
        <f>Q110*H110</f>
        <v>0.10000000000000001</v>
      </c>
      <c r="S110" s="246">
        <v>0</v>
      </c>
      <c r="T110" s="247">
        <f>S110*H110</f>
        <v>0</v>
      </c>
      <c r="AR110" s="24" t="s">
        <v>336</v>
      </c>
      <c r="AT110" s="24" t="s">
        <v>333</v>
      </c>
      <c r="AU110" s="24" t="s">
        <v>78</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90</v>
      </c>
      <c r="BM110" s="24" t="s">
        <v>2346</v>
      </c>
    </row>
    <row r="111" s="1" customFormat="1">
      <c r="B111" s="46"/>
      <c r="C111" s="74"/>
      <c r="D111" s="251" t="s">
        <v>320</v>
      </c>
      <c r="E111" s="74"/>
      <c r="F111" s="282" t="s">
        <v>2347</v>
      </c>
      <c r="G111" s="74"/>
      <c r="H111" s="74"/>
      <c r="I111" s="204"/>
      <c r="J111" s="74"/>
      <c r="K111" s="74"/>
      <c r="L111" s="72"/>
      <c r="M111" s="283"/>
      <c r="N111" s="47"/>
      <c r="O111" s="47"/>
      <c r="P111" s="47"/>
      <c r="Q111" s="47"/>
      <c r="R111" s="47"/>
      <c r="S111" s="47"/>
      <c r="T111" s="95"/>
      <c r="AT111" s="24" t="s">
        <v>320</v>
      </c>
      <c r="AU111" s="24" t="s">
        <v>78</v>
      </c>
    </row>
    <row r="112" s="1" customFormat="1" ht="16.5" customHeight="1">
      <c r="B112" s="46"/>
      <c r="C112" s="284" t="s">
        <v>332</v>
      </c>
      <c r="D112" s="284" t="s">
        <v>333</v>
      </c>
      <c r="E112" s="285" t="s">
        <v>2348</v>
      </c>
      <c r="F112" s="286" t="s">
        <v>2349</v>
      </c>
      <c r="G112" s="287" t="s">
        <v>2345</v>
      </c>
      <c r="H112" s="288">
        <v>0.025000000000000001</v>
      </c>
      <c r="I112" s="289"/>
      <c r="J112" s="290">
        <f>ROUND(I112*H112,2)</f>
        <v>0</v>
      </c>
      <c r="K112" s="286" t="s">
        <v>2332</v>
      </c>
      <c r="L112" s="291"/>
      <c r="M112" s="292" t="s">
        <v>21</v>
      </c>
      <c r="N112" s="293" t="s">
        <v>41</v>
      </c>
      <c r="O112" s="47"/>
      <c r="P112" s="246">
        <f>O112*H112</f>
        <v>0</v>
      </c>
      <c r="Q112" s="246">
        <v>1</v>
      </c>
      <c r="R112" s="246">
        <f>Q112*H112</f>
        <v>0.025000000000000001</v>
      </c>
      <c r="S112" s="246">
        <v>0</v>
      </c>
      <c r="T112" s="247">
        <f>S112*H112</f>
        <v>0</v>
      </c>
      <c r="AR112" s="24" t="s">
        <v>336</v>
      </c>
      <c r="AT112" s="24" t="s">
        <v>333</v>
      </c>
      <c r="AU112" s="24" t="s">
        <v>78</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90</v>
      </c>
      <c r="BM112" s="24" t="s">
        <v>2350</v>
      </c>
    </row>
    <row r="113" s="1" customFormat="1">
      <c r="B113" s="46"/>
      <c r="C113" s="74"/>
      <c r="D113" s="251" t="s">
        <v>320</v>
      </c>
      <c r="E113" s="74"/>
      <c r="F113" s="282" t="s">
        <v>2351</v>
      </c>
      <c r="G113" s="74"/>
      <c r="H113" s="74"/>
      <c r="I113" s="204"/>
      <c r="J113" s="74"/>
      <c r="K113" s="74"/>
      <c r="L113" s="72"/>
      <c r="M113" s="283"/>
      <c r="N113" s="47"/>
      <c r="O113" s="47"/>
      <c r="P113" s="47"/>
      <c r="Q113" s="47"/>
      <c r="R113" s="47"/>
      <c r="S113" s="47"/>
      <c r="T113" s="95"/>
      <c r="AT113" s="24" t="s">
        <v>320</v>
      </c>
      <c r="AU113" s="24" t="s">
        <v>78</v>
      </c>
    </row>
    <row r="114" s="11" customFormat="1" ht="29.88" customHeight="1">
      <c r="B114" s="221"/>
      <c r="C114" s="222"/>
      <c r="D114" s="223" t="s">
        <v>69</v>
      </c>
      <c r="E114" s="235" t="s">
        <v>346</v>
      </c>
      <c r="F114" s="235" t="s">
        <v>1782</v>
      </c>
      <c r="G114" s="222"/>
      <c r="H114" s="222"/>
      <c r="I114" s="225"/>
      <c r="J114" s="236">
        <f>BK114</f>
        <v>0</v>
      </c>
      <c r="K114" s="222"/>
      <c r="L114" s="227"/>
      <c r="M114" s="228"/>
      <c r="N114" s="229"/>
      <c r="O114" s="229"/>
      <c r="P114" s="230">
        <f>SUM(P115:P118)</f>
        <v>0</v>
      </c>
      <c r="Q114" s="229"/>
      <c r="R114" s="230">
        <f>SUM(R115:R118)</f>
        <v>0</v>
      </c>
      <c r="S114" s="229"/>
      <c r="T114" s="231">
        <f>SUM(T115:T118)</f>
        <v>7.8983999999999996</v>
      </c>
      <c r="AR114" s="232" t="s">
        <v>16</v>
      </c>
      <c r="AT114" s="233" t="s">
        <v>69</v>
      </c>
      <c r="AU114" s="233" t="s">
        <v>16</v>
      </c>
      <c r="AY114" s="232" t="s">
        <v>298</v>
      </c>
      <c r="BK114" s="234">
        <f>SUM(BK115:BK118)</f>
        <v>0</v>
      </c>
    </row>
    <row r="115" s="1" customFormat="1" ht="16.5" customHeight="1">
      <c r="B115" s="46"/>
      <c r="C115" s="237" t="s">
        <v>338</v>
      </c>
      <c r="D115" s="237" t="s">
        <v>300</v>
      </c>
      <c r="E115" s="238" t="s">
        <v>2352</v>
      </c>
      <c r="F115" s="239" t="s">
        <v>2353</v>
      </c>
      <c r="G115" s="240" t="s">
        <v>1954</v>
      </c>
      <c r="H115" s="241">
        <v>7.2000000000000002</v>
      </c>
      <c r="I115" s="242"/>
      <c r="J115" s="243">
        <f>ROUND(I115*H115,2)</f>
        <v>0</v>
      </c>
      <c r="K115" s="239" t="s">
        <v>2055</v>
      </c>
      <c r="L115" s="72"/>
      <c r="M115" s="244" t="s">
        <v>21</v>
      </c>
      <c r="N115" s="245" t="s">
        <v>41</v>
      </c>
      <c r="O115" s="47"/>
      <c r="P115" s="246">
        <f>O115*H115</f>
        <v>0</v>
      </c>
      <c r="Q115" s="246">
        <v>0</v>
      </c>
      <c r="R115" s="246">
        <f>Q115*H115</f>
        <v>0</v>
      </c>
      <c r="S115" s="246">
        <v>0.29699999999999999</v>
      </c>
      <c r="T115" s="247">
        <f>S115*H115</f>
        <v>2.1383999999999999</v>
      </c>
      <c r="AR115" s="24" t="s">
        <v>90</v>
      </c>
      <c r="AT115" s="24" t="s">
        <v>300</v>
      </c>
      <c r="AU115" s="24" t="s">
        <v>78</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90</v>
      </c>
      <c r="BM115" s="24" t="s">
        <v>2354</v>
      </c>
    </row>
    <row r="116" s="12" customFormat="1">
      <c r="B116" s="249"/>
      <c r="C116" s="250"/>
      <c r="D116" s="251" t="s">
        <v>306</v>
      </c>
      <c r="E116" s="252" t="s">
        <v>21</v>
      </c>
      <c r="F116" s="253" t="s">
        <v>2355</v>
      </c>
      <c r="G116" s="250"/>
      <c r="H116" s="254">
        <v>7.2000000000000002</v>
      </c>
      <c r="I116" s="255"/>
      <c r="J116" s="250"/>
      <c r="K116" s="250"/>
      <c r="L116" s="256"/>
      <c r="M116" s="257"/>
      <c r="N116" s="258"/>
      <c r="O116" s="258"/>
      <c r="P116" s="258"/>
      <c r="Q116" s="258"/>
      <c r="R116" s="258"/>
      <c r="S116" s="258"/>
      <c r="T116" s="259"/>
      <c r="AT116" s="260" t="s">
        <v>306</v>
      </c>
      <c r="AU116" s="260" t="s">
        <v>78</v>
      </c>
      <c r="AV116" s="12" t="s">
        <v>78</v>
      </c>
      <c r="AW116" s="12" t="s">
        <v>33</v>
      </c>
      <c r="AX116" s="12" t="s">
        <v>16</v>
      </c>
      <c r="AY116" s="260" t="s">
        <v>298</v>
      </c>
    </row>
    <row r="117" s="1" customFormat="1" ht="16.5" customHeight="1">
      <c r="B117" s="46"/>
      <c r="C117" s="237" t="s">
        <v>336</v>
      </c>
      <c r="D117" s="237" t="s">
        <v>300</v>
      </c>
      <c r="E117" s="238" t="s">
        <v>2356</v>
      </c>
      <c r="F117" s="239" t="s">
        <v>2357</v>
      </c>
      <c r="G117" s="240" t="s">
        <v>303</v>
      </c>
      <c r="H117" s="241">
        <v>2.3999999999999999</v>
      </c>
      <c r="I117" s="242"/>
      <c r="J117" s="243">
        <f>ROUND(I117*H117,2)</f>
        <v>0</v>
      </c>
      <c r="K117" s="239" t="s">
        <v>2055</v>
      </c>
      <c r="L117" s="72"/>
      <c r="M117" s="244" t="s">
        <v>21</v>
      </c>
      <c r="N117" s="245" t="s">
        <v>41</v>
      </c>
      <c r="O117" s="47"/>
      <c r="P117" s="246">
        <f>O117*H117</f>
        <v>0</v>
      </c>
      <c r="Q117" s="246">
        <v>0</v>
      </c>
      <c r="R117" s="246">
        <f>Q117*H117</f>
        <v>0</v>
      </c>
      <c r="S117" s="246">
        <v>2.3999999999999999</v>
      </c>
      <c r="T117" s="247">
        <f>S117*H117</f>
        <v>5.7599999999999998</v>
      </c>
      <c r="AR117" s="24" t="s">
        <v>90</v>
      </c>
      <c r="AT117" s="24" t="s">
        <v>300</v>
      </c>
      <c r="AU117" s="24" t="s">
        <v>78</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90</v>
      </c>
      <c r="BM117" s="24" t="s">
        <v>2358</v>
      </c>
    </row>
    <row r="118" s="12" customFormat="1">
      <c r="B118" s="249"/>
      <c r="C118" s="250"/>
      <c r="D118" s="251" t="s">
        <v>306</v>
      </c>
      <c r="E118" s="252" t="s">
        <v>21</v>
      </c>
      <c r="F118" s="253" t="s">
        <v>2359</v>
      </c>
      <c r="G118" s="250"/>
      <c r="H118" s="254">
        <v>2.3999999999999999</v>
      </c>
      <c r="I118" s="255"/>
      <c r="J118" s="250"/>
      <c r="K118" s="250"/>
      <c r="L118" s="256"/>
      <c r="M118" s="257"/>
      <c r="N118" s="258"/>
      <c r="O118" s="258"/>
      <c r="P118" s="258"/>
      <c r="Q118" s="258"/>
      <c r="R118" s="258"/>
      <c r="S118" s="258"/>
      <c r="T118" s="259"/>
      <c r="AT118" s="260" t="s">
        <v>306</v>
      </c>
      <c r="AU118" s="260" t="s">
        <v>78</v>
      </c>
      <c r="AV118" s="12" t="s">
        <v>78</v>
      </c>
      <c r="AW118" s="12" t="s">
        <v>33</v>
      </c>
      <c r="AX118" s="12" t="s">
        <v>16</v>
      </c>
      <c r="AY118" s="260" t="s">
        <v>298</v>
      </c>
    </row>
    <row r="119" s="11" customFormat="1" ht="37.44001" customHeight="1">
      <c r="B119" s="221"/>
      <c r="C119" s="222"/>
      <c r="D119" s="223" t="s">
        <v>69</v>
      </c>
      <c r="E119" s="224" t="s">
        <v>2360</v>
      </c>
      <c r="F119" s="224" t="s">
        <v>358</v>
      </c>
      <c r="G119" s="222"/>
      <c r="H119" s="222"/>
      <c r="I119" s="225"/>
      <c r="J119" s="226">
        <f>BK119</f>
        <v>0</v>
      </c>
      <c r="K119" s="222"/>
      <c r="L119" s="227"/>
      <c r="M119" s="228"/>
      <c r="N119" s="229"/>
      <c r="O119" s="229"/>
      <c r="P119" s="230">
        <f>P120</f>
        <v>0</v>
      </c>
      <c r="Q119" s="229"/>
      <c r="R119" s="230">
        <f>R120</f>
        <v>0.27556100000000006</v>
      </c>
      <c r="S119" s="229"/>
      <c r="T119" s="231">
        <f>T120</f>
        <v>0</v>
      </c>
      <c r="AR119" s="232" t="s">
        <v>78</v>
      </c>
      <c r="AT119" s="233" t="s">
        <v>69</v>
      </c>
      <c r="AU119" s="233" t="s">
        <v>70</v>
      </c>
      <c r="AY119" s="232" t="s">
        <v>298</v>
      </c>
      <c r="BK119" s="234">
        <f>BK120</f>
        <v>0</v>
      </c>
    </row>
    <row r="120" s="11" customFormat="1" ht="19.92" customHeight="1">
      <c r="B120" s="221"/>
      <c r="C120" s="222"/>
      <c r="D120" s="223" t="s">
        <v>69</v>
      </c>
      <c r="E120" s="235" t="s">
        <v>2361</v>
      </c>
      <c r="F120" s="235" t="s">
        <v>2362</v>
      </c>
      <c r="G120" s="222"/>
      <c r="H120" s="222"/>
      <c r="I120" s="225"/>
      <c r="J120" s="236">
        <f>BK120</f>
        <v>0</v>
      </c>
      <c r="K120" s="222"/>
      <c r="L120" s="227"/>
      <c r="M120" s="228"/>
      <c r="N120" s="229"/>
      <c r="O120" s="229"/>
      <c r="P120" s="230">
        <f>SUM(P121:P128)</f>
        <v>0</v>
      </c>
      <c r="Q120" s="229"/>
      <c r="R120" s="230">
        <f>SUM(R121:R128)</f>
        <v>0.27556100000000006</v>
      </c>
      <c r="S120" s="229"/>
      <c r="T120" s="231">
        <f>SUM(T121:T128)</f>
        <v>0</v>
      </c>
      <c r="AR120" s="232" t="s">
        <v>78</v>
      </c>
      <c r="AT120" s="233" t="s">
        <v>69</v>
      </c>
      <c r="AU120" s="233" t="s">
        <v>16</v>
      </c>
      <c r="AY120" s="232" t="s">
        <v>298</v>
      </c>
      <c r="BK120" s="234">
        <f>SUM(BK121:BK128)</f>
        <v>0</v>
      </c>
    </row>
    <row r="121" s="1" customFormat="1" ht="16.5" customHeight="1">
      <c r="B121" s="46"/>
      <c r="C121" s="237" t="s">
        <v>346</v>
      </c>
      <c r="D121" s="237" t="s">
        <v>300</v>
      </c>
      <c r="E121" s="238" t="s">
        <v>2363</v>
      </c>
      <c r="F121" s="239" t="s">
        <v>2364</v>
      </c>
      <c r="G121" s="240" t="s">
        <v>1954</v>
      </c>
      <c r="H121" s="241">
        <v>11.220000000000001</v>
      </c>
      <c r="I121" s="242"/>
      <c r="J121" s="243">
        <f>ROUND(I121*H121,2)</f>
        <v>0</v>
      </c>
      <c r="K121" s="239" t="s">
        <v>21</v>
      </c>
      <c r="L121" s="72"/>
      <c r="M121" s="244" t="s">
        <v>21</v>
      </c>
      <c r="N121" s="245" t="s">
        <v>41</v>
      </c>
      <c r="O121" s="47"/>
      <c r="P121" s="246">
        <f>O121*H121</f>
        <v>0</v>
      </c>
      <c r="Q121" s="246">
        <v>5.0000000000000002E-05</v>
      </c>
      <c r="R121" s="246">
        <f>Q121*H121</f>
        <v>0.00056100000000000008</v>
      </c>
      <c r="S121" s="246">
        <v>0</v>
      </c>
      <c r="T121" s="247">
        <f>S121*H121</f>
        <v>0</v>
      </c>
      <c r="AR121" s="24" t="s">
        <v>381</v>
      </c>
      <c r="AT121" s="24" t="s">
        <v>300</v>
      </c>
      <c r="AU121" s="24" t="s">
        <v>78</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381</v>
      </c>
      <c r="BM121" s="24" t="s">
        <v>2365</v>
      </c>
    </row>
    <row r="122" s="12" customFormat="1">
      <c r="B122" s="249"/>
      <c r="C122" s="250"/>
      <c r="D122" s="251" t="s">
        <v>306</v>
      </c>
      <c r="E122" s="252" t="s">
        <v>21</v>
      </c>
      <c r="F122" s="253" t="s">
        <v>2366</v>
      </c>
      <c r="G122" s="250"/>
      <c r="H122" s="254">
        <v>11.220000000000001</v>
      </c>
      <c r="I122" s="255"/>
      <c r="J122" s="250"/>
      <c r="K122" s="250"/>
      <c r="L122" s="256"/>
      <c r="M122" s="257"/>
      <c r="N122" s="258"/>
      <c r="O122" s="258"/>
      <c r="P122" s="258"/>
      <c r="Q122" s="258"/>
      <c r="R122" s="258"/>
      <c r="S122" s="258"/>
      <c r="T122" s="259"/>
      <c r="AT122" s="260" t="s">
        <v>306</v>
      </c>
      <c r="AU122" s="260" t="s">
        <v>78</v>
      </c>
      <c r="AV122" s="12" t="s">
        <v>78</v>
      </c>
      <c r="AW122" s="12" t="s">
        <v>33</v>
      </c>
      <c r="AX122" s="12" t="s">
        <v>16</v>
      </c>
      <c r="AY122" s="260" t="s">
        <v>298</v>
      </c>
    </row>
    <row r="123" s="1" customFormat="1" ht="25.5" customHeight="1">
      <c r="B123" s="46"/>
      <c r="C123" s="284" t="s">
        <v>350</v>
      </c>
      <c r="D123" s="284" t="s">
        <v>333</v>
      </c>
      <c r="E123" s="285" t="s">
        <v>2367</v>
      </c>
      <c r="F123" s="286" t="s">
        <v>2368</v>
      </c>
      <c r="G123" s="287" t="s">
        <v>1954</v>
      </c>
      <c r="H123" s="288">
        <v>3.2999999999999998</v>
      </c>
      <c r="I123" s="289"/>
      <c r="J123" s="290">
        <f>ROUND(I123*H123,2)</f>
        <v>0</v>
      </c>
      <c r="K123" s="286" t="s">
        <v>21</v>
      </c>
      <c r="L123" s="291"/>
      <c r="M123" s="292" t="s">
        <v>21</v>
      </c>
      <c r="N123" s="293" t="s">
        <v>41</v>
      </c>
      <c r="O123" s="47"/>
      <c r="P123" s="246">
        <f>O123*H123</f>
        <v>0</v>
      </c>
      <c r="Q123" s="246">
        <v>0.025000000000000001</v>
      </c>
      <c r="R123" s="246">
        <f>Q123*H123</f>
        <v>0.082500000000000004</v>
      </c>
      <c r="S123" s="246">
        <v>0</v>
      </c>
      <c r="T123" s="247">
        <f>S123*H123</f>
        <v>0</v>
      </c>
      <c r="AR123" s="24" t="s">
        <v>507</v>
      </c>
      <c r="AT123" s="24" t="s">
        <v>333</v>
      </c>
      <c r="AU123" s="24" t="s">
        <v>78</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381</v>
      </c>
      <c r="BM123" s="24" t="s">
        <v>2369</v>
      </c>
    </row>
    <row r="124" s="12" customFormat="1">
      <c r="B124" s="249"/>
      <c r="C124" s="250"/>
      <c r="D124" s="251" t="s">
        <v>306</v>
      </c>
      <c r="E124" s="252" t="s">
        <v>21</v>
      </c>
      <c r="F124" s="253" t="s">
        <v>2370</v>
      </c>
      <c r="G124" s="250"/>
      <c r="H124" s="254">
        <v>3.2999999999999998</v>
      </c>
      <c r="I124" s="255"/>
      <c r="J124" s="250"/>
      <c r="K124" s="250"/>
      <c r="L124" s="256"/>
      <c r="M124" s="257"/>
      <c r="N124" s="258"/>
      <c r="O124" s="258"/>
      <c r="P124" s="258"/>
      <c r="Q124" s="258"/>
      <c r="R124" s="258"/>
      <c r="S124" s="258"/>
      <c r="T124" s="259"/>
      <c r="AT124" s="260" t="s">
        <v>306</v>
      </c>
      <c r="AU124" s="260" t="s">
        <v>78</v>
      </c>
      <c r="AV124" s="12" t="s">
        <v>78</v>
      </c>
      <c r="AW124" s="12" t="s">
        <v>33</v>
      </c>
      <c r="AX124" s="12" t="s">
        <v>16</v>
      </c>
      <c r="AY124" s="260" t="s">
        <v>298</v>
      </c>
    </row>
    <row r="125" s="1" customFormat="1" ht="25.5" customHeight="1">
      <c r="B125" s="46"/>
      <c r="C125" s="284" t="s">
        <v>354</v>
      </c>
      <c r="D125" s="284" t="s">
        <v>333</v>
      </c>
      <c r="E125" s="285" t="s">
        <v>2371</v>
      </c>
      <c r="F125" s="286" t="s">
        <v>2372</v>
      </c>
      <c r="G125" s="287" t="s">
        <v>1954</v>
      </c>
      <c r="H125" s="288">
        <v>4.4000000000000004</v>
      </c>
      <c r="I125" s="289"/>
      <c r="J125" s="290">
        <f>ROUND(I125*H125,2)</f>
        <v>0</v>
      </c>
      <c r="K125" s="286" t="s">
        <v>21</v>
      </c>
      <c r="L125" s="291"/>
      <c r="M125" s="292" t="s">
        <v>21</v>
      </c>
      <c r="N125" s="293" t="s">
        <v>41</v>
      </c>
      <c r="O125" s="47"/>
      <c r="P125" s="246">
        <f>O125*H125</f>
        <v>0</v>
      </c>
      <c r="Q125" s="246">
        <v>0.025000000000000001</v>
      </c>
      <c r="R125" s="246">
        <f>Q125*H125</f>
        <v>0.11000000000000001</v>
      </c>
      <c r="S125" s="246">
        <v>0</v>
      </c>
      <c r="T125" s="247">
        <f>S125*H125</f>
        <v>0</v>
      </c>
      <c r="AR125" s="24" t="s">
        <v>507</v>
      </c>
      <c r="AT125" s="24" t="s">
        <v>333</v>
      </c>
      <c r="AU125" s="24" t="s">
        <v>78</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381</v>
      </c>
      <c r="BM125" s="24" t="s">
        <v>2373</v>
      </c>
    </row>
    <row r="126" s="12" customFormat="1">
      <c r="B126" s="249"/>
      <c r="C126" s="250"/>
      <c r="D126" s="251" t="s">
        <v>306</v>
      </c>
      <c r="E126" s="252" t="s">
        <v>21</v>
      </c>
      <c r="F126" s="253" t="s">
        <v>2374</v>
      </c>
      <c r="G126" s="250"/>
      <c r="H126" s="254">
        <v>4.4000000000000004</v>
      </c>
      <c r="I126" s="255"/>
      <c r="J126" s="250"/>
      <c r="K126" s="250"/>
      <c r="L126" s="256"/>
      <c r="M126" s="257"/>
      <c r="N126" s="258"/>
      <c r="O126" s="258"/>
      <c r="P126" s="258"/>
      <c r="Q126" s="258"/>
      <c r="R126" s="258"/>
      <c r="S126" s="258"/>
      <c r="T126" s="259"/>
      <c r="AT126" s="260" t="s">
        <v>306</v>
      </c>
      <c r="AU126" s="260" t="s">
        <v>78</v>
      </c>
      <c r="AV126" s="12" t="s">
        <v>78</v>
      </c>
      <c r="AW126" s="12" t="s">
        <v>33</v>
      </c>
      <c r="AX126" s="12" t="s">
        <v>16</v>
      </c>
      <c r="AY126" s="260" t="s">
        <v>298</v>
      </c>
    </row>
    <row r="127" s="1" customFormat="1" ht="25.5" customHeight="1">
      <c r="B127" s="46"/>
      <c r="C127" s="284" t="s">
        <v>361</v>
      </c>
      <c r="D127" s="284" t="s">
        <v>333</v>
      </c>
      <c r="E127" s="285" t="s">
        <v>2375</v>
      </c>
      <c r="F127" s="286" t="s">
        <v>2376</v>
      </c>
      <c r="G127" s="287" t="s">
        <v>1954</v>
      </c>
      <c r="H127" s="288">
        <v>3.2999999999999998</v>
      </c>
      <c r="I127" s="289"/>
      <c r="J127" s="290">
        <f>ROUND(I127*H127,2)</f>
        <v>0</v>
      </c>
      <c r="K127" s="286" t="s">
        <v>21</v>
      </c>
      <c r="L127" s="291"/>
      <c r="M127" s="292" t="s">
        <v>21</v>
      </c>
      <c r="N127" s="293" t="s">
        <v>41</v>
      </c>
      <c r="O127" s="47"/>
      <c r="P127" s="246">
        <f>O127*H127</f>
        <v>0</v>
      </c>
      <c r="Q127" s="246">
        <v>0.025000000000000001</v>
      </c>
      <c r="R127" s="246">
        <f>Q127*H127</f>
        <v>0.082500000000000004</v>
      </c>
      <c r="S127" s="246">
        <v>0</v>
      </c>
      <c r="T127" s="247">
        <f>S127*H127</f>
        <v>0</v>
      </c>
      <c r="AR127" s="24" t="s">
        <v>507</v>
      </c>
      <c r="AT127" s="24" t="s">
        <v>333</v>
      </c>
      <c r="AU127" s="24" t="s">
        <v>78</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381</v>
      </c>
      <c r="BM127" s="24" t="s">
        <v>2377</v>
      </c>
    </row>
    <row r="128" s="12" customFormat="1">
      <c r="B128" s="249"/>
      <c r="C128" s="250"/>
      <c r="D128" s="251" t="s">
        <v>306</v>
      </c>
      <c r="E128" s="252" t="s">
        <v>21</v>
      </c>
      <c r="F128" s="253" t="s">
        <v>2370</v>
      </c>
      <c r="G128" s="250"/>
      <c r="H128" s="254">
        <v>3.2999999999999998</v>
      </c>
      <c r="I128" s="255"/>
      <c r="J128" s="250"/>
      <c r="K128" s="250"/>
      <c r="L128" s="256"/>
      <c r="M128" s="257"/>
      <c r="N128" s="258"/>
      <c r="O128" s="258"/>
      <c r="P128" s="258"/>
      <c r="Q128" s="258"/>
      <c r="R128" s="258"/>
      <c r="S128" s="258"/>
      <c r="T128" s="259"/>
      <c r="AT128" s="260" t="s">
        <v>306</v>
      </c>
      <c r="AU128" s="260" t="s">
        <v>78</v>
      </c>
      <c r="AV128" s="12" t="s">
        <v>78</v>
      </c>
      <c r="AW128" s="12" t="s">
        <v>33</v>
      </c>
      <c r="AX128" s="12" t="s">
        <v>16</v>
      </c>
      <c r="AY128" s="260" t="s">
        <v>298</v>
      </c>
    </row>
    <row r="129" s="11" customFormat="1" ht="37.44001" customHeight="1">
      <c r="B129" s="221"/>
      <c r="C129" s="222"/>
      <c r="D129" s="223" t="s">
        <v>69</v>
      </c>
      <c r="E129" s="224" t="s">
        <v>333</v>
      </c>
      <c r="F129" s="224" t="s">
        <v>358</v>
      </c>
      <c r="G129" s="222"/>
      <c r="H129" s="222"/>
      <c r="I129" s="225"/>
      <c r="J129" s="226">
        <f>BK129</f>
        <v>0</v>
      </c>
      <c r="K129" s="222"/>
      <c r="L129" s="227"/>
      <c r="M129" s="228"/>
      <c r="N129" s="229"/>
      <c r="O129" s="229"/>
      <c r="P129" s="230">
        <f>P130+P155+P168</f>
        <v>0</v>
      </c>
      <c r="Q129" s="229"/>
      <c r="R129" s="230">
        <f>R130+R155+R168</f>
        <v>220.24419999999998</v>
      </c>
      <c r="S129" s="229"/>
      <c r="T129" s="231">
        <f>T130+T155+T168</f>
        <v>0</v>
      </c>
      <c r="AR129" s="232" t="s">
        <v>85</v>
      </c>
      <c r="AT129" s="233" t="s">
        <v>69</v>
      </c>
      <c r="AU129" s="233" t="s">
        <v>70</v>
      </c>
      <c r="AY129" s="232" t="s">
        <v>298</v>
      </c>
      <c r="BK129" s="234">
        <f>BK130+BK155+BK168</f>
        <v>0</v>
      </c>
    </row>
    <row r="130" s="11" customFormat="1" ht="19.92" customHeight="1">
      <c r="B130" s="221"/>
      <c r="C130" s="222"/>
      <c r="D130" s="223" t="s">
        <v>69</v>
      </c>
      <c r="E130" s="235" t="s">
        <v>2378</v>
      </c>
      <c r="F130" s="235" t="s">
        <v>2379</v>
      </c>
      <c r="G130" s="222"/>
      <c r="H130" s="222"/>
      <c r="I130" s="225"/>
      <c r="J130" s="236">
        <f>BK130</f>
        <v>0</v>
      </c>
      <c r="K130" s="222"/>
      <c r="L130" s="227"/>
      <c r="M130" s="228"/>
      <c r="N130" s="229"/>
      <c r="O130" s="229"/>
      <c r="P130" s="230">
        <f>SUM(P131:P154)</f>
        <v>0</v>
      </c>
      <c r="Q130" s="229"/>
      <c r="R130" s="230">
        <f>SUM(R131:R154)</f>
        <v>0.01154</v>
      </c>
      <c r="S130" s="229"/>
      <c r="T130" s="231">
        <f>SUM(T131:T154)</f>
        <v>0</v>
      </c>
      <c r="AR130" s="232" t="s">
        <v>85</v>
      </c>
      <c r="AT130" s="233" t="s">
        <v>69</v>
      </c>
      <c r="AU130" s="233" t="s">
        <v>16</v>
      </c>
      <c r="AY130" s="232" t="s">
        <v>298</v>
      </c>
      <c r="BK130" s="234">
        <f>SUM(BK131:BK154)</f>
        <v>0</v>
      </c>
    </row>
    <row r="131" s="1" customFormat="1" ht="25.5" customHeight="1">
      <c r="B131" s="46"/>
      <c r="C131" s="237" t="s">
        <v>366</v>
      </c>
      <c r="D131" s="237" t="s">
        <v>300</v>
      </c>
      <c r="E131" s="238" t="s">
        <v>2380</v>
      </c>
      <c r="F131" s="239" t="s">
        <v>2381</v>
      </c>
      <c r="G131" s="240" t="s">
        <v>341</v>
      </c>
      <c r="H131" s="241">
        <v>12</v>
      </c>
      <c r="I131" s="242"/>
      <c r="J131" s="243">
        <f>ROUND(I131*H131,2)</f>
        <v>0</v>
      </c>
      <c r="K131" s="239" t="s">
        <v>2055</v>
      </c>
      <c r="L131" s="72"/>
      <c r="M131" s="244" t="s">
        <v>21</v>
      </c>
      <c r="N131" s="245" t="s">
        <v>41</v>
      </c>
      <c r="O131" s="47"/>
      <c r="P131" s="246">
        <f>O131*H131</f>
        <v>0</v>
      </c>
      <c r="Q131" s="246">
        <v>0</v>
      </c>
      <c r="R131" s="246">
        <f>Q131*H131</f>
        <v>0</v>
      </c>
      <c r="S131" s="246">
        <v>0</v>
      </c>
      <c r="T131" s="247">
        <f>S131*H131</f>
        <v>0</v>
      </c>
      <c r="AR131" s="24" t="s">
        <v>364</v>
      </c>
      <c r="AT131" s="24" t="s">
        <v>300</v>
      </c>
      <c r="AU131" s="24" t="s">
        <v>78</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364</v>
      </c>
      <c r="BM131" s="24" t="s">
        <v>2382</v>
      </c>
    </row>
    <row r="132" s="1" customFormat="1" ht="25.5" customHeight="1">
      <c r="B132" s="46"/>
      <c r="C132" s="284" t="s">
        <v>374</v>
      </c>
      <c r="D132" s="284" t="s">
        <v>333</v>
      </c>
      <c r="E132" s="285" t="s">
        <v>2383</v>
      </c>
      <c r="F132" s="286" t="s">
        <v>2384</v>
      </c>
      <c r="G132" s="287" t="s">
        <v>341</v>
      </c>
      <c r="H132" s="288">
        <v>12</v>
      </c>
      <c r="I132" s="289"/>
      <c r="J132" s="290">
        <f>ROUND(I132*H132,2)</f>
        <v>0</v>
      </c>
      <c r="K132" s="286" t="s">
        <v>2055</v>
      </c>
      <c r="L132" s="291"/>
      <c r="M132" s="292" t="s">
        <v>21</v>
      </c>
      <c r="N132" s="293" t="s">
        <v>41</v>
      </c>
      <c r="O132" s="47"/>
      <c r="P132" s="246">
        <f>O132*H132</f>
        <v>0</v>
      </c>
      <c r="Q132" s="246">
        <v>0.00021000000000000001</v>
      </c>
      <c r="R132" s="246">
        <f>Q132*H132</f>
        <v>0.0025200000000000001</v>
      </c>
      <c r="S132" s="246">
        <v>0</v>
      </c>
      <c r="T132" s="247">
        <f>S132*H132</f>
        <v>0</v>
      </c>
      <c r="AR132" s="24" t="s">
        <v>370</v>
      </c>
      <c r="AT132" s="24" t="s">
        <v>333</v>
      </c>
      <c r="AU132" s="24" t="s">
        <v>78</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370</v>
      </c>
      <c r="BM132" s="24" t="s">
        <v>2385</v>
      </c>
    </row>
    <row r="133" s="1" customFormat="1">
      <c r="B133" s="46"/>
      <c r="C133" s="74"/>
      <c r="D133" s="251" t="s">
        <v>320</v>
      </c>
      <c r="E133" s="74"/>
      <c r="F133" s="282" t="s">
        <v>2386</v>
      </c>
      <c r="G133" s="74"/>
      <c r="H133" s="74"/>
      <c r="I133" s="204"/>
      <c r="J133" s="74"/>
      <c r="K133" s="74"/>
      <c r="L133" s="72"/>
      <c r="M133" s="283"/>
      <c r="N133" s="47"/>
      <c r="O133" s="47"/>
      <c r="P133" s="47"/>
      <c r="Q133" s="47"/>
      <c r="R133" s="47"/>
      <c r="S133" s="47"/>
      <c r="T133" s="95"/>
      <c r="AT133" s="24" t="s">
        <v>320</v>
      </c>
      <c r="AU133" s="24" t="s">
        <v>78</v>
      </c>
    </row>
    <row r="134" s="1" customFormat="1" ht="25.5" customHeight="1">
      <c r="B134" s="46"/>
      <c r="C134" s="237" t="s">
        <v>10</v>
      </c>
      <c r="D134" s="237" t="s">
        <v>300</v>
      </c>
      <c r="E134" s="238" t="s">
        <v>2387</v>
      </c>
      <c r="F134" s="239" t="s">
        <v>2388</v>
      </c>
      <c r="G134" s="240" t="s">
        <v>341</v>
      </c>
      <c r="H134" s="241">
        <v>18</v>
      </c>
      <c r="I134" s="242"/>
      <c r="J134" s="243">
        <f>ROUND(I134*H134,2)</f>
        <v>0</v>
      </c>
      <c r="K134" s="239" t="s">
        <v>2055</v>
      </c>
      <c r="L134" s="72"/>
      <c r="M134" s="244" t="s">
        <v>21</v>
      </c>
      <c r="N134" s="245" t="s">
        <v>41</v>
      </c>
      <c r="O134" s="47"/>
      <c r="P134" s="246">
        <f>O134*H134</f>
        <v>0</v>
      </c>
      <c r="Q134" s="246">
        <v>0</v>
      </c>
      <c r="R134" s="246">
        <f>Q134*H134</f>
        <v>0</v>
      </c>
      <c r="S134" s="246">
        <v>0</v>
      </c>
      <c r="T134" s="247">
        <f>S134*H134</f>
        <v>0</v>
      </c>
      <c r="AR134" s="24" t="s">
        <v>364</v>
      </c>
      <c r="AT134" s="24" t="s">
        <v>300</v>
      </c>
      <c r="AU134" s="24" t="s">
        <v>78</v>
      </c>
      <c r="AY134" s="24" t="s">
        <v>298</v>
      </c>
      <c r="BE134" s="248">
        <f>IF(N134="základní",J134,0)</f>
        <v>0</v>
      </c>
      <c r="BF134" s="248">
        <f>IF(N134="snížená",J134,0)</f>
        <v>0</v>
      </c>
      <c r="BG134" s="248">
        <f>IF(N134="zákl. přenesená",J134,0)</f>
        <v>0</v>
      </c>
      <c r="BH134" s="248">
        <f>IF(N134="sníž. přenesená",J134,0)</f>
        <v>0</v>
      </c>
      <c r="BI134" s="248">
        <f>IF(N134="nulová",J134,0)</f>
        <v>0</v>
      </c>
      <c r="BJ134" s="24" t="s">
        <v>16</v>
      </c>
      <c r="BK134" s="248">
        <f>ROUND(I134*H134,2)</f>
        <v>0</v>
      </c>
      <c r="BL134" s="24" t="s">
        <v>364</v>
      </c>
      <c r="BM134" s="24" t="s">
        <v>2389</v>
      </c>
    </row>
    <row r="135" s="1" customFormat="1" ht="25.5" customHeight="1">
      <c r="B135" s="46"/>
      <c r="C135" s="284" t="s">
        <v>381</v>
      </c>
      <c r="D135" s="284" t="s">
        <v>333</v>
      </c>
      <c r="E135" s="285" t="s">
        <v>2390</v>
      </c>
      <c r="F135" s="286" t="s">
        <v>2391</v>
      </c>
      <c r="G135" s="287" t="s">
        <v>341</v>
      </c>
      <c r="H135" s="288">
        <v>18</v>
      </c>
      <c r="I135" s="289"/>
      <c r="J135" s="290">
        <f>ROUND(I135*H135,2)</f>
        <v>0</v>
      </c>
      <c r="K135" s="286" t="s">
        <v>2055</v>
      </c>
      <c r="L135" s="291"/>
      <c r="M135" s="292" t="s">
        <v>21</v>
      </c>
      <c r="N135" s="293" t="s">
        <v>41</v>
      </c>
      <c r="O135" s="47"/>
      <c r="P135" s="246">
        <f>O135*H135</f>
        <v>0</v>
      </c>
      <c r="Q135" s="246">
        <v>0.00027</v>
      </c>
      <c r="R135" s="246">
        <f>Q135*H135</f>
        <v>0.0048599999999999997</v>
      </c>
      <c r="S135" s="246">
        <v>0</v>
      </c>
      <c r="T135" s="247">
        <f>S135*H135</f>
        <v>0</v>
      </c>
      <c r="AR135" s="24" t="s">
        <v>370</v>
      </c>
      <c r="AT135" s="24" t="s">
        <v>333</v>
      </c>
      <c r="AU135" s="24" t="s">
        <v>78</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370</v>
      </c>
      <c r="BM135" s="24" t="s">
        <v>2392</v>
      </c>
    </row>
    <row r="136" s="1" customFormat="1">
      <c r="B136" s="46"/>
      <c r="C136" s="74"/>
      <c r="D136" s="251" t="s">
        <v>320</v>
      </c>
      <c r="E136" s="74"/>
      <c r="F136" s="282" t="s">
        <v>2386</v>
      </c>
      <c r="G136" s="74"/>
      <c r="H136" s="74"/>
      <c r="I136" s="204"/>
      <c r="J136" s="74"/>
      <c r="K136" s="74"/>
      <c r="L136" s="72"/>
      <c r="M136" s="283"/>
      <c r="N136" s="47"/>
      <c r="O136" s="47"/>
      <c r="P136" s="47"/>
      <c r="Q136" s="47"/>
      <c r="R136" s="47"/>
      <c r="S136" s="47"/>
      <c r="T136" s="95"/>
      <c r="AT136" s="24" t="s">
        <v>320</v>
      </c>
      <c r="AU136" s="24" t="s">
        <v>78</v>
      </c>
    </row>
    <row r="137" s="1" customFormat="1" ht="25.5" customHeight="1">
      <c r="B137" s="46"/>
      <c r="C137" s="237" t="s">
        <v>385</v>
      </c>
      <c r="D137" s="237" t="s">
        <v>300</v>
      </c>
      <c r="E137" s="238" t="s">
        <v>2393</v>
      </c>
      <c r="F137" s="239" t="s">
        <v>2394</v>
      </c>
      <c r="G137" s="240" t="s">
        <v>341</v>
      </c>
      <c r="H137" s="241">
        <v>3</v>
      </c>
      <c r="I137" s="242"/>
      <c r="J137" s="243">
        <f>ROUND(I137*H137,2)</f>
        <v>0</v>
      </c>
      <c r="K137" s="239" t="s">
        <v>2055</v>
      </c>
      <c r="L137" s="72"/>
      <c r="M137" s="244" t="s">
        <v>21</v>
      </c>
      <c r="N137" s="245" t="s">
        <v>41</v>
      </c>
      <c r="O137" s="47"/>
      <c r="P137" s="246">
        <f>O137*H137</f>
        <v>0</v>
      </c>
      <c r="Q137" s="246">
        <v>0</v>
      </c>
      <c r="R137" s="246">
        <f>Q137*H137</f>
        <v>0</v>
      </c>
      <c r="S137" s="246">
        <v>0</v>
      </c>
      <c r="T137" s="247">
        <f>S137*H137</f>
        <v>0</v>
      </c>
      <c r="AR137" s="24" t="s">
        <v>364</v>
      </c>
      <c r="AT137" s="24" t="s">
        <v>300</v>
      </c>
      <c r="AU137" s="24" t="s">
        <v>78</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364</v>
      </c>
      <c r="BM137" s="24" t="s">
        <v>2395</v>
      </c>
    </row>
    <row r="138" s="1" customFormat="1" ht="25.5" customHeight="1">
      <c r="B138" s="46"/>
      <c r="C138" s="284" t="s">
        <v>389</v>
      </c>
      <c r="D138" s="284" t="s">
        <v>333</v>
      </c>
      <c r="E138" s="285" t="s">
        <v>2396</v>
      </c>
      <c r="F138" s="286" t="s">
        <v>2397</v>
      </c>
      <c r="G138" s="287" t="s">
        <v>341</v>
      </c>
      <c r="H138" s="288">
        <v>3</v>
      </c>
      <c r="I138" s="289"/>
      <c r="J138" s="290">
        <f>ROUND(I138*H138,2)</f>
        <v>0</v>
      </c>
      <c r="K138" s="286" t="s">
        <v>2055</v>
      </c>
      <c r="L138" s="291"/>
      <c r="M138" s="292" t="s">
        <v>21</v>
      </c>
      <c r="N138" s="293" t="s">
        <v>41</v>
      </c>
      <c r="O138" s="47"/>
      <c r="P138" s="246">
        <f>O138*H138</f>
        <v>0</v>
      </c>
      <c r="Q138" s="246">
        <v>0.00034000000000000002</v>
      </c>
      <c r="R138" s="246">
        <f>Q138*H138</f>
        <v>0.0010200000000000001</v>
      </c>
      <c r="S138" s="246">
        <v>0</v>
      </c>
      <c r="T138" s="247">
        <f>S138*H138</f>
        <v>0</v>
      </c>
      <c r="AR138" s="24" t="s">
        <v>370</v>
      </c>
      <c r="AT138" s="24" t="s">
        <v>333</v>
      </c>
      <c r="AU138" s="24" t="s">
        <v>78</v>
      </c>
      <c r="AY138" s="24" t="s">
        <v>298</v>
      </c>
      <c r="BE138" s="248">
        <f>IF(N138="základní",J138,0)</f>
        <v>0</v>
      </c>
      <c r="BF138" s="248">
        <f>IF(N138="snížená",J138,0)</f>
        <v>0</v>
      </c>
      <c r="BG138" s="248">
        <f>IF(N138="zákl. přenesená",J138,0)</f>
        <v>0</v>
      </c>
      <c r="BH138" s="248">
        <f>IF(N138="sníž. přenesená",J138,0)</f>
        <v>0</v>
      </c>
      <c r="BI138" s="248">
        <f>IF(N138="nulová",J138,0)</f>
        <v>0</v>
      </c>
      <c r="BJ138" s="24" t="s">
        <v>16</v>
      </c>
      <c r="BK138" s="248">
        <f>ROUND(I138*H138,2)</f>
        <v>0</v>
      </c>
      <c r="BL138" s="24" t="s">
        <v>370</v>
      </c>
      <c r="BM138" s="24" t="s">
        <v>2398</v>
      </c>
    </row>
    <row r="139" s="1" customFormat="1">
      <c r="B139" s="46"/>
      <c r="C139" s="74"/>
      <c r="D139" s="251" t="s">
        <v>320</v>
      </c>
      <c r="E139" s="74"/>
      <c r="F139" s="282" t="s">
        <v>2386</v>
      </c>
      <c r="G139" s="74"/>
      <c r="H139" s="74"/>
      <c r="I139" s="204"/>
      <c r="J139" s="74"/>
      <c r="K139" s="74"/>
      <c r="L139" s="72"/>
      <c r="M139" s="283"/>
      <c r="N139" s="47"/>
      <c r="O139" s="47"/>
      <c r="P139" s="47"/>
      <c r="Q139" s="47"/>
      <c r="R139" s="47"/>
      <c r="S139" s="47"/>
      <c r="T139" s="95"/>
      <c r="AT139" s="24" t="s">
        <v>320</v>
      </c>
      <c r="AU139" s="24" t="s">
        <v>78</v>
      </c>
    </row>
    <row r="140" s="1" customFormat="1" ht="25.5" customHeight="1">
      <c r="B140" s="46"/>
      <c r="C140" s="284" t="s">
        <v>393</v>
      </c>
      <c r="D140" s="284" t="s">
        <v>333</v>
      </c>
      <c r="E140" s="285" t="s">
        <v>2399</v>
      </c>
      <c r="F140" s="286" t="s">
        <v>2400</v>
      </c>
      <c r="G140" s="287" t="s">
        <v>341</v>
      </c>
      <c r="H140" s="288">
        <v>24</v>
      </c>
      <c r="I140" s="289"/>
      <c r="J140" s="290">
        <f>ROUND(I140*H140,2)</f>
        <v>0</v>
      </c>
      <c r="K140" s="286" t="s">
        <v>2055</v>
      </c>
      <c r="L140" s="291"/>
      <c r="M140" s="292" t="s">
        <v>21</v>
      </c>
      <c r="N140" s="293" t="s">
        <v>41</v>
      </c>
      <c r="O140" s="47"/>
      <c r="P140" s="246">
        <f>O140*H140</f>
        <v>0</v>
      </c>
      <c r="Q140" s="246">
        <v>8.0000000000000007E-05</v>
      </c>
      <c r="R140" s="246">
        <f>Q140*H140</f>
        <v>0.0019200000000000003</v>
      </c>
      <c r="S140" s="246">
        <v>0</v>
      </c>
      <c r="T140" s="247">
        <f>S140*H140</f>
        <v>0</v>
      </c>
      <c r="AR140" s="24" t="s">
        <v>370</v>
      </c>
      <c r="AT140" s="24" t="s">
        <v>333</v>
      </c>
      <c r="AU140" s="24" t="s">
        <v>78</v>
      </c>
      <c r="AY140" s="24" t="s">
        <v>298</v>
      </c>
      <c r="BE140" s="248">
        <f>IF(N140="základní",J140,0)</f>
        <v>0</v>
      </c>
      <c r="BF140" s="248">
        <f>IF(N140="snížená",J140,0)</f>
        <v>0</v>
      </c>
      <c r="BG140" s="248">
        <f>IF(N140="zákl. přenesená",J140,0)</f>
        <v>0</v>
      </c>
      <c r="BH140" s="248">
        <f>IF(N140="sníž. přenesená",J140,0)</f>
        <v>0</v>
      </c>
      <c r="BI140" s="248">
        <f>IF(N140="nulová",J140,0)</f>
        <v>0</v>
      </c>
      <c r="BJ140" s="24" t="s">
        <v>16</v>
      </c>
      <c r="BK140" s="248">
        <f>ROUND(I140*H140,2)</f>
        <v>0</v>
      </c>
      <c r="BL140" s="24" t="s">
        <v>370</v>
      </c>
      <c r="BM140" s="24" t="s">
        <v>2401</v>
      </c>
    </row>
    <row r="141" s="12" customFormat="1">
      <c r="B141" s="249"/>
      <c r="C141" s="250"/>
      <c r="D141" s="251" t="s">
        <v>306</v>
      </c>
      <c r="E141" s="252" t="s">
        <v>21</v>
      </c>
      <c r="F141" s="253" t="s">
        <v>2402</v>
      </c>
      <c r="G141" s="250"/>
      <c r="H141" s="254">
        <v>24</v>
      </c>
      <c r="I141" s="255"/>
      <c r="J141" s="250"/>
      <c r="K141" s="250"/>
      <c r="L141" s="256"/>
      <c r="M141" s="257"/>
      <c r="N141" s="258"/>
      <c r="O141" s="258"/>
      <c r="P141" s="258"/>
      <c r="Q141" s="258"/>
      <c r="R141" s="258"/>
      <c r="S141" s="258"/>
      <c r="T141" s="259"/>
      <c r="AT141" s="260" t="s">
        <v>306</v>
      </c>
      <c r="AU141" s="260" t="s">
        <v>78</v>
      </c>
      <c r="AV141" s="12" t="s">
        <v>78</v>
      </c>
      <c r="AW141" s="12" t="s">
        <v>33</v>
      </c>
      <c r="AX141" s="12" t="s">
        <v>16</v>
      </c>
      <c r="AY141" s="260" t="s">
        <v>298</v>
      </c>
    </row>
    <row r="142" s="1" customFormat="1" ht="25.5" customHeight="1">
      <c r="B142" s="46"/>
      <c r="C142" s="284" t="s">
        <v>460</v>
      </c>
      <c r="D142" s="284" t="s">
        <v>333</v>
      </c>
      <c r="E142" s="285" t="s">
        <v>2403</v>
      </c>
      <c r="F142" s="286" t="s">
        <v>2404</v>
      </c>
      <c r="G142" s="287" t="s">
        <v>341</v>
      </c>
      <c r="H142" s="288">
        <v>23</v>
      </c>
      <c r="I142" s="289"/>
      <c r="J142" s="290">
        <f>ROUND(I142*H142,2)</f>
        <v>0</v>
      </c>
      <c r="K142" s="286" t="s">
        <v>2055</v>
      </c>
      <c r="L142" s="291"/>
      <c r="M142" s="292" t="s">
        <v>21</v>
      </c>
      <c r="N142" s="293" t="s">
        <v>41</v>
      </c>
      <c r="O142" s="47"/>
      <c r="P142" s="246">
        <f>O142*H142</f>
        <v>0</v>
      </c>
      <c r="Q142" s="246">
        <v>4.0000000000000003E-05</v>
      </c>
      <c r="R142" s="246">
        <f>Q142*H142</f>
        <v>0.00092000000000000003</v>
      </c>
      <c r="S142" s="246">
        <v>0</v>
      </c>
      <c r="T142" s="247">
        <f>S142*H142</f>
        <v>0</v>
      </c>
      <c r="AR142" s="24" t="s">
        <v>370</v>
      </c>
      <c r="AT142" s="24" t="s">
        <v>333</v>
      </c>
      <c r="AU142" s="24" t="s">
        <v>78</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370</v>
      </c>
      <c r="BM142" s="24" t="s">
        <v>2405</v>
      </c>
    </row>
    <row r="143" s="12" customFormat="1">
      <c r="B143" s="249"/>
      <c r="C143" s="250"/>
      <c r="D143" s="251" t="s">
        <v>306</v>
      </c>
      <c r="E143" s="252" t="s">
        <v>21</v>
      </c>
      <c r="F143" s="253" t="s">
        <v>2406</v>
      </c>
      <c r="G143" s="250"/>
      <c r="H143" s="254">
        <v>23</v>
      </c>
      <c r="I143" s="255"/>
      <c r="J143" s="250"/>
      <c r="K143" s="250"/>
      <c r="L143" s="256"/>
      <c r="M143" s="257"/>
      <c r="N143" s="258"/>
      <c r="O143" s="258"/>
      <c r="P143" s="258"/>
      <c r="Q143" s="258"/>
      <c r="R143" s="258"/>
      <c r="S143" s="258"/>
      <c r="T143" s="259"/>
      <c r="AT143" s="260" t="s">
        <v>306</v>
      </c>
      <c r="AU143" s="260" t="s">
        <v>78</v>
      </c>
      <c r="AV143" s="12" t="s">
        <v>78</v>
      </c>
      <c r="AW143" s="12" t="s">
        <v>33</v>
      </c>
      <c r="AX143" s="12" t="s">
        <v>16</v>
      </c>
      <c r="AY143" s="260" t="s">
        <v>298</v>
      </c>
    </row>
    <row r="144" s="1" customFormat="1" ht="25.5" customHeight="1">
      <c r="B144" s="46"/>
      <c r="C144" s="284" t="s">
        <v>9</v>
      </c>
      <c r="D144" s="284" t="s">
        <v>333</v>
      </c>
      <c r="E144" s="285" t="s">
        <v>2407</v>
      </c>
      <c r="F144" s="286" t="s">
        <v>2408</v>
      </c>
      <c r="G144" s="287" t="s">
        <v>341</v>
      </c>
      <c r="H144" s="288">
        <v>7</v>
      </c>
      <c r="I144" s="289"/>
      <c r="J144" s="290">
        <f>ROUND(I144*H144,2)</f>
        <v>0</v>
      </c>
      <c r="K144" s="286" t="s">
        <v>2055</v>
      </c>
      <c r="L144" s="291"/>
      <c r="M144" s="292" t="s">
        <v>21</v>
      </c>
      <c r="N144" s="293" t="s">
        <v>41</v>
      </c>
      <c r="O144" s="47"/>
      <c r="P144" s="246">
        <f>O144*H144</f>
        <v>0</v>
      </c>
      <c r="Q144" s="246">
        <v>2.0000000000000002E-05</v>
      </c>
      <c r="R144" s="246">
        <f>Q144*H144</f>
        <v>0.00014000000000000002</v>
      </c>
      <c r="S144" s="246">
        <v>0</v>
      </c>
      <c r="T144" s="247">
        <f>S144*H144</f>
        <v>0</v>
      </c>
      <c r="AR144" s="24" t="s">
        <v>370</v>
      </c>
      <c r="AT144" s="24" t="s">
        <v>333</v>
      </c>
      <c r="AU144" s="24" t="s">
        <v>78</v>
      </c>
      <c r="AY144" s="24" t="s">
        <v>298</v>
      </c>
      <c r="BE144" s="248">
        <f>IF(N144="základní",J144,0)</f>
        <v>0</v>
      </c>
      <c r="BF144" s="248">
        <f>IF(N144="snížená",J144,0)</f>
        <v>0</v>
      </c>
      <c r="BG144" s="248">
        <f>IF(N144="zákl. přenesená",J144,0)</f>
        <v>0</v>
      </c>
      <c r="BH144" s="248">
        <f>IF(N144="sníž. přenesená",J144,0)</f>
        <v>0</v>
      </c>
      <c r="BI144" s="248">
        <f>IF(N144="nulová",J144,0)</f>
        <v>0</v>
      </c>
      <c r="BJ144" s="24" t="s">
        <v>16</v>
      </c>
      <c r="BK144" s="248">
        <f>ROUND(I144*H144,2)</f>
        <v>0</v>
      </c>
      <c r="BL144" s="24" t="s">
        <v>370</v>
      </c>
      <c r="BM144" s="24" t="s">
        <v>2409</v>
      </c>
    </row>
    <row r="145" s="12" customFormat="1">
      <c r="B145" s="249"/>
      <c r="C145" s="250"/>
      <c r="D145" s="251" t="s">
        <v>306</v>
      </c>
      <c r="E145" s="252" t="s">
        <v>21</v>
      </c>
      <c r="F145" s="253" t="s">
        <v>2410</v>
      </c>
      <c r="G145" s="250"/>
      <c r="H145" s="254">
        <v>7</v>
      </c>
      <c r="I145" s="255"/>
      <c r="J145" s="250"/>
      <c r="K145" s="250"/>
      <c r="L145" s="256"/>
      <c r="M145" s="257"/>
      <c r="N145" s="258"/>
      <c r="O145" s="258"/>
      <c r="P145" s="258"/>
      <c r="Q145" s="258"/>
      <c r="R145" s="258"/>
      <c r="S145" s="258"/>
      <c r="T145" s="259"/>
      <c r="AT145" s="260" t="s">
        <v>306</v>
      </c>
      <c r="AU145" s="260" t="s">
        <v>78</v>
      </c>
      <c r="AV145" s="12" t="s">
        <v>78</v>
      </c>
      <c r="AW145" s="12" t="s">
        <v>33</v>
      </c>
      <c r="AX145" s="12" t="s">
        <v>16</v>
      </c>
      <c r="AY145" s="260" t="s">
        <v>298</v>
      </c>
    </row>
    <row r="146" s="1" customFormat="1" ht="16.5" customHeight="1">
      <c r="B146" s="46"/>
      <c r="C146" s="284" t="s">
        <v>467</v>
      </c>
      <c r="D146" s="284" t="s">
        <v>333</v>
      </c>
      <c r="E146" s="285" t="s">
        <v>2411</v>
      </c>
      <c r="F146" s="286" t="s">
        <v>2412</v>
      </c>
      <c r="G146" s="287" t="s">
        <v>341</v>
      </c>
      <c r="H146" s="288">
        <v>16</v>
      </c>
      <c r="I146" s="289"/>
      <c r="J146" s="290">
        <f>ROUND(I146*H146,2)</f>
        <v>0</v>
      </c>
      <c r="K146" s="286" t="s">
        <v>2332</v>
      </c>
      <c r="L146" s="291"/>
      <c r="M146" s="292" t="s">
        <v>21</v>
      </c>
      <c r="N146" s="293" t="s">
        <v>41</v>
      </c>
      <c r="O146" s="47"/>
      <c r="P146" s="246">
        <f>O146*H146</f>
        <v>0</v>
      </c>
      <c r="Q146" s="246">
        <v>1.0000000000000001E-05</v>
      </c>
      <c r="R146" s="246">
        <f>Q146*H146</f>
        <v>0.00016000000000000001</v>
      </c>
      <c r="S146" s="246">
        <v>0</v>
      </c>
      <c r="T146" s="247">
        <f>S146*H146</f>
        <v>0</v>
      </c>
      <c r="AR146" s="24" t="s">
        <v>370</v>
      </c>
      <c r="AT146" s="24" t="s">
        <v>333</v>
      </c>
      <c r="AU146" s="24" t="s">
        <v>78</v>
      </c>
      <c r="AY146" s="24" t="s">
        <v>298</v>
      </c>
      <c r="BE146" s="248">
        <f>IF(N146="základní",J146,0)</f>
        <v>0</v>
      </c>
      <c r="BF146" s="248">
        <f>IF(N146="snížená",J146,0)</f>
        <v>0</v>
      </c>
      <c r="BG146" s="248">
        <f>IF(N146="zákl. přenesená",J146,0)</f>
        <v>0</v>
      </c>
      <c r="BH146" s="248">
        <f>IF(N146="sníž. přenesená",J146,0)</f>
        <v>0</v>
      </c>
      <c r="BI146" s="248">
        <f>IF(N146="nulová",J146,0)</f>
        <v>0</v>
      </c>
      <c r="BJ146" s="24" t="s">
        <v>16</v>
      </c>
      <c r="BK146" s="248">
        <f>ROUND(I146*H146,2)</f>
        <v>0</v>
      </c>
      <c r="BL146" s="24" t="s">
        <v>370</v>
      </c>
      <c r="BM146" s="24" t="s">
        <v>2413</v>
      </c>
    </row>
    <row r="147" s="12" customFormat="1">
      <c r="B147" s="249"/>
      <c r="C147" s="250"/>
      <c r="D147" s="251" t="s">
        <v>306</v>
      </c>
      <c r="E147" s="252" t="s">
        <v>21</v>
      </c>
      <c r="F147" s="253" t="s">
        <v>2414</v>
      </c>
      <c r="G147" s="250"/>
      <c r="H147" s="254">
        <v>16</v>
      </c>
      <c r="I147" s="255"/>
      <c r="J147" s="250"/>
      <c r="K147" s="250"/>
      <c r="L147" s="256"/>
      <c r="M147" s="257"/>
      <c r="N147" s="258"/>
      <c r="O147" s="258"/>
      <c r="P147" s="258"/>
      <c r="Q147" s="258"/>
      <c r="R147" s="258"/>
      <c r="S147" s="258"/>
      <c r="T147" s="259"/>
      <c r="AT147" s="260" t="s">
        <v>306</v>
      </c>
      <c r="AU147" s="260" t="s">
        <v>78</v>
      </c>
      <c r="AV147" s="12" t="s">
        <v>78</v>
      </c>
      <c r="AW147" s="12" t="s">
        <v>33</v>
      </c>
      <c r="AX147" s="12" t="s">
        <v>16</v>
      </c>
      <c r="AY147" s="260" t="s">
        <v>298</v>
      </c>
    </row>
    <row r="148" s="1" customFormat="1" ht="25.5" customHeight="1">
      <c r="B148" s="46"/>
      <c r="C148" s="237" t="s">
        <v>471</v>
      </c>
      <c r="D148" s="237" t="s">
        <v>300</v>
      </c>
      <c r="E148" s="238" t="s">
        <v>2415</v>
      </c>
      <c r="F148" s="239" t="s">
        <v>2416</v>
      </c>
      <c r="G148" s="240" t="s">
        <v>341</v>
      </c>
      <c r="H148" s="241">
        <v>4</v>
      </c>
      <c r="I148" s="242"/>
      <c r="J148" s="243">
        <f>ROUND(I148*H148,2)</f>
        <v>0</v>
      </c>
      <c r="K148" s="239" t="s">
        <v>2055</v>
      </c>
      <c r="L148" s="72"/>
      <c r="M148" s="244" t="s">
        <v>21</v>
      </c>
      <c r="N148" s="245" t="s">
        <v>41</v>
      </c>
      <c r="O148" s="47"/>
      <c r="P148" s="246">
        <f>O148*H148</f>
        <v>0</v>
      </c>
      <c r="Q148" s="246">
        <v>0</v>
      </c>
      <c r="R148" s="246">
        <f>Q148*H148</f>
        <v>0</v>
      </c>
      <c r="S148" s="246">
        <v>0</v>
      </c>
      <c r="T148" s="247">
        <f>S148*H148</f>
        <v>0</v>
      </c>
      <c r="AR148" s="24" t="s">
        <v>364</v>
      </c>
      <c r="AT148" s="24" t="s">
        <v>300</v>
      </c>
      <c r="AU148" s="24" t="s">
        <v>78</v>
      </c>
      <c r="AY148" s="24" t="s">
        <v>298</v>
      </c>
      <c r="BE148" s="248">
        <f>IF(N148="základní",J148,0)</f>
        <v>0</v>
      </c>
      <c r="BF148" s="248">
        <f>IF(N148="snížená",J148,0)</f>
        <v>0</v>
      </c>
      <c r="BG148" s="248">
        <f>IF(N148="zákl. přenesená",J148,0)</f>
        <v>0</v>
      </c>
      <c r="BH148" s="248">
        <f>IF(N148="sníž. přenesená",J148,0)</f>
        <v>0</v>
      </c>
      <c r="BI148" s="248">
        <f>IF(N148="nulová",J148,0)</f>
        <v>0</v>
      </c>
      <c r="BJ148" s="24" t="s">
        <v>16</v>
      </c>
      <c r="BK148" s="248">
        <f>ROUND(I148*H148,2)</f>
        <v>0</v>
      </c>
      <c r="BL148" s="24" t="s">
        <v>364</v>
      </c>
      <c r="BM148" s="24" t="s">
        <v>2417</v>
      </c>
    </row>
    <row r="149" s="1" customFormat="1" ht="25.5" customHeight="1">
      <c r="B149" s="46"/>
      <c r="C149" s="237" t="s">
        <v>475</v>
      </c>
      <c r="D149" s="237" t="s">
        <v>300</v>
      </c>
      <c r="E149" s="238" t="s">
        <v>2418</v>
      </c>
      <c r="F149" s="239" t="s">
        <v>2419</v>
      </c>
      <c r="G149" s="240" t="s">
        <v>341</v>
      </c>
      <c r="H149" s="241">
        <v>1</v>
      </c>
      <c r="I149" s="242"/>
      <c r="J149" s="243">
        <f>ROUND(I149*H149,2)</f>
        <v>0</v>
      </c>
      <c r="K149" s="239" t="s">
        <v>2055</v>
      </c>
      <c r="L149" s="72"/>
      <c r="M149" s="244" t="s">
        <v>21</v>
      </c>
      <c r="N149" s="245" t="s">
        <v>41</v>
      </c>
      <c r="O149" s="47"/>
      <c r="P149" s="246">
        <f>O149*H149</f>
        <v>0</v>
      </c>
      <c r="Q149" s="246">
        <v>0</v>
      </c>
      <c r="R149" s="246">
        <f>Q149*H149</f>
        <v>0</v>
      </c>
      <c r="S149" s="246">
        <v>0</v>
      </c>
      <c r="T149" s="247">
        <f>S149*H149</f>
        <v>0</v>
      </c>
      <c r="AR149" s="24" t="s">
        <v>364</v>
      </c>
      <c r="AT149" s="24" t="s">
        <v>300</v>
      </c>
      <c r="AU149" s="24" t="s">
        <v>78</v>
      </c>
      <c r="AY149" s="24" t="s">
        <v>298</v>
      </c>
      <c r="BE149" s="248">
        <f>IF(N149="základní",J149,0)</f>
        <v>0</v>
      </c>
      <c r="BF149" s="248">
        <f>IF(N149="snížená",J149,0)</f>
        <v>0</v>
      </c>
      <c r="BG149" s="248">
        <f>IF(N149="zákl. přenesená",J149,0)</f>
        <v>0</v>
      </c>
      <c r="BH149" s="248">
        <f>IF(N149="sníž. přenesená",J149,0)</f>
        <v>0</v>
      </c>
      <c r="BI149" s="248">
        <f>IF(N149="nulová",J149,0)</f>
        <v>0</v>
      </c>
      <c r="BJ149" s="24" t="s">
        <v>16</v>
      </c>
      <c r="BK149" s="248">
        <f>ROUND(I149*H149,2)</f>
        <v>0</v>
      </c>
      <c r="BL149" s="24" t="s">
        <v>364</v>
      </c>
      <c r="BM149" s="24" t="s">
        <v>2420</v>
      </c>
    </row>
    <row r="150" s="1" customFormat="1" ht="38.25" customHeight="1">
      <c r="B150" s="46"/>
      <c r="C150" s="237" t="s">
        <v>479</v>
      </c>
      <c r="D150" s="237" t="s">
        <v>300</v>
      </c>
      <c r="E150" s="238" t="s">
        <v>2421</v>
      </c>
      <c r="F150" s="239" t="s">
        <v>2422</v>
      </c>
      <c r="G150" s="240" t="s">
        <v>341</v>
      </c>
      <c r="H150" s="241">
        <v>1</v>
      </c>
      <c r="I150" s="242"/>
      <c r="J150" s="243">
        <f>ROUND(I150*H150,2)</f>
        <v>0</v>
      </c>
      <c r="K150" s="239" t="s">
        <v>2055</v>
      </c>
      <c r="L150" s="72"/>
      <c r="M150" s="244" t="s">
        <v>21</v>
      </c>
      <c r="N150" s="245" t="s">
        <v>41</v>
      </c>
      <c r="O150" s="47"/>
      <c r="P150" s="246">
        <f>O150*H150</f>
        <v>0</v>
      </c>
      <c r="Q150" s="246">
        <v>0</v>
      </c>
      <c r="R150" s="246">
        <f>Q150*H150</f>
        <v>0</v>
      </c>
      <c r="S150" s="246">
        <v>0</v>
      </c>
      <c r="T150" s="247">
        <f>S150*H150</f>
        <v>0</v>
      </c>
      <c r="AR150" s="24" t="s">
        <v>364</v>
      </c>
      <c r="AT150" s="24" t="s">
        <v>300</v>
      </c>
      <c r="AU150" s="24" t="s">
        <v>78</v>
      </c>
      <c r="AY150" s="24" t="s">
        <v>298</v>
      </c>
      <c r="BE150" s="248">
        <f>IF(N150="základní",J150,0)</f>
        <v>0</v>
      </c>
      <c r="BF150" s="248">
        <f>IF(N150="snížená",J150,0)</f>
        <v>0</v>
      </c>
      <c r="BG150" s="248">
        <f>IF(N150="zákl. přenesená",J150,0)</f>
        <v>0</v>
      </c>
      <c r="BH150" s="248">
        <f>IF(N150="sníž. přenesená",J150,0)</f>
        <v>0</v>
      </c>
      <c r="BI150" s="248">
        <f>IF(N150="nulová",J150,0)</f>
        <v>0</v>
      </c>
      <c r="BJ150" s="24" t="s">
        <v>16</v>
      </c>
      <c r="BK150" s="248">
        <f>ROUND(I150*H150,2)</f>
        <v>0</v>
      </c>
      <c r="BL150" s="24" t="s">
        <v>364</v>
      </c>
      <c r="BM150" s="24" t="s">
        <v>2423</v>
      </c>
    </row>
    <row r="151" s="1" customFormat="1" ht="25.5" customHeight="1">
      <c r="B151" s="46"/>
      <c r="C151" s="237" t="s">
        <v>483</v>
      </c>
      <c r="D151" s="237" t="s">
        <v>300</v>
      </c>
      <c r="E151" s="238" t="s">
        <v>2424</v>
      </c>
      <c r="F151" s="239" t="s">
        <v>2425</v>
      </c>
      <c r="G151" s="240" t="s">
        <v>341</v>
      </c>
      <c r="H151" s="241">
        <v>5</v>
      </c>
      <c r="I151" s="242"/>
      <c r="J151" s="243">
        <f>ROUND(I151*H151,2)</f>
        <v>0</v>
      </c>
      <c r="K151" s="239" t="s">
        <v>2055</v>
      </c>
      <c r="L151" s="72"/>
      <c r="M151" s="244" t="s">
        <v>21</v>
      </c>
      <c r="N151" s="245" t="s">
        <v>41</v>
      </c>
      <c r="O151" s="47"/>
      <c r="P151" s="246">
        <f>O151*H151</f>
        <v>0</v>
      </c>
      <c r="Q151" s="246">
        <v>0</v>
      </c>
      <c r="R151" s="246">
        <f>Q151*H151</f>
        <v>0</v>
      </c>
      <c r="S151" s="246">
        <v>0</v>
      </c>
      <c r="T151" s="247">
        <f>S151*H151</f>
        <v>0</v>
      </c>
      <c r="AR151" s="24" t="s">
        <v>364</v>
      </c>
      <c r="AT151" s="24" t="s">
        <v>300</v>
      </c>
      <c r="AU151" s="24" t="s">
        <v>78</v>
      </c>
      <c r="AY151" s="24" t="s">
        <v>298</v>
      </c>
      <c r="BE151" s="248">
        <f>IF(N151="základní",J151,0)</f>
        <v>0</v>
      </c>
      <c r="BF151" s="248">
        <f>IF(N151="snížená",J151,0)</f>
        <v>0</v>
      </c>
      <c r="BG151" s="248">
        <f>IF(N151="zákl. přenesená",J151,0)</f>
        <v>0</v>
      </c>
      <c r="BH151" s="248">
        <f>IF(N151="sníž. přenesená",J151,0)</f>
        <v>0</v>
      </c>
      <c r="BI151" s="248">
        <f>IF(N151="nulová",J151,0)</f>
        <v>0</v>
      </c>
      <c r="BJ151" s="24" t="s">
        <v>16</v>
      </c>
      <c r="BK151" s="248">
        <f>ROUND(I151*H151,2)</f>
        <v>0</v>
      </c>
      <c r="BL151" s="24" t="s">
        <v>364</v>
      </c>
      <c r="BM151" s="24" t="s">
        <v>2426</v>
      </c>
    </row>
    <row r="152" s="1" customFormat="1" ht="25.5" customHeight="1">
      <c r="B152" s="46"/>
      <c r="C152" s="237" t="s">
        <v>487</v>
      </c>
      <c r="D152" s="237" t="s">
        <v>300</v>
      </c>
      <c r="E152" s="238" t="s">
        <v>2427</v>
      </c>
      <c r="F152" s="239" t="s">
        <v>2428</v>
      </c>
      <c r="G152" s="240" t="s">
        <v>341</v>
      </c>
      <c r="H152" s="241">
        <v>5</v>
      </c>
      <c r="I152" s="242"/>
      <c r="J152" s="243">
        <f>ROUND(I152*H152,2)</f>
        <v>0</v>
      </c>
      <c r="K152" s="239" t="s">
        <v>2055</v>
      </c>
      <c r="L152" s="72"/>
      <c r="M152" s="244" t="s">
        <v>21</v>
      </c>
      <c r="N152" s="245" t="s">
        <v>41</v>
      </c>
      <c r="O152" s="47"/>
      <c r="P152" s="246">
        <f>O152*H152</f>
        <v>0</v>
      </c>
      <c r="Q152" s="246">
        <v>0</v>
      </c>
      <c r="R152" s="246">
        <f>Q152*H152</f>
        <v>0</v>
      </c>
      <c r="S152" s="246">
        <v>0</v>
      </c>
      <c r="T152" s="247">
        <f>S152*H152</f>
        <v>0</v>
      </c>
      <c r="AR152" s="24" t="s">
        <v>364</v>
      </c>
      <c r="AT152" s="24" t="s">
        <v>300</v>
      </c>
      <c r="AU152" s="24" t="s">
        <v>78</v>
      </c>
      <c r="AY152" s="24" t="s">
        <v>298</v>
      </c>
      <c r="BE152" s="248">
        <f>IF(N152="základní",J152,0)</f>
        <v>0</v>
      </c>
      <c r="BF152" s="248">
        <f>IF(N152="snížená",J152,0)</f>
        <v>0</v>
      </c>
      <c r="BG152" s="248">
        <f>IF(N152="zákl. přenesená",J152,0)</f>
        <v>0</v>
      </c>
      <c r="BH152" s="248">
        <f>IF(N152="sníž. přenesená",J152,0)</f>
        <v>0</v>
      </c>
      <c r="BI152" s="248">
        <f>IF(N152="nulová",J152,0)</f>
        <v>0</v>
      </c>
      <c r="BJ152" s="24" t="s">
        <v>16</v>
      </c>
      <c r="BK152" s="248">
        <f>ROUND(I152*H152,2)</f>
        <v>0</v>
      </c>
      <c r="BL152" s="24" t="s">
        <v>364</v>
      </c>
      <c r="BM152" s="24" t="s">
        <v>2429</v>
      </c>
    </row>
    <row r="153" s="1" customFormat="1" ht="25.5" customHeight="1">
      <c r="B153" s="46"/>
      <c r="C153" s="237" t="s">
        <v>491</v>
      </c>
      <c r="D153" s="237" t="s">
        <v>300</v>
      </c>
      <c r="E153" s="238" t="s">
        <v>2430</v>
      </c>
      <c r="F153" s="239" t="s">
        <v>2431</v>
      </c>
      <c r="G153" s="240" t="s">
        <v>341</v>
      </c>
      <c r="H153" s="241">
        <v>1</v>
      </c>
      <c r="I153" s="242"/>
      <c r="J153" s="243">
        <f>ROUND(I153*H153,2)</f>
        <v>0</v>
      </c>
      <c r="K153" s="239" t="s">
        <v>2055</v>
      </c>
      <c r="L153" s="72"/>
      <c r="M153" s="244" t="s">
        <v>21</v>
      </c>
      <c r="N153" s="245" t="s">
        <v>41</v>
      </c>
      <c r="O153" s="47"/>
      <c r="P153" s="246">
        <f>O153*H153</f>
        <v>0</v>
      </c>
      <c r="Q153" s="246">
        <v>0</v>
      </c>
      <c r="R153" s="246">
        <f>Q153*H153</f>
        <v>0</v>
      </c>
      <c r="S153" s="246">
        <v>0</v>
      </c>
      <c r="T153" s="247">
        <f>S153*H153</f>
        <v>0</v>
      </c>
      <c r="AR153" s="24" t="s">
        <v>364</v>
      </c>
      <c r="AT153" s="24" t="s">
        <v>300</v>
      </c>
      <c r="AU153" s="24" t="s">
        <v>78</v>
      </c>
      <c r="AY153" s="24" t="s">
        <v>298</v>
      </c>
      <c r="BE153" s="248">
        <f>IF(N153="základní",J153,0)</f>
        <v>0</v>
      </c>
      <c r="BF153" s="248">
        <f>IF(N153="snížená",J153,0)</f>
        <v>0</v>
      </c>
      <c r="BG153" s="248">
        <f>IF(N153="zákl. přenesená",J153,0)</f>
        <v>0</v>
      </c>
      <c r="BH153" s="248">
        <f>IF(N153="sníž. přenesená",J153,0)</f>
        <v>0</v>
      </c>
      <c r="BI153" s="248">
        <f>IF(N153="nulová",J153,0)</f>
        <v>0</v>
      </c>
      <c r="BJ153" s="24" t="s">
        <v>16</v>
      </c>
      <c r="BK153" s="248">
        <f>ROUND(I153*H153,2)</f>
        <v>0</v>
      </c>
      <c r="BL153" s="24" t="s">
        <v>364</v>
      </c>
      <c r="BM153" s="24" t="s">
        <v>2432</v>
      </c>
    </row>
    <row r="154" s="1" customFormat="1" ht="16.5" customHeight="1">
      <c r="B154" s="46"/>
      <c r="C154" s="284" t="s">
        <v>495</v>
      </c>
      <c r="D154" s="284" t="s">
        <v>333</v>
      </c>
      <c r="E154" s="285" t="s">
        <v>2433</v>
      </c>
      <c r="F154" s="286" t="s">
        <v>2434</v>
      </c>
      <c r="G154" s="287" t="s">
        <v>1280</v>
      </c>
      <c r="H154" s="288">
        <v>1</v>
      </c>
      <c r="I154" s="289"/>
      <c r="J154" s="290">
        <f>ROUND(I154*H154,2)</f>
        <v>0</v>
      </c>
      <c r="K154" s="286" t="s">
        <v>21</v>
      </c>
      <c r="L154" s="291"/>
      <c r="M154" s="292" t="s">
        <v>21</v>
      </c>
      <c r="N154" s="293" t="s">
        <v>41</v>
      </c>
      <c r="O154" s="47"/>
      <c r="P154" s="246">
        <f>O154*H154</f>
        <v>0</v>
      </c>
      <c r="Q154" s="246">
        <v>0</v>
      </c>
      <c r="R154" s="246">
        <f>Q154*H154</f>
        <v>0</v>
      </c>
      <c r="S154" s="246">
        <v>0</v>
      </c>
      <c r="T154" s="247">
        <f>S154*H154</f>
        <v>0</v>
      </c>
      <c r="AR154" s="24" t="s">
        <v>370</v>
      </c>
      <c r="AT154" s="24" t="s">
        <v>333</v>
      </c>
      <c r="AU154" s="24" t="s">
        <v>78</v>
      </c>
      <c r="AY154" s="24" t="s">
        <v>298</v>
      </c>
      <c r="BE154" s="248">
        <f>IF(N154="základní",J154,0)</f>
        <v>0</v>
      </c>
      <c r="BF154" s="248">
        <f>IF(N154="snížená",J154,0)</f>
        <v>0</v>
      </c>
      <c r="BG154" s="248">
        <f>IF(N154="zákl. přenesená",J154,0)</f>
        <v>0</v>
      </c>
      <c r="BH154" s="248">
        <f>IF(N154="sníž. přenesená",J154,0)</f>
        <v>0</v>
      </c>
      <c r="BI154" s="248">
        <f>IF(N154="nulová",J154,0)</f>
        <v>0</v>
      </c>
      <c r="BJ154" s="24" t="s">
        <v>16</v>
      </c>
      <c r="BK154" s="248">
        <f>ROUND(I154*H154,2)</f>
        <v>0</v>
      </c>
      <c r="BL154" s="24" t="s">
        <v>370</v>
      </c>
      <c r="BM154" s="24" t="s">
        <v>2435</v>
      </c>
    </row>
    <row r="155" s="11" customFormat="1" ht="29.88" customHeight="1">
      <c r="B155" s="221"/>
      <c r="C155" s="222"/>
      <c r="D155" s="223" t="s">
        <v>69</v>
      </c>
      <c r="E155" s="235" t="s">
        <v>372</v>
      </c>
      <c r="F155" s="235" t="s">
        <v>373</v>
      </c>
      <c r="G155" s="222"/>
      <c r="H155" s="222"/>
      <c r="I155" s="225"/>
      <c r="J155" s="236">
        <f>BK155</f>
        <v>0</v>
      </c>
      <c r="K155" s="222"/>
      <c r="L155" s="227"/>
      <c r="M155" s="228"/>
      <c r="N155" s="229"/>
      <c r="O155" s="229"/>
      <c r="P155" s="230">
        <f>SUM(P156:P167)</f>
        <v>0</v>
      </c>
      <c r="Q155" s="229"/>
      <c r="R155" s="230">
        <f>SUM(R156:R167)</f>
        <v>220.18705999999997</v>
      </c>
      <c r="S155" s="229"/>
      <c r="T155" s="231">
        <f>SUM(T156:T167)</f>
        <v>0</v>
      </c>
      <c r="AR155" s="232" t="s">
        <v>85</v>
      </c>
      <c r="AT155" s="233" t="s">
        <v>69</v>
      </c>
      <c r="AU155" s="233" t="s">
        <v>16</v>
      </c>
      <c r="AY155" s="232" t="s">
        <v>298</v>
      </c>
      <c r="BK155" s="234">
        <f>SUM(BK156:BK167)</f>
        <v>0</v>
      </c>
    </row>
    <row r="156" s="1" customFormat="1" ht="16.5" customHeight="1">
      <c r="B156" s="46"/>
      <c r="C156" s="237" t="s">
        <v>499</v>
      </c>
      <c r="D156" s="237" t="s">
        <v>300</v>
      </c>
      <c r="E156" s="238" t="s">
        <v>2436</v>
      </c>
      <c r="F156" s="239" t="s">
        <v>2437</v>
      </c>
      <c r="G156" s="240" t="s">
        <v>2438</v>
      </c>
      <c r="H156" s="241">
        <v>0.25</v>
      </c>
      <c r="I156" s="242"/>
      <c r="J156" s="243">
        <f>ROUND(I156*H156,2)</f>
        <v>0</v>
      </c>
      <c r="K156" s="239" t="s">
        <v>2055</v>
      </c>
      <c r="L156" s="72"/>
      <c r="M156" s="244" t="s">
        <v>21</v>
      </c>
      <c r="N156" s="245" t="s">
        <v>41</v>
      </c>
      <c r="O156" s="47"/>
      <c r="P156" s="246">
        <f>O156*H156</f>
        <v>0</v>
      </c>
      <c r="Q156" s="246">
        <v>0.0088000000000000005</v>
      </c>
      <c r="R156" s="246">
        <f>Q156*H156</f>
        <v>0.0022000000000000001</v>
      </c>
      <c r="S156" s="246">
        <v>0</v>
      </c>
      <c r="T156" s="247">
        <f>S156*H156</f>
        <v>0</v>
      </c>
      <c r="AR156" s="24" t="s">
        <v>364</v>
      </c>
      <c r="AT156" s="24" t="s">
        <v>300</v>
      </c>
      <c r="AU156" s="24" t="s">
        <v>78</v>
      </c>
      <c r="AY156" s="24" t="s">
        <v>298</v>
      </c>
      <c r="BE156" s="248">
        <f>IF(N156="základní",J156,0)</f>
        <v>0</v>
      </c>
      <c r="BF156" s="248">
        <f>IF(N156="snížená",J156,0)</f>
        <v>0</v>
      </c>
      <c r="BG156" s="248">
        <f>IF(N156="zákl. přenesená",J156,0)</f>
        <v>0</v>
      </c>
      <c r="BH156" s="248">
        <f>IF(N156="sníž. přenesená",J156,0)</f>
        <v>0</v>
      </c>
      <c r="BI156" s="248">
        <f>IF(N156="nulová",J156,0)</f>
        <v>0</v>
      </c>
      <c r="BJ156" s="24" t="s">
        <v>16</v>
      </c>
      <c r="BK156" s="248">
        <f>ROUND(I156*H156,2)</f>
        <v>0</v>
      </c>
      <c r="BL156" s="24" t="s">
        <v>364</v>
      </c>
      <c r="BM156" s="24" t="s">
        <v>2439</v>
      </c>
    </row>
    <row r="157" s="1" customFormat="1" ht="38.25" customHeight="1">
      <c r="B157" s="46"/>
      <c r="C157" s="237" t="s">
        <v>503</v>
      </c>
      <c r="D157" s="237" t="s">
        <v>300</v>
      </c>
      <c r="E157" s="238" t="s">
        <v>2440</v>
      </c>
      <c r="F157" s="239" t="s">
        <v>2441</v>
      </c>
      <c r="G157" s="240" t="s">
        <v>303</v>
      </c>
      <c r="H157" s="241">
        <v>14</v>
      </c>
      <c r="I157" s="242"/>
      <c r="J157" s="243">
        <f>ROUND(I157*H157,2)</f>
        <v>0</v>
      </c>
      <c r="K157" s="239" t="s">
        <v>2055</v>
      </c>
      <c r="L157" s="72"/>
      <c r="M157" s="244" t="s">
        <v>21</v>
      </c>
      <c r="N157" s="245" t="s">
        <v>41</v>
      </c>
      <c r="O157" s="47"/>
      <c r="P157" s="246">
        <f>O157*H157</f>
        <v>0</v>
      </c>
      <c r="Q157" s="246">
        <v>0</v>
      </c>
      <c r="R157" s="246">
        <f>Q157*H157</f>
        <v>0</v>
      </c>
      <c r="S157" s="246">
        <v>0</v>
      </c>
      <c r="T157" s="247">
        <f>S157*H157</f>
        <v>0</v>
      </c>
      <c r="AR157" s="24" t="s">
        <v>364</v>
      </c>
      <c r="AT157" s="24" t="s">
        <v>300</v>
      </c>
      <c r="AU157" s="24" t="s">
        <v>78</v>
      </c>
      <c r="AY157" s="24" t="s">
        <v>298</v>
      </c>
      <c r="BE157" s="248">
        <f>IF(N157="základní",J157,0)</f>
        <v>0</v>
      </c>
      <c r="BF157" s="248">
        <f>IF(N157="snížená",J157,0)</f>
        <v>0</v>
      </c>
      <c r="BG157" s="248">
        <f>IF(N157="zákl. přenesená",J157,0)</f>
        <v>0</v>
      </c>
      <c r="BH157" s="248">
        <f>IF(N157="sníž. přenesená",J157,0)</f>
        <v>0</v>
      </c>
      <c r="BI157" s="248">
        <f>IF(N157="nulová",J157,0)</f>
        <v>0</v>
      </c>
      <c r="BJ157" s="24" t="s">
        <v>16</v>
      </c>
      <c r="BK157" s="248">
        <f>ROUND(I157*H157,2)</f>
        <v>0</v>
      </c>
      <c r="BL157" s="24" t="s">
        <v>364</v>
      </c>
      <c r="BM157" s="24" t="s">
        <v>2442</v>
      </c>
    </row>
    <row r="158" s="1" customFormat="1" ht="38.25" customHeight="1">
      <c r="B158" s="46"/>
      <c r="C158" s="237" t="s">
        <v>507</v>
      </c>
      <c r="D158" s="237" t="s">
        <v>300</v>
      </c>
      <c r="E158" s="238" t="s">
        <v>2443</v>
      </c>
      <c r="F158" s="239" t="s">
        <v>2444</v>
      </c>
      <c r="G158" s="240" t="s">
        <v>1954</v>
      </c>
      <c r="H158" s="241">
        <v>92</v>
      </c>
      <c r="I158" s="242"/>
      <c r="J158" s="243">
        <f>ROUND(I158*H158,2)</f>
        <v>0</v>
      </c>
      <c r="K158" s="239" t="s">
        <v>2055</v>
      </c>
      <c r="L158" s="72"/>
      <c r="M158" s="244" t="s">
        <v>21</v>
      </c>
      <c r="N158" s="245" t="s">
        <v>41</v>
      </c>
      <c r="O158" s="47"/>
      <c r="P158" s="246">
        <f>O158*H158</f>
        <v>0</v>
      </c>
      <c r="Q158" s="246">
        <v>0</v>
      </c>
      <c r="R158" s="246">
        <f>Q158*H158</f>
        <v>0</v>
      </c>
      <c r="S158" s="246">
        <v>0</v>
      </c>
      <c r="T158" s="247">
        <f>S158*H158</f>
        <v>0</v>
      </c>
      <c r="AR158" s="24" t="s">
        <v>364</v>
      </c>
      <c r="AT158" s="24" t="s">
        <v>300</v>
      </c>
      <c r="AU158" s="24" t="s">
        <v>78</v>
      </c>
      <c r="AY158" s="24" t="s">
        <v>298</v>
      </c>
      <c r="BE158" s="248">
        <f>IF(N158="základní",J158,0)</f>
        <v>0</v>
      </c>
      <c r="BF158" s="248">
        <f>IF(N158="snížená",J158,0)</f>
        <v>0</v>
      </c>
      <c r="BG158" s="248">
        <f>IF(N158="zákl. přenesená",J158,0)</f>
        <v>0</v>
      </c>
      <c r="BH158" s="248">
        <f>IF(N158="sníž. přenesená",J158,0)</f>
        <v>0</v>
      </c>
      <c r="BI158" s="248">
        <f>IF(N158="nulová",J158,0)</f>
        <v>0</v>
      </c>
      <c r="BJ158" s="24" t="s">
        <v>16</v>
      </c>
      <c r="BK158" s="248">
        <f>ROUND(I158*H158,2)</f>
        <v>0</v>
      </c>
      <c r="BL158" s="24" t="s">
        <v>364</v>
      </c>
      <c r="BM158" s="24" t="s">
        <v>2445</v>
      </c>
    </row>
    <row r="159" s="12" customFormat="1">
      <c r="B159" s="249"/>
      <c r="C159" s="250"/>
      <c r="D159" s="251" t="s">
        <v>306</v>
      </c>
      <c r="E159" s="252" t="s">
        <v>21</v>
      </c>
      <c r="F159" s="253" t="s">
        <v>2446</v>
      </c>
      <c r="G159" s="250"/>
      <c r="H159" s="254">
        <v>92</v>
      </c>
      <c r="I159" s="255"/>
      <c r="J159" s="250"/>
      <c r="K159" s="250"/>
      <c r="L159" s="256"/>
      <c r="M159" s="257"/>
      <c r="N159" s="258"/>
      <c r="O159" s="258"/>
      <c r="P159" s="258"/>
      <c r="Q159" s="258"/>
      <c r="R159" s="258"/>
      <c r="S159" s="258"/>
      <c r="T159" s="259"/>
      <c r="AT159" s="260" t="s">
        <v>306</v>
      </c>
      <c r="AU159" s="260" t="s">
        <v>78</v>
      </c>
      <c r="AV159" s="12" t="s">
        <v>78</v>
      </c>
      <c r="AW159" s="12" t="s">
        <v>33</v>
      </c>
      <c r="AX159" s="12" t="s">
        <v>16</v>
      </c>
      <c r="AY159" s="260" t="s">
        <v>298</v>
      </c>
    </row>
    <row r="160" s="1" customFormat="1" ht="25.5" customHeight="1">
      <c r="B160" s="46"/>
      <c r="C160" s="237" t="s">
        <v>511</v>
      </c>
      <c r="D160" s="237" t="s">
        <v>300</v>
      </c>
      <c r="E160" s="238" t="s">
        <v>2447</v>
      </c>
      <c r="F160" s="239" t="s">
        <v>2448</v>
      </c>
      <c r="G160" s="240" t="s">
        <v>318</v>
      </c>
      <c r="H160" s="241">
        <v>200</v>
      </c>
      <c r="I160" s="242"/>
      <c r="J160" s="243">
        <f>ROUND(I160*H160,2)</f>
        <v>0</v>
      </c>
      <c r="K160" s="239" t="s">
        <v>2055</v>
      </c>
      <c r="L160" s="72"/>
      <c r="M160" s="244" t="s">
        <v>21</v>
      </c>
      <c r="N160" s="245" t="s">
        <v>41</v>
      </c>
      <c r="O160" s="47"/>
      <c r="P160" s="246">
        <f>O160*H160</f>
        <v>0</v>
      </c>
      <c r="Q160" s="246">
        <v>3.0000000000000001E-05</v>
      </c>
      <c r="R160" s="246">
        <f>Q160*H160</f>
        <v>0.0060000000000000001</v>
      </c>
      <c r="S160" s="246">
        <v>0</v>
      </c>
      <c r="T160" s="247">
        <f>S160*H160</f>
        <v>0</v>
      </c>
      <c r="AR160" s="24" t="s">
        <v>364</v>
      </c>
      <c r="AT160" s="24" t="s">
        <v>300</v>
      </c>
      <c r="AU160" s="24" t="s">
        <v>78</v>
      </c>
      <c r="AY160" s="24" t="s">
        <v>298</v>
      </c>
      <c r="BE160" s="248">
        <f>IF(N160="základní",J160,0)</f>
        <v>0</v>
      </c>
      <c r="BF160" s="248">
        <f>IF(N160="snížená",J160,0)</f>
        <v>0</v>
      </c>
      <c r="BG160" s="248">
        <f>IF(N160="zákl. přenesená",J160,0)</f>
        <v>0</v>
      </c>
      <c r="BH160" s="248">
        <f>IF(N160="sníž. přenesená",J160,0)</f>
        <v>0</v>
      </c>
      <c r="BI160" s="248">
        <f>IF(N160="nulová",J160,0)</f>
        <v>0</v>
      </c>
      <c r="BJ160" s="24" t="s">
        <v>16</v>
      </c>
      <c r="BK160" s="248">
        <f>ROUND(I160*H160,2)</f>
        <v>0</v>
      </c>
      <c r="BL160" s="24" t="s">
        <v>364</v>
      </c>
      <c r="BM160" s="24" t="s">
        <v>2449</v>
      </c>
    </row>
    <row r="161" s="1" customFormat="1" ht="51" customHeight="1">
      <c r="B161" s="46"/>
      <c r="C161" s="237" t="s">
        <v>515</v>
      </c>
      <c r="D161" s="237" t="s">
        <v>300</v>
      </c>
      <c r="E161" s="238" t="s">
        <v>2450</v>
      </c>
      <c r="F161" s="239" t="s">
        <v>2451</v>
      </c>
      <c r="G161" s="240" t="s">
        <v>318</v>
      </c>
      <c r="H161" s="241">
        <v>250</v>
      </c>
      <c r="I161" s="242"/>
      <c r="J161" s="243">
        <f>ROUND(I161*H161,2)</f>
        <v>0</v>
      </c>
      <c r="K161" s="239" t="s">
        <v>2055</v>
      </c>
      <c r="L161" s="72"/>
      <c r="M161" s="244" t="s">
        <v>21</v>
      </c>
      <c r="N161" s="245" t="s">
        <v>41</v>
      </c>
      <c r="O161" s="47"/>
      <c r="P161" s="246">
        <f>O161*H161</f>
        <v>0</v>
      </c>
      <c r="Q161" s="246">
        <v>0</v>
      </c>
      <c r="R161" s="246">
        <f>Q161*H161</f>
        <v>0</v>
      </c>
      <c r="S161" s="246">
        <v>0</v>
      </c>
      <c r="T161" s="247">
        <f>S161*H161</f>
        <v>0</v>
      </c>
      <c r="AR161" s="24" t="s">
        <v>364</v>
      </c>
      <c r="AT161" s="24" t="s">
        <v>300</v>
      </c>
      <c r="AU161" s="24" t="s">
        <v>78</v>
      </c>
      <c r="AY161" s="24" t="s">
        <v>298</v>
      </c>
      <c r="BE161" s="248">
        <f>IF(N161="základní",J161,0)</f>
        <v>0</v>
      </c>
      <c r="BF161" s="248">
        <f>IF(N161="snížená",J161,0)</f>
        <v>0</v>
      </c>
      <c r="BG161" s="248">
        <f>IF(N161="zákl. přenesená",J161,0)</f>
        <v>0</v>
      </c>
      <c r="BH161" s="248">
        <f>IF(N161="sníž. přenesená",J161,0)</f>
        <v>0</v>
      </c>
      <c r="BI161" s="248">
        <f>IF(N161="nulová",J161,0)</f>
        <v>0</v>
      </c>
      <c r="BJ161" s="24" t="s">
        <v>16</v>
      </c>
      <c r="BK161" s="248">
        <f>ROUND(I161*H161,2)</f>
        <v>0</v>
      </c>
      <c r="BL161" s="24" t="s">
        <v>364</v>
      </c>
      <c r="BM161" s="24" t="s">
        <v>2452</v>
      </c>
    </row>
    <row r="162" s="1" customFormat="1" ht="25.5" customHeight="1">
      <c r="B162" s="46"/>
      <c r="C162" s="237" t="s">
        <v>519</v>
      </c>
      <c r="D162" s="237" t="s">
        <v>300</v>
      </c>
      <c r="E162" s="238" t="s">
        <v>2453</v>
      </c>
      <c r="F162" s="239" t="s">
        <v>2454</v>
      </c>
      <c r="G162" s="240" t="s">
        <v>341</v>
      </c>
      <c r="H162" s="241">
        <v>2</v>
      </c>
      <c r="I162" s="242"/>
      <c r="J162" s="243">
        <f>ROUND(I162*H162,2)</f>
        <v>0</v>
      </c>
      <c r="K162" s="239" t="s">
        <v>2055</v>
      </c>
      <c r="L162" s="72"/>
      <c r="M162" s="244" t="s">
        <v>21</v>
      </c>
      <c r="N162" s="245" t="s">
        <v>41</v>
      </c>
      <c r="O162" s="47"/>
      <c r="P162" s="246">
        <f>O162*H162</f>
        <v>0</v>
      </c>
      <c r="Q162" s="246">
        <v>0.048430000000000001</v>
      </c>
      <c r="R162" s="246">
        <f>Q162*H162</f>
        <v>0.096860000000000002</v>
      </c>
      <c r="S162" s="246">
        <v>0</v>
      </c>
      <c r="T162" s="247">
        <f>S162*H162</f>
        <v>0</v>
      </c>
      <c r="AR162" s="24" t="s">
        <v>364</v>
      </c>
      <c r="AT162" s="24" t="s">
        <v>300</v>
      </c>
      <c r="AU162" s="24" t="s">
        <v>78</v>
      </c>
      <c r="AY162" s="24" t="s">
        <v>298</v>
      </c>
      <c r="BE162" s="248">
        <f>IF(N162="základní",J162,0)</f>
        <v>0</v>
      </c>
      <c r="BF162" s="248">
        <f>IF(N162="snížená",J162,0)</f>
        <v>0</v>
      </c>
      <c r="BG162" s="248">
        <f>IF(N162="zákl. přenesená",J162,0)</f>
        <v>0</v>
      </c>
      <c r="BH162" s="248">
        <f>IF(N162="sníž. přenesená",J162,0)</f>
        <v>0</v>
      </c>
      <c r="BI162" s="248">
        <f>IF(N162="nulová",J162,0)</f>
        <v>0</v>
      </c>
      <c r="BJ162" s="24" t="s">
        <v>16</v>
      </c>
      <c r="BK162" s="248">
        <f>ROUND(I162*H162,2)</f>
        <v>0</v>
      </c>
      <c r="BL162" s="24" t="s">
        <v>364</v>
      </c>
      <c r="BM162" s="24" t="s">
        <v>2455</v>
      </c>
    </row>
    <row r="163" s="1" customFormat="1" ht="25.5" customHeight="1">
      <c r="B163" s="46"/>
      <c r="C163" s="237" t="s">
        <v>523</v>
      </c>
      <c r="D163" s="237" t="s">
        <v>300</v>
      </c>
      <c r="E163" s="238" t="s">
        <v>2456</v>
      </c>
      <c r="F163" s="239" t="s">
        <v>2457</v>
      </c>
      <c r="G163" s="240" t="s">
        <v>318</v>
      </c>
      <c r="H163" s="241">
        <v>250</v>
      </c>
      <c r="I163" s="242"/>
      <c r="J163" s="243">
        <f>ROUND(I163*H163,2)</f>
        <v>0</v>
      </c>
      <c r="K163" s="239" t="s">
        <v>2055</v>
      </c>
      <c r="L163" s="72"/>
      <c r="M163" s="244" t="s">
        <v>21</v>
      </c>
      <c r="N163" s="245" t="s">
        <v>41</v>
      </c>
      <c r="O163" s="47"/>
      <c r="P163" s="246">
        <f>O163*H163</f>
        <v>0</v>
      </c>
      <c r="Q163" s="246">
        <v>0.20300000000000001</v>
      </c>
      <c r="R163" s="246">
        <f>Q163*H163</f>
        <v>50.75</v>
      </c>
      <c r="S163" s="246">
        <v>0</v>
      </c>
      <c r="T163" s="247">
        <f>S163*H163</f>
        <v>0</v>
      </c>
      <c r="AR163" s="24" t="s">
        <v>364</v>
      </c>
      <c r="AT163" s="24" t="s">
        <v>300</v>
      </c>
      <c r="AU163" s="24" t="s">
        <v>78</v>
      </c>
      <c r="AY163" s="24" t="s">
        <v>298</v>
      </c>
      <c r="BE163" s="248">
        <f>IF(N163="základní",J163,0)</f>
        <v>0</v>
      </c>
      <c r="BF163" s="248">
        <f>IF(N163="snížená",J163,0)</f>
        <v>0</v>
      </c>
      <c r="BG163" s="248">
        <f>IF(N163="zákl. přenesená",J163,0)</f>
        <v>0</v>
      </c>
      <c r="BH163" s="248">
        <f>IF(N163="sníž. přenesená",J163,0)</f>
        <v>0</v>
      </c>
      <c r="BI163" s="248">
        <f>IF(N163="nulová",J163,0)</f>
        <v>0</v>
      </c>
      <c r="BJ163" s="24" t="s">
        <v>16</v>
      </c>
      <c r="BK163" s="248">
        <f>ROUND(I163*H163,2)</f>
        <v>0</v>
      </c>
      <c r="BL163" s="24" t="s">
        <v>364</v>
      </c>
      <c r="BM163" s="24" t="s">
        <v>2458</v>
      </c>
    </row>
    <row r="164" s="1" customFormat="1" ht="16.5" customHeight="1">
      <c r="B164" s="46"/>
      <c r="C164" s="237" t="s">
        <v>527</v>
      </c>
      <c r="D164" s="237" t="s">
        <v>300</v>
      </c>
      <c r="E164" s="238" t="s">
        <v>2459</v>
      </c>
      <c r="F164" s="239" t="s">
        <v>2460</v>
      </c>
      <c r="G164" s="240" t="s">
        <v>318</v>
      </c>
      <c r="H164" s="241">
        <v>250</v>
      </c>
      <c r="I164" s="242"/>
      <c r="J164" s="243">
        <f>ROUND(I164*H164,2)</f>
        <v>0</v>
      </c>
      <c r="K164" s="239" t="s">
        <v>2055</v>
      </c>
      <c r="L164" s="72"/>
      <c r="M164" s="244" t="s">
        <v>21</v>
      </c>
      <c r="N164" s="245" t="s">
        <v>41</v>
      </c>
      <c r="O164" s="47"/>
      <c r="P164" s="246">
        <f>O164*H164</f>
        <v>0</v>
      </c>
      <c r="Q164" s="246">
        <v>0</v>
      </c>
      <c r="R164" s="246">
        <f>Q164*H164</f>
        <v>0</v>
      </c>
      <c r="S164" s="246">
        <v>0</v>
      </c>
      <c r="T164" s="247">
        <f>S164*H164</f>
        <v>0</v>
      </c>
      <c r="AR164" s="24" t="s">
        <v>364</v>
      </c>
      <c r="AT164" s="24" t="s">
        <v>300</v>
      </c>
      <c r="AU164" s="24" t="s">
        <v>78</v>
      </c>
      <c r="AY164" s="24" t="s">
        <v>298</v>
      </c>
      <c r="BE164" s="248">
        <f>IF(N164="základní",J164,0)</f>
        <v>0</v>
      </c>
      <c r="BF164" s="248">
        <f>IF(N164="snížená",J164,0)</f>
        <v>0</v>
      </c>
      <c r="BG164" s="248">
        <f>IF(N164="zákl. přenesená",J164,0)</f>
        <v>0</v>
      </c>
      <c r="BH164" s="248">
        <f>IF(N164="sníž. přenesená",J164,0)</f>
        <v>0</v>
      </c>
      <c r="BI164" s="248">
        <f>IF(N164="nulová",J164,0)</f>
        <v>0</v>
      </c>
      <c r="BJ164" s="24" t="s">
        <v>16</v>
      </c>
      <c r="BK164" s="248">
        <f>ROUND(I164*H164,2)</f>
        <v>0</v>
      </c>
      <c r="BL164" s="24" t="s">
        <v>364</v>
      </c>
      <c r="BM164" s="24" t="s">
        <v>2461</v>
      </c>
    </row>
    <row r="165" s="1" customFormat="1" ht="25.5" customHeight="1">
      <c r="B165" s="46"/>
      <c r="C165" s="237" t="s">
        <v>531</v>
      </c>
      <c r="D165" s="237" t="s">
        <v>300</v>
      </c>
      <c r="E165" s="238" t="s">
        <v>2462</v>
      </c>
      <c r="F165" s="239" t="s">
        <v>2463</v>
      </c>
      <c r="G165" s="240" t="s">
        <v>1954</v>
      </c>
      <c r="H165" s="241">
        <v>200</v>
      </c>
      <c r="I165" s="242"/>
      <c r="J165" s="243">
        <f>ROUND(I165*H165,2)</f>
        <v>0</v>
      </c>
      <c r="K165" s="239" t="s">
        <v>2055</v>
      </c>
      <c r="L165" s="72"/>
      <c r="M165" s="244" t="s">
        <v>21</v>
      </c>
      <c r="N165" s="245" t="s">
        <v>41</v>
      </c>
      <c r="O165" s="47"/>
      <c r="P165" s="246">
        <f>O165*H165</f>
        <v>0</v>
      </c>
      <c r="Q165" s="246">
        <v>0</v>
      </c>
      <c r="R165" s="246">
        <f>Q165*H165</f>
        <v>0</v>
      </c>
      <c r="S165" s="246">
        <v>0</v>
      </c>
      <c r="T165" s="247">
        <f>S165*H165</f>
        <v>0</v>
      </c>
      <c r="AR165" s="24" t="s">
        <v>364</v>
      </c>
      <c r="AT165" s="24" t="s">
        <v>300</v>
      </c>
      <c r="AU165" s="24" t="s">
        <v>78</v>
      </c>
      <c r="AY165" s="24" t="s">
        <v>298</v>
      </c>
      <c r="BE165" s="248">
        <f>IF(N165="základní",J165,0)</f>
        <v>0</v>
      </c>
      <c r="BF165" s="248">
        <f>IF(N165="snížená",J165,0)</f>
        <v>0</v>
      </c>
      <c r="BG165" s="248">
        <f>IF(N165="zákl. přenesená",J165,0)</f>
        <v>0</v>
      </c>
      <c r="BH165" s="248">
        <f>IF(N165="sníž. přenesená",J165,0)</f>
        <v>0</v>
      </c>
      <c r="BI165" s="248">
        <f>IF(N165="nulová",J165,0)</f>
        <v>0</v>
      </c>
      <c r="BJ165" s="24" t="s">
        <v>16</v>
      </c>
      <c r="BK165" s="248">
        <f>ROUND(I165*H165,2)</f>
        <v>0</v>
      </c>
      <c r="BL165" s="24" t="s">
        <v>364</v>
      </c>
      <c r="BM165" s="24" t="s">
        <v>2464</v>
      </c>
    </row>
    <row r="166" s="1" customFormat="1" ht="25.5" customHeight="1">
      <c r="B166" s="46"/>
      <c r="C166" s="237" t="s">
        <v>535</v>
      </c>
      <c r="D166" s="237" t="s">
        <v>300</v>
      </c>
      <c r="E166" s="238" t="s">
        <v>2465</v>
      </c>
      <c r="F166" s="239" t="s">
        <v>2466</v>
      </c>
      <c r="G166" s="240" t="s">
        <v>1954</v>
      </c>
      <c r="H166" s="241">
        <v>200</v>
      </c>
      <c r="I166" s="242"/>
      <c r="J166" s="243">
        <f>ROUND(I166*H166,2)</f>
        <v>0</v>
      </c>
      <c r="K166" s="239" t="s">
        <v>2055</v>
      </c>
      <c r="L166" s="72"/>
      <c r="M166" s="244" t="s">
        <v>21</v>
      </c>
      <c r="N166" s="245" t="s">
        <v>41</v>
      </c>
      <c r="O166" s="47"/>
      <c r="P166" s="246">
        <f>O166*H166</f>
        <v>0</v>
      </c>
      <c r="Q166" s="246">
        <v>0.48089999999999999</v>
      </c>
      <c r="R166" s="246">
        <f>Q166*H166</f>
        <v>96.179999999999993</v>
      </c>
      <c r="S166" s="246">
        <v>0</v>
      </c>
      <c r="T166" s="247">
        <f>S166*H166</f>
        <v>0</v>
      </c>
      <c r="AR166" s="24" t="s">
        <v>364</v>
      </c>
      <c r="AT166" s="24" t="s">
        <v>300</v>
      </c>
      <c r="AU166" s="24" t="s">
        <v>78</v>
      </c>
      <c r="AY166" s="24" t="s">
        <v>298</v>
      </c>
      <c r="BE166" s="248">
        <f>IF(N166="základní",J166,0)</f>
        <v>0</v>
      </c>
      <c r="BF166" s="248">
        <f>IF(N166="snížená",J166,0)</f>
        <v>0</v>
      </c>
      <c r="BG166" s="248">
        <f>IF(N166="zákl. přenesená",J166,0)</f>
        <v>0</v>
      </c>
      <c r="BH166" s="248">
        <f>IF(N166="sníž. přenesená",J166,0)</f>
        <v>0</v>
      </c>
      <c r="BI166" s="248">
        <f>IF(N166="nulová",J166,0)</f>
        <v>0</v>
      </c>
      <c r="BJ166" s="24" t="s">
        <v>16</v>
      </c>
      <c r="BK166" s="248">
        <f>ROUND(I166*H166,2)</f>
        <v>0</v>
      </c>
      <c r="BL166" s="24" t="s">
        <v>364</v>
      </c>
      <c r="BM166" s="24" t="s">
        <v>2467</v>
      </c>
    </row>
    <row r="167" s="1" customFormat="1" ht="25.5" customHeight="1">
      <c r="B167" s="46"/>
      <c r="C167" s="237" t="s">
        <v>539</v>
      </c>
      <c r="D167" s="237" t="s">
        <v>300</v>
      </c>
      <c r="E167" s="238" t="s">
        <v>2468</v>
      </c>
      <c r="F167" s="239" t="s">
        <v>2469</v>
      </c>
      <c r="G167" s="240" t="s">
        <v>1954</v>
      </c>
      <c r="H167" s="241">
        <v>200</v>
      </c>
      <c r="I167" s="242"/>
      <c r="J167" s="243">
        <f>ROUND(I167*H167,2)</f>
        <v>0</v>
      </c>
      <c r="K167" s="239" t="s">
        <v>2055</v>
      </c>
      <c r="L167" s="72"/>
      <c r="M167" s="244" t="s">
        <v>21</v>
      </c>
      <c r="N167" s="245" t="s">
        <v>41</v>
      </c>
      <c r="O167" s="47"/>
      <c r="P167" s="246">
        <f>O167*H167</f>
        <v>0</v>
      </c>
      <c r="Q167" s="246">
        <v>0.36575999999999997</v>
      </c>
      <c r="R167" s="246">
        <f>Q167*H167</f>
        <v>73.152000000000001</v>
      </c>
      <c r="S167" s="246">
        <v>0</v>
      </c>
      <c r="T167" s="247">
        <f>S167*H167</f>
        <v>0</v>
      </c>
      <c r="AR167" s="24" t="s">
        <v>364</v>
      </c>
      <c r="AT167" s="24" t="s">
        <v>300</v>
      </c>
      <c r="AU167" s="24" t="s">
        <v>78</v>
      </c>
      <c r="AY167" s="24" t="s">
        <v>298</v>
      </c>
      <c r="BE167" s="248">
        <f>IF(N167="základní",J167,0)</f>
        <v>0</v>
      </c>
      <c r="BF167" s="248">
        <f>IF(N167="snížená",J167,0)</f>
        <v>0</v>
      </c>
      <c r="BG167" s="248">
        <f>IF(N167="zákl. přenesená",J167,0)</f>
        <v>0</v>
      </c>
      <c r="BH167" s="248">
        <f>IF(N167="sníž. přenesená",J167,0)</f>
        <v>0</v>
      </c>
      <c r="BI167" s="248">
        <f>IF(N167="nulová",J167,0)</f>
        <v>0</v>
      </c>
      <c r="BJ167" s="24" t="s">
        <v>16</v>
      </c>
      <c r="BK167" s="248">
        <f>ROUND(I167*H167,2)</f>
        <v>0</v>
      </c>
      <c r="BL167" s="24" t="s">
        <v>364</v>
      </c>
      <c r="BM167" s="24" t="s">
        <v>2470</v>
      </c>
    </row>
    <row r="168" s="11" customFormat="1" ht="29.88" customHeight="1">
      <c r="B168" s="221"/>
      <c r="C168" s="222"/>
      <c r="D168" s="223" t="s">
        <v>69</v>
      </c>
      <c r="E168" s="235" t="s">
        <v>2471</v>
      </c>
      <c r="F168" s="235" t="s">
        <v>2472</v>
      </c>
      <c r="G168" s="222"/>
      <c r="H168" s="222"/>
      <c r="I168" s="225"/>
      <c r="J168" s="236">
        <f>BK168</f>
        <v>0</v>
      </c>
      <c r="K168" s="222"/>
      <c r="L168" s="227"/>
      <c r="M168" s="228"/>
      <c r="N168" s="229"/>
      <c r="O168" s="229"/>
      <c r="P168" s="230">
        <f>SUM(P169:P174)</f>
        <v>0</v>
      </c>
      <c r="Q168" s="229"/>
      <c r="R168" s="230">
        <f>SUM(R169:R174)</f>
        <v>0.045600000000000002</v>
      </c>
      <c r="S168" s="229"/>
      <c r="T168" s="231">
        <f>SUM(T169:T174)</f>
        <v>0</v>
      </c>
      <c r="AR168" s="232" t="s">
        <v>85</v>
      </c>
      <c r="AT168" s="233" t="s">
        <v>69</v>
      </c>
      <c r="AU168" s="233" t="s">
        <v>16</v>
      </c>
      <c r="AY168" s="232" t="s">
        <v>298</v>
      </c>
      <c r="BK168" s="234">
        <f>SUM(BK169:BK174)</f>
        <v>0</v>
      </c>
    </row>
    <row r="169" s="1" customFormat="1" ht="16.5" customHeight="1">
      <c r="B169" s="46"/>
      <c r="C169" s="284" t="s">
        <v>543</v>
      </c>
      <c r="D169" s="284" t="s">
        <v>333</v>
      </c>
      <c r="E169" s="285" t="s">
        <v>2473</v>
      </c>
      <c r="F169" s="286" t="s">
        <v>2474</v>
      </c>
      <c r="G169" s="287" t="s">
        <v>341</v>
      </c>
      <c r="H169" s="288">
        <v>1</v>
      </c>
      <c r="I169" s="289"/>
      <c r="J169" s="290">
        <f>ROUND(I169*H169,2)</f>
        <v>0</v>
      </c>
      <c r="K169" s="286" t="s">
        <v>21</v>
      </c>
      <c r="L169" s="291"/>
      <c r="M169" s="292" t="s">
        <v>21</v>
      </c>
      <c r="N169" s="293" t="s">
        <v>41</v>
      </c>
      <c r="O169" s="47"/>
      <c r="P169" s="246">
        <f>O169*H169</f>
        <v>0</v>
      </c>
      <c r="Q169" s="246">
        <v>0</v>
      </c>
      <c r="R169" s="246">
        <f>Q169*H169</f>
        <v>0</v>
      </c>
      <c r="S169" s="246">
        <v>0</v>
      </c>
      <c r="T169" s="247">
        <f>S169*H169</f>
        <v>0</v>
      </c>
      <c r="AR169" s="24" t="s">
        <v>370</v>
      </c>
      <c r="AT169" s="24" t="s">
        <v>333</v>
      </c>
      <c r="AU169" s="24" t="s">
        <v>78</v>
      </c>
      <c r="AY169" s="24" t="s">
        <v>298</v>
      </c>
      <c r="BE169" s="248">
        <f>IF(N169="základní",J169,0)</f>
        <v>0</v>
      </c>
      <c r="BF169" s="248">
        <f>IF(N169="snížená",J169,0)</f>
        <v>0</v>
      </c>
      <c r="BG169" s="248">
        <f>IF(N169="zákl. přenesená",J169,0)</f>
        <v>0</v>
      </c>
      <c r="BH169" s="248">
        <f>IF(N169="sníž. přenesená",J169,0)</f>
        <v>0</v>
      </c>
      <c r="BI169" s="248">
        <f>IF(N169="nulová",J169,0)</f>
        <v>0</v>
      </c>
      <c r="BJ169" s="24" t="s">
        <v>16</v>
      </c>
      <c r="BK169" s="248">
        <f>ROUND(I169*H169,2)</f>
        <v>0</v>
      </c>
      <c r="BL169" s="24" t="s">
        <v>370</v>
      </c>
      <c r="BM169" s="24" t="s">
        <v>2475</v>
      </c>
    </row>
    <row r="170" s="1" customFormat="1" ht="16.5" customHeight="1">
      <c r="B170" s="46"/>
      <c r="C170" s="284" t="s">
        <v>547</v>
      </c>
      <c r="D170" s="284" t="s">
        <v>333</v>
      </c>
      <c r="E170" s="285" t="s">
        <v>2476</v>
      </c>
      <c r="F170" s="286" t="s">
        <v>2477</v>
      </c>
      <c r="G170" s="287" t="s">
        <v>341</v>
      </c>
      <c r="H170" s="288">
        <v>1</v>
      </c>
      <c r="I170" s="289"/>
      <c r="J170" s="290">
        <f>ROUND(I170*H170,2)</f>
        <v>0</v>
      </c>
      <c r="K170" s="286" t="s">
        <v>21</v>
      </c>
      <c r="L170" s="291"/>
      <c r="M170" s="292" t="s">
        <v>21</v>
      </c>
      <c r="N170" s="293" t="s">
        <v>41</v>
      </c>
      <c r="O170" s="47"/>
      <c r="P170" s="246">
        <f>O170*H170</f>
        <v>0</v>
      </c>
      <c r="Q170" s="246">
        <v>0.0178</v>
      </c>
      <c r="R170" s="246">
        <f>Q170*H170</f>
        <v>0.0178</v>
      </c>
      <c r="S170" s="246">
        <v>0</v>
      </c>
      <c r="T170" s="247">
        <f>S170*H170</f>
        <v>0</v>
      </c>
      <c r="AR170" s="24" t="s">
        <v>370</v>
      </c>
      <c r="AT170" s="24" t="s">
        <v>333</v>
      </c>
      <c r="AU170" s="24" t="s">
        <v>78</v>
      </c>
      <c r="AY170" s="24" t="s">
        <v>298</v>
      </c>
      <c r="BE170" s="248">
        <f>IF(N170="základní",J170,0)</f>
        <v>0</v>
      </c>
      <c r="BF170" s="248">
        <f>IF(N170="snížená",J170,0)</f>
        <v>0</v>
      </c>
      <c r="BG170" s="248">
        <f>IF(N170="zákl. přenesená",J170,0)</f>
        <v>0</v>
      </c>
      <c r="BH170" s="248">
        <f>IF(N170="sníž. přenesená",J170,0)</f>
        <v>0</v>
      </c>
      <c r="BI170" s="248">
        <f>IF(N170="nulová",J170,0)</f>
        <v>0</v>
      </c>
      <c r="BJ170" s="24" t="s">
        <v>16</v>
      </c>
      <c r="BK170" s="248">
        <f>ROUND(I170*H170,2)</f>
        <v>0</v>
      </c>
      <c r="BL170" s="24" t="s">
        <v>370</v>
      </c>
      <c r="BM170" s="24" t="s">
        <v>2478</v>
      </c>
    </row>
    <row r="171" s="1" customFormat="1" ht="25.5" customHeight="1">
      <c r="B171" s="46"/>
      <c r="C171" s="284" t="s">
        <v>551</v>
      </c>
      <c r="D171" s="284" t="s">
        <v>333</v>
      </c>
      <c r="E171" s="285" t="s">
        <v>2479</v>
      </c>
      <c r="F171" s="286" t="s">
        <v>2480</v>
      </c>
      <c r="G171" s="287" t="s">
        <v>341</v>
      </c>
      <c r="H171" s="288">
        <v>1</v>
      </c>
      <c r="I171" s="289"/>
      <c r="J171" s="290">
        <f>ROUND(I171*H171,2)</f>
        <v>0</v>
      </c>
      <c r="K171" s="286" t="s">
        <v>21</v>
      </c>
      <c r="L171" s="291"/>
      <c r="M171" s="292" t="s">
        <v>21</v>
      </c>
      <c r="N171" s="293" t="s">
        <v>41</v>
      </c>
      <c r="O171" s="47"/>
      <c r="P171" s="246">
        <f>O171*H171</f>
        <v>0</v>
      </c>
      <c r="Q171" s="246">
        <v>0.0178</v>
      </c>
      <c r="R171" s="246">
        <f>Q171*H171</f>
        <v>0.0178</v>
      </c>
      <c r="S171" s="246">
        <v>0</v>
      </c>
      <c r="T171" s="247">
        <f>S171*H171</f>
        <v>0</v>
      </c>
      <c r="AR171" s="24" t="s">
        <v>370</v>
      </c>
      <c r="AT171" s="24" t="s">
        <v>333</v>
      </c>
      <c r="AU171" s="24" t="s">
        <v>78</v>
      </c>
      <c r="AY171" s="24" t="s">
        <v>298</v>
      </c>
      <c r="BE171" s="248">
        <f>IF(N171="základní",J171,0)</f>
        <v>0</v>
      </c>
      <c r="BF171" s="248">
        <f>IF(N171="snížená",J171,0)</f>
        <v>0</v>
      </c>
      <c r="BG171" s="248">
        <f>IF(N171="zákl. přenesená",J171,0)</f>
        <v>0</v>
      </c>
      <c r="BH171" s="248">
        <f>IF(N171="sníž. přenesená",J171,0)</f>
        <v>0</v>
      </c>
      <c r="BI171" s="248">
        <f>IF(N171="nulová",J171,0)</f>
        <v>0</v>
      </c>
      <c r="BJ171" s="24" t="s">
        <v>16</v>
      </c>
      <c r="BK171" s="248">
        <f>ROUND(I171*H171,2)</f>
        <v>0</v>
      </c>
      <c r="BL171" s="24" t="s">
        <v>370</v>
      </c>
      <c r="BM171" s="24" t="s">
        <v>2481</v>
      </c>
    </row>
    <row r="172" s="1" customFormat="1" ht="51" customHeight="1">
      <c r="B172" s="46"/>
      <c r="C172" s="284" t="s">
        <v>555</v>
      </c>
      <c r="D172" s="284" t="s">
        <v>333</v>
      </c>
      <c r="E172" s="285" t="s">
        <v>2482</v>
      </c>
      <c r="F172" s="286" t="s">
        <v>2483</v>
      </c>
      <c r="G172" s="287" t="s">
        <v>341</v>
      </c>
      <c r="H172" s="288">
        <v>1</v>
      </c>
      <c r="I172" s="289"/>
      <c r="J172" s="290">
        <f>ROUND(I172*H172,2)</f>
        <v>0</v>
      </c>
      <c r="K172" s="286" t="s">
        <v>21</v>
      </c>
      <c r="L172" s="291"/>
      <c r="M172" s="292" t="s">
        <v>21</v>
      </c>
      <c r="N172" s="293" t="s">
        <v>41</v>
      </c>
      <c r="O172" s="47"/>
      <c r="P172" s="246">
        <f>O172*H172</f>
        <v>0</v>
      </c>
      <c r="Q172" s="246">
        <v>0</v>
      </c>
      <c r="R172" s="246">
        <f>Q172*H172</f>
        <v>0</v>
      </c>
      <c r="S172" s="246">
        <v>0</v>
      </c>
      <c r="T172" s="247">
        <f>S172*H172</f>
        <v>0</v>
      </c>
      <c r="AR172" s="24" t="s">
        <v>370</v>
      </c>
      <c r="AT172" s="24" t="s">
        <v>333</v>
      </c>
      <c r="AU172" s="24" t="s">
        <v>78</v>
      </c>
      <c r="AY172" s="24" t="s">
        <v>298</v>
      </c>
      <c r="BE172" s="248">
        <f>IF(N172="základní",J172,0)</f>
        <v>0</v>
      </c>
      <c r="BF172" s="248">
        <f>IF(N172="snížená",J172,0)</f>
        <v>0</v>
      </c>
      <c r="BG172" s="248">
        <f>IF(N172="zákl. přenesená",J172,0)</f>
        <v>0</v>
      </c>
      <c r="BH172" s="248">
        <f>IF(N172="sníž. přenesená",J172,0)</f>
        <v>0</v>
      </c>
      <c r="BI172" s="248">
        <f>IF(N172="nulová",J172,0)</f>
        <v>0</v>
      </c>
      <c r="BJ172" s="24" t="s">
        <v>16</v>
      </c>
      <c r="BK172" s="248">
        <f>ROUND(I172*H172,2)</f>
        <v>0</v>
      </c>
      <c r="BL172" s="24" t="s">
        <v>370</v>
      </c>
      <c r="BM172" s="24" t="s">
        <v>2484</v>
      </c>
    </row>
    <row r="173" s="1" customFormat="1" ht="16.5" customHeight="1">
      <c r="B173" s="46"/>
      <c r="C173" s="284" t="s">
        <v>559</v>
      </c>
      <c r="D173" s="284" t="s">
        <v>333</v>
      </c>
      <c r="E173" s="285" t="s">
        <v>2485</v>
      </c>
      <c r="F173" s="286" t="s">
        <v>2486</v>
      </c>
      <c r="G173" s="287" t="s">
        <v>341</v>
      </c>
      <c r="H173" s="288">
        <v>1</v>
      </c>
      <c r="I173" s="289"/>
      <c r="J173" s="290">
        <f>ROUND(I173*H173,2)</f>
        <v>0</v>
      </c>
      <c r="K173" s="286" t="s">
        <v>21</v>
      </c>
      <c r="L173" s="291"/>
      <c r="M173" s="292" t="s">
        <v>21</v>
      </c>
      <c r="N173" s="293" t="s">
        <v>41</v>
      </c>
      <c r="O173" s="47"/>
      <c r="P173" s="246">
        <f>O173*H173</f>
        <v>0</v>
      </c>
      <c r="Q173" s="246">
        <v>0</v>
      </c>
      <c r="R173" s="246">
        <f>Q173*H173</f>
        <v>0</v>
      </c>
      <c r="S173" s="246">
        <v>0</v>
      </c>
      <c r="T173" s="247">
        <f>S173*H173</f>
        <v>0</v>
      </c>
      <c r="AR173" s="24" t="s">
        <v>370</v>
      </c>
      <c r="AT173" s="24" t="s">
        <v>333</v>
      </c>
      <c r="AU173" s="24" t="s">
        <v>78</v>
      </c>
      <c r="AY173" s="24" t="s">
        <v>298</v>
      </c>
      <c r="BE173" s="248">
        <f>IF(N173="základní",J173,0)</f>
        <v>0</v>
      </c>
      <c r="BF173" s="248">
        <f>IF(N173="snížená",J173,0)</f>
        <v>0</v>
      </c>
      <c r="BG173" s="248">
        <f>IF(N173="zákl. přenesená",J173,0)</f>
        <v>0</v>
      </c>
      <c r="BH173" s="248">
        <f>IF(N173="sníž. přenesená",J173,0)</f>
        <v>0</v>
      </c>
      <c r="BI173" s="248">
        <f>IF(N173="nulová",J173,0)</f>
        <v>0</v>
      </c>
      <c r="BJ173" s="24" t="s">
        <v>16</v>
      </c>
      <c r="BK173" s="248">
        <f>ROUND(I173*H173,2)</f>
        <v>0</v>
      </c>
      <c r="BL173" s="24" t="s">
        <v>370</v>
      </c>
      <c r="BM173" s="24" t="s">
        <v>2487</v>
      </c>
    </row>
    <row r="174" s="1" customFormat="1" ht="16.5" customHeight="1">
      <c r="B174" s="46"/>
      <c r="C174" s="284" t="s">
        <v>563</v>
      </c>
      <c r="D174" s="284" t="s">
        <v>333</v>
      </c>
      <c r="E174" s="285" t="s">
        <v>2488</v>
      </c>
      <c r="F174" s="286" t="s">
        <v>2489</v>
      </c>
      <c r="G174" s="287" t="s">
        <v>341</v>
      </c>
      <c r="H174" s="288">
        <v>1</v>
      </c>
      <c r="I174" s="289"/>
      <c r="J174" s="290">
        <f>ROUND(I174*H174,2)</f>
        <v>0</v>
      </c>
      <c r="K174" s="286" t="s">
        <v>2490</v>
      </c>
      <c r="L174" s="291"/>
      <c r="M174" s="292" t="s">
        <v>21</v>
      </c>
      <c r="N174" s="293" t="s">
        <v>41</v>
      </c>
      <c r="O174" s="47"/>
      <c r="P174" s="246">
        <f>O174*H174</f>
        <v>0</v>
      </c>
      <c r="Q174" s="246">
        <v>0.01</v>
      </c>
      <c r="R174" s="246">
        <f>Q174*H174</f>
        <v>0.01</v>
      </c>
      <c r="S174" s="246">
        <v>0</v>
      </c>
      <c r="T174" s="247">
        <f>S174*H174</f>
        <v>0</v>
      </c>
      <c r="AR174" s="24" t="s">
        <v>370</v>
      </c>
      <c r="AT174" s="24" t="s">
        <v>333</v>
      </c>
      <c r="AU174" s="24" t="s">
        <v>78</v>
      </c>
      <c r="AY174" s="24" t="s">
        <v>298</v>
      </c>
      <c r="BE174" s="248">
        <f>IF(N174="základní",J174,0)</f>
        <v>0</v>
      </c>
      <c r="BF174" s="248">
        <f>IF(N174="snížená",J174,0)</f>
        <v>0</v>
      </c>
      <c r="BG174" s="248">
        <f>IF(N174="zákl. přenesená",J174,0)</f>
        <v>0</v>
      </c>
      <c r="BH174" s="248">
        <f>IF(N174="sníž. přenesená",J174,0)</f>
        <v>0</v>
      </c>
      <c r="BI174" s="248">
        <f>IF(N174="nulová",J174,0)</f>
        <v>0</v>
      </c>
      <c r="BJ174" s="24" t="s">
        <v>16</v>
      </c>
      <c r="BK174" s="248">
        <f>ROUND(I174*H174,2)</f>
        <v>0</v>
      </c>
      <c r="BL174" s="24" t="s">
        <v>370</v>
      </c>
      <c r="BM174" s="24" t="s">
        <v>2491</v>
      </c>
    </row>
    <row r="175" s="11" customFormat="1" ht="37.44001" customHeight="1">
      <c r="B175" s="221"/>
      <c r="C175" s="222"/>
      <c r="D175" s="223" t="s">
        <v>69</v>
      </c>
      <c r="E175" s="224" t="s">
        <v>2492</v>
      </c>
      <c r="F175" s="224" t="s">
        <v>2493</v>
      </c>
      <c r="G175" s="222"/>
      <c r="H175" s="222"/>
      <c r="I175" s="225"/>
      <c r="J175" s="226">
        <f>BK175</f>
        <v>0</v>
      </c>
      <c r="K175" s="222"/>
      <c r="L175" s="227"/>
      <c r="M175" s="228"/>
      <c r="N175" s="229"/>
      <c r="O175" s="229"/>
      <c r="P175" s="230">
        <f>SUM(P176:P177)</f>
        <v>0</v>
      </c>
      <c r="Q175" s="229"/>
      <c r="R175" s="230">
        <f>SUM(R176:R177)</f>
        <v>0</v>
      </c>
      <c r="S175" s="229"/>
      <c r="T175" s="231">
        <f>SUM(T176:T177)</f>
        <v>0</v>
      </c>
      <c r="AR175" s="232" t="s">
        <v>90</v>
      </c>
      <c r="AT175" s="233" t="s">
        <v>69</v>
      </c>
      <c r="AU175" s="233" t="s">
        <v>70</v>
      </c>
      <c r="AY175" s="232" t="s">
        <v>298</v>
      </c>
      <c r="BK175" s="234">
        <f>SUM(BK176:BK177)</f>
        <v>0</v>
      </c>
    </row>
    <row r="176" s="1" customFormat="1" ht="16.5" customHeight="1">
      <c r="B176" s="46"/>
      <c r="C176" s="237" t="s">
        <v>567</v>
      </c>
      <c r="D176" s="237" t="s">
        <v>300</v>
      </c>
      <c r="E176" s="238" t="s">
        <v>2494</v>
      </c>
      <c r="F176" s="239" t="s">
        <v>2495</v>
      </c>
      <c r="G176" s="240" t="s">
        <v>1299</v>
      </c>
      <c r="H176" s="241">
        <v>110</v>
      </c>
      <c r="I176" s="242"/>
      <c r="J176" s="243">
        <f>ROUND(I176*H176,2)</f>
        <v>0</v>
      </c>
      <c r="K176" s="239" t="s">
        <v>21</v>
      </c>
      <c r="L176" s="72"/>
      <c r="M176" s="244" t="s">
        <v>21</v>
      </c>
      <c r="N176" s="245" t="s">
        <v>41</v>
      </c>
      <c r="O176" s="47"/>
      <c r="P176" s="246">
        <f>O176*H176</f>
        <v>0</v>
      </c>
      <c r="Q176" s="246">
        <v>0</v>
      </c>
      <c r="R176" s="246">
        <f>Q176*H176</f>
        <v>0</v>
      </c>
      <c r="S176" s="246">
        <v>0</v>
      </c>
      <c r="T176" s="247">
        <f>S176*H176</f>
        <v>0</v>
      </c>
      <c r="AR176" s="24" t="s">
        <v>404</v>
      </c>
      <c r="AT176" s="24" t="s">
        <v>300</v>
      </c>
      <c r="AU176" s="24" t="s">
        <v>16</v>
      </c>
      <c r="AY176" s="24" t="s">
        <v>298</v>
      </c>
      <c r="BE176" s="248">
        <f>IF(N176="základní",J176,0)</f>
        <v>0</v>
      </c>
      <c r="BF176" s="248">
        <f>IF(N176="snížená",J176,0)</f>
        <v>0</v>
      </c>
      <c r="BG176" s="248">
        <f>IF(N176="zákl. přenesená",J176,0)</f>
        <v>0</v>
      </c>
      <c r="BH176" s="248">
        <f>IF(N176="sníž. přenesená",J176,0)</f>
        <v>0</v>
      </c>
      <c r="BI176" s="248">
        <f>IF(N176="nulová",J176,0)</f>
        <v>0</v>
      </c>
      <c r="BJ176" s="24" t="s">
        <v>16</v>
      </c>
      <c r="BK176" s="248">
        <f>ROUND(I176*H176,2)</f>
        <v>0</v>
      </c>
      <c r="BL176" s="24" t="s">
        <v>404</v>
      </c>
      <c r="BM176" s="24" t="s">
        <v>2496</v>
      </c>
    </row>
    <row r="177" s="12" customFormat="1">
      <c r="B177" s="249"/>
      <c r="C177" s="250"/>
      <c r="D177" s="251" t="s">
        <v>306</v>
      </c>
      <c r="E177" s="252" t="s">
        <v>21</v>
      </c>
      <c r="F177" s="253" t="s">
        <v>2497</v>
      </c>
      <c r="G177" s="250"/>
      <c r="H177" s="254">
        <v>110</v>
      </c>
      <c r="I177" s="255"/>
      <c r="J177" s="250"/>
      <c r="K177" s="250"/>
      <c r="L177" s="256"/>
      <c r="M177" s="302"/>
      <c r="N177" s="303"/>
      <c r="O177" s="303"/>
      <c r="P177" s="303"/>
      <c r="Q177" s="303"/>
      <c r="R177" s="303"/>
      <c r="S177" s="303"/>
      <c r="T177" s="304"/>
      <c r="AT177" s="260" t="s">
        <v>306</v>
      </c>
      <c r="AU177" s="260" t="s">
        <v>16</v>
      </c>
      <c r="AV177" s="12" t="s">
        <v>78</v>
      </c>
      <c r="AW177" s="12" t="s">
        <v>33</v>
      </c>
      <c r="AX177" s="12" t="s">
        <v>16</v>
      </c>
      <c r="AY177" s="260" t="s">
        <v>298</v>
      </c>
    </row>
    <row r="178" s="1" customFormat="1" ht="6.96" customHeight="1">
      <c r="B178" s="67"/>
      <c r="C178" s="68"/>
      <c r="D178" s="68"/>
      <c r="E178" s="68"/>
      <c r="F178" s="68"/>
      <c r="G178" s="68"/>
      <c r="H178" s="68"/>
      <c r="I178" s="179"/>
      <c r="J178" s="68"/>
      <c r="K178" s="68"/>
      <c r="L178" s="72"/>
    </row>
  </sheetData>
  <sheetProtection sheet="1" autoFilter="0" formatColumns="0" formatRows="0" objects="1" scenarios="1" spinCount="100000" saltValue="qDUqU84BYV5239odH7zKGZyZpBM1pcq03DretosWpHixA9jVlgLZx7qN734xOhqe7mplMyLzdj54b1ab1gbBMQ==" hashValue="NIv8Tmk5ZN8LHx8+HAG1okmr4BYRxk0eqfOCAH4jjFU0Xa1xhkbTT279+Xr8zVhwyK6+lyI+t1D3TsEZ+gHugA==" algorithmName="SHA-512" password="CC35"/>
  <autoFilter ref="C98:K177"/>
  <mergeCells count="16">
    <mergeCell ref="E7:H7"/>
    <mergeCell ref="E11:H11"/>
    <mergeCell ref="E9:H9"/>
    <mergeCell ref="E13:H13"/>
    <mergeCell ref="E28:H28"/>
    <mergeCell ref="E49:H49"/>
    <mergeCell ref="E53:H53"/>
    <mergeCell ref="E51:H51"/>
    <mergeCell ref="E55:H55"/>
    <mergeCell ref="J59:J60"/>
    <mergeCell ref="E85:H85"/>
    <mergeCell ref="E89:H89"/>
    <mergeCell ref="E87:H87"/>
    <mergeCell ref="E91:H91"/>
    <mergeCell ref="G1:H1"/>
    <mergeCell ref="L2:V2"/>
  </mergeCells>
  <hyperlinks>
    <hyperlink ref="F1:G1" location="C2" display="1) Krycí list soupisu"/>
    <hyperlink ref="G1:H1" location="C62" display="2) Rekapitulace"/>
    <hyperlink ref="J1" location="C9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187</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1887</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1888</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2498</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270</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
        <v>21</v>
      </c>
      <c r="K18" s="51"/>
    </row>
    <row r="19" s="1" customFormat="1" ht="18" customHeight="1">
      <c r="B19" s="46"/>
      <c r="C19" s="47"/>
      <c r="D19" s="47"/>
      <c r="E19" s="35" t="s">
        <v>1891</v>
      </c>
      <c r="F19" s="47"/>
      <c r="G19" s="47"/>
      <c r="H19" s="47"/>
      <c r="I19" s="159" t="s">
        <v>29</v>
      </c>
      <c r="J19" s="35" t="s">
        <v>21</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ROUND(J90,2)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ROUND(SUM(BE90:BE96), 2)</f>
        <v>0</v>
      </c>
      <c r="G34" s="47"/>
      <c r="H34" s="47"/>
      <c r="I34" s="171">
        <v>0.20999999999999999</v>
      </c>
      <c r="J34" s="170">
        <f>ROUND(ROUND((SUM(BE90:BE96)), 2)*I34, 2)</f>
        <v>0</v>
      </c>
      <c r="K34" s="51"/>
    </row>
    <row r="35" s="1" customFormat="1" ht="14.4" customHeight="1">
      <c r="B35" s="46"/>
      <c r="C35" s="47"/>
      <c r="D35" s="47"/>
      <c r="E35" s="55" t="s">
        <v>42</v>
      </c>
      <c r="F35" s="170">
        <f>ROUND(SUM(BF90:BF96), 2)</f>
        <v>0</v>
      </c>
      <c r="G35" s="47"/>
      <c r="H35" s="47"/>
      <c r="I35" s="171">
        <v>0.14999999999999999</v>
      </c>
      <c r="J35" s="170">
        <f>ROUND(ROUND((SUM(BF90:BF96)), 2)*I35, 2)</f>
        <v>0</v>
      </c>
      <c r="K35" s="51"/>
    </row>
    <row r="36" hidden="1" s="1" customFormat="1" ht="14.4" customHeight="1">
      <c r="B36" s="46"/>
      <c r="C36" s="47"/>
      <c r="D36" s="47"/>
      <c r="E36" s="55" t="s">
        <v>43</v>
      </c>
      <c r="F36" s="170">
        <f>ROUND(SUM(BG90:BG96), 2)</f>
        <v>0</v>
      </c>
      <c r="G36" s="47"/>
      <c r="H36" s="47"/>
      <c r="I36" s="171">
        <v>0.20999999999999999</v>
      </c>
      <c r="J36" s="170">
        <v>0</v>
      </c>
      <c r="K36" s="51"/>
    </row>
    <row r="37" hidden="1" s="1" customFormat="1" ht="14.4" customHeight="1">
      <c r="B37" s="46"/>
      <c r="C37" s="47"/>
      <c r="D37" s="47"/>
      <c r="E37" s="55" t="s">
        <v>44</v>
      </c>
      <c r="F37" s="170">
        <f>ROUND(SUM(BH90:BH96), 2)</f>
        <v>0</v>
      </c>
      <c r="G37" s="47"/>
      <c r="H37" s="47"/>
      <c r="I37" s="171">
        <v>0.14999999999999999</v>
      </c>
      <c r="J37" s="170">
        <v>0</v>
      </c>
      <c r="K37" s="51"/>
    </row>
    <row r="38" hidden="1" s="1" customFormat="1" ht="14.4" customHeight="1">
      <c r="B38" s="46"/>
      <c r="C38" s="47"/>
      <c r="D38" s="47"/>
      <c r="E38" s="55" t="s">
        <v>45</v>
      </c>
      <c r="F38" s="170">
        <f>ROUND(SUM(BI90:BI96),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1887</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1888</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PS 01-35-01.03 - VRN</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Děčín</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SŽDC, OŘ Ústí nad Labem</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J90</f>
        <v>0</v>
      </c>
      <c r="K64" s="51"/>
      <c r="AU64" s="24" t="s">
        <v>275</v>
      </c>
    </row>
    <row r="65" s="8" customFormat="1" ht="24.96" customHeight="1">
      <c r="B65" s="190"/>
      <c r="C65" s="191"/>
      <c r="D65" s="192" t="s">
        <v>2499</v>
      </c>
      <c r="E65" s="193"/>
      <c r="F65" s="193"/>
      <c r="G65" s="193"/>
      <c r="H65" s="193"/>
      <c r="I65" s="194"/>
      <c r="J65" s="195">
        <f>J91</f>
        <v>0</v>
      </c>
      <c r="K65" s="196"/>
    </row>
    <row r="66" s="9" customFormat="1" ht="19.92" customHeight="1">
      <c r="B66" s="197"/>
      <c r="C66" s="198"/>
      <c r="D66" s="199" t="s">
        <v>2500</v>
      </c>
      <c r="E66" s="200"/>
      <c r="F66" s="200"/>
      <c r="G66" s="200"/>
      <c r="H66" s="200"/>
      <c r="I66" s="201"/>
      <c r="J66" s="202">
        <f>J92</f>
        <v>0</v>
      </c>
      <c r="K66" s="203"/>
    </row>
    <row r="67" s="1" customFormat="1" ht="21.84" customHeight="1">
      <c r="B67" s="46"/>
      <c r="C67" s="47"/>
      <c r="D67" s="47"/>
      <c r="E67" s="47"/>
      <c r="F67" s="47"/>
      <c r="G67" s="47"/>
      <c r="H67" s="47"/>
      <c r="I67" s="157"/>
      <c r="J67" s="47"/>
      <c r="K67" s="51"/>
    </row>
    <row r="68" s="1" customFormat="1" ht="6.96" customHeight="1">
      <c r="B68" s="67"/>
      <c r="C68" s="68"/>
      <c r="D68" s="68"/>
      <c r="E68" s="68"/>
      <c r="F68" s="68"/>
      <c r="G68" s="68"/>
      <c r="H68" s="68"/>
      <c r="I68" s="179"/>
      <c r="J68" s="68"/>
      <c r="K68" s="69"/>
    </row>
    <row r="72" s="1" customFormat="1" ht="6.96" customHeight="1">
      <c r="B72" s="70"/>
      <c r="C72" s="71"/>
      <c r="D72" s="71"/>
      <c r="E72" s="71"/>
      <c r="F72" s="71"/>
      <c r="G72" s="71"/>
      <c r="H72" s="71"/>
      <c r="I72" s="182"/>
      <c r="J72" s="71"/>
      <c r="K72" s="71"/>
      <c r="L72" s="72"/>
    </row>
    <row r="73" s="1" customFormat="1" ht="36.96" customHeight="1">
      <c r="B73" s="46"/>
      <c r="C73" s="73" t="s">
        <v>282</v>
      </c>
      <c r="D73" s="74"/>
      <c r="E73" s="74"/>
      <c r="F73" s="74"/>
      <c r="G73" s="74"/>
      <c r="H73" s="74"/>
      <c r="I73" s="204"/>
      <c r="J73" s="74"/>
      <c r="K73" s="74"/>
      <c r="L73" s="72"/>
    </row>
    <row r="74" s="1" customFormat="1" ht="6.96" customHeight="1">
      <c r="B74" s="46"/>
      <c r="C74" s="74"/>
      <c r="D74" s="74"/>
      <c r="E74" s="74"/>
      <c r="F74" s="74"/>
      <c r="G74" s="74"/>
      <c r="H74" s="74"/>
      <c r="I74" s="204"/>
      <c r="J74" s="74"/>
      <c r="K74" s="74"/>
      <c r="L74" s="72"/>
    </row>
    <row r="75" s="1" customFormat="1" ht="14.4" customHeight="1">
      <c r="B75" s="46"/>
      <c r="C75" s="76" t="s">
        <v>18</v>
      </c>
      <c r="D75" s="74"/>
      <c r="E75" s="74"/>
      <c r="F75" s="74"/>
      <c r="G75" s="74"/>
      <c r="H75" s="74"/>
      <c r="I75" s="204"/>
      <c r="J75" s="74"/>
      <c r="K75" s="74"/>
      <c r="L75" s="72"/>
    </row>
    <row r="76" s="1" customFormat="1" ht="16.5" customHeight="1">
      <c r="B76" s="46"/>
      <c r="C76" s="74"/>
      <c r="D76" s="74"/>
      <c r="E76" s="205" t="str">
        <f>E7</f>
        <v>Oprava SZZ Děčín východ horní nádraží 1.změna</v>
      </c>
      <c r="F76" s="76"/>
      <c r="G76" s="76"/>
      <c r="H76" s="76"/>
      <c r="I76" s="204"/>
      <c r="J76" s="74"/>
      <c r="K76" s="74"/>
      <c r="L76" s="72"/>
    </row>
    <row r="77">
      <c r="B77" s="28"/>
      <c r="C77" s="76" t="s">
        <v>264</v>
      </c>
      <c r="D77" s="206"/>
      <c r="E77" s="206"/>
      <c r="F77" s="206"/>
      <c r="G77" s="206"/>
      <c r="H77" s="206"/>
      <c r="I77" s="149"/>
      <c r="J77" s="206"/>
      <c r="K77" s="206"/>
      <c r="L77" s="207"/>
    </row>
    <row r="78" ht="16.5" customHeight="1">
      <c r="B78" s="28"/>
      <c r="C78" s="206"/>
      <c r="D78" s="206"/>
      <c r="E78" s="205" t="s">
        <v>1887</v>
      </c>
      <c r="F78" s="206"/>
      <c r="G78" s="206"/>
      <c r="H78" s="206"/>
      <c r="I78" s="149"/>
      <c r="J78" s="206"/>
      <c r="K78" s="206"/>
      <c r="L78" s="207"/>
    </row>
    <row r="79">
      <c r="B79" s="28"/>
      <c r="C79" s="76" t="s">
        <v>266</v>
      </c>
      <c r="D79" s="206"/>
      <c r="E79" s="206"/>
      <c r="F79" s="206"/>
      <c r="G79" s="206"/>
      <c r="H79" s="206"/>
      <c r="I79" s="149"/>
      <c r="J79" s="206"/>
      <c r="K79" s="206"/>
      <c r="L79" s="207"/>
    </row>
    <row r="80" s="1" customFormat="1" ht="16.5" customHeight="1">
      <c r="B80" s="46"/>
      <c r="C80" s="74"/>
      <c r="D80" s="74"/>
      <c r="E80" s="208" t="s">
        <v>1888</v>
      </c>
      <c r="F80" s="74"/>
      <c r="G80" s="74"/>
      <c r="H80" s="74"/>
      <c r="I80" s="204"/>
      <c r="J80" s="74"/>
      <c r="K80" s="74"/>
      <c r="L80" s="72"/>
    </row>
    <row r="81" s="1" customFormat="1" ht="14.4" customHeight="1">
      <c r="B81" s="46"/>
      <c r="C81" s="76" t="s">
        <v>1889</v>
      </c>
      <c r="D81" s="74"/>
      <c r="E81" s="74"/>
      <c r="F81" s="74"/>
      <c r="G81" s="74"/>
      <c r="H81" s="74"/>
      <c r="I81" s="204"/>
      <c r="J81" s="74"/>
      <c r="K81" s="74"/>
      <c r="L81" s="72"/>
    </row>
    <row r="82" s="1" customFormat="1" ht="17.25" customHeight="1">
      <c r="B82" s="46"/>
      <c r="C82" s="74"/>
      <c r="D82" s="74"/>
      <c r="E82" s="82" t="str">
        <f>E13</f>
        <v>PS 01-35-01.03 - VRN</v>
      </c>
      <c r="F82" s="74"/>
      <c r="G82" s="74"/>
      <c r="H82" s="74"/>
      <c r="I82" s="204"/>
      <c r="J82" s="74"/>
      <c r="K82" s="74"/>
      <c r="L82" s="72"/>
    </row>
    <row r="83" s="1" customFormat="1" ht="6.96" customHeight="1">
      <c r="B83" s="46"/>
      <c r="C83" s="74"/>
      <c r="D83" s="74"/>
      <c r="E83" s="74"/>
      <c r="F83" s="74"/>
      <c r="G83" s="74"/>
      <c r="H83" s="74"/>
      <c r="I83" s="204"/>
      <c r="J83" s="74"/>
      <c r="K83" s="74"/>
      <c r="L83" s="72"/>
    </row>
    <row r="84" s="1" customFormat="1" ht="18" customHeight="1">
      <c r="B84" s="46"/>
      <c r="C84" s="76" t="s">
        <v>23</v>
      </c>
      <c r="D84" s="74"/>
      <c r="E84" s="74"/>
      <c r="F84" s="209" t="str">
        <f>F16</f>
        <v>Děčín</v>
      </c>
      <c r="G84" s="74"/>
      <c r="H84" s="74"/>
      <c r="I84" s="210" t="s">
        <v>25</v>
      </c>
      <c r="J84" s="85" t="str">
        <f>IF(J16="","",J16)</f>
        <v>24. 8. 2018</v>
      </c>
      <c r="K84" s="74"/>
      <c r="L84" s="72"/>
    </row>
    <row r="85" s="1" customFormat="1" ht="6.96" customHeight="1">
      <c r="B85" s="46"/>
      <c r="C85" s="74"/>
      <c r="D85" s="74"/>
      <c r="E85" s="74"/>
      <c r="F85" s="74"/>
      <c r="G85" s="74"/>
      <c r="H85" s="74"/>
      <c r="I85" s="204"/>
      <c r="J85" s="74"/>
      <c r="K85" s="74"/>
      <c r="L85" s="72"/>
    </row>
    <row r="86" s="1" customFormat="1">
      <c r="B86" s="46"/>
      <c r="C86" s="76" t="s">
        <v>27</v>
      </c>
      <c r="D86" s="74"/>
      <c r="E86" s="74"/>
      <c r="F86" s="209" t="str">
        <f>E19</f>
        <v>SŽDC, OŘ Ústí nad Labem</v>
      </c>
      <c r="G86" s="74"/>
      <c r="H86" s="74"/>
      <c r="I86" s="210" t="s">
        <v>32</v>
      </c>
      <c r="J86" s="209" t="str">
        <f>E25</f>
        <v xml:space="preserve"> </v>
      </c>
      <c r="K86" s="74"/>
      <c r="L86" s="72"/>
    </row>
    <row r="87" s="1" customFormat="1" ht="14.4" customHeight="1">
      <c r="B87" s="46"/>
      <c r="C87" s="76" t="s">
        <v>30</v>
      </c>
      <c r="D87" s="74"/>
      <c r="E87" s="74"/>
      <c r="F87" s="209" t="str">
        <f>IF(E22="","",E22)</f>
        <v/>
      </c>
      <c r="G87" s="74"/>
      <c r="H87" s="74"/>
      <c r="I87" s="204"/>
      <c r="J87" s="74"/>
      <c r="K87" s="74"/>
      <c r="L87" s="72"/>
    </row>
    <row r="88" s="1" customFormat="1" ht="10.32" customHeight="1">
      <c r="B88" s="46"/>
      <c r="C88" s="74"/>
      <c r="D88" s="74"/>
      <c r="E88" s="74"/>
      <c r="F88" s="74"/>
      <c r="G88" s="74"/>
      <c r="H88" s="74"/>
      <c r="I88" s="204"/>
      <c r="J88" s="74"/>
      <c r="K88" s="74"/>
      <c r="L88" s="72"/>
    </row>
    <row r="89" s="10" customFormat="1" ht="29.28" customHeight="1">
      <c r="B89" s="211"/>
      <c r="C89" s="212" t="s">
        <v>283</v>
      </c>
      <c r="D89" s="213" t="s">
        <v>55</v>
      </c>
      <c r="E89" s="213" t="s">
        <v>51</v>
      </c>
      <c r="F89" s="213" t="s">
        <v>284</v>
      </c>
      <c r="G89" s="213" t="s">
        <v>285</v>
      </c>
      <c r="H89" s="213" t="s">
        <v>286</v>
      </c>
      <c r="I89" s="214" t="s">
        <v>287</v>
      </c>
      <c r="J89" s="213" t="s">
        <v>273</v>
      </c>
      <c r="K89" s="215" t="s">
        <v>288</v>
      </c>
      <c r="L89" s="216"/>
      <c r="M89" s="102" t="s">
        <v>289</v>
      </c>
      <c r="N89" s="103" t="s">
        <v>40</v>
      </c>
      <c r="O89" s="103" t="s">
        <v>290</v>
      </c>
      <c r="P89" s="103" t="s">
        <v>291</v>
      </c>
      <c r="Q89" s="103" t="s">
        <v>292</v>
      </c>
      <c r="R89" s="103" t="s">
        <v>293</v>
      </c>
      <c r="S89" s="103" t="s">
        <v>294</v>
      </c>
      <c r="T89" s="104" t="s">
        <v>295</v>
      </c>
    </row>
    <row r="90" s="1" customFormat="1" ht="29.28" customHeight="1">
      <c r="B90" s="46"/>
      <c r="C90" s="108" t="s">
        <v>274</v>
      </c>
      <c r="D90" s="74"/>
      <c r="E90" s="74"/>
      <c r="F90" s="74"/>
      <c r="G90" s="74"/>
      <c r="H90" s="74"/>
      <c r="I90" s="204"/>
      <c r="J90" s="217">
        <f>BK90</f>
        <v>0</v>
      </c>
      <c r="K90" s="74"/>
      <c r="L90" s="72"/>
      <c r="M90" s="105"/>
      <c r="N90" s="106"/>
      <c r="O90" s="106"/>
      <c r="P90" s="218">
        <f>P91</f>
        <v>0</v>
      </c>
      <c r="Q90" s="106"/>
      <c r="R90" s="218">
        <f>R91</f>
        <v>0</v>
      </c>
      <c r="S90" s="106"/>
      <c r="T90" s="219">
        <f>T91</f>
        <v>0</v>
      </c>
      <c r="AT90" s="24" t="s">
        <v>69</v>
      </c>
      <c r="AU90" s="24" t="s">
        <v>275</v>
      </c>
      <c r="BK90" s="220">
        <f>BK91</f>
        <v>0</v>
      </c>
    </row>
    <row r="91" s="11" customFormat="1" ht="37.44001" customHeight="1">
      <c r="B91" s="221"/>
      <c r="C91" s="222"/>
      <c r="D91" s="223" t="s">
        <v>69</v>
      </c>
      <c r="E91" s="224" t="s">
        <v>172</v>
      </c>
      <c r="F91" s="224" t="s">
        <v>2501</v>
      </c>
      <c r="G91" s="222"/>
      <c r="H91" s="222"/>
      <c r="I91" s="225"/>
      <c r="J91" s="226">
        <f>BK91</f>
        <v>0</v>
      </c>
      <c r="K91" s="222"/>
      <c r="L91" s="227"/>
      <c r="M91" s="228"/>
      <c r="N91" s="229"/>
      <c r="O91" s="229"/>
      <c r="P91" s="230">
        <f>P92</f>
        <v>0</v>
      </c>
      <c r="Q91" s="229"/>
      <c r="R91" s="230">
        <f>R92</f>
        <v>0</v>
      </c>
      <c r="S91" s="229"/>
      <c r="T91" s="231">
        <f>T92</f>
        <v>0</v>
      </c>
      <c r="AR91" s="232" t="s">
        <v>328</v>
      </c>
      <c r="AT91" s="233" t="s">
        <v>69</v>
      </c>
      <c r="AU91" s="233" t="s">
        <v>70</v>
      </c>
      <c r="AY91" s="232" t="s">
        <v>298</v>
      </c>
      <c r="BK91" s="234">
        <f>BK92</f>
        <v>0</v>
      </c>
    </row>
    <row r="92" s="11" customFormat="1" ht="19.92" customHeight="1">
      <c r="B92" s="221"/>
      <c r="C92" s="222"/>
      <c r="D92" s="223" t="s">
        <v>69</v>
      </c>
      <c r="E92" s="235" t="s">
        <v>1872</v>
      </c>
      <c r="F92" s="235" t="s">
        <v>2502</v>
      </c>
      <c r="G92" s="222"/>
      <c r="H92" s="222"/>
      <c r="I92" s="225"/>
      <c r="J92" s="236">
        <f>BK92</f>
        <v>0</v>
      </c>
      <c r="K92" s="222"/>
      <c r="L92" s="227"/>
      <c r="M92" s="228"/>
      <c r="N92" s="229"/>
      <c r="O92" s="229"/>
      <c r="P92" s="230">
        <f>SUM(P93:P96)</f>
        <v>0</v>
      </c>
      <c r="Q92" s="229"/>
      <c r="R92" s="230">
        <f>SUM(R93:R96)</f>
        <v>0</v>
      </c>
      <c r="S92" s="229"/>
      <c r="T92" s="231">
        <f>SUM(T93:T96)</f>
        <v>0</v>
      </c>
      <c r="AR92" s="232" t="s">
        <v>328</v>
      </c>
      <c r="AT92" s="233" t="s">
        <v>69</v>
      </c>
      <c r="AU92" s="233" t="s">
        <v>16</v>
      </c>
      <c r="AY92" s="232" t="s">
        <v>298</v>
      </c>
      <c r="BK92" s="234">
        <f>SUM(BK93:BK96)</f>
        <v>0</v>
      </c>
    </row>
    <row r="93" s="1" customFormat="1" ht="16.5" customHeight="1">
      <c r="B93" s="46"/>
      <c r="C93" s="237" t="s">
        <v>16</v>
      </c>
      <c r="D93" s="237" t="s">
        <v>300</v>
      </c>
      <c r="E93" s="238" t="s">
        <v>2503</v>
      </c>
      <c r="F93" s="239" t="s">
        <v>2504</v>
      </c>
      <c r="G93" s="240" t="s">
        <v>2505</v>
      </c>
      <c r="H93" s="241">
        <v>1</v>
      </c>
      <c r="I93" s="242"/>
      <c r="J93" s="243">
        <f>ROUND(I93*H93,2)</f>
        <v>0</v>
      </c>
      <c r="K93" s="239" t="s">
        <v>21</v>
      </c>
      <c r="L93" s="72"/>
      <c r="M93" s="244" t="s">
        <v>21</v>
      </c>
      <c r="N93" s="245" t="s">
        <v>41</v>
      </c>
      <c r="O93" s="47"/>
      <c r="P93" s="246">
        <f>O93*H93</f>
        <v>0</v>
      </c>
      <c r="Q93" s="246">
        <v>0</v>
      </c>
      <c r="R93" s="246">
        <f>Q93*H93</f>
        <v>0</v>
      </c>
      <c r="S93" s="246">
        <v>0</v>
      </c>
      <c r="T93" s="247">
        <f>S93*H93</f>
        <v>0</v>
      </c>
      <c r="AR93" s="24" t="s">
        <v>1778</v>
      </c>
      <c r="AT93" s="24" t="s">
        <v>300</v>
      </c>
      <c r="AU93" s="24" t="s">
        <v>78</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1778</v>
      </c>
      <c r="BM93" s="24" t="s">
        <v>2506</v>
      </c>
    </row>
    <row r="94" s="1" customFormat="1" ht="16.5" customHeight="1">
      <c r="B94" s="46"/>
      <c r="C94" s="237" t="s">
        <v>78</v>
      </c>
      <c r="D94" s="237" t="s">
        <v>300</v>
      </c>
      <c r="E94" s="238" t="s">
        <v>2507</v>
      </c>
      <c r="F94" s="239" t="s">
        <v>2508</v>
      </c>
      <c r="G94" s="240" t="s">
        <v>2505</v>
      </c>
      <c r="H94" s="241">
        <v>1</v>
      </c>
      <c r="I94" s="242"/>
      <c r="J94" s="243">
        <f>ROUND(I94*H94,2)</f>
        <v>0</v>
      </c>
      <c r="K94" s="239" t="s">
        <v>21</v>
      </c>
      <c r="L94" s="72"/>
      <c r="M94" s="244" t="s">
        <v>21</v>
      </c>
      <c r="N94" s="245" t="s">
        <v>41</v>
      </c>
      <c r="O94" s="47"/>
      <c r="P94" s="246">
        <f>O94*H94</f>
        <v>0</v>
      </c>
      <c r="Q94" s="246">
        <v>0</v>
      </c>
      <c r="R94" s="246">
        <f>Q94*H94</f>
        <v>0</v>
      </c>
      <c r="S94" s="246">
        <v>0</v>
      </c>
      <c r="T94" s="247">
        <f>S94*H94</f>
        <v>0</v>
      </c>
      <c r="AR94" s="24" t="s">
        <v>1778</v>
      </c>
      <c r="AT94" s="24" t="s">
        <v>300</v>
      </c>
      <c r="AU94" s="24" t="s">
        <v>78</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1778</v>
      </c>
      <c r="BM94" s="24" t="s">
        <v>2509</v>
      </c>
    </row>
    <row r="95" s="1" customFormat="1" ht="25.5" customHeight="1">
      <c r="B95" s="46"/>
      <c r="C95" s="237" t="s">
        <v>85</v>
      </c>
      <c r="D95" s="237" t="s">
        <v>300</v>
      </c>
      <c r="E95" s="238" t="s">
        <v>2510</v>
      </c>
      <c r="F95" s="239" t="s">
        <v>2511</v>
      </c>
      <c r="G95" s="240" t="s">
        <v>1299</v>
      </c>
      <c r="H95" s="241">
        <v>20</v>
      </c>
      <c r="I95" s="242"/>
      <c r="J95" s="243">
        <f>ROUND(I95*H95,2)</f>
        <v>0</v>
      </c>
      <c r="K95" s="239" t="s">
        <v>2055</v>
      </c>
      <c r="L95" s="72"/>
      <c r="M95" s="244" t="s">
        <v>21</v>
      </c>
      <c r="N95" s="245" t="s">
        <v>41</v>
      </c>
      <c r="O95" s="47"/>
      <c r="P95" s="246">
        <f>O95*H95</f>
        <v>0</v>
      </c>
      <c r="Q95" s="246">
        <v>0</v>
      </c>
      <c r="R95" s="246">
        <f>Q95*H95</f>
        <v>0</v>
      </c>
      <c r="S95" s="246">
        <v>0</v>
      </c>
      <c r="T95" s="247">
        <f>S95*H95</f>
        <v>0</v>
      </c>
      <c r="AR95" s="24" t="s">
        <v>1778</v>
      </c>
      <c r="AT95" s="24" t="s">
        <v>300</v>
      </c>
      <c r="AU95" s="24" t="s">
        <v>78</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1778</v>
      </c>
      <c r="BM95" s="24" t="s">
        <v>2512</v>
      </c>
    </row>
    <row r="96" s="1" customFormat="1" ht="16.5" customHeight="1">
      <c r="B96" s="46"/>
      <c r="C96" s="237" t="s">
        <v>90</v>
      </c>
      <c r="D96" s="237" t="s">
        <v>300</v>
      </c>
      <c r="E96" s="238" t="s">
        <v>2513</v>
      </c>
      <c r="F96" s="239" t="s">
        <v>2514</v>
      </c>
      <c r="G96" s="240" t="s">
        <v>1299</v>
      </c>
      <c r="H96" s="241">
        <v>30</v>
      </c>
      <c r="I96" s="242"/>
      <c r="J96" s="243">
        <f>ROUND(I96*H96,2)</f>
        <v>0</v>
      </c>
      <c r="K96" s="239" t="s">
        <v>2055</v>
      </c>
      <c r="L96" s="72"/>
      <c r="M96" s="244" t="s">
        <v>21</v>
      </c>
      <c r="N96" s="294" t="s">
        <v>41</v>
      </c>
      <c r="O96" s="295"/>
      <c r="P96" s="296">
        <f>O96*H96</f>
        <v>0</v>
      </c>
      <c r="Q96" s="296">
        <v>0</v>
      </c>
      <c r="R96" s="296">
        <f>Q96*H96</f>
        <v>0</v>
      </c>
      <c r="S96" s="296">
        <v>0</v>
      </c>
      <c r="T96" s="297">
        <f>S96*H96</f>
        <v>0</v>
      </c>
      <c r="AR96" s="24" t="s">
        <v>1778</v>
      </c>
      <c r="AT96" s="24" t="s">
        <v>300</v>
      </c>
      <c r="AU96" s="24" t="s">
        <v>78</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1778</v>
      </c>
      <c r="BM96" s="24" t="s">
        <v>2515</v>
      </c>
    </row>
    <row r="97" s="1" customFormat="1" ht="6.96" customHeight="1">
      <c r="B97" s="67"/>
      <c r="C97" s="68"/>
      <c r="D97" s="68"/>
      <c r="E97" s="68"/>
      <c r="F97" s="68"/>
      <c r="G97" s="68"/>
      <c r="H97" s="68"/>
      <c r="I97" s="179"/>
      <c r="J97" s="68"/>
      <c r="K97" s="68"/>
      <c r="L97" s="72"/>
    </row>
  </sheetData>
  <sheetProtection sheet="1" autoFilter="0" formatColumns="0" formatRows="0" objects="1" scenarios="1" spinCount="100000" saltValue="6cUoXblKYgeGkCQyR1uuHc8fhf9/jWZvVVZzJbMd606dXPsMd1yCSmeCBtFQtGpbu6wiQjs9j3fRuDKdsmbbvA==" hashValue="1Nutg2/nZTWnSyTsMD43POK3EcEfvR5abmqPWdkJXA+RGOATdNHH/3dOfO57r+DhzLSqZ5Dn64E+qtVDe9NXug==" algorithmName="SHA-512" password="CC35"/>
  <autoFilter ref="C89:K96"/>
  <mergeCells count="16">
    <mergeCell ref="E7:H7"/>
    <mergeCell ref="E11:H11"/>
    <mergeCell ref="E9:H9"/>
    <mergeCell ref="E13:H13"/>
    <mergeCell ref="E28:H28"/>
    <mergeCell ref="E49:H49"/>
    <mergeCell ref="E53:H53"/>
    <mergeCell ref="E51:H51"/>
    <mergeCell ref="E55:H55"/>
    <mergeCell ref="J59:J60"/>
    <mergeCell ref="E76:H76"/>
    <mergeCell ref="E80:H80"/>
    <mergeCell ref="E78:H78"/>
    <mergeCell ref="E82:H82"/>
    <mergeCell ref="G1:H1"/>
    <mergeCell ref="L2:V2"/>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194</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s="1" customFormat="1" ht="16.5" customHeight="1">
      <c r="B9" s="46"/>
      <c r="C9" s="47"/>
      <c r="D9" s="47"/>
      <c r="E9" s="156" t="s">
        <v>2516</v>
      </c>
      <c r="F9" s="47"/>
      <c r="G9" s="47"/>
      <c r="H9" s="47"/>
      <c r="I9" s="157"/>
      <c r="J9" s="47"/>
      <c r="K9" s="51"/>
    </row>
    <row r="10" s="1" customFormat="1">
      <c r="B10" s="46"/>
      <c r="C10" s="47"/>
      <c r="D10" s="40" t="s">
        <v>266</v>
      </c>
      <c r="E10" s="47"/>
      <c r="F10" s="47"/>
      <c r="G10" s="47"/>
      <c r="H10" s="47"/>
      <c r="I10" s="157"/>
      <c r="J10" s="47"/>
      <c r="K10" s="51"/>
    </row>
    <row r="11" s="1" customFormat="1" ht="36.96" customHeight="1">
      <c r="B11" s="46"/>
      <c r="C11" s="47"/>
      <c r="D11" s="47"/>
      <c r="E11" s="158" t="s">
        <v>2517</v>
      </c>
      <c r="F11" s="47"/>
      <c r="G11" s="47"/>
      <c r="H11" s="47"/>
      <c r="I11" s="157"/>
      <c r="J11" s="47"/>
      <c r="K11" s="51"/>
    </row>
    <row r="12" s="1" customFormat="1">
      <c r="B12" s="46"/>
      <c r="C12" s="47"/>
      <c r="D12" s="47"/>
      <c r="E12" s="47"/>
      <c r="F12" s="47"/>
      <c r="G12" s="47"/>
      <c r="H12" s="47"/>
      <c r="I12" s="157"/>
      <c r="J12" s="47"/>
      <c r="K12" s="51"/>
    </row>
    <row r="13" s="1" customFormat="1" ht="14.4" customHeight="1">
      <c r="B13" s="46"/>
      <c r="C13" s="47"/>
      <c r="D13" s="40" t="s">
        <v>20</v>
      </c>
      <c r="E13" s="47"/>
      <c r="F13" s="35" t="s">
        <v>21</v>
      </c>
      <c r="G13" s="47"/>
      <c r="H13" s="47"/>
      <c r="I13" s="159" t="s">
        <v>22</v>
      </c>
      <c r="J13" s="35" t="s">
        <v>21</v>
      </c>
      <c r="K13" s="51"/>
    </row>
    <row r="14" s="1" customFormat="1" ht="14.4" customHeight="1">
      <c r="B14" s="46"/>
      <c r="C14" s="47"/>
      <c r="D14" s="40" t="s">
        <v>23</v>
      </c>
      <c r="E14" s="47"/>
      <c r="F14" s="35" t="s">
        <v>2518</v>
      </c>
      <c r="G14" s="47"/>
      <c r="H14" s="47"/>
      <c r="I14" s="159" t="s">
        <v>25</v>
      </c>
      <c r="J14" s="160" t="str">
        <f>'Rekapitulace stavby'!AN8</f>
        <v>24. 8. 2018</v>
      </c>
      <c r="K14" s="51"/>
    </row>
    <row r="15" s="1" customFormat="1" ht="10.8" customHeight="1">
      <c r="B15" s="46"/>
      <c r="C15" s="47"/>
      <c r="D15" s="47"/>
      <c r="E15" s="47"/>
      <c r="F15" s="47"/>
      <c r="G15" s="47"/>
      <c r="H15" s="47"/>
      <c r="I15" s="157"/>
      <c r="J15" s="47"/>
      <c r="K15" s="51"/>
    </row>
    <row r="16" s="1" customFormat="1" ht="14.4" customHeight="1">
      <c r="B16" s="46"/>
      <c r="C16" s="47"/>
      <c r="D16" s="40" t="s">
        <v>27</v>
      </c>
      <c r="E16" s="47"/>
      <c r="F16" s="47"/>
      <c r="G16" s="47"/>
      <c r="H16" s="47"/>
      <c r="I16" s="159" t="s">
        <v>28</v>
      </c>
      <c r="J16" s="35" t="str">
        <f>IF('Rekapitulace stavby'!AN10="","",'Rekapitulace stavby'!AN10)</f>
        <v/>
      </c>
      <c r="K16" s="51"/>
    </row>
    <row r="17" s="1" customFormat="1" ht="18" customHeight="1">
      <c r="B17" s="46"/>
      <c r="C17" s="47"/>
      <c r="D17" s="47"/>
      <c r="E17" s="35" t="str">
        <f>IF('Rekapitulace stavby'!E11="","",'Rekapitulace stavby'!E11)</f>
        <v xml:space="preserve"> </v>
      </c>
      <c r="F17" s="47"/>
      <c r="G17" s="47"/>
      <c r="H17" s="47"/>
      <c r="I17" s="159" t="s">
        <v>29</v>
      </c>
      <c r="J17" s="35" t="str">
        <f>IF('Rekapitulace stavby'!AN11="","",'Rekapitulace stavby'!AN11)</f>
        <v/>
      </c>
      <c r="K17" s="51"/>
    </row>
    <row r="18" s="1" customFormat="1" ht="6.96" customHeight="1">
      <c r="B18" s="46"/>
      <c r="C18" s="47"/>
      <c r="D18" s="47"/>
      <c r="E18" s="47"/>
      <c r="F18" s="47"/>
      <c r="G18" s="47"/>
      <c r="H18" s="47"/>
      <c r="I18" s="157"/>
      <c r="J18" s="47"/>
      <c r="K18" s="51"/>
    </row>
    <row r="19" s="1" customFormat="1" ht="14.4" customHeight="1">
      <c r="B19" s="46"/>
      <c r="C19" s="47"/>
      <c r="D19" s="40" t="s">
        <v>30</v>
      </c>
      <c r="E19" s="47"/>
      <c r="F19" s="47"/>
      <c r="G19" s="47"/>
      <c r="H19" s="47"/>
      <c r="I19" s="159" t="s">
        <v>28</v>
      </c>
      <c r="J19" s="35" t="str">
        <f>IF('Rekapitulace stavby'!AN13="Vyplň údaj","",IF('Rekapitulace stavby'!AN13="","",'Rekapitulace stavby'!AN13))</f>
        <v/>
      </c>
      <c r="K19" s="51"/>
    </row>
    <row r="20" s="1" customFormat="1" ht="18" customHeight="1">
      <c r="B20" s="46"/>
      <c r="C20" s="47"/>
      <c r="D20" s="47"/>
      <c r="E20" s="35" t="str">
        <f>IF('Rekapitulace stavby'!E14="Vyplň údaj","",IF('Rekapitulace stavby'!E14="","",'Rekapitulace stavby'!E14))</f>
        <v/>
      </c>
      <c r="F20" s="47"/>
      <c r="G20" s="47"/>
      <c r="H20" s="47"/>
      <c r="I20" s="159" t="s">
        <v>29</v>
      </c>
      <c r="J20" s="35" t="str">
        <f>IF('Rekapitulace stavby'!AN14="Vyplň údaj","",IF('Rekapitulace stavby'!AN14="","",'Rekapitulace stavby'!AN14))</f>
        <v/>
      </c>
      <c r="K20" s="51"/>
    </row>
    <row r="21" s="1" customFormat="1" ht="6.96" customHeight="1">
      <c r="B21" s="46"/>
      <c r="C21" s="47"/>
      <c r="D21" s="47"/>
      <c r="E21" s="47"/>
      <c r="F21" s="47"/>
      <c r="G21" s="47"/>
      <c r="H21" s="47"/>
      <c r="I21" s="157"/>
      <c r="J21" s="47"/>
      <c r="K21" s="51"/>
    </row>
    <row r="22" s="1" customFormat="1" ht="14.4" customHeight="1">
      <c r="B22" s="46"/>
      <c r="C22" s="47"/>
      <c r="D22" s="40" t="s">
        <v>32</v>
      </c>
      <c r="E22" s="47"/>
      <c r="F22" s="47"/>
      <c r="G22" s="47"/>
      <c r="H22" s="47"/>
      <c r="I22" s="159" t="s">
        <v>28</v>
      </c>
      <c r="J22" s="35" t="str">
        <f>IF('Rekapitulace stavby'!AN16="","",'Rekapitulace stavby'!AN16)</f>
        <v/>
      </c>
      <c r="K22" s="51"/>
    </row>
    <row r="23" s="1" customFormat="1" ht="18" customHeight="1">
      <c r="B23" s="46"/>
      <c r="C23" s="47"/>
      <c r="D23" s="47"/>
      <c r="E23" s="35" t="str">
        <f>IF('Rekapitulace stavby'!E17="","",'Rekapitulace stavby'!E17)</f>
        <v xml:space="preserve"> </v>
      </c>
      <c r="F23" s="47"/>
      <c r="G23" s="47"/>
      <c r="H23" s="47"/>
      <c r="I23" s="159" t="s">
        <v>29</v>
      </c>
      <c r="J23" s="35" t="str">
        <f>IF('Rekapitulace stavby'!AN17="","",'Rekapitulace stavby'!AN17)</f>
        <v/>
      </c>
      <c r="K23" s="51"/>
    </row>
    <row r="24" s="1" customFormat="1" ht="6.96" customHeight="1">
      <c r="B24" s="46"/>
      <c r="C24" s="47"/>
      <c r="D24" s="47"/>
      <c r="E24" s="47"/>
      <c r="F24" s="47"/>
      <c r="G24" s="47"/>
      <c r="H24" s="47"/>
      <c r="I24" s="157"/>
      <c r="J24" s="47"/>
      <c r="K24" s="51"/>
    </row>
    <row r="25" s="1" customFormat="1" ht="14.4" customHeight="1">
      <c r="B25" s="46"/>
      <c r="C25" s="47"/>
      <c r="D25" s="40" t="s">
        <v>34</v>
      </c>
      <c r="E25" s="47"/>
      <c r="F25" s="47"/>
      <c r="G25" s="47"/>
      <c r="H25" s="47"/>
      <c r="I25" s="157"/>
      <c r="J25" s="47"/>
      <c r="K25" s="51"/>
    </row>
    <row r="26" s="7" customFormat="1" ht="71.25" customHeight="1">
      <c r="B26" s="161"/>
      <c r="C26" s="162"/>
      <c r="D26" s="162"/>
      <c r="E26" s="44" t="s">
        <v>35</v>
      </c>
      <c r="F26" s="44"/>
      <c r="G26" s="44"/>
      <c r="H26" s="44"/>
      <c r="I26" s="163"/>
      <c r="J26" s="162"/>
      <c r="K26" s="164"/>
    </row>
    <row r="27" s="1" customFormat="1" ht="6.96" customHeight="1">
      <c r="B27" s="46"/>
      <c r="C27" s="47"/>
      <c r="D27" s="47"/>
      <c r="E27" s="47"/>
      <c r="F27" s="47"/>
      <c r="G27" s="47"/>
      <c r="H27" s="47"/>
      <c r="I27" s="157"/>
      <c r="J27" s="47"/>
      <c r="K27" s="51"/>
    </row>
    <row r="28" s="1" customFormat="1" ht="6.96" customHeight="1">
      <c r="B28" s="46"/>
      <c r="C28" s="47"/>
      <c r="D28" s="106"/>
      <c r="E28" s="106"/>
      <c r="F28" s="106"/>
      <c r="G28" s="106"/>
      <c r="H28" s="106"/>
      <c r="I28" s="165"/>
      <c r="J28" s="106"/>
      <c r="K28" s="166"/>
    </row>
    <row r="29" s="1" customFormat="1" ht="25.44" customHeight="1">
      <c r="B29" s="46"/>
      <c r="C29" s="47"/>
      <c r="D29" s="167" t="s">
        <v>36</v>
      </c>
      <c r="E29" s="47"/>
      <c r="F29" s="47"/>
      <c r="G29" s="47"/>
      <c r="H29" s="47"/>
      <c r="I29" s="157"/>
      <c r="J29" s="168">
        <f>ROUND(J85,2)</f>
        <v>0</v>
      </c>
      <c r="K29" s="51"/>
    </row>
    <row r="30" s="1" customFormat="1" ht="6.96" customHeight="1">
      <c r="B30" s="46"/>
      <c r="C30" s="47"/>
      <c r="D30" s="106"/>
      <c r="E30" s="106"/>
      <c r="F30" s="106"/>
      <c r="G30" s="106"/>
      <c r="H30" s="106"/>
      <c r="I30" s="165"/>
      <c r="J30" s="106"/>
      <c r="K30" s="166"/>
    </row>
    <row r="31" s="1" customFormat="1" ht="14.4" customHeight="1">
      <c r="B31" s="46"/>
      <c r="C31" s="47"/>
      <c r="D31" s="47"/>
      <c r="E31" s="47"/>
      <c r="F31" s="52" t="s">
        <v>38</v>
      </c>
      <c r="G31" s="47"/>
      <c r="H31" s="47"/>
      <c r="I31" s="169" t="s">
        <v>37</v>
      </c>
      <c r="J31" s="52" t="s">
        <v>39</v>
      </c>
      <c r="K31" s="51"/>
    </row>
    <row r="32" s="1" customFormat="1" ht="14.4" customHeight="1">
      <c r="B32" s="46"/>
      <c r="C32" s="47"/>
      <c r="D32" s="55" t="s">
        <v>40</v>
      </c>
      <c r="E32" s="55" t="s">
        <v>41</v>
      </c>
      <c r="F32" s="170">
        <f>ROUND(SUM(BE85:BE293), 2)</f>
        <v>0</v>
      </c>
      <c r="G32" s="47"/>
      <c r="H32" s="47"/>
      <c r="I32" s="171">
        <v>0.20999999999999999</v>
      </c>
      <c r="J32" s="170">
        <f>ROUND(ROUND((SUM(BE85:BE293)), 2)*I32, 2)</f>
        <v>0</v>
      </c>
      <c r="K32" s="51"/>
    </row>
    <row r="33" s="1" customFormat="1" ht="14.4" customHeight="1">
      <c r="B33" s="46"/>
      <c r="C33" s="47"/>
      <c r="D33" s="47"/>
      <c r="E33" s="55" t="s">
        <v>42</v>
      </c>
      <c r="F33" s="170">
        <f>ROUND(SUM(BF85:BF293), 2)</f>
        <v>0</v>
      </c>
      <c r="G33" s="47"/>
      <c r="H33" s="47"/>
      <c r="I33" s="171">
        <v>0.14999999999999999</v>
      </c>
      <c r="J33" s="170">
        <f>ROUND(ROUND((SUM(BF85:BF293)), 2)*I33, 2)</f>
        <v>0</v>
      </c>
      <c r="K33" s="51"/>
    </row>
    <row r="34" hidden="1" s="1" customFormat="1" ht="14.4" customHeight="1">
      <c r="B34" s="46"/>
      <c r="C34" s="47"/>
      <c r="D34" s="47"/>
      <c r="E34" s="55" t="s">
        <v>43</v>
      </c>
      <c r="F34" s="170">
        <f>ROUND(SUM(BG85:BG293), 2)</f>
        <v>0</v>
      </c>
      <c r="G34" s="47"/>
      <c r="H34" s="47"/>
      <c r="I34" s="171">
        <v>0.20999999999999999</v>
      </c>
      <c r="J34" s="170">
        <v>0</v>
      </c>
      <c r="K34" s="51"/>
    </row>
    <row r="35" hidden="1" s="1" customFormat="1" ht="14.4" customHeight="1">
      <c r="B35" s="46"/>
      <c r="C35" s="47"/>
      <c r="D35" s="47"/>
      <c r="E35" s="55" t="s">
        <v>44</v>
      </c>
      <c r="F35" s="170">
        <f>ROUND(SUM(BH85:BH293), 2)</f>
        <v>0</v>
      </c>
      <c r="G35" s="47"/>
      <c r="H35" s="47"/>
      <c r="I35" s="171">
        <v>0.14999999999999999</v>
      </c>
      <c r="J35" s="170">
        <v>0</v>
      </c>
      <c r="K35" s="51"/>
    </row>
    <row r="36" hidden="1" s="1" customFormat="1" ht="14.4" customHeight="1">
      <c r="B36" s="46"/>
      <c r="C36" s="47"/>
      <c r="D36" s="47"/>
      <c r="E36" s="55" t="s">
        <v>45</v>
      </c>
      <c r="F36" s="170">
        <f>ROUND(SUM(BI85:BI293), 2)</f>
        <v>0</v>
      </c>
      <c r="G36" s="47"/>
      <c r="H36" s="47"/>
      <c r="I36" s="171">
        <v>0</v>
      </c>
      <c r="J36" s="170">
        <v>0</v>
      </c>
      <c r="K36" s="51"/>
    </row>
    <row r="37" s="1" customFormat="1" ht="6.96" customHeight="1">
      <c r="B37" s="46"/>
      <c r="C37" s="47"/>
      <c r="D37" s="47"/>
      <c r="E37" s="47"/>
      <c r="F37" s="47"/>
      <c r="G37" s="47"/>
      <c r="H37" s="47"/>
      <c r="I37" s="157"/>
      <c r="J37" s="47"/>
      <c r="K37" s="51"/>
    </row>
    <row r="38" s="1" customFormat="1" ht="25.44" customHeight="1">
      <c r="B38" s="46"/>
      <c r="C38" s="172"/>
      <c r="D38" s="173" t="s">
        <v>46</v>
      </c>
      <c r="E38" s="98"/>
      <c r="F38" s="98"/>
      <c r="G38" s="174" t="s">
        <v>47</v>
      </c>
      <c r="H38" s="175" t="s">
        <v>48</v>
      </c>
      <c r="I38" s="176"/>
      <c r="J38" s="177">
        <f>SUM(J29:J36)</f>
        <v>0</v>
      </c>
      <c r="K38" s="178"/>
    </row>
    <row r="39" s="1" customFormat="1" ht="14.4" customHeight="1">
      <c r="B39" s="67"/>
      <c r="C39" s="68"/>
      <c r="D39" s="68"/>
      <c r="E39" s="68"/>
      <c r="F39" s="68"/>
      <c r="G39" s="68"/>
      <c r="H39" s="68"/>
      <c r="I39" s="179"/>
      <c r="J39" s="68"/>
      <c r="K39" s="69"/>
    </row>
    <row r="43" s="1" customFormat="1" ht="6.96" customHeight="1">
      <c r="B43" s="180"/>
      <c r="C43" s="181"/>
      <c r="D43" s="181"/>
      <c r="E43" s="181"/>
      <c r="F43" s="181"/>
      <c r="G43" s="181"/>
      <c r="H43" s="181"/>
      <c r="I43" s="182"/>
      <c r="J43" s="181"/>
      <c r="K43" s="183"/>
    </row>
    <row r="44" s="1" customFormat="1" ht="36.96" customHeight="1">
      <c r="B44" s="46"/>
      <c r="C44" s="30" t="s">
        <v>271</v>
      </c>
      <c r="D44" s="47"/>
      <c r="E44" s="47"/>
      <c r="F44" s="47"/>
      <c r="G44" s="47"/>
      <c r="H44" s="47"/>
      <c r="I44" s="157"/>
      <c r="J44" s="47"/>
      <c r="K44" s="51"/>
    </row>
    <row r="45" s="1" customFormat="1" ht="6.96" customHeight="1">
      <c r="B45" s="46"/>
      <c r="C45" s="47"/>
      <c r="D45" s="47"/>
      <c r="E45" s="47"/>
      <c r="F45" s="47"/>
      <c r="G45" s="47"/>
      <c r="H45" s="47"/>
      <c r="I45" s="157"/>
      <c r="J45" s="47"/>
      <c r="K45" s="51"/>
    </row>
    <row r="46" s="1" customFormat="1" ht="14.4" customHeight="1">
      <c r="B46" s="46"/>
      <c r="C46" s="40" t="s">
        <v>18</v>
      </c>
      <c r="D46" s="47"/>
      <c r="E46" s="47"/>
      <c r="F46" s="47"/>
      <c r="G46" s="47"/>
      <c r="H46" s="47"/>
      <c r="I46" s="157"/>
      <c r="J46" s="47"/>
      <c r="K46" s="51"/>
    </row>
    <row r="47" s="1" customFormat="1" ht="16.5" customHeight="1">
      <c r="B47" s="46"/>
      <c r="C47" s="47"/>
      <c r="D47" s="47"/>
      <c r="E47" s="156" t="str">
        <f>E7</f>
        <v>Oprava SZZ Děčín východ horní nádraží 1.změna</v>
      </c>
      <c r="F47" s="40"/>
      <c r="G47" s="40"/>
      <c r="H47" s="40"/>
      <c r="I47" s="157"/>
      <c r="J47" s="47"/>
      <c r="K47" s="51"/>
    </row>
    <row r="48">
      <c r="B48" s="28"/>
      <c r="C48" s="40" t="s">
        <v>264</v>
      </c>
      <c r="D48" s="29"/>
      <c r="E48" s="29"/>
      <c r="F48" s="29"/>
      <c r="G48" s="29"/>
      <c r="H48" s="29"/>
      <c r="I48" s="155"/>
      <c r="J48" s="29"/>
      <c r="K48" s="31"/>
    </row>
    <row r="49" s="1" customFormat="1" ht="16.5" customHeight="1">
      <c r="B49" s="46"/>
      <c r="C49" s="47"/>
      <c r="D49" s="47"/>
      <c r="E49" s="156" t="s">
        <v>2516</v>
      </c>
      <c r="F49" s="47"/>
      <c r="G49" s="47"/>
      <c r="H49" s="47"/>
      <c r="I49" s="157"/>
      <c r="J49" s="47"/>
      <c r="K49" s="51"/>
    </row>
    <row r="50" s="1" customFormat="1" ht="14.4" customHeight="1">
      <c r="B50" s="46"/>
      <c r="C50" s="40" t="s">
        <v>266</v>
      </c>
      <c r="D50" s="47"/>
      <c r="E50" s="47"/>
      <c r="F50" s="47"/>
      <c r="G50" s="47"/>
      <c r="H50" s="47"/>
      <c r="I50" s="157"/>
      <c r="J50" s="47"/>
      <c r="K50" s="51"/>
    </row>
    <row r="51" s="1" customFormat="1" ht="17.25" customHeight="1">
      <c r="B51" s="46"/>
      <c r="C51" s="47"/>
      <c r="D51" s="47"/>
      <c r="E51" s="158" t="str">
        <f>E11</f>
        <v>SO 02.1 - Staniční koleje 101,103 - svršek a spodek - ÚOŽI</v>
      </c>
      <c r="F51" s="47"/>
      <c r="G51" s="47"/>
      <c r="H51" s="47"/>
      <c r="I51" s="157"/>
      <c r="J51" s="47"/>
      <c r="K51" s="51"/>
    </row>
    <row r="52" s="1" customFormat="1" ht="6.96" customHeight="1">
      <c r="B52" s="46"/>
      <c r="C52" s="47"/>
      <c r="D52" s="47"/>
      <c r="E52" s="47"/>
      <c r="F52" s="47"/>
      <c r="G52" s="47"/>
      <c r="H52" s="47"/>
      <c r="I52" s="157"/>
      <c r="J52" s="47"/>
      <c r="K52" s="51"/>
    </row>
    <row r="53" s="1" customFormat="1" ht="18" customHeight="1">
      <c r="B53" s="46"/>
      <c r="C53" s="40" t="s">
        <v>23</v>
      </c>
      <c r="D53" s="47"/>
      <c r="E53" s="47"/>
      <c r="F53" s="35" t="str">
        <f>F14</f>
        <v>Děčín východ</v>
      </c>
      <c r="G53" s="47"/>
      <c r="H53" s="47"/>
      <c r="I53" s="159" t="s">
        <v>25</v>
      </c>
      <c r="J53" s="160" t="str">
        <f>IF(J14="","",J14)</f>
        <v>24. 8. 2018</v>
      </c>
      <c r="K53" s="51"/>
    </row>
    <row r="54" s="1" customFormat="1" ht="6.96" customHeight="1">
      <c r="B54" s="46"/>
      <c r="C54" s="47"/>
      <c r="D54" s="47"/>
      <c r="E54" s="47"/>
      <c r="F54" s="47"/>
      <c r="G54" s="47"/>
      <c r="H54" s="47"/>
      <c r="I54" s="157"/>
      <c r="J54" s="47"/>
      <c r="K54" s="51"/>
    </row>
    <row r="55" s="1" customFormat="1">
      <c r="B55" s="46"/>
      <c r="C55" s="40" t="s">
        <v>27</v>
      </c>
      <c r="D55" s="47"/>
      <c r="E55" s="47"/>
      <c r="F55" s="35" t="str">
        <f>E17</f>
        <v xml:space="preserve"> </v>
      </c>
      <c r="G55" s="47"/>
      <c r="H55" s="47"/>
      <c r="I55" s="159" t="s">
        <v>32</v>
      </c>
      <c r="J55" s="44" t="str">
        <f>E23</f>
        <v xml:space="preserve"> </v>
      </c>
      <c r="K55" s="51"/>
    </row>
    <row r="56" s="1" customFormat="1" ht="14.4" customHeight="1">
      <c r="B56" s="46"/>
      <c r="C56" s="40" t="s">
        <v>30</v>
      </c>
      <c r="D56" s="47"/>
      <c r="E56" s="47"/>
      <c r="F56" s="35" t="str">
        <f>IF(E20="","",E20)</f>
        <v/>
      </c>
      <c r="G56" s="47"/>
      <c r="H56" s="47"/>
      <c r="I56" s="157"/>
      <c r="J56" s="184"/>
      <c r="K56" s="51"/>
    </row>
    <row r="57" s="1" customFormat="1" ht="10.32" customHeight="1">
      <c r="B57" s="46"/>
      <c r="C57" s="47"/>
      <c r="D57" s="47"/>
      <c r="E57" s="47"/>
      <c r="F57" s="47"/>
      <c r="G57" s="47"/>
      <c r="H57" s="47"/>
      <c r="I57" s="157"/>
      <c r="J57" s="47"/>
      <c r="K57" s="51"/>
    </row>
    <row r="58" s="1" customFormat="1" ht="29.28" customHeight="1">
      <c r="B58" s="46"/>
      <c r="C58" s="185" t="s">
        <v>272</v>
      </c>
      <c r="D58" s="172"/>
      <c r="E58" s="172"/>
      <c r="F58" s="172"/>
      <c r="G58" s="172"/>
      <c r="H58" s="172"/>
      <c r="I58" s="186"/>
      <c r="J58" s="187" t="s">
        <v>273</v>
      </c>
      <c r="K58" s="188"/>
    </row>
    <row r="59" s="1" customFormat="1" ht="10.32" customHeight="1">
      <c r="B59" s="46"/>
      <c r="C59" s="47"/>
      <c r="D59" s="47"/>
      <c r="E59" s="47"/>
      <c r="F59" s="47"/>
      <c r="G59" s="47"/>
      <c r="H59" s="47"/>
      <c r="I59" s="157"/>
      <c r="J59" s="47"/>
      <c r="K59" s="51"/>
    </row>
    <row r="60" s="1" customFormat="1" ht="29.28" customHeight="1">
      <c r="B60" s="46"/>
      <c r="C60" s="189" t="s">
        <v>274</v>
      </c>
      <c r="D60" s="47"/>
      <c r="E60" s="47"/>
      <c r="F60" s="47"/>
      <c r="G60" s="47"/>
      <c r="H60" s="47"/>
      <c r="I60" s="157"/>
      <c r="J60" s="168">
        <f>J85</f>
        <v>0</v>
      </c>
      <c r="K60" s="51"/>
      <c r="AU60" s="24" t="s">
        <v>275</v>
      </c>
    </row>
    <row r="61" s="8" customFormat="1" ht="24.96" customHeight="1">
      <c r="B61" s="190"/>
      <c r="C61" s="191"/>
      <c r="D61" s="192" t="s">
        <v>276</v>
      </c>
      <c r="E61" s="193"/>
      <c r="F61" s="193"/>
      <c r="G61" s="193"/>
      <c r="H61" s="193"/>
      <c r="I61" s="194"/>
      <c r="J61" s="195">
        <f>J86</f>
        <v>0</v>
      </c>
      <c r="K61" s="196"/>
    </row>
    <row r="62" s="9" customFormat="1" ht="19.92" customHeight="1">
      <c r="B62" s="197"/>
      <c r="C62" s="198"/>
      <c r="D62" s="199" t="s">
        <v>2519</v>
      </c>
      <c r="E62" s="200"/>
      <c r="F62" s="200"/>
      <c r="G62" s="200"/>
      <c r="H62" s="200"/>
      <c r="I62" s="201"/>
      <c r="J62" s="202">
        <f>J218</f>
        <v>0</v>
      </c>
      <c r="K62" s="203"/>
    </row>
    <row r="63" s="9" customFormat="1" ht="19.92" customHeight="1">
      <c r="B63" s="197"/>
      <c r="C63" s="198"/>
      <c r="D63" s="199" t="s">
        <v>1781</v>
      </c>
      <c r="E63" s="200"/>
      <c r="F63" s="200"/>
      <c r="G63" s="200"/>
      <c r="H63" s="200"/>
      <c r="I63" s="201"/>
      <c r="J63" s="202">
        <f>J271</f>
        <v>0</v>
      </c>
      <c r="K63" s="203"/>
    </row>
    <row r="64" s="1" customFormat="1" ht="21.84" customHeight="1">
      <c r="B64" s="46"/>
      <c r="C64" s="47"/>
      <c r="D64" s="47"/>
      <c r="E64" s="47"/>
      <c r="F64" s="47"/>
      <c r="G64" s="47"/>
      <c r="H64" s="47"/>
      <c r="I64" s="157"/>
      <c r="J64" s="47"/>
      <c r="K64" s="51"/>
    </row>
    <row r="65" s="1" customFormat="1" ht="6.96" customHeight="1">
      <c r="B65" s="67"/>
      <c r="C65" s="68"/>
      <c r="D65" s="68"/>
      <c r="E65" s="68"/>
      <c r="F65" s="68"/>
      <c r="G65" s="68"/>
      <c r="H65" s="68"/>
      <c r="I65" s="179"/>
      <c r="J65" s="68"/>
      <c r="K65" s="69"/>
    </row>
    <row r="69" s="1" customFormat="1" ht="6.96" customHeight="1">
      <c r="B69" s="70"/>
      <c r="C69" s="71"/>
      <c r="D69" s="71"/>
      <c r="E69" s="71"/>
      <c r="F69" s="71"/>
      <c r="G69" s="71"/>
      <c r="H69" s="71"/>
      <c r="I69" s="182"/>
      <c r="J69" s="71"/>
      <c r="K69" s="71"/>
      <c r="L69" s="72"/>
    </row>
    <row r="70" s="1" customFormat="1" ht="36.96" customHeight="1">
      <c r="B70" s="46"/>
      <c r="C70" s="73" t="s">
        <v>282</v>
      </c>
      <c r="D70" s="74"/>
      <c r="E70" s="74"/>
      <c r="F70" s="74"/>
      <c r="G70" s="74"/>
      <c r="H70" s="74"/>
      <c r="I70" s="204"/>
      <c r="J70" s="74"/>
      <c r="K70" s="74"/>
      <c r="L70" s="72"/>
    </row>
    <row r="71" s="1" customFormat="1" ht="6.96" customHeight="1">
      <c r="B71" s="46"/>
      <c r="C71" s="74"/>
      <c r="D71" s="74"/>
      <c r="E71" s="74"/>
      <c r="F71" s="74"/>
      <c r="G71" s="74"/>
      <c r="H71" s="74"/>
      <c r="I71" s="204"/>
      <c r="J71" s="74"/>
      <c r="K71" s="74"/>
      <c r="L71" s="72"/>
    </row>
    <row r="72" s="1" customFormat="1" ht="14.4" customHeight="1">
      <c r="B72" s="46"/>
      <c r="C72" s="76" t="s">
        <v>18</v>
      </c>
      <c r="D72" s="74"/>
      <c r="E72" s="74"/>
      <c r="F72" s="74"/>
      <c r="G72" s="74"/>
      <c r="H72" s="74"/>
      <c r="I72" s="204"/>
      <c r="J72" s="74"/>
      <c r="K72" s="74"/>
      <c r="L72" s="72"/>
    </row>
    <row r="73" s="1" customFormat="1" ht="16.5" customHeight="1">
      <c r="B73" s="46"/>
      <c r="C73" s="74"/>
      <c r="D73" s="74"/>
      <c r="E73" s="205" t="str">
        <f>E7</f>
        <v>Oprava SZZ Děčín východ horní nádraží 1.změna</v>
      </c>
      <c r="F73" s="76"/>
      <c r="G73" s="76"/>
      <c r="H73" s="76"/>
      <c r="I73" s="204"/>
      <c r="J73" s="74"/>
      <c r="K73" s="74"/>
      <c r="L73" s="72"/>
    </row>
    <row r="74">
      <c r="B74" s="28"/>
      <c r="C74" s="76" t="s">
        <v>264</v>
      </c>
      <c r="D74" s="206"/>
      <c r="E74" s="206"/>
      <c r="F74" s="206"/>
      <c r="G74" s="206"/>
      <c r="H74" s="206"/>
      <c r="I74" s="149"/>
      <c r="J74" s="206"/>
      <c r="K74" s="206"/>
      <c r="L74" s="207"/>
    </row>
    <row r="75" s="1" customFormat="1" ht="16.5" customHeight="1">
      <c r="B75" s="46"/>
      <c r="C75" s="74"/>
      <c r="D75" s="74"/>
      <c r="E75" s="205" t="s">
        <v>2516</v>
      </c>
      <c r="F75" s="74"/>
      <c r="G75" s="74"/>
      <c r="H75" s="74"/>
      <c r="I75" s="204"/>
      <c r="J75" s="74"/>
      <c r="K75" s="74"/>
      <c r="L75" s="72"/>
    </row>
    <row r="76" s="1" customFormat="1" ht="14.4" customHeight="1">
      <c r="B76" s="46"/>
      <c r="C76" s="76" t="s">
        <v>266</v>
      </c>
      <c r="D76" s="74"/>
      <c r="E76" s="74"/>
      <c r="F76" s="74"/>
      <c r="G76" s="74"/>
      <c r="H76" s="74"/>
      <c r="I76" s="204"/>
      <c r="J76" s="74"/>
      <c r="K76" s="74"/>
      <c r="L76" s="72"/>
    </row>
    <row r="77" s="1" customFormat="1" ht="17.25" customHeight="1">
      <c r="B77" s="46"/>
      <c r="C77" s="74"/>
      <c r="D77" s="74"/>
      <c r="E77" s="82" t="str">
        <f>E11</f>
        <v>SO 02.1 - Staniční koleje 101,103 - svršek a spodek - ÚOŽI</v>
      </c>
      <c r="F77" s="74"/>
      <c r="G77" s="74"/>
      <c r="H77" s="74"/>
      <c r="I77" s="204"/>
      <c r="J77" s="74"/>
      <c r="K77" s="74"/>
      <c r="L77" s="72"/>
    </row>
    <row r="78" s="1" customFormat="1" ht="6.96" customHeight="1">
      <c r="B78" s="46"/>
      <c r="C78" s="74"/>
      <c r="D78" s="74"/>
      <c r="E78" s="74"/>
      <c r="F78" s="74"/>
      <c r="G78" s="74"/>
      <c r="H78" s="74"/>
      <c r="I78" s="204"/>
      <c r="J78" s="74"/>
      <c r="K78" s="74"/>
      <c r="L78" s="72"/>
    </row>
    <row r="79" s="1" customFormat="1" ht="18" customHeight="1">
      <c r="B79" s="46"/>
      <c r="C79" s="76" t="s">
        <v>23</v>
      </c>
      <c r="D79" s="74"/>
      <c r="E79" s="74"/>
      <c r="F79" s="209" t="str">
        <f>F14</f>
        <v>Děčín východ</v>
      </c>
      <c r="G79" s="74"/>
      <c r="H79" s="74"/>
      <c r="I79" s="210" t="s">
        <v>25</v>
      </c>
      <c r="J79" s="85" t="str">
        <f>IF(J14="","",J14)</f>
        <v>24. 8. 2018</v>
      </c>
      <c r="K79" s="74"/>
      <c r="L79" s="72"/>
    </row>
    <row r="80" s="1" customFormat="1" ht="6.96" customHeight="1">
      <c r="B80" s="46"/>
      <c r="C80" s="74"/>
      <c r="D80" s="74"/>
      <c r="E80" s="74"/>
      <c r="F80" s="74"/>
      <c r="G80" s="74"/>
      <c r="H80" s="74"/>
      <c r="I80" s="204"/>
      <c r="J80" s="74"/>
      <c r="K80" s="74"/>
      <c r="L80" s="72"/>
    </row>
    <row r="81" s="1" customFormat="1">
      <c r="B81" s="46"/>
      <c r="C81" s="76" t="s">
        <v>27</v>
      </c>
      <c r="D81" s="74"/>
      <c r="E81" s="74"/>
      <c r="F81" s="209" t="str">
        <f>E17</f>
        <v xml:space="preserve"> </v>
      </c>
      <c r="G81" s="74"/>
      <c r="H81" s="74"/>
      <c r="I81" s="210" t="s">
        <v>32</v>
      </c>
      <c r="J81" s="209" t="str">
        <f>E23</f>
        <v xml:space="preserve"> </v>
      </c>
      <c r="K81" s="74"/>
      <c r="L81" s="72"/>
    </row>
    <row r="82" s="1" customFormat="1" ht="14.4" customHeight="1">
      <c r="B82" s="46"/>
      <c r="C82" s="76" t="s">
        <v>30</v>
      </c>
      <c r="D82" s="74"/>
      <c r="E82" s="74"/>
      <c r="F82" s="209" t="str">
        <f>IF(E20="","",E20)</f>
        <v/>
      </c>
      <c r="G82" s="74"/>
      <c r="H82" s="74"/>
      <c r="I82" s="204"/>
      <c r="J82" s="74"/>
      <c r="K82" s="74"/>
      <c r="L82" s="72"/>
    </row>
    <row r="83" s="1" customFormat="1" ht="10.32" customHeight="1">
      <c r="B83" s="46"/>
      <c r="C83" s="74"/>
      <c r="D83" s="74"/>
      <c r="E83" s="74"/>
      <c r="F83" s="74"/>
      <c r="G83" s="74"/>
      <c r="H83" s="74"/>
      <c r="I83" s="204"/>
      <c r="J83" s="74"/>
      <c r="K83" s="74"/>
      <c r="L83" s="72"/>
    </row>
    <row r="84" s="10" customFormat="1" ht="29.28" customHeight="1">
      <c r="B84" s="211"/>
      <c r="C84" s="212" t="s">
        <v>283</v>
      </c>
      <c r="D84" s="213" t="s">
        <v>55</v>
      </c>
      <c r="E84" s="213" t="s">
        <v>51</v>
      </c>
      <c r="F84" s="213" t="s">
        <v>284</v>
      </c>
      <c r="G84" s="213" t="s">
        <v>285</v>
      </c>
      <c r="H84" s="213" t="s">
        <v>286</v>
      </c>
      <c r="I84" s="214" t="s">
        <v>287</v>
      </c>
      <c r="J84" s="213" t="s">
        <v>273</v>
      </c>
      <c r="K84" s="215" t="s">
        <v>288</v>
      </c>
      <c r="L84" s="216"/>
      <c r="M84" s="102" t="s">
        <v>289</v>
      </c>
      <c r="N84" s="103" t="s">
        <v>40</v>
      </c>
      <c r="O84" s="103" t="s">
        <v>290</v>
      </c>
      <c r="P84" s="103" t="s">
        <v>291</v>
      </c>
      <c r="Q84" s="103" t="s">
        <v>292</v>
      </c>
      <c r="R84" s="103" t="s">
        <v>293</v>
      </c>
      <c r="S84" s="103" t="s">
        <v>294</v>
      </c>
      <c r="T84" s="104" t="s">
        <v>295</v>
      </c>
    </row>
    <row r="85" s="1" customFormat="1" ht="29.28" customHeight="1">
      <c r="B85" s="46"/>
      <c r="C85" s="108" t="s">
        <v>274</v>
      </c>
      <c r="D85" s="74"/>
      <c r="E85" s="74"/>
      <c r="F85" s="74"/>
      <c r="G85" s="74"/>
      <c r="H85" s="74"/>
      <c r="I85" s="204"/>
      <c r="J85" s="217">
        <f>BK85</f>
        <v>0</v>
      </c>
      <c r="K85" s="74"/>
      <c r="L85" s="72"/>
      <c r="M85" s="105"/>
      <c r="N85" s="106"/>
      <c r="O85" s="106"/>
      <c r="P85" s="218">
        <f>P86</f>
        <v>0</v>
      </c>
      <c r="Q85" s="106"/>
      <c r="R85" s="218">
        <f>R86</f>
        <v>7385.3562999999995</v>
      </c>
      <c r="S85" s="106"/>
      <c r="T85" s="219">
        <f>T86</f>
        <v>0</v>
      </c>
      <c r="AT85" s="24" t="s">
        <v>69</v>
      </c>
      <c r="AU85" s="24" t="s">
        <v>275</v>
      </c>
      <c r="BK85" s="220">
        <f>BK86</f>
        <v>0</v>
      </c>
    </row>
    <row r="86" s="11" customFormat="1" ht="37.44001" customHeight="1">
      <c r="B86" s="221"/>
      <c r="C86" s="222"/>
      <c r="D86" s="223" t="s">
        <v>69</v>
      </c>
      <c r="E86" s="224" t="s">
        <v>296</v>
      </c>
      <c r="F86" s="224" t="s">
        <v>297</v>
      </c>
      <c r="G86" s="222"/>
      <c r="H86" s="222"/>
      <c r="I86" s="225"/>
      <c r="J86" s="226">
        <f>BK86</f>
        <v>0</v>
      </c>
      <c r="K86" s="222"/>
      <c r="L86" s="227"/>
      <c r="M86" s="228"/>
      <c r="N86" s="229"/>
      <c r="O86" s="229"/>
      <c r="P86" s="230">
        <f>P87+SUM(P88:P218)+P271</f>
        <v>0</v>
      </c>
      <c r="Q86" s="229"/>
      <c r="R86" s="230">
        <f>R87+SUM(R88:R218)+R271</f>
        <v>7385.3562999999995</v>
      </c>
      <c r="S86" s="229"/>
      <c r="T86" s="231">
        <f>T87+SUM(T88:T218)+T271</f>
        <v>0</v>
      </c>
      <c r="AR86" s="232" t="s">
        <v>16</v>
      </c>
      <c r="AT86" s="233" t="s">
        <v>69</v>
      </c>
      <c r="AU86" s="233" t="s">
        <v>70</v>
      </c>
      <c r="AY86" s="232" t="s">
        <v>298</v>
      </c>
      <c r="BK86" s="234">
        <f>BK87+SUM(BK88:BK218)+BK271</f>
        <v>0</v>
      </c>
    </row>
    <row r="87" s="1" customFormat="1" ht="63.75" customHeight="1">
      <c r="B87" s="46"/>
      <c r="C87" s="237" t="s">
        <v>16</v>
      </c>
      <c r="D87" s="237" t="s">
        <v>300</v>
      </c>
      <c r="E87" s="238" t="s">
        <v>2520</v>
      </c>
      <c r="F87" s="239" t="s">
        <v>2521</v>
      </c>
      <c r="G87" s="240" t="s">
        <v>1954</v>
      </c>
      <c r="H87" s="241">
        <v>1002</v>
      </c>
      <c r="I87" s="242"/>
      <c r="J87" s="243">
        <f>ROUND(I87*H87,2)</f>
        <v>0</v>
      </c>
      <c r="K87" s="239" t="s">
        <v>403</v>
      </c>
      <c r="L87" s="72"/>
      <c r="M87" s="244" t="s">
        <v>21</v>
      </c>
      <c r="N87" s="245" t="s">
        <v>41</v>
      </c>
      <c r="O87" s="47"/>
      <c r="P87" s="246">
        <f>O87*H87</f>
        <v>0</v>
      </c>
      <c r="Q87" s="246">
        <v>0</v>
      </c>
      <c r="R87" s="246">
        <f>Q87*H87</f>
        <v>0</v>
      </c>
      <c r="S87" s="246">
        <v>0</v>
      </c>
      <c r="T87" s="247">
        <f>S87*H87</f>
        <v>0</v>
      </c>
      <c r="AR87" s="24" t="s">
        <v>90</v>
      </c>
      <c r="AT87" s="24" t="s">
        <v>300</v>
      </c>
      <c r="AU87" s="24" t="s">
        <v>16</v>
      </c>
      <c r="AY87" s="24" t="s">
        <v>298</v>
      </c>
      <c r="BE87" s="248">
        <f>IF(N87="základní",J87,0)</f>
        <v>0</v>
      </c>
      <c r="BF87" s="248">
        <f>IF(N87="snížená",J87,0)</f>
        <v>0</v>
      </c>
      <c r="BG87" s="248">
        <f>IF(N87="zákl. přenesená",J87,0)</f>
        <v>0</v>
      </c>
      <c r="BH87" s="248">
        <f>IF(N87="sníž. přenesená",J87,0)</f>
        <v>0</v>
      </c>
      <c r="BI87" s="248">
        <f>IF(N87="nulová",J87,0)</f>
        <v>0</v>
      </c>
      <c r="BJ87" s="24" t="s">
        <v>16</v>
      </c>
      <c r="BK87" s="248">
        <f>ROUND(I87*H87,2)</f>
        <v>0</v>
      </c>
      <c r="BL87" s="24" t="s">
        <v>90</v>
      </c>
      <c r="BM87" s="24" t="s">
        <v>2522</v>
      </c>
    </row>
    <row r="88" s="1" customFormat="1">
      <c r="B88" s="46"/>
      <c r="C88" s="74"/>
      <c r="D88" s="251" t="s">
        <v>2523</v>
      </c>
      <c r="E88" s="74"/>
      <c r="F88" s="282" t="s">
        <v>2524</v>
      </c>
      <c r="G88" s="74"/>
      <c r="H88" s="74"/>
      <c r="I88" s="204"/>
      <c r="J88" s="74"/>
      <c r="K88" s="74"/>
      <c r="L88" s="72"/>
      <c r="M88" s="283"/>
      <c r="N88" s="47"/>
      <c r="O88" s="47"/>
      <c r="P88" s="47"/>
      <c r="Q88" s="47"/>
      <c r="R88" s="47"/>
      <c r="S88" s="47"/>
      <c r="T88" s="95"/>
      <c r="AT88" s="24" t="s">
        <v>2523</v>
      </c>
      <c r="AU88" s="24" t="s">
        <v>16</v>
      </c>
    </row>
    <row r="89" s="12" customFormat="1">
      <c r="B89" s="249"/>
      <c r="C89" s="250"/>
      <c r="D89" s="251" t="s">
        <v>306</v>
      </c>
      <c r="E89" s="252" t="s">
        <v>21</v>
      </c>
      <c r="F89" s="253" t="s">
        <v>2525</v>
      </c>
      <c r="G89" s="250"/>
      <c r="H89" s="254">
        <v>1002</v>
      </c>
      <c r="I89" s="255"/>
      <c r="J89" s="250"/>
      <c r="K89" s="250"/>
      <c r="L89" s="256"/>
      <c r="M89" s="257"/>
      <c r="N89" s="258"/>
      <c r="O89" s="258"/>
      <c r="P89" s="258"/>
      <c r="Q89" s="258"/>
      <c r="R89" s="258"/>
      <c r="S89" s="258"/>
      <c r="T89" s="259"/>
      <c r="AT89" s="260" t="s">
        <v>306</v>
      </c>
      <c r="AU89" s="260" t="s">
        <v>16</v>
      </c>
      <c r="AV89" s="12" t="s">
        <v>78</v>
      </c>
      <c r="AW89" s="12" t="s">
        <v>33</v>
      </c>
      <c r="AX89" s="12" t="s">
        <v>16</v>
      </c>
      <c r="AY89" s="260" t="s">
        <v>298</v>
      </c>
    </row>
    <row r="90" s="1" customFormat="1" ht="51" customHeight="1">
      <c r="B90" s="46"/>
      <c r="C90" s="237" t="s">
        <v>78</v>
      </c>
      <c r="D90" s="237" t="s">
        <v>300</v>
      </c>
      <c r="E90" s="238" t="s">
        <v>2526</v>
      </c>
      <c r="F90" s="239" t="s">
        <v>2527</v>
      </c>
      <c r="G90" s="240" t="s">
        <v>303</v>
      </c>
      <c r="H90" s="241">
        <v>50.100000000000001</v>
      </c>
      <c r="I90" s="242"/>
      <c r="J90" s="243">
        <f>ROUND(I90*H90,2)</f>
        <v>0</v>
      </c>
      <c r="K90" s="239" t="s">
        <v>403</v>
      </c>
      <c r="L90" s="72"/>
      <c r="M90" s="244" t="s">
        <v>21</v>
      </c>
      <c r="N90" s="245" t="s">
        <v>41</v>
      </c>
      <c r="O90" s="47"/>
      <c r="P90" s="246">
        <f>O90*H90</f>
        <v>0</v>
      </c>
      <c r="Q90" s="246">
        <v>0</v>
      </c>
      <c r="R90" s="246">
        <f>Q90*H90</f>
        <v>0</v>
      </c>
      <c r="S90" s="246">
        <v>0</v>
      </c>
      <c r="T90" s="247">
        <f>S90*H90</f>
        <v>0</v>
      </c>
      <c r="AR90" s="24" t="s">
        <v>90</v>
      </c>
      <c r="AT90" s="24" t="s">
        <v>300</v>
      </c>
      <c r="AU90" s="24" t="s">
        <v>16</v>
      </c>
      <c r="AY90" s="24" t="s">
        <v>298</v>
      </c>
      <c r="BE90" s="248">
        <f>IF(N90="základní",J90,0)</f>
        <v>0</v>
      </c>
      <c r="BF90" s="248">
        <f>IF(N90="snížená",J90,0)</f>
        <v>0</v>
      </c>
      <c r="BG90" s="248">
        <f>IF(N90="zákl. přenesená",J90,0)</f>
        <v>0</v>
      </c>
      <c r="BH90" s="248">
        <f>IF(N90="sníž. přenesená",J90,0)</f>
        <v>0</v>
      </c>
      <c r="BI90" s="248">
        <f>IF(N90="nulová",J90,0)</f>
        <v>0</v>
      </c>
      <c r="BJ90" s="24" t="s">
        <v>16</v>
      </c>
      <c r="BK90" s="248">
        <f>ROUND(I90*H90,2)</f>
        <v>0</v>
      </c>
      <c r="BL90" s="24" t="s">
        <v>90</v>
      </c>
      <c r="BM90" s="24" t="s">
        <v>2528</v>
      </c>
    </row>
    <row r="91" s="1" customFormat="1">
      <c r="B91" s="46"/>
      <c r="C91" s="74"/>
      <c r="D91" s="251" t="s">
        <v>2523</v>
      </c>
      <c r="E91" s="74"/>
      <c r="F91" s="282" t="s">
        <v>2529</v>
      </c>
      <c r="G91" s="74"/>
      <c r="H91" s="74"/>
      <c r="I91" s="204"/>
      <c r="J91" s="74"/>
      <c r="K91" s="74"/>
      <c r="L91" s="72"/>
      <c r="M91" s="283"/>
      <c r="N91" s="47"/>
      <c r="O91" s="47"/>
      <c r="P91" s="47"/>
      <c r="Q91" s="47"/>
      <c r="R91" s="47"/>
      <c r="S91" s="47"/>
      <c r="T91" s="95"/>
      <c r="AT91" s="24" t="s">
        <v>2523</v>
      </c>
      <c r="AU91" s="24" t="s">
        <v>16</v>
      </c>
    </row>
    <row r="92" s="12" customFormat="1">
      <c r="B92" s="249"/>
      <c r="C92" s="250"/>
      <c r="D92" s="251" t="s">
        <v>306</v>
      </c>
      <c r="E92" s="252" t="s">
        <v>21</v>
      </c>
      <c r="F92" s="253" t="s">
        <v>2530</v>
      </c>
      <c r="G92" s="250"/>
      <c r="H92" s="254">
        <v>50.100000000000001</v>
      </c>
      <c r="I92" s="255"/>
      <c r="J92" s="250"/>
      <c r="K92" s="250"/>
      <c r="L92" s="256"/>
      <c r="M92" s="257"/>
      <c r="N92" s="258"/>
      <c r="O92" s="258"/>
      <c r="P92" s="258"/>
      <c r="Q92" s="258"/>
      <c r="R92" s="258"/>
      <c r="S92" s="258"/>
      <c r="T92" s="259"/>
      <c r="AT92" s="260" t="s">
        <v>306</v>
      </c>
      <c r="AU92" s="260" t="s">
        <v>16</v>
      </c>
      <c r="AV92" s="12" t="s">
        <v>78</v>
      </c>
      <c r="AW92" s="12" t="s">
        <v>33</v>
      </c>
      <c r="AX92" s="12" t="s">
        <v>16</v>
      </c>
      <c r="AY92" s="260" t="s">
        <v>298</v>
      </c>
    </row>
    <row r="93" s="1" customFormat="1" ht="51" customHeight="1">
      <c r="B93" s="46"/>
      <c r="C93" s="237" t="s">
        <v>85</v>
      </c>
      <c r="D93" s="237" t="s">
        <v>300</v>
      </c>
      <c r="E93" s="238" t="s">
        <v>2531</v>
      </c>
      <c r="F93" s="239" t="s">
        <v>2532</v>
      </c>
      <c r="G93" s="240" t="s">
        <v>303</v>
      </c>
      <c r="H93" s="241">
        <v>1419.7000000000001</v>
      </c>
      <c r="I93" s="242"/>
      <c r="J93" s="243">
        <f>ROUND(I93*H93,2)</f>
        <v>0</v>
      </c>
      <c r="K93" s="239" t="s">
        <v>403</v>
      </c>
      <c r="L93" s="72"/>
      <c r="M93" s="244" t="s">
        <v>21</v>
      </c>
      <c r="N93" s="245" t="s">
        <v>41</v>
      </c>
      <c r="O93" s="47"/>
      <c r="P93" s="246">
        <f>O93*H93</f>
        <v>0</v>
      </c>
      <c r="Q93" s="246">
        <v>0</v>
      </c>
      <c r="R93" s="246">
        <f>Q93*H93</f>
        <v>0</v>
      </c>
      <c r="S93" s="246">
        <v>0</v>
      </c>
      <c r="T93" s="247">
        <f>S93*H93</f>
        <v>0</v>
      </c>
      <c r="AR93" s="24" t="s">
        <v>90</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90</v>
      </c>
      <c r="BM93" s="24" t="s">
        <v>2533</v>
      </c>
    </row>
    <row r="94" s="1" customFormat="1">
      <c r="B94" s="46"/>
      <c r="C94" s="74"/>
      <c r="D94" s="251" t="s">
        <v>2523</v>
      </c>
      <c r="E94" s="74"/>
      <c r="F94" s="282" t="s">
        <v>2534</v>
      </c>
      <c r="G94" s="74"/>
      <c r="H94" s="74"/>
      <c r="I94" s="204"/>
      <c r="J94" s="74"/>
      <c r="K94" s="74"/>
      <c r="L94" s="72"/>
      <c r="M94" s="283"/>
      <c r="N94" s="47"/>
      <c r="O94" s="47"/>
      <c r="P94" s="47"/>
      <c r="Q94" s="47"/>
      <c r="R94" s="47"/>
      <c r="S94" s="47"/>
      <c r="T94" s="95"/>
      <c r="AT94" s="24" t="s">
        <v>2523</v>
      </c>
      <c r="AU94" s="24" t="s">
        <v>16</v>
      </c>
    </row>
    <row r="95" s="13" customFormat="1">
      <c r="B95" s="261"/>
      <c r="C95" s="262"/>
      <c r="D95" s="251" t="s">
        <v>306</v>
      </c>
      <c r="E95" s="263" t="s">
        <v>21</v>
      </c>
      <c r="F95" s="264" t="s">
        <v>2535</v>
      </c>
      <c r="G95" s="262"/>
      <c r="H95" s="263" t="s">
        <v>21</v>
      </c>
      <c r="I95" s="265"/>
      <c r="J95" s="262"/>
      <c r="K95" s="262"/>
      <c r="L95" s="266"/>
      <c r="M95" s="267"/>
      <c r="N95" s="268"/>
      <c r="O95" s="268"/>
      <c r="P95" s="268"/>
      <c r="Q95" s="268"/>
      <c r="R95" s="268"/>
      <c r="S95" s="268"/>
      <c r="T95" s="269"/>
      <c r="AT95" s="270" t="s">
        <v>306</v>
      </c>
      <c r="AU95" s="270" t="s">
        <v>16</v>
      </c>
      <c r="AV95" s="13" t="s">
        <v>16</v>
      </c>
      <c r="AW95" s="13" t="s">
        <v>33</v>
      </c>
      <c r="AX95" s="13" t="s">
        <v>70</v>
      </c>
      <c r="AY95" s="270" t="s">
        <v>298</v>
      </c>
    </row>
    <row r="96" s="12" customFormat="1">
      <c r="B96" s="249"/>
      <c r="C96" s="250"/>
      <c r="D96" s="251" t="s">
        <v>306</v>
      </c>
      <c r="E96" s="252" t="s">
        <v>21</v>
      </c>
      <c r="F96" s="253" t="s">
        <v>2536</v>
      </c>
      <c r="G96" s="250"/>
      <c r="H96" s="254">
        <v>99.700000000000003</v>
      </c>
      <c r="I96" s="255"/>
      <c r="J96" s="250"/>
      <c r="K96" s="250"/>
      <c r="L96" s="256"/>
      <c r="M96" s="257"/>
      <c r="N96" s="258"/>
      <c r="O96" s="258"/>
      <c r="P96" s="258"/>
      <c r="Q96" s="258"/>
      <c r="R96" s="258"/>
      <c r="S96" s="258"/>
      <c r="T96" s="259"/>
      <c r="AT96" s="260" t="s">
        <v>306</v>
      </c>
      <c r="AU96" s="260" t="s">
        <v>16</v>
      </c>
      <c r="AV96" s="12" t="s">
        <v>78</v>
      </c>
      <c r="AW96" s="12" t="s">
        <v>33</v>
      </c>
      <c r="AX96" s="12" t="s">
        <v>70</v>
      </c>
      <c r="AY96" s="260" t="s">
        <v>298</v>
      </c>
    </row>
    <row r="97" s="13" customFormat="1">
      <c r="B97" s="261"/>
      <c r="C97" s="262"/>
      <c r="D97" s="251" t="s">
        <v>306</v>
      </c>
      <c r="E97" s="263" t="s">
        <v>21</v>
      </c>
      <c r="F97" s="264" t="s">
        <v>2537</v>
      </c>
      <c r="G97" s="262"/>
      <c r="H97" s="263" t="s">
        <v>21</v>
      </c>
      <c r="I97" s="265"/>
      <c r="J97" s="262"/>
      <c r="K97" s="262"/>
      <c r="L97" s="266"/>
      <c r="M97" s="267"/>
      <c r="N97" s="268"/>
      <c r="O97" s="268"/>
      <c r="P97" s="268"/>
      <c r="Q97" s="268"/>
      <c r="R97" s="268"/>
      <c r="S97" s="268"/>
      <c r="T97" s="269"/>
      <c r="AT97" s="270" t="s">
        <v>306</v>
      </c>
      <c r="AU97" s="270" t="s">
        <v>16</v>
      </c>
      <c r="AV97" s="13" t="s">
        <v>16</v>
      </c>
      <c r="AW97" s="13" t="s">
        <v>33</v>
      </c>
      <c r="AX97" s="13" t="s">
        <v>70</v>
      </c>
      <c r="AY97" s="270" t="s">
        <v>298</v>
      </c>
    </row>
    <row r="98" s="12" customFormat="1">
      <c r="B98" s="249"/>
      <c r="C98" s="250"/>
      <c r="D98" s="251" t="s">
        <v>306</v>
      </c>
      <c r="E98" s="252" t="s">
        <v>21</v>
      </c>
      <c r="F98" s="253" t="s">
        <v>2538</v>
      </c>
      <c r="G98" s="250"/>
      <c r="H98" s="254">
        <v>721.60000000000002</v>
      </c>
      <c r="I98" s="255"/>
      <c r="J98" s="250"/>
      <c r="K98" s="250"/>
      <c r="L98" s="256"/>
      <c r="M98" s="257"/>
      <c r="N98" s="258"/>
      <c r="O98" s="258"/>
      <c r="P98" s="258"/>
      <c r="Q98" s="258"/>
      <c r="R98" s="258"/>
      <c r="S98" s="258"/>
      <c r="T98" s="259"/>
      <c r="AT98" s="260" t="s">
        <v>306</v>
      </c>
      <c r="AU98" s="260" t="s">
        <v>16</v>
      </c>
      <c r="AV98" s="12" t="s">
        <v>78</v>
      </c>
      <c r="AW98" s="12" t="s">
        <v>33</v>
      </c>
      <c r="AX98" s="12" t="s">
        <v>70</v>
      </c>
      <c r="AY98" s="260" t="s">
        <v>298</v>
      </c>
    </row>
    <row r="99" s="13" customFormat="1">
      <c r="B99" s="261"/>
      <c r="C99" s="262"/>
      <c r="D99" s="251" t="s">
        <v>306</v>
      </c>
      <c r="E99" s="263" t="s">
        <v>21</v>
      </c>
      <c r="F99" s="264" t="s">
        <v>2539</v>
      </c>
      <c r="G99" s="262"/>
      <c r="H99" s="263" t="s">
        <v>21</v>
      </c>
      <c r="I99" s="265"/>
      <c r="J99" s="262"/>
      <c r="K99" s="262"/>
      <c r="L99" s="266"/>
      <c r="M99" s="267"/>
      <c r="N99" s="268"/>
      <c r="O99" s="268"/>
      <c r="P99" s="268"/>
      <c r="Q99" s="268"/>
      <c r="R99" s="268"/>
      <c r="S99" s="268"/>
      <c r="T99" s="269"/>
      <c r="AT99" s="270" t="s">
        <v>306</v>
      </c>
      <c r="AU99" s="270" t="s">
        <v>16</v>
      </c>
      <c r="AV99" s="13" t="s">
        <v>16</v>
      </c>
      <c r="AW99" s="13" t="s">
        <v>33</v>
      </c>
      <c r="AX99" s="13" t="s">
        <v>70</v>
      </c>
      <c r="AY99" s="270" t="s">
        <v>298</v>
      </c>
    </row>
    <row r="100" s="12" customFormat="1">
      <c r="B100" s="249"/>
      <c r="C100" s="250"/>
      <c r="D100" s="251" t="s">
        <v>306</v>
      </c>
      <c r="E100" s="252" t="s">
        <v>21</v>
      </c>
      <c r="F100" s="253" t="s">
        <v>2540</v>
      </c>
      <c r="G100" s="250"/>
      <c r="H100" s="254">
        <v>598.39999999999998</v>
      </c>
      <c r="I100" s="255"/>
      <c r="J100" s="250"/>
      <c r="K100" s="250"/>
      <c r="L100" s="256"/>
      <c r="M100" s="257"/>
      <c r="N100" s="258"/>
      <c r="O100" s="258"/>
      <c r="P100" s="258"/>
      <c r="Q100" s="258"/>
      <c r="R100" s="258"/>
      <c r="S100" s="258"/>
      <c r="T100" s="259"/>
      <c r="AT100" s="260" t="s">
        <v>306</v>
      </c>
      <c r="AU100" s="260" t="s">
        <v>16</v>
      </c>
      <c r="AV100" s="12" t="s">
        <v>78</v>
      </c>
      <c r="AW100" s="12" t="s">
        <v>33</v>
      </c>
      <c r="AX100" s="12" t="s">
        <v>70</v>
      </c>
      <c r="AY100" s="260" t="s">
        <v>298</v>
      </c>
    </row>
    <row r="101" s="14" customFormat="1">
      <c r="B101" s="271"/>
      <c r="C101" s="272"/>
      <c r="D101" s="251" t="s">
        <v>306</v>
      </c>
      <c r="E101" s="273" t="s">
        <v>21</v>
      </c>
      <c r="F101" s="274" t="s">
        <v>309</v>
      </c>
      <c r="G101" s="272"/>
      <c r="H101" s="275">
        <v>1419.7000000000001</v>
      </c>
      <c r="I101" s="276"/>
      <c r="J101" s="272"/>
      <c r="K101" s="272"/>
      <c r="L101" s="277"/>
      <c r="M101" s="278"/>
      <c r="N101" s="279"/>
      <c r="O101" s="279"/>
      <c r="P101" s="279"/>
      <c r="Q101" s="279"/>
      <c r="R101" s="279"/>
      <c r="S101" s="279"/>
      <c r="T101" s="280"/>
      <c r="AT101" s="281" t="s">
        <v>306</v>
      </c>
      <c r="AU101" s="281" t="s">
        <v>16</v>
      </c>
      <c r="AV101" s="14" t="s">
        <v>90</v>
      </c>
      <c r="AW101" s="14" t="s">
        <v>33</v>
      </c>
      <c r="AX101" s="14" t="s">
        <v>16</v>
      </c>
      <c r="AY101" s="281" t="s">
        <v>298</v>
      </c>
    </row>
    <row r="102" s="1" customFormat="1" ht="89.25" customHeight="1">
      <c r="B102" s="46"/>
      <c r="C102" s="237" t="s">
        <v>90</v>
      </c>
      <c r="D102" s="237" t="s">
        <v>300</v>
      </c>
      <c r="E102" s="238" t="s">
        <v>2541</v>
      </c>
      <c r="F102" s="239" t="s">
        <v>2542</v>
      </c>
      <c r="G102" s="240" t="s">
        <v>303</v>
      </c>
      <c r="H102" s="241">
        <v>990</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90</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90</v>
      </c>
      <c r="BM102" s="24" t="s">
        <v>2543</v>
      </c>
    </row>
    <row r="103" s="1" customFormat="1">
      <c r="B103" s="46"/>
      <c r="C103" s="74"/>
      <c r="D103" s="251" t="s">
        <v>2523</v>
      </c>
      <c r="E103" s="74"/>
      <c r="F103" s="282" t="s">
        <v>2544</v>
      </c>
      <c r="G103" s="74"/>
      <c r="H103" s="74"/>
      <c r="I103" s="204"/>
      <c r="J103" s="74"/>
      <c r="K103" s="74"/>
      <c r="L103" s="72"/>
      <c r="M103" s="283"/>
      <c r="N103" s="47"/>
      <c r="O103" s="47"/>
      <c r="P103" s="47"/>
      <c r="Q103" s="47"/>
      <c r="R103" s="47"/>
      <c r="S103" s="47"/>
      <c r="T103" s="95"/>
      <c r="AT103" s="24" t="s">
        <v>2523</v>
      </c>
      <c r="AU103" s="24" t="s">
        <v>16</v>
      </c>
    </row>
    <row r="104" s="12" customFormat="1">
      <c r="B104" s="249"/>
      <c r="C104" s="250"/>
      <c r="D104" s="251" t="s">
        <v>306</v>
      </c>
      <c r="E104" s="252" t="s">
        <v>21</v>
      </c>
      <c r="F104" s="253" t="s">
        <v>2545</v>
      </c>
      <c r="G104" s="250"/>
      <c r="H104" s="254">
        <v>990</v>
      </c>
      <c r="I104" s="255"/>
      <c r="J104" s="250"/>
      <c r="K104" s="250"/>
      <c r="L104" s="256"/>
      <c r="M104" s="257"/>
      <c r="N104" s="258"/>
      <c r="O104" s="258"/>
      <c r="P104" s="258"/>
      <c r="Q104" s="258"/>
      <c r="R104" s="258"/>
      <c r="S104" s="258"/>
      <c r="T104" s="259"/>
      <c r="AT104" s="260" t="s">
        <v>306</v>
      </c>
      <c r="AU104" s="260" t="s">
        <v>16</v>
      </c>
      <c r="AV104" s="12" t="s">
        <v>78</v>
      </c>
      <c r="AW104" s="12" t="s">
        <v>33</v>
      </c>
      <c r="AX104" s="12" t="s">
        <v>16</v>
      </c>
      <c r="AY104" s="260" t="s">
        <v>298</v>
      </c>
    </row>
    <row r="105" s="1" customFormat="1" ht="51" customHeight="1">
      <c r="B105" s="46"/>
      <c r="C105" s="237" t="s">
        <v>328</v>
      </c>
      <c r="D105" s="237" t="s">
        <v>300</v>
      </c>
      <c r="E105" s="238" t="s">
        <v>2546</v>
      </c>
      <c r="F105" s="239" t="s">
        <v>2547</v>
      </c>
      <c r="G105" s="240" t="s">
        <v>1954</v>
      </c>
      <c r="H105" s="241">
        <v>4510</v>
      </c>
      <c r="I105" s="242"/>
      <c r="J105" s="243">
        <f>ROUND(I105*H105,2)</f>
        <v>0</v>
      </c>
      <c r="K105" s="239" t="s">
        <v>403</v>
      </c>
      <c r="L105" s="72"/>
      <c r="M105" s="244" t="s">
        <v>21</v>
      </c>
      <c r="N105" s="245" t="s">
        <v>41</v>
      </c>
      <c r="O105" s="47"/>
      <c r="P105" s="246">
        <f>O105*H105</f>
        <v>0</v>
      </c>
      <c r="Q105" s="246">
        <v>0</v>
      </c>
      <c r="R105" s="246">
        <f>Q105*H105</f>
        <v>0</v>
      </c>
      <c r="S105" s="246">
        <v>0</v>
      </c>
      <c r="T105" s="247">
        <f>S105*H105</f>
        <v>0</v>
      </c>
      <c r="AR105" s="24" t="s">
        <v>90</v>
      </c>
      <c r="AT105" s="24" t="s">
        <v>300</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90</v>
      </c>
      <c r="BM105" s="24" t="s">
        <v>2548</v>
      </c>
    </row>
    <row r="106" s="1" customFormat="1">
      <c r="B106" s="46"/>
      <c r="C106" s="74"/>
      <c r="D106" s="251" t="s">
        <v>2523</v>
      </c>
      <c r="E106" s="74"/>
      <c r="F106" s="282" t="s">
        <v>2549</v>
      </c>
      <c r="G106" s="74"/>
      <c r="H106" s="74"/>
      <c r="I106" s="204"/>
      <c r="J106" s="74"/>
      <c r="K106" s="74"/>
      <c r="L106" s="72"/>
      <c r="M106" s="283"/>
      <c r="N106" s="47"/>
      <c r="O106" s="47"/>
      <c r="P106" s="47"/>
      <c r="Q106" s="47"/>
      <c r="R106" s="47"/>
      <c r="S106" s="47"/>
      <c r="T106" s="95"/>
      <c r="AT106" s="24" t="s">
        <v>2523</v>
      </c>
      <c r="AU106" s="24" t="s">
        <v>16</v>
      </c>
    </row>
    <row r="107" s="12" customFormat="1">
      <c r="B107" s="249"/>
      <c r="C107" s="250"/>
      <c r="D107" s="251" t="s">
        <v>306</v>
      </c>
      <c r="E107" s="252" t="s">
        <v>21</v>
      </c>
      <c r="F107" s="253" t="s">
        <v>2550</v>
      </c>
      <c r="G107" s="250"/>
      <c r="H107" s="254">
        <v>4510</v>
      </c>
      <c r="I107" s="255"/>
      <c r="J107" s="250"/>
      <c r="K107" s="250"/>
      <c r="L107" s="256"/>
      <c r="M107" s="257"/>
      <c r="N107" s="258"/>
      <c r="O107" s="258"/>
      <c r="P107" s="258"/>
      <c r="Q107" s="258"/>
      <c r="R107" s="258"/>
      <c r="S107" s="258"/>
      <c r="T107" s="259"/>
      <c r="AT107" s="260" t="s">
        <v>306</v>
      </c>
      <c r="AU107" s="260" t="s">
        <v>16</v>
      </c>
      <c r="AV107" s="12" t="s">
        <v>78</v>
      </c>
      <c r="AW107" s="12" t="s">
        <v>33</v>
      </c>
      <c r="AX107" s="12" t="s">
        <v>16</v>
      </c>
      <c r="AY107" s="260" t="s">
        <v>298</v>
      </c>
    </row>
    <row r="108" s="1" customFormat="1" ht="51" customHeight="1">
      <c r="B108" s="46"/>
      <c r="C108" s="237" t="s">
        <v>332</v>
      </c>
      <c r="D108" s="237" t="s">
        <v>300</v>
      </c>
      <c r="E108" s="238" t="s">
        <v>2551</v>
      </c>
      <c r="F108" s="239" t="s">
        <v>2552</v>
      </c>
      <c r="G108" s="240" t="s">
        <v>303</v>
      </c>
      <c r="H108" s="241">
        <v>660</v>
      </c>
      <c r="I108" s="242"/>
      <c r="J108" s="243">
        <f>ROUND(I108*H108,2)</f>
        <v>0</v>
      </c>
      <c r="K108" s="239" t="s">
        <v>403</v>
      </c>
      <c r="L108" s="72"/>
      <c r="M108" s="244" t="s">
        <v>21</v>
      </c>
      <c r="N108" s="245" t="s">
        <v>41</v>
      </c>
      <c r="O108" s="47"/>
      <c r="P108" s="246">
        <f>O108*H108</f>
        <v>0</v>
      </c>
      <c r="Q108" s="246">
        <v>0</v>
      </c>
      <c r="R108" s="246">
        <f>Q108*H108</f>
        <v>0</v>
      </c>
      <c r="S108" s="246">
        <v>0</v>
      </c>
      <c r="T108" s="247">
        <f>S108*H108</f>
        <v>0</v>
      </c>
      <c r="AR108" s="24" t="s">
        <v>90</v>
      </c>
      <c r="AT108" s="24" t="s">
        <v>300</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90</v>
      </c>
      <c r="BM108" s="24" t="s">
        <v>2553</v>
      </c>
    </row>
    <row r="109" s="1" customFormat="1">
      <c r="B109" s="46"/>
      <c r="C109" s="74"/>
      <c r="D109" s="251" t="s">
        <v>2523</v>
      </c>
      <c r="E109" s="74"/>
      <c r="F109" s="282" t="s">
        <v>2554</v>
      </c>
      <c r="G109" s="74"/>
      <c r="H109" s="74"/>
      <c r="I109" s="204"/>
      <c r="J109" s="74"/>
      <c r="K109" s="74"/>
      <c r="L109" s="72"/>
      <c r="M109" s="283"/>
      <c r="N109" s="47"/>
      <c r="O109" s="47"/>
      <c r="P109" s="47"/>
      <c r="Q109" s="47"/>
      <c r="R109" s="47"/>
      <c r="S109" s="47"/>
      <c r="T109" s="95"/>
      <c r="AT109" s="24" t="s">
        <v>2523</v>
      </c>
      <c r="AU109" s="24" t="s">
        <v>16</v>
      </c>
    </row>
    <row r="110" s="12" customFormat="1">
      <c r="B110" s="249"/>
      <c r="C110" s="250"/>
      <c r="D110" s="251" t="s">
        <v>306</v>
      </c>
      <c r="E110" s="252" t="s">
        <v>21</v>
      </c>
      <c r="F110" s="253" t="s">
        <v>2555</v>
      </c>
      <c r="G110" s="250"/>
      <c r="H110" s="254">
        <v>660</v>
      </c>
      <c r="I110" s="255"/>
      <c r="J110" s="250"/>
      <c r="K110" s="250"/>
      <c r="L110" s="256"/>
      <c r="M110" s="257"/>
      <c r="N110" s="258"/>
      <c r="O110" s="258"/>
      <c r="P110" s="258"/>
      <c r="Q110" s="258"/>
      <c r="R110" s="258"/>
      <c r="S110" s="258"/>
      <c r="T110" s="259"/>
      <c r="AT110" s="260" t="s">
        <v>306</v>
      </c>
      <c r="AU110" s="260" t="s">
        <v>16</v>
      </c>
      <c r="AV110" s="12" t="s">
        <v>78</v>
      </c>
      <c r="AW110" s="12" t="s">
        <v>33</v>
      </c>
      <c r="AX110" s="12" t="s">
        <v>16</v>
      </c>
      <c r="AY110" s="260" t="s">
        <v>298</v>
      </c>
    </row>
    <row r="111" s="1" customFormat="1" ht="38.25" customHeight="1">
      <c r="B111" s="46"/>
      <c r="C111" s="237" t="s">
        <v>338</v>
      </c>
      <c r="D111" s="237" t="s">
        <v>300</v>
      </c>
      <c r="E111" s="238" t="s">
        <v>2556</v>
      </c>
      <c r="F111" s="239" t="s">
        <v>2557</v>
      </c>
      <c r="G111" s="240" t="s">
        <v>341</v>
      </c>
      <c r="H111" s="241">
        <v>90</v>
      </c>
      <c r="I111" s="242"/>
      <c r="J111" s="243">
        <f>ROUND(I111*H111,2)</f>
        <v>0</v>
      </c>
      <c r="K111" s="239" t="s">
        <v>403</v>
      </c>
      <c r="L111" s="72"/>
      <c r="M111" s="244" t="s">
        <v>21</v>
      </c>
      <c r="N111" s="245" t="s">
        <v>41</v>
      </c>
      <c r="O111" s="47"/>
      <c r="P111" s="246">
        <f>O111*H111</f>
        <v>0</v>
      </c>
      <c r="Q111" s="246">
        <v>0</v>
      </c>
      <c r="R111" s="246">
        <f>Q111*H111</f>
        <v>0</v>
      </c>
      <c r="S111" s="246">
        <v>0</v>
      </c>
      <c r="T111" s="247">
        <f>S111*H111</f>
        <v>0</v>
      </c>
      <c r="AR111" s="24" t="s">
        <v>90</v>
      </c>
      <c r="AT111" s="24" t="s">
        <v>300</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90</v>
      </c>
      <c r="BM111" s="24" t="s">
        <v>2558</v>
      </c>
    </row>
    <row r="112" s="1" customFormat="1">
      <c r="B112" s="46"/>
      <c r="C112" s="74"/>
      <c r="D112" s="251" t="s">
        <v>2523</v>
      </c>
      <c r="E112" s="74"/>
      <c r="F112" s="282" t="s">
        <v>2559</v>
      </c>
      <c r="G112" s="74"/>
      <c r="H112" s="74"/>
      <c r="I112" s="204"/>
      <c r="J112" s="74"/>
      <c r="K112" s="74"/>
      <c r="L112" s="72"/>
      <c r="M112" s="283"/>
      <c r="N112" s="47"/>
      <c r="O112" s="47"/>
      <c r="P112" s="47"/>
      <c r="Q112" s="47"/>
      <c r="R112" s="47"/>
      <c r="S112" s="47"/>
      <c r="T112" s="95"/>
      <c r="AT112" s="24" t="s">
        <v>2523</v>
      </c>
      <c r="AU112" s="24" t="s">
        <v>16</v>
      </c>
    </row>
    <row r="113" s="12" customFormat="1">
      <c r="B113" s="249"/>
      <c r="C113" s="250"/>
      <c r="D113" s="251" t="s">
        <v>306</v>
      </c>
      <c r="E113" s="252" t="s">
        <v>21</v>
      </c>
      <c r="F113" s="253" t="s">
        <v>1206</v>
      </c>
      <c r="G113" s="250"/>
      <c r="H113" s="254">
        <v>90</v>
      </c>
      <c r="I113" s="255"/>
      <c r="J113" s="250"/>
      <c r="K113" s="250"/>
      <c r="L113" s="256"/>
      <c r="M113" s="257"/>
      <c r="N113" s="258"/>
      <c r="O113" s="258"/>
      <c r="P113" s="258"/>
      <c r="Q113" s="258"/>
      <c r="R113" s="258"/>
      <c r="S113" s="258"/>
      <c r="T113" s="259"/>
      <c r="AT113" s="260" t="s">
        <v>306</v>
      </c>
      <c r="AU113" s="260" t="s">
        <v>16</v>
      </c>
      <c r="AV113" s="12" t="s">
        <v>78</v>
      </c>
      <c r="AW113" s="12" t="s">
        <v>33</v>
      </c>
      <c r="AX113" s="12" t="s">
        <v>16</v>
      </c>
      <c r="AY113" s="260" t="s">
        <v>298</v>
      </c>
    </row>
    <row r="114" s="1" customFormat="1" ht="51" customHeight="1">
      <c r="B114" s="46"/>
      <c r="C114" s="237" t="s">
        <v>336</v>
      </c>
      <c r="D114" s="237" t="s">
        <v>300</v>
      </c>
      <c r="E114" s="238" t="s">
        <v>2560</v>
      </c>
      <c r="F114" s="239" t="s">
        <v>2561</v>
      </c>
      <c r="G114" s="240" t="s">
        <v>318</v>
      </c>
      <c r="H114" s="241">
        <v>99.700000000000003</v>
      </c>
      <c r="I114" s="242"/>
      <c r="J114" s="243">
        <f>ROUND(I114*H114,2)</f>
        <v>0</v>
      </c>
      <c r="K114" s="239" t="s">
        <v>403</v>
      </c>
      <c r="L114" s="72"/>
      <c r="M114" s="244" t="s">
        <v>21</v>
      </c>
      <c r="N114" s="245" t="s">
        <v>41</v>
      </c>
      <c r="O114" s="47"/>
      <c r="P114" s="246">
        <f>O114*H114</f>
        <v>0</v>
      </c>
      <c r="Q114" s="246">
        <v>0</v>
      </c>
      <c r="R114" s="246">
        <f>Q114*H114</f>
        <v>0</v>
      </c>
      <c r="S114" s="246">
        <v>0</v>
      </c>
      <c r="T114" s="247">
        <f>S114*H114</f>
        <v>0</v>
      </c>
      <c r="AR114" s="24" t="s">
        <v>90</v>
      </c>
      <c r="AT114" s="24" t="s">
        <v>300</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90</v>
      </c>
      <c r="BM114" s="24" t="s">
        <v>2562</v>
      </c>
    </row>
    <row r="115" s="1" customFormat="1">
      <c r="B115" s="46"/>
      <c r="C115" s="74"/>
      <c r="D115" s="251" t="s">
        <v>2523</v>
      </c>
      <c r="E115" s="74"/>
      <c r="F115" s="282" t="s">
        <v>2563</v>
      </c>
      <c r="G115" s="74"/>
      <c r="H115" s="74"/>
      <c r="I115" s="204"/>
      <c r="J115" s="74"/>
      <c r="K115" s="74"/>
      <c r="L115" s="72"/>
      <c r="M115" s="283"/>
      <c r="N115" s="47"/>
      <c r="O115" s="47"/>
      <c r="P115" s="47"/>
      <c r="Q115" s="47"/>
      <c r="R115" s="47"/>
      <c r="S115" s="47"/>
      <c r="T115" s="95"/>
      <c r="AT115" s="24" t="s">
        <v>2523</v>
      </c>
      <c r="AU115" s="24" t="s">
        <v>16</v>
      </c>
    </row>
    <row r="116" s="13" customFormat="1">
      <c r="B116" s="261"/>
      <c r="C116" s="262"/>
      <c r="D116" s="251" t="s">
        <v>306</v>
      </c>
      <c r="E116" s="263" t="s">
        <v>21</v>
      </c>
      <c r="F116" s="264" t="s">
        <v>2564</v>
      </c>
      <c r="G116" s="262"/>
      <c r="H116" s="263" t="s">
        <v>21</v>
      </c>
      <c r="I116" s="265"/>
      <c r="J116" s="262"/>
      <c r="K116" s="262"/>
      <c r="L116" s="266"/>
      <c r="M116" s="267"/>
      <c r="N116" s="268"/>
      <c r="O116" s="268"/>
      <c r="P116" s="268"/>
      <c r="Q116" s="268"/>
      <c r="R116" s="268"/>
      <c r="S116" s="268"/>
      <c r="T116" s="269"/>
      <c r="AT116" s="270" t="s">
        <v>306</v>
      </c>
      <c r="AU116" s="270" t="s">
        <v>16</v>
      </c>
      <c r="AV116" s="13" t="s">
        <v>16</v>
      </c>
      <c r="AW116" s="13" t="s">
        <v>33</v>
      </c>
      <c r="AX116" s="13" t="s">
        <v>70</v>
      </c>
      <c r="AY116" s="270" t="s">
        <v>298</v>
      </c>
    </row>
    <row r="117" s="12" customFormat="1">
      <c r="B117" s="249"/>
      <c r="C117" s="250"/>
      <c r="D117" s="251" t="s">
        <v>306</v>
      </c>
      <c r="E117" s="252" t="s">
        <v>21</v>
      </c>
      <c r="F117" s="253" t="s">
        <v>2536</v>
      </c>
      <c r="G117" s="250"/>
      <c r="H117" s="254">
        <v>99.700000000000003</v>
      </c>
      <c r="I117" s="255"/>
      <c r="J117" s="250"/>
      <c r="K117" s="250"/>
      <c r="L117" s="256"/>
      <c r="M117" s="257"/>
      <c r="N117" s="258"/>
      <c r="O117" s="258"/>
      <c r="P117" s="258"/>
      <c r="Q117" s="258"/>
      <c r="R117" s="258"/>
      <c r="S117" s="258"/>
      <c r="T117" s="259"/>
      <c r="AT117" s="260" t="s">
        <v>306</v>
      </c>
      <c r="AU117" s="260" t="s">
        <v>16</v>
      </c>
      <c r="AV117" s="12" t="s">
        <v>78</v>
      </c>
      <c r="AW117" s="12" t="s">
        <v>33</v>
      </c>
      <c r="AX117" s="12" t="s">
        <v>16</v>
      </c>
      <c r="AY117" s="260" t="s">
        <v>298</v>
      </c>
    </row>
    <row r="118" s="1" customFormat="1" ht="51" customHeight="1">
      <c r="B118" s="46"/>
      <c r="C118" s="237" t="s">
        <v>346</v>
      </c>
      <c r="D118" s="237" t="s">
        <v>300</v>
      </c>
      <c r="E118" s="238" t="s">
        <v>2565</v>
      </c>
      <c r="F118" s="239" t="s">
        <v>2566</v>
      </c>
      <c r="G118" s="240" t="s">
        <v>2438</v>
      </c>
      <c r="H118" s="241">
        <v>0.82499999999999996</v>
      </c>
      <c r="I118" s="242"/>
      <c r="J118" s="243">
        <f>ROUND(I118*H118,2)</f>
        <v>0</v>
      </c>
      <c r="K118" s="239" t="s">
        <v>403</v>
      </c>
      <c r="L118" s="72"/>
      <c r="M118" s="244" t="s">
        <v>21</v>
      </c>
      <c r="N118" s="245" t="s">
        <v>41</v>
      </c>
      <c r="O118" s="47"/>
      <c r="P118" s="246">
        <f>O118*H118</f>
        <v>0</v>
      </c>
      <c r="Q118" s="246">
        <v>0</v>
      </c>
      <c r="R118" s="246">
        <f>Q118*H118</f>
        <v>0</v>
      </c>
      <c r="S118" s="246">
        <v>0</v>
      </c>
      <c r="T118" s="247">
        <f>S118*H118</f>
        <v>0</v>
      </c>
      <c r="AR118" s="24" t="s">
        <v>90</v>
      </c>
      <c r="AT118" s="24" t="s">
        <v>300</v>
      </c>
      <c r="AU118" s="24" t="s">
        <v>16</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90</v>
      </c>
      <c r="BM118" s="24" t="s">
        <v>2567</v>
      </c>
    </row>
    <row r="119" s="1" customFormat="1">
      <c r="B119" s="46"/>
      <c r="C119" s="74"/>
      <c r="D119" s="251" t="s">
        <v>2523</v>
      </c>
      <c r="E119" s="74"/>
      <c r="F119" s="282" t="s">
        <v>2568</v>
      </c>
      <c r="G119" s="74"/>
      <c r="H119" s="74"/>
      <c r="I119" s="204"/>
      <c r="J119" s="74"/>
      <c r="K119" s="74"/>
      <c r="L119" s="72"/>
      <c r="M119" s="283"/>
      <c r="N119" s="47"/>
      <c r="O119" s="47"/>
      <c r="P119" s="47"/>
      <c r="Q119" s="47"/>
      <c r="R119" s="47"/>
      <c r="S119" s="47"/>
      <c r="T119" s="95"/>
      <c r="AT119" s="24" t="s">
        <v>2523</v>
      </c>
      <c r="AU119" s="24" t="s">
        <v>16</v>
      </c>
    </row>
    <row r="120" s="12" customFormat="1">
      <c r="B120" s="249"/>
      <c r="C120" s="250"/>
      <c r="D120" s="251" t="s">
        <v>306</v>
      </c>
      <c r="E120" s="252" t="s">
        <v>21</v>
      </c>
      <c r="F120" s="253" t="s">
        <v>2569</v>
      </c>
      <c r="G120" s="250"/>
      <c r="H120" s="254">
        <v>0.82499999999999996</v>
      </c>
      <c r="I120" s="255"/>
      <c r="J120" s="250"/>
      <c r="K120" s="250"/>
      <c r="L120" s="256"/>
      <c r="M120" s="257"/>
      <c r="N120" s="258"/>
      <c r="O120" s="258"/>
      <c r="P120" s="258"/>
      <c r="Q120" s="258"/>
      <c r="R120" s="258"/>
      <c r="S120" s="258"/>
      <c r="T120" s="259"/>
      <c r="AT120" s="260" t="s">
        <v>306</v>
      </c>
      <c r="AU120" s="260" t="s">
        <v>16</v>
      </c>
      <c r="AV120" s="12" t="s">
        <v>78</v>
      </c>
      <c r="AW120" s="12" t="s">
        <v>33</v>
      </c>
      <c r="AX120" s="12" t="s">
        <v>70</v>
      </c>
      <c r="AY120" s="260" t="s">
        <v>298</v>
      </c>
    </row>
    <row r="121" s="14" customFormat="1">
      <c r="B121" s="271"/>
      <c r="C121" s="272"/>
      <c r="D121" s="251" t="s">
        <v>306</v>
      </c>
      <c r="E121" s="273" t="s">
        <v>21</v>
      </c>
      <c r="F121" s="274" t="s">
        <v>309</v>
      </c>
      <c r="G121" s="272"/>
      <c r="H121" s="275">
        <v>0.82499999999999996</v>
      </c>
      <c r="I121" s="276"/>
      <c r="J121" s="272"/>
      <c r="K121" s="272"/>
      <c r="L121" s="277"/>
      <c r="M121" s="278"/>
      <c r="N121" s="279"/>
      <c r="O121" s="279"/>
      <c r="P121" s="279"/>
      <c r="Q121" s="279"/>
      <c r="R121" s="279"/>
      <c r="S121" s="279"/>
      <c r="T121" s="280"/>
      <c r="AT121" s="281" t="s">
        <v>306</v>
      </c>
      <c r="AU121" s="281" t="s">
        <v>16</v>
      </c>
      <c r="AV121" s="14" t="s">
        <v>90</v>
      </c>
      <c r="AW121" s="14" t="s">
        <v>33</v>
      </c>
      <c r="AX121" s="14" t="s">
        <v>16</v>
      </c>
      <c r="AY121" s="281" t="s">
        <v>298</v>
      </c>
    </row>
    <row r="122" s="1" customFormat="1" ht="63.75" customHeight="1">
      <c r="B122" s="46"/>
      <c r="C122" s="237" t="s">
        <v>350</v>
      </c>
      <c r="D122" s="237" t="s">
        <v>300</v>
      </c>
      <c r="E122" s="238" t="s">
        <v>2570</v>
      </c>
      <c r="F122" s="239" t="s">
        <v>2571</v>
      </c>
      <c r="G122" s="240" t="s">
        <v>2438</v>
      </c>
      <c r="H122" s="241">
        <v>0.82499999999999996</v>
      </c>
      <c r="I122" s="242"/>
      <c r="J122" s="243">
        <f>ROUND(I122*H122,2)</f>
        <v>0</v>
      </c>
      <c r="K122" s="239" t="s">
        <v>403</v>
      </c>
      <c r="L122" s="72"/>
      <c r="M122" s="244" t="s">
        <v>21</v>
      </c>
      <c r="N122" s="245" t="s">
        <v>41</v>
      </c>
      <c r="O122" s="47"/>
      <c r="P122" s="246">
        <f>O122*H122</f>
        <v>0</v>
      </c>
      <c r="Q122" s="246">
        <v>0</v>
      </c>
      <c r="R122" s="246">
        <f>Q122*H122</f>
        <v>0</v>
      </c>
      <c r="S122" s="246">
        <v>0</v>
      </c>
      <c r="T122" s="247">
        <f>S122*H122</f>
        <v>0</v>
      </c>
      <c r="AR122" s="24" t="s">
        <v>90</v>
      </c>
      <c r="AT122" s="24" t="s">
        <v>300</v>
      </c>
      <c r="AU122" s="24" t="s">
        <v>16</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90</v>
      </c>
      <c r="BM122" s="24" t="s">
        <v>2572</v>
      </c>
    </row>
    <row r="123" s="1" customFormat="1">
      <c r="B123" s="46"/>
      <c r="C123" s="74"/>
      <c r="D123" s="251" t="s">
        <v>2523</v>
      </c>
      <c r="E123" s="74"/>
      <c r="F123" s="282" t="s">
        <v>2573</v>
      </c>
      <c r="G123" s="74"/>
      <c r="H123" s="74"/>
      <c r="I123" s="204"/>
      <c r="J123" s="74"/>
      <c r="K123" s="74"/>
      <c r="L123" s="72"/>
      <c r="M123" s="283"/>
      <c r="N123" s="47"/>
      <c r="O123" s="47"/>
      <c r="P123" s="47"/>
      <c r="Q123" s="47"/>
      <c r="R123" s="47"/>
      <c r="S123" s="47"/>
      <c r="T123" s="95"/>
      <c r="AT123" s="24" t="s">
        <v>2523</v>
      </c>
      <c r="AU123" s="24" t="s">
        <v>16</v>
      </c>
    </row>
    <row r="124" s="13" customFormat="1">
      <c r="B124" s="261"/>
      <c r="C124" s="262"/>
      <c r="D124" s="251" t="s">
        <v>306</v>
      </c>
      <c r="E124" s="263" t="s">
        <v>21</v>
      </c>
      <c r="F124" s="264" t="s">
        <v>2537</v>
      </c>
      <c r="G124" s="262"/>
      <c r="H124" s="263" t="s">
        <v>21</v>
      </c>
      <c r="I124" s="265"/>
      <c r="J124" s="262"/>
      <c r="K124" s="262"/>
      <c r="L124" s="266"/>
      <c r="M124" s="267"/>
      <c r="N124" s="268"/>
      <c r="O124" s="268"/>
      <c r="P124" s="268"/>
      <c r="Q124" s="268"/>
      <c r="R124" s="268"/>
      <c r="S124" s="268"/>
      <c r="T124" s="269"/>
      <c r="AT124" s="270" t="s">
        <v>306</v>
      </c>
      <c r="AU124" s="270" t="s">
        <v>16</v>
      </c>
      <c r="AV124" s="13" t="s">
        <v>16</v>
      </c>
      <c r="AW124" s="13" t="s">
        <v>33</v>
      </c>
      <c r="AX124" s="13" t="s">
        <v>70</v>
      </c>
      <c r="AY124" s="270" t="s">
        <v>298</v>
      </c>
    </row>
    <row r="125" s="12" customFormat="1">
      <c r="B125" s="249"/>
      <c r="C125" s="250"/>
      <c r="D125" s="251" t="s">
        <v>306</v>
      </c>
      <c r="E125" s="252" t="s">
        <v>21</v>
      </c>
      <c r="F125" s="253" t="s">
        <v>2574</v>
      </c>
      <c r="G125" s="250"/>
      <c r="H125" s="254">
        <v>0.45100000000000001</v>
      </c>
      <c r="I125" s="255"/>
      <c r="J125" s="250"/>
      <c r="K125" s="250"/>
      <c r="L125" s="256"/>
      <c r="M125" s="257"/>
      <c r="N125" s="258"/>
      <c r="O125" s="258"/>
      <c r="P125" s="258"/>
      <c r="Q125" s="258"/>
      <c r="R125" s="258"/>
      <c r="S125" s="258"/>
      <c r="T125" s="259"/>
      <c r="AT125" s="260" t="s">
        <v>306</v>
      </c>
      <c r="AU125" s="260" t="s">
        <v>16</v>
      </c>
      <c r="AV125" s="12" t="s">
        <v>78</v>
      </c>
      <c r="AW125" s="12" t="s">
        <v>33</v>
      </c>
      <c r="AX125" s="12" t="s">
        <v>70</v>
      </c>
      <c r="AY125" s="260" t="s">
        <v>298</v>
      </c>
    </row>
    <row r="126" s="13" customFormat="1">
      <c r="B126" s="261"/>
      <c r="C126" s="262"/>
      <c r="D126" s="251" t="s">
        <v>306</v>
      </c>
      <c r="E126" s="263" t="s">
        <v>21</v>
      </c>
      <c r="F126" s="264" t="s">
        <v>2539</v>
      </c>
      <c r="G126" s="262"/>
      <c r="H126" s="263" t="s">
        <v>21</v>
      </c>
      <c r="I126" s="265"/>
      <c r="J126" s="262"/>
      <c r="K126" s="262"/>
      <c r="L126" s="266"/>
      <c r="M126" s="267"/>
      <c r="N126" s="268"/>
      <c r="O126" s="268"/>
      <c r="P126" s="268"/>
      <c r="Q126" s="268"/>
      <c r="R126" s="268"/>
      <c r="S126" s="268"/>
      <c r="T126" s="269"/>
      <c r="AT126" s="270" t="s">
        <v>306</v>
      </c>
      <c r="AU126" s="270" t="s">
        <v>16</v>
      </c>
      <c r="AV126" s="13" t="s">
        <v>16</v>
      </c>
      <c r="AW126" s="13" t="s">
        <v>33</v>
      </c>
      <c r="AX126" s="13" t="s">
        <v>70</v>
      </c>
      <c r="AY126" s="270" t="s">
        <v>298</v>
      </c>
    </row>
    <row r="127" s="12" customFormat="1">
      <c r="B127" s="249"/>
      <c r="C127" s="250"/>
      <c r="D127" s="251" t="s">
        <v>306</v>
      </c>
      <c r="E127" s="252" t="s">
        <v>21</v>
      </c>
      <c r="F127" s="253" t="s">
        <v>2575</v>
      </c>
      <c r="G127" s="250"/>
      <c r="H127" s="254">
        <v>0.374</v>
      </c>
      <c r="I127" s="255"/>
      <c r="J127" s="250"/>
      <c r="K127" s="250"/>
      <c r="L127" s="256"/>
      <c r="M127" s="257"/>
      <c r="N127" s="258"/>
      <c r="O127" s="258"/>
      <c r="P127" s="258"/>
      <c r="Q127" s="258"/>
      <c r="R127" s="258"/>
      <c r="S127" s="258"/>
      <c r="T127" s="259"/>
      <c r="AT127" s="260" t="s">
        <v>306</v>
      </c>
      <c r="AU127" s="260" t="s">
        <v>16</v>
      </c>
      <c r="AV127" s="12" t="s">
        <v>78</v>
      </c>
      <c r="AW127" s="12" t="s">
        <v>33</v>
      </c>
      <c r="AX127" s="12" t="s">
        <v>70</v>
      </c>
      <c r="AY127" s="260" t="s">
        <v>298</v>
      </c>
    </row>
    <row r="128" s="14" customFormat="1">
      <c r="B128" s="271"/>
      <c r="C128" s="272"/>
      <c r="D128" s="251" t="s">
        <v>306</v>
      </c>
      <c r="E128" s="273" t="s">
        <v>21</v>
      </c>
      <c r="F128" s="274" t="s">
        <v>309</v>
      </c>
      <c r="G128" s="272"/>
      <c r="H128" s="275">
        <v>0.82499999999999996</v>
      </c>
      <c r="I128" s="276"/>
      <c r="J128" s="272"/>
      <c r="K128" s="272"/>
      <c r="L128" s="277"/>
      <c r="M128" s="278"/>
      <c r="N128" s="279"/>
      <c r="O128" s="279"/>
      <c r="P128" s="279"/>
      <c r="Q128" s="279"/>
      <c r="R128" s="279"/>
      <c r="S128" s="279"/>
      <c r="T128" s="280"/>
      <c r="AT128" s="281" t="s">
        <v>306</v>
      </c>
      <c r="AU128" s="281" t="s">
        <v>16</v>
      </c>
      <c r="AV128" s="14" t="s">
        <v>90</v>
      </c>
      <c r="AW128" s="14" t="s">
        <v>33</v>
      </c>
      <c r="AX128" s="14" t="s">
        <v>16</v>
      </c>
      <c r="AY128" s="281" t="s">
        <v>298</v>
      </c>
    </row>
    <row r="129" s="1" customFormat="1" ht="89.25" customHeight="1">
      <c r="B129" s="46"/>
      <c r="C129" s="237" t="s">
        <v>354</v>
      </c>
      <c r="D129" s="237" t="s">
        <v>300</v>
      </c>
      <c r="E129" s="238" t="s">
        <v>2576</v>
      </c>
      <c r="F129" s="239" t="s">
        <v>2577</v>
      </c>
      <c r="G129" s="240" t="s">
        <v>2438</v>
      </c>
      <c r="H129" s="241">
        <v>1.6499999999999999</v>
      </c>
      <c r="I129" s="242"/>
      <c r="J129" s="243">
        <f>ROUND(I129*H129,2)</f>
        <v>0</v>
      </c>
      <c r="K129" s="239" t="s">
        <v>403</v>
      </c>
      <c r="L129" s="72"/>
      <c r="M129" s="244" t="s">
        <v>21</v>
      </c>
      <c r="N129" s="245" t="s">
        <v>41</v>
      </c>
      <c r="O129" s="47"/>
      <c r="P129" s="246">
        <f>O129*H129</f>
        <v>0</v>
      </c>
      <c r="Q129" s="246">
        <v>0</v>
      </c>
      <c r="R129" s="246">
        <f>Q129*H129</f>
        <v>0</v>
      </c>
      <c r="S129" s="246">
        <v>0</v>
      </c>
      <c r="T129" s="247">
        <f>S129*H129</f>
        <v>0</v>
      </c>
      <c r="AR129" s="24" t="s">
        <v>90</v>
      </c>
      <c r="AT129" s="24" t="s">
        <v>300</v>
      </c>
      <c r="AU129" s="24" t="s">
        <v>16</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90</v>
      </c>
      <c r="BM129" s="24" t="s">
        <v>2578</v>
      </c>
    </row>
    <row r="130" s="1" customFormat="1">
      <c r="B130" s="46"/>
      <c r="C130" s="74"/>
      <c r="D130" s="251" t="s">
        <v>2523</v>
      </c>
      <c r="E130" s="74"/>
      <c r="F130" s="282" t="s">
        <v>2579</v>
      </c>
      <c r="G130" s="74"/>
      <c r="H130" s="74"/>
      <c r="I130" s="204"/>
      <c r="J130" s="74"/>
      <c r="K130" s="74"/>
      <c r="L130" s="72"/>
      <c r="M130" s="283"/>
      <c r="N130" s="47"/>
      <c r="O130" s="47"/>
      <c r="P130" s="47"/>
      <c r="Q130" s="47"/>
      <c r="R130" s="47"/>
      <c r="S130" s="47"/>
      <c r="T130" s="95"/>
      <c r="AT130" s="24" t="s">
        <v>2523</v>
      </c>
      <c r="AU130" s="24" t="s">
        <v>16</v>
      </c>
    </row>
    <row r="131" s="13" customFormat="1">
      <c r="B131" s="261"/>
      <c r="C131" s="262"/>
      <c r="D131" s="251" t="s">
        <v>306</v>
      </c>
      <c r="E131" s="263" t="s">
        <v>21</v>
      </c>
      <c r="F131" s="264" t="s">
        <v>2580</v>
      </c>
      <c r="G131" s="262"/>
      <c r="H131" s="263" t="s">
        <v>21</v>
      </c>
      <c r="I131" s="265"/>
      <c r="J131" s="262"/>
      <c r="K131" s="262"/>
      <c r="L131" s="266"/>
      <c r="M131" s="267"/>
      <c r="N131" s="268"/>
      <c r="O131" s="268"/>
      <c r="P131" s="268"/>
      <c r="Q131" s="268"/>
      <c r="R131" s="268"/>
      <c r="S131" s="268"/>
      <c r="T131" s="269"/>
      <c r="AT131" s="270" t="s">
        <v>306</v>
      </c>
      <c r="AU131" s="270" t="s">
        <v>16</v>
      </c>
      <c r="AV131" s="13" t="s">
        <v>16</v>
      </c>
      <c r="AW131" s="13" t="s">
        <v>33</v>
      </c>
      <c r="AX131" s="13" t="s">
        <v>70</v>
      </c>
      <c r="AY131" s="270" t="s">
        <v>298</v>
      </c>
    </row>
    <row r="132" s="12" customFormat="1">
      <c r="B132" s="249"/>
      <c r="C132" s="250"/>
      <c r="D132" s="251" t="s">
        <v>306</v>
      </c>
      <c r="E132" s="252" t="s">
        <v>21</v>
      </c>
      <c r="F132" s="253" t="s">
        <v>2581</v>
      </c>
      <c r="G132" s="250"/>
      <c r="H132" s="254">
        <v>1.6499999999999999</v>
      </c>
      <c r="I132" s="255"/>
      <c r="J132" s="250"/>
      <c r="K132" s="250"/>
      <c r="L132" s="256"/>
      <c r="M132" s="257"/>
      <c r="N132" s="258"/>
      <c r="O132" s="258"/>
      <c r="P132" s="258"/>
      <c r="Q132" s="258"/>
      <c r="R132" s="258"/>
      <c r="S132" s="258"/>
      <c r="T132" s="259"/>
      <c r="AT132" s="260" t="s">
        <v>306</v>
      </c>
      <c r="AU132" s="260" t="s">
        <v>16</v>
      </c>
      <c r="AV132" s="12" t="s">
        <v>78</v>
      </c>
      <c r="AW132" s="12" t="s">
        <v>33</v>
      </c>
      <c r="AX132" s="12" t="s">
        <v>16</v>
      </c>
      <c r="AY132" s="260" t="s">
        <v>298</v>
      </c>
    </row>
    <row r="133" s="1" customFormat="1" ht="89.25" customHeight="1">
      <c r="B133" s="46"/>
      <c r="C133" s="237" t="s">
        <v>361</v>
      </c>
      <c r="D133" s="237" t="s">
        <v>300</v>
      </c>
      <c r="E133" s="238" t="s">
        <v>2582</v>
      </c>
      <c r="F133" s="239" t="s">
        <v>2583</v>
      </c>
      <c r="G133" s="240" t="s">
        <v>2438</v>
      </c>
      <c r="H133" s="241">
        <v>1.6499999999999999</v>
      </c>
      <c r="I133" s="242"/>
      <c r="J133" s="243">
        <f>ROUND(I133*H133,2)</f>
        <v>0</v>
      </c>
      <c r="K133" s="239" t="s">
        <v>403</v>
      </c>
      <c r="L133" s="72"/>
      <c r="M133" s="244" t="s">
        <v>21</v>
      </c>
      <c r="N133" s="245" t="s">
        <v>41</v>
      </c>
      <c r="O133" s="47"/>
      <c r="P133" s="246">
        <f>O133*H133</f>
        <v>0</v>
      </c>
      <c r="Q133" s="246">
        <v>0</v>
      </c>
      <c r="R133" s="246">
        <f>Q133*H133</f>
        <v>0</v>
      </c>
      <c r="S133" s="246">
        <v>0</v>
      </c>
      <c r="T133" s="247">
        <f>S133*H133</f>
        <v>0</v>
      </c>
      <c r="AR133" s="24" t="s">
        <v>90</v>
      </c>
      <c r="AT133" s="24" t="s">
        <v>300</v>
      </c>
      <c r="AU133" s="24" t="s">
        <v>16</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90</v>
      </c>
      <c r="BM133" s="24" t="s">
        <v>2584</v>
      </c>
    </row>
    <row r="134" s="1" customFormat="1">
      <c r="B134" s="46"/>
      <c r="C134" s="74"/>
      <c r="D134" s="251" t="s">
        <v>2523</v>
      </c>
      <c r="E134" s="74"/>
      <c r="F134" s="282" t="s">
        <v>2585</v>
      </c>
      <c r="G134" s="74"/>
      <c r="H134" s="74"/>
      <c r="I134" s="204"/>
      <c r="J134" s="74"/>
      <c r="K134" s="74"/>
      <c r="L134" s="72"/>
      <c r="M134" s="283"/>
      <c r="N134" s="47"/>
      <c r="O134" s="47"/>
      <c r="P134" s="47"/>
      <c r="Q134" s="47"/>
      <c r="R134" s="47"/>
      <c r="S134" s="47"/>
      <c r="T134" s="95"/>
      <c r="AT134" s="24" t="s">
        <v>2523</v>
      </c>
      <c r="AU134" s="24" t="s">
        <v>16</v>
      </c>
    </row>
    <row r="135" s="13" customFormat="1">
      <c r="B135" s="261"/>
      <c r="C135" s="262"/>
      <c r="D135" s="251" t="s">
        <v>306</v>
      </c>
      <c r="E135" s="263" t="s">
        <v>21</v>
      </c>
      <c r="F135" s="264" t="s">
        <v>2586</v>
      </c>
      <c r="G135" s="262"/>
      <c r="H135" s="263" t="s">
        <v>21</v>
      </c>
      <c r="I135" s="265"/>
      <c r="J135" s="262"/>
      <c r="K135" s="262"/>
      <c r="L135" s="266"/>
      <c r="M135" s="267"/>
      <c r="N135" s="268"/>
      <c r="O135" s="268"/>
      <c r="P135" s="268"/>
      <c r="Q135" s="268"/>
      <c r="R135" s="268"/>
      <c r="S135" s="268"/>
      <c r="T135" s="269"/>
      <c r="AT135" s="270" t="s">
        <v>306</v>
      </c>
      <c r="AU135" s="270" t="s">
        <v>16</v>
      </c>
      <c r="AV135" s="13" t="s">
        <v>16</v>
      </c>
      <c r="AW135" s="13" t="s">
        <v>33</v>
      </c>
      <c r="AX135" s="13" t="s">
        <v>70</v>
      </c>
      <c r="AY135" s="270" t="s">
        <v>298</v>
      </c>
    </row>
    <row r="136" s="12" customFormat="1">
      <c r="B136" s="249"/>
      <c r="C136" s="250"/>
      <c r="D136" s="251" t="s">
        <v>306</v>
      </c>
      <c r="E136" s="252" t="s">
        <v>21</v>
      </c>
      <c r="F136" s="253" t="s">
        <v>2587</v>
      </c>
      <c r="G136" s="250"/>
      <c r="H136" s="254">
        <v>1.6499999999999999</v>
      </c>
      <c r="I136" s="255"/>
      <c r="J136" s="250"/>
      <c r="K136" s="250"/>
      <c r="L136" s="256"/>
      <c r="M136" s="257"/>
      <c r="N136" s="258"/>
      <c r="O136" s="258"/>
      <c r="P136" s="258"/>
      <c r="Q136" s="258"/>
      <c r="R136" s="258"/>
      <c r="S136" s="258"/>
      <c r="T136" s="259"/>
      <c r="AT136" s="260" t="s">
        <v>306</v>
      </c>
      <c r="AU136" s="260" t="s">
        <v>16</v>
      </c>
      <c r="AV136" s="12" t="s">
        <v>78</v>
      </c>
      <c r="AW136" s="12" t="s">
        <v>33</v>
      </c>
      <c r="AX136" s="12" t="s">
        <v>16</v>
      </c>
      <c r="AY136" s="260" t="s">
        <v>298</v>
      </c>
    </row>
    <row r="137" s="1" customFormat="1" ht="76.5" customHeight="1">
      <c r="B137" s="46"/>
      <c r="C137" s="237" t="s">
        <v>366</v>
      </c>
      <c r="D137" s="237" t="s">
        <v>300</v>
      </c>
      <c r="E137" s="238" t="s">
        <v>2588</v>
      </c>
      <c r="F137" s="239" t="s">
        <v>2589</v>
      </c>
      <c r="G137" s="240" t="s">
        <v>2590</v>
      </c>
      <c r="H137" s="241">
        <v>14</v>
      </c>
      <c r="I137" s="242"/>
      <c r="J137" s="243">
        <f>ROUND(I137*H137,2)</f>
        <v>0</v>
      </c>
      <c r="K137" s="239" t="s">
        <v>403</v>
      </c>
      <c r="L137" s="72"/>
      <c r="M137" s="244" t="s">
        <v>21</v>
      </c>
      <c r="N137" s="245" t="s">
        <v>41</v>
      </c>
      <c r="O137" s="47"/>
      <c r="P137" s="246">
        <f>O137*H137</f>
        <v>0</v>
      </c>
      <c r="Q137" s="246">
        <v>0</v>
      </c>
      <c r="R137" s="246">
        <f>Q137*H137</f>
        <v>0</v>
      </c>
      <c r="S137" s="246">
        <v>0</v>
      </c>
      <c r="T137" s="247">
        <f>S137*H137</f>
        <v>0</v>
      </c>
      <c r="AR137" s="24" t="s">
        <v>90</v>
      </c>
      <c r="AT137" s="24" t="s">
        <v>300</v>
      </c>
      <c r="AU137" s="24" t="s">
        <v>16</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90</v>
      </c>
      <c r="BM137" s="24" t="s">
        <v>2591</v>
      </c>
    </row>
    <row r="138" s="1" customFormat="1">
      <c r="B138" s="46"/>
      <c r="C138" s="74"/>
      <c r="D138" s="251" t="s">
        <v>2523</v>
      </c>
      <c r="E138" s="74"/>
      <c r="F138" s="282" t="s">
        <v>2592</v>
      </c>
      <c r="G138" s="74"/>
      <c r="H138" s="74"/>
      <c r="I138" s="204"/>
      <c r="J138" s="74"/>
      <c r="K138" s="74"/>
      <c r="L138" s="72"/>
      <c r="M138" s="283"/>
      <c r="N138" s="47"/>
      <c r="O138" s="47"/>
      <c r="P138" s="47"/>
      <c r="Q138" s="47"/>
      <c r="R138" s="47"/>
      <c r="S138" s="47"/>
      <c r="T138" s="95"/>
      <c r="AT138" s="24" t="s">
        <v>2523</v>
      </c>
      <c r="AU138" s="24" t="s">
        <v>16</v>
      </c>
    </row>
    <row r="139" s="1" customFormat="1" ht="102" customHeight="1">
      <c r="B139" s="46"/>
      <c r="C139" s="237" t="s">
        <v>374</v>
      </c>
      <c r="D139" s="237" t="s">
        <v>300</v>
      </c>
      <c r="E139" s="238" t="s">
        <v>2593</v>
      </c>
      <c r="F139" s="239" t="s">
        <v>2594</v>
      </c>
      <c r="G139" s="240" t="s">
        <v>2590</v>
      </c>
      <c r="H139" s="241">
        <v>56</v>
      </c>
      <c r="I139" s="242"/>
      <c r="J139" s="243">
        <f>ROUND(I139*H139,2)</f>
        <v>0</v>
      </c>
      <c r="K139" s="239" t="s">
        <v>403</v>
      </c>
      <c r="L139" s="72"/>
      <c r="M139" s="244" t="s">
        <v>21</v>
      </c>
      <c r="N139" s="245" t="s">
        <v>41</v>
      </c>
      <c r="O139" s="47"/>
      <c r="P139" s="246">
        <f>O139*H139</f>
        <v>0</v>
      </c>
      <c r="Q139" s="246">
        <v>0</v>
      </c>
      <c r="R139" s="246">
        <f>Q139*H139</f>
        <v>0</v>
      </c>
      <c r="S139" s="246">
        <v>0</v>
      </c>
      <c r="T139" s="247">
        <f>S139*H139</f>
        <v>0</v>
      </c>
      <c r="AR139" s="24" t="s">
        <v>90</v>
      </c>
      <c r="AT139" s="24" t="s">
        <v>300</v>
      </c>
      <c r="AU139" s="24" t="s">
        <v>16</v>
      </c>
      <c r="AY139" s="24" t="s">
        <v>298</v>
      </c>
      <c r="BE139" s="248">
        <f>IF(N139="základní",J139,0)</f>
        <v>0</v>
      </c>
      <c r="BF139" s="248">
        <f>IF(N139="snížená",J139,0)</f>
        <v>0</v>
      </c>
      <c r="BG139" s="248">
        <f>IF(N139="zákl. přenesená",J139,0)</f>
        <v>0</v>
      </c>
      <c r="BH139" s="248">
        <f>IF(N139="sníž. přenesená",J139,0)</f>
        <v>0</v>
      </c>
      <c r="BI139" s="248">
        <f>IF(N139="nulová",J139,0)</f>
        <v>0</v>
      </c>
      <c r="BJ139" s="24" t="s">
        <v>16</v>
      </c>
      <c r="BK139" s="248">
        <f>ROUND(I139*H139,2)</f>
        <v>0</v>
      </c>
      <c r="BL139" s="24" t="s">
        <v>90</v>
      </c>
      <c r="BM139" s="24" t="s">
        <v>2595</v>
      </c>
    </row>
    <row r="140" s="1" customFormat="1" ht="63.75" customHeight="1">
      <c r="B140" s="46"/>
      <c r="C140" s="237" t="s">
        <v>10</v>
      </c>
      <c r="D140" s="237" t="s">
        <v>300</v>
      </c>
      <c r="E140" s="238" t="s">
        <v>2596</v>
      </c>
      <c r="F140" s="239" t="s">
        <v>2597</v>
      </c>
      <c r="G140" s="240" t="s">
        <v>2590</v>
      </c>
      <c r="H140" s="241">
        <v>6</v>
      </c>
      <c r="I140" s="242"/>
      <c r="J140" s="243">
        <f>ROUND(I140*H140,2)</f>
        <v>0</v>
      </c>
      <c r="K140" s="239" t="s">
        <v>403</v>
      </c>
      <c r="L140" s="72"/>
      <c r="M140" s="244" t="s">
        <v>21</v>
      </c>
      <c r="N140" s="245" t="s">
        <v>41</v>
      </c>
      <c r="O140" s="47"/>
      <c r="P140" s="246">
        <f>O140*H140</f>
        <v>0</v>
      </c>
      <c r="Q140" s="246">
        <v>0</v>
      </c>
      <c r="R140" s="246">
        <f>Q140*H140</f>
        <v>0</v>
      </c>
      <c r="S140" s="246">
        <v>0</v>
      </c>
      <c r="T140" s="247">
        <f>S140*H140</f>
        <v>0</v>
      </c>
      <c r="AR140" s="24" t="s">
        <v>90</v>
      </c>
      <c r="AT140" s="24" t="s">
        <v>300</v>
      </c>
      <c r="AU140" s="24" t="s">
        <v>16</v>
      </c>
      <c r="AY140" s="24" t="s">
        <v>298</v>
      </c>
      <c r="BE140" s="248">
        <f>IF(N140="základní",J140,0)</f>
        <v>0</v>
      </c>
      <c r="BF140" s="248">
        <f>IF(N140="snížená",J140,0)</f>
        <v>0</v>
      </c>
      <c r="BG140" s="248">
        <f>IF(N140="zákl. přenesená",J140,0)</f>
        <v>0</v>
      </c>
      <c r="BH140" s="248">
        <f>IF(N140="sníž. přenesená",J140,0)</f>
        <v>0</v>
      </c>
      <c r="BI140" s="248">
        <f>IF(N140="nulová",J140,0)</f>
        <v>0</v>
      </c>
      <c r="BJ140" s="24" t="s">
        <v>16</v>
      </c>
      <c r="BK140" s="248">
        <f>ROUND(I140*H140,2)</f>
        <v>0</v>
      </c>
      <c r="BL140" s="24" t="s">
        <v>90</v>
      </c>
      <c r="BM140" s="24" t="s">
        <v>2598</v>
      </c>
    </row>
    <row r="141" s="1" customFormat="1">
      <c r="B141" s="46"/>
      <c r="C141" s="74"/>
      <c r="D141" s="251" t="s">
        <v>2523</v>
      </c>
      <c r="E141" s="74"/>
      <c r="F141" s="282" t="s">
        <v>2599</v>
      </c>
      <c r="G141" s="74"/>
      <c r="H141" s="74"/>
      <c r="I141" s="204"/>
      <c r="J141" s="74"/>
      <c r="K141" s="74"/>
      <c r="L141" s="72"/>
      <c r="M141" s="283"/>
      <c r="N141" s="47"/>
      <c r="O141" s="47"/>
      <c r="P141" s="47"/>
      <c r="Q141" s="47"/>
      <c r="R141" s="47"/>
      <c r="S141" s="47"/>
      <c r="T141" s="95"/>
      <c r="AT141" s="24" t="s">
        <v>2523</v>
      </c>
      <c r="AU141" s="24" t="s">
        <v>16</v>
      </c>
    </row>
    <row r="142" s="1" customFormat="1" ht="63.75" customHeight="1">
      <c r="B142" s="46"/>
      <c r="C142" s="237" t="s">
        <v>381</v>
      </c>
      <c r="D142" s="237" t="s">
        <v>300</v>
      </c>
      <c r="E142" s="238" t="s">
        <v>2600</v>
      </c>
      <c r="F142" s="239" t="s">
        <v>2601</v>
      </c>
      <c r="G142" s="240" t="s">
        <v>318</v>
      </c>
      <c r="H142" s="241">
        <v>1650</v>
      </c>
      <c r="I142" s="242"/>
      <c r="J142" s="243">
        <f>ROUND(I142*H142,2)</f>
        <v>0</v>
      </c>
      <c r="K142" s="239" t="s">
        <v>403</v>
      </c>
      <c r="L142" s="72"/>
      <c r="M142" s="244" t="s">
        <v>21</v>
      </c>
      <c r="N142" s="245" t="s">
        <v>41</v>
      </c>
      <c r="O142" s="47"/>
      <c r="P142" s="246">
        <f>O142*H142</f>
        <v>0</v>
      </c>
      <c r="Q142" s="246">
        <v>0</v>
      </c>
      <c r="R142" s="246">
        <f>Q142*H142</f>
        <v>0</v>
      </c>
      <c r="S142" s="246">
        <v>0</v>
      </c>
      <c r="T142" s="247">
        <f>S142*H142</f>
        <v>0</v>
      </c>
      <c r="AR142" s="24" t="s">
        <v>90</v>
      </c>
      <c r="AT142" s="24" t="s">
        <v>300</v>
      </c>
      <c r="AU142" s="24" t="s">
        <v>16</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90</v>
      </c>
      <c r="BM142" s="24" t="s">
        <v>2602</v>
      </c>
    </row>
    <row r="143" s="1" customFormat="1">
      <c r="B143" s="46"/>
      <c r="C143" s="74"/>
      <c r="D143" s="251" t="s">
        <v>2523</v>
      </c>
      <c r="E143" s="74"/>
      <c r="F143" s="282" t="s">
        <v>2603</v>
      </c>
      <c r="G143" s="74"/>
      <c r="H143" s="74"/>
      <c r="I143" s="204"/>
      <c r="J143" s="74"/>
      <c r="K143" s="74"/>
      <c r="L143" s="72"/>
      <c r="M143" s="283"/>
      <c r="N143" s="47"/>
      <c r="O143" s="47"/>
      <c r="P143" s="47"/>
      <c r="Q143" s="47"/>
      <c r="R143" s="47"/>
      <c r="S143" s="47"/>
      <c r="T143" s="95"/>
      <c r="AT143" s="24" t="s">
        <v>2523</v>
      </c>
      <c r="AU143" s="24" t="s">
        <v>16</v>
      </c>
    </row>
    <row r="144" s="12" customFormat="1">
      <c r="B144" s="249"/>
      <c r="C144" s="250"/>
      <c r="D144" s="251" t="s">
        <v>306</v>
      </c>
      <c r="E144" s="252" t="s">
        <v>21</v>
      </c>
      <c r="F144" s="253" t="s">
        <v>2604</v>
      </c>
      <c r="G144" s="250"/>
      <c r="H144" s="254">
        <v>1650</v>
      </c>
      <c r="I144" s="255"/>
      <c r="J144" s="250"/>
      <c r="K144" s="250"/>
      <c r="L144" s="256"/>
      <c r="M144" s="257"/>
      <c r="N144" s="258"/>
      <c r="O144" s="258"/>
      <c r="P144" s="258"/>
      <c r="Q144" s="258"/>
      <c r="R144" s="258"/>
      <c r="S144" s="258"/>
      <c r="T144" s="259"/>
      <c r="AT144" s="260" t="s">
        <v>306</v>
      </c>
      <c r="AU144" s="260" t="s">
        <v>16</v>
      </c>
      <c r="AV144" s="12" t="s">
        <v>78</v>
      </c>
      <c r="AW144" s="12" t="s">
        <v>33</v>
      </c>
      <c r="AX144" s="12" t="s">
        <v>16</v>
      </c>
      <c r="AY144" s="260" t="s">
        <v>298</v>
      </c>
    </row>
    <row r="145" s="1" customFormat="1" ht="51" customHeight="1">
      <c r="B145" s="46"/>
      <c r="C145" s="237" t="s">
        <v>385</v>
      </c>
      <c r="D145" s="237" t="s">
        <v>300</v>
      </c>
      <c r="E145" s="238" t="s">
        <v>2605</v>
      </c>
      <c r="F145" s="239" t="s">
        <v>2606</v>
      </c>
      <c r="G145" s="240" t="s">
        <v>2345</v>
      </c>
      <c r="H145" s="241">
        <v>599.41999999999996</v>
      </c>
      <c r="I145" s="242"/>
      <c r="J145" s="243">
        <f>ROUND(I145*H145,2)</f>
        <v>0</v>
      </c>
      <c r="K145" s="239" t="s">
        <v>403</v>
      </c>
      <c r="L145" s="72"/>
      <c r="M145" s="244" t="s">
        <v>21</v>
      </c>
      <c r="N145" s="245" t="s">
        <v>41</v>
      </c>
      <c r="O145" s="47"/>
      <c r="P145" s="246">
        <f>O145*H145</f>
        <v>0</v>
      </c>
      <c r="Q145" s="246">
        <v>0</v>
      </c>
      <c r="R145" s="246">
        <f>Q145*H145</f>
        <v>0</v>
      </c>
      <c r="S145" s="246">
        <v>0</v>
      </c>
      <c r="T145" s="247">
        <f>S145*H145</f>
        <v>0</v>
      </c>
      <c r="AR145" s="24" t="s">
        <v>90</v>
      </c>
      <c r="AT145" s="24" t="s">
        <v>300</v>
      </c>
      <c r="AU145" s="24" t="s">
        <v>16</v>
      </c>
      <c r="AY145" s="24" t="s">
        <v>298</v>
      </c>
      <c r="BE145" s="248">
        <f>IF(N145="základní",J145,0)</f>
        <v>0</v>
      </c>
      <c r="BF145" s="248">
        <f>IF(N145="snížená",J145,0)</f>
        <v>0</v>
      </c>
      <c r="BG145" s="248">
        <f>IF(N145="zákl. přenesená",J145,0)</f>
        <v>0</v>
      </c>
      <c r="BH145" s="248">
        <f>IF(N145="sníž. přenesená",J145,0)</f>
        <v>0</v>
      </c>
      <c r="BI145" s="248">
        <f>IF(N145="nulová",J145,0)</f>
        <v>0</v>
      </c>
      <c r="BJ145" s="24" t="s">
        <v>16</v>
      </c>
      <c r="BK145" s="248">
        <f>ROUND(I145*H145,2)</f>
        <v>0</v>
      </c>
      <c r="BL145" s="24" t="s">
        <v>90</v>
      </c>
      <c r="BM145" s="24" t="s">
        <v>2607</v>
      </c>
    </row>
    <row r="146" s="1" customFormat="1">
      <c r="B146" s="46"/>
      <c r="C146" s="74"/>
      <c r="D146" s="251" t="s">
        <v>2523</v>
      </c>
      <c r="E146" s="74"/>
      <c r="F146" s="282" t="s">
        <v>2608</v>
      </c>
      <c r="G146" s="74"/>
      <c r="H146" s="74"/>
      <c r="I146" s="204"/>
      <c r="J146" s="74"/>
      <c r="K146" s="74"/>
      <c r="L146" s="72"/>
      <c r="M146" s="283"/>
      <c r="N146" s="47"/>
      <c r="O146" s="47"/>
      <c r="P146" s="47"/>
      <c r="Q146" s="47"/>
      <c r="R146" s="47"/>
      <c r="S146" s="47"/>
      <c r="T146" s="95"/>
      <c r="AT146" s="24" t="s">
        <v>2523</v>
      </c>
      <c r="AU146" s="24" t="s">
        <v>16</v>
      </c>
    </row>
    <row r="147" s="13" customFormat="1">
      <c r="B147" s="261"/>
      <c r="C147" s="262"/>
      <c r="D147" s="251" t="s">
        <v>306</v>
      </c>
      <c r="E147" s="263" t="s">
        <v>21</v>
      </c>
      <c r="F147" s="264" t="s">
        <v>2609</v>
      </c>
      <c r="G147" s="262"/>
      <c r="H147" s="263" t="s">
        <v>21</v>
      </c>
      <c r="I147" s="265"/>
      <c r="J147" s="262"/>
      <c r="K147" s="262"/>
      <c r="L147" s="266"/>
      <c r="M147" s="267"/>
      <c r="N147" s="268"/>
      <c r="O147" s="268"/>
      <c r="P147" s="268"/>
      <c r="Q147" s="268"/>
      <c r="R147" s="268"/>
      <c r="S147" s="268"/>
      <c r="T147" s="269"/>
      <c r="AT147" s="270" t="s">
        <v>306</v>
      </c>
      <c r="AU147" s="270" t="s">
        <v>16</v>
      </c>
      <c r="AV147" s="13" t="s">
        <v>16</v>
      </c>
      <c r="AW147" s="13" t="s">
        <v>33</v>
      </c>
      <c r="AX147" s="13" t="s">
        <v>70</v>
      </c>
      <c r="AY147" s="270" t="s">
        <v>298</v>
      </c>
    </row>
    <row r="148" s="12" customFormat="1">
      <c r="B148" s="249"/>
      <c r="C148" s="250"/>
      <c r="D148" s="251" t="s">
        <v>306</v>
      </c>
      <c r="E148" s="252" t="s">
        <v>21</v>
      </c>
      <c r="F148" s="253" t="s">
        <v>2536</v>
      </c>
      <c r="G148" s="250"/>
      <c r="H148" s="254">
        <v>99.700000000000003</v>
      </c>
      <c r="I148" s="255"/>
      <c r="J148" s="250"/>
      <c r="K148" s="250"/>
      <c r="L148" s="256"/>
      <c r="M148" s="257"/>
      <c r="N148" s="258"/>
      <c r="O148" s="258"/>
      <c r="P148" s="258"/>
      <c r="Q148" s="258"/>
      <c r="R148" s="258"/>
      <c r="S148" s="258"/>
      <c r="T148" s="259"/>
      <c r="AT148" s="260" t="s">
        <v>306</v>
      </c>
      <c r="AU148" s="260" t="s">
        <v>16</v>
      </c>
      <c r="AV148" s="12" t="s">
        <v>78</v>
      </c>
      <c r="AW148" s="12" t="s">
        <v>33</v>
      </c>
      <c r="AX148" s="12" t="s">
        <v>70</v>
      </c>
      <c r="AY148" s="260" t="s">
        <v>298</v>
      </c>
    </row>
    <row r="149" s="13" customFormat="1">
      <c r="B149" s="261"/>
      <c r="C149" s="262"/>
      <c r="D149" s="251" t="s">
        <v>306</v>
      </c>
      <c r="E149" s="263" t="s">
        <v>21</v>
      </c>
      <c r="F149" s="264" t="s">
        <v>2537</v>
      </c>
      <c r="G149" s="262"/>
      <c r="H149" s="263" t="s">
        <v>21</v>
      </c>
      <c r="I149" s="265"/>
      <c r="J149" s="262"/>
      <c r="K149" s="262"/>
      <c r="L149" s="266"/>
      <c r="M149" s="267"/>
      <c r="N149" s="268"/>
      <c r="O149" s="268"/>
      <c r="P149" s="268"/>
      <c r="Q149" s="268"/>
      <c r="R149" s="268"/>
      <c r="S149" s="268"/>
      <c r="T149" s="269"/>
      <c r="AT149" s="270" t="s">
        <v>306</v>
      </c>
      <c r="AU149" s="270" t="s">
        <v>16</v>
      </c>
      <c r="AV149" s="13" t="s">
        <v>16</v>
      </c>
      <c r="AW149" s="13" t="s">
        <v>33</v>
      </c>
      <c r="AX149" s="13" t="s">
        <v>70</v>
      </c>
      <c r="AY149" s="270" t="s">
        <v>298</v>
      </c>
    </row>
    <row r="150" s="12" customFormat="1">
      <c r="B150" s="249"/>
      <c r="C150" s="250"/>
      <c r="D150" s="251" t="s">
        <v>306</v>
      </c>
      <c r="E150" s="252" t="s">
        <v>21</v>
      </c>
      <c r="F150" s="253" t="s">
        <v>2610</v>
      </c>
      <c r="G150" s="250"/>
      <c r="H150" s="254">
        <v>279.62</v>
      </c>
      <c r="I150" s="255"/>
      <c r="J150" s="250"/>
      <c r="K150" s="250"/>
      <c r="L150" s="256"/>
      <c r="M150" s="257"/>
      <c r="N150" s="258"/>
      <c r="O150" s="258"/>
      <c r="P150" s="258"/>
      <c r="Q150" s="258"/>
      <c r="R150" s="258"/>
      <c r="S150" s="258"/>
      <c r="T150" s="259"/>
      <c r="AT150" s="260" t="s">
        <v>306</v>
      </c>
      <c r="AU150" s="260" t="s">
        <v>16</v>
      </c>
      <c r="AV150" s="12" t="s">
        <v>78</v>
      </c>
      <c r="AW150" s="12" t="s">
        <v>33</v>
      </c>
      <c r="AX150" s="12" t="s">
        <v>70</v>
      </c>
      <c r="AY150" s="260" t="s">
        <v>298</v>
      </c>
    </row>
    <row r="151" s="13" customFormat="1">
      <c r="B151" s="261"/>
      <c r="C151" s="262"/>
      <c r="D151" s="251" t="s">
        <v>306</v>
      </c>
      <c r="E151" s="263" t="s">
        <v>21</v>
      </c>
      <c r="F151" s="264" t="s">
        <v>2539</v>
      </c>
      <c r="G151" s="262"/>
      <c r="H151" s="263" t="s">
        <v>21</v>
      </c>
      <c r="I151" s="265"/>
      <c r="J151" s="262"/>
      <c r="K151" s="262"/>
      <c r="L151" s="266"/>
      <c r="M151" s="267"/>
      <c r="N151" s="268"/>
      <c r="O151" s="268"/>
      <c r="P151" s="268"/>
      <c r="Q151" s="268"/>
      <c r="R151" s="268"/>
      <c r="S151" s="268"/>
      <c r="T151" s="269"/>
      <c r="AT151" s="270" t="s">
        <v>306</v>
      </c>
      <c r="AU151" s="270" t="s">
        <v>16</v>
      </c>
      <c r="AV151" s="13" t="s">
        <v>16</v>
      </c>
      <c r="AW151" s="13" t="s">
        <v>33</v>
      </c>
      <c r="AX151" s="13" t="s">
        <v>70</v>
      </c>
      <c r="AY151" s="270" t="s">
        <v>298</v>
      </c>
    </row>
    <row r="152" s="12" customFormat="1">
      <c r="B152" s="249"/>
      <c r="C152" s="250"/>
      <c r="D152" s="251" t="s">
        <v>306</v>
      </c>
      <c r="E152" s="252" t="s">
        <v>21</v>
      </c>
      <c r="F152" s="253" t="s">
        <v>2611</v>
      </c>
      <c r="G152" s="250"/>
      <c r="H152" s="254">
        <v>213.90000000000001</v>
      </c>
      <c r="I152" s="255"/>
      <c r="J152" s="250"/>
      <c r="K152" s="250"/>
      <c r="L152" s="256"/>
      <c r="M152" s="257"/>
      <c r="N152" s="258"/>
      <c r="O152" s="258"/>
      <c r="P152" s="258"/>
      <c r="Q152" s="258"/>
      <c r="R152" s="258"/>
      <c r="S152" s="258"/>
      <c r="T152" s="259"/>
      <c r="AT152" s="260" t="s">
        <v>306</v>
      </c>
      <c r="AU152" s="260" t="s">
        <v>16</v>
      </c>
      <c r="AV152" s="12" t="s">
        <v>78</v>
      </c>
      <c r="AW152" s="12" t="s">
        <v>33</v>
      </c>
      <c r="AX152" s="12" t="s">
        <v>70</v>
      </c>
      <c r="AY152" s="260" t="s">
        <v>298</v>
      </c>
    </row>
    <row r="153" s="13" customFormat="1">
      <c r="B153" s="261"/>
      <c r="C153" s="262"/>
      <c r="D153" s="251" t="s">
        <v>306</v>
      </c>
      <c r="E153" s="263" t="s">
        <v>21</v>
      </c>
      <c r="F153" s="264" t="s">
        <v>2612</v>
      </c>
      <c r="G153" s="262"/>
      <c r="H153" s="263" t="s">
        <v>21</v>
      </c>
      <c r="I153" s="265"/>
      <c r="J153" s="262"/>
      <c r="K153" s="262"/>
      <c r="L153" s="266"/>
      <c r="M153" s="267"/>
      <c r="N153" s="268"/>
      <c r="O153" s="268"/>
      <c r="P153" s="268"/>
      <c r="Q153" s="268"/>
      <c r="R153" s="268"/>
      <c r="S153" s="268"/>
      <c r="T153" s="269"/>
      <c r="AT153" s="270" t="s">
        <v>306</v>
      </c>
      <c r="AU153" s="270" t="s">
        <v>16</v>
      </c>
      <c r="AV153" s="13" t="s">
        <v>16</v>
      </c>
      <c r="AW153" s="13" t="s">
        <v>33</v>
      </c>
      <c r="AX153" s="13" t="s">
        <v>70</v>
      </c>
      <c r="AY153" s="270" t="s">
        <v>298</v>
      </c>
    </row>
    <row r="154" s="12" customFormat="1">
      <c r="B154" s="249"/>
      <c r="C154" s="250"/>
      <c r="D154" s="251" t="s">
        <v>306</v>
      </c>
      <c r="E154" s="252" t="s">
        <v>21</v>
      </c>
      <c r="F154" s="253" t="s">
        <v>2613</v>
      </c>
      <c r="G154" s="250"/>
      <c r="H154" s="254">
        <v>6.2000000000000002</v>
      </c>
      <c r="I154" s="255"/>
      <c r="J154" s="250"/>
      <c r="K154" s="250"/>
      <c r="L154" s="256"/>
      <c r="M154" s="257"/>
      <c r="N154" s="258"/>
      <c r="O154" s="258"/>
      <c r="P154" s="258"/>
      <c r="Q154" s="258"/>
      <c r="R154" s="258"/>
      <c r="S154" s="258"/>
      <c r="T154" s="259"/>
      <c r="AT154" s="260" t="s">
        <v>306</v>
      </c>
      <c r="AU154" s="260" t="s">
        <v>16</v>
      </c>
      <c r="AV154" s="12" t="s">
        <v>78</v>
      </c>
      <c r="AW154" s="12" t="s">
        <v>33</v>
      </c>
      <c r="AX154" s="12" t="s">
        <v>70</v>
      </c>
      <c r="AY154" s="260" t="s">
        <v>298</v>
      </c>
    </row>
    <row r="155" s="14" customFormat="1">
      <c r="B155" s="271"/>
      <c r="C155" s="272"/>
      <c r="D155" s="251" t="s">
        <v>306</v>
      </c>
      <c r="E155" s="273" t="s">
        <v>21</v>
      </c>
      <c r="F155" s="274" t="s">
        <v>309</v>
      </c>
      <c r="G155" s="272"/>
      <c r="H155" s="275">
        <v>599.41999999999996</v>
      </c>
      <c r="I155" s="276"/>
      <c r="J155" s="272"/>
      <c r="K155" s="272"/>
      <c r="L155" s="277"/>
      <c r="M155" s="278"/>
      <c r="N155" s="279"/>
      <c r="O155" s="279"/>
      <c r="P155" s="279"/>
      <c r="Q155" s="279"/>
      <c r="R155" s="279"/>
      <c r="S155" s="279"/>
      <c r="T155" s="280"/>
      <c r="AT155" s="281" t="s">
        <v>306</v>
      </c>
      <c r="AU155" s="281" t="s">
        <v>16</v>
      </c>
      <c r="AV155" s="14" t="s">
        <v>90</v>
      </c>
      <c r="AW155" s="14" t="s">
        <v>33</v>
      </c>
      <c r="AX155" s="14" t="s">
        <v>16</v>
      </c>
      <c r="AY155" s="281" t="s">
        <v>298</v>
      </c>
    </row>
    <row r="156" s="1" customFormat="1" ht="51" customHeight="1">
      <c r="B156" s="46"/>
      <c r="C156" s="237" t="s">
        <v>389</v>
      </c>
      <c r="D156" s="237" t="s">
        <v>300</v>
      </c>
      <c r="E156" s="238" t="s">
        <v>2614</v>
      </c>
      <c r="F156" s="239" t="s">
        <v>2615</v>
      </c>
      <c r="G156" s="240" t="s">
        <v>2345</v>
      </c>
      <c r="H156" s="241">
        <v>511.5</v>
      </c>
      <c r="I156" s="242"/>
      <c r="J156" s="243">
        <f>ROUND(I156*H156,2)</f>
        <v>0</v>
      </c>
      <c r="K156" s="239" t="s">
        <v>403</v>
      </c>
      <c r="L156" s="72"/>
      <c r="M156" s="244" t="s">
        <v>21</v>
      </c>
      <c r="N156" s="245" t="s">
        <v>41</v>
      </c>
      <c r="O156" s="47"/>
      <c r="P156" s="246">
        <f>O156*H156</f>
        <v>0</v>
      </c>
      <c r="Q156" s="246">
        <v>0</v>
      </c>
      <c r="R156" s="246">
        <f>Q156*H156</f>
        <v>0</v>
      </c>
      <c r="S156" s="246">
        <v>0</v>
      </c>
      <c r="T156" s="247">
        <f>S156*H156</f>
        <v>0</v>
      </c>
      <c r="AR156" s="24" t="s">
        <v>90</v>
      </c>
      <c r="AT156" s="24" t="s">
        <v>300</v>
      </c>
      <c r="AU156" s="24" t="s">
        <v>16</v>
      </c>
      <c r="AY156" s="24" t="s">
        <v>298</v>
      </c>
      <c r="BE156" s="248">
        <f>IF(N156="základní",J156,0)</f>
        <v>0</v>
      </c>
      <c r="BF156" s="248">
        <f>IF(N156="snížená",J156,0)</f>
        <v>0</v>
      </c>
      <c r="BG156" s="248">
        <f>IF(N156="zákl. přenesená",J156,0)</f>
        <v>0</v>
      </c>
      <c r="BH156" s="248">
        <f>IF(N156="sníž. přenesená",J156,0)</f>
        <v>0</v>
      </c>
      <c r="BI156" s="248">
        <f>IF(N156="nulová",J156,0)</f>
        <v>0</v>
      </c>
      <c r="BJ156" s="24" t="s">
        <v>16</v>
      </c>
      <c r="BK156" s="248">
        <f>ROUND(I156*H156,2)</f>
        <v>0</v>
      </c>
      <c r="BL156" s="24" t="s">
        <v>90</v>
      </c>
      <c r="BM156" s="24" t="s">
        <v>2616</v>
      </c>
    </row>
    <row r="157" s="1" customFormat="1">
      <c r="B157" s="46"/>
      <c r="C157" s="74"/>
      <c r="D157" s="251" t="s">
        <v>2523</v>
      </c>
      <c r="E157" s="74"/>
      <c r="F157" s="282" t="s">
        <v>2617</v>
      </c>
      <c r="G157" s="74"/>
      <c r="H157" s="74"/>
      <c r="I157" s="204"/>
      <c r="J157" s="74"/>
      <c r="K157" s="74"/>
      <c r="L157" s="72"/>
      <c r="M157" s="283"/>
      <c r="N157" s="47"/>
      <c r="O157" s="47"/>
      <c r="P157" s="47"/>
      <c r="Q157" s="47"/>
      <c r="R157" s="47"/>
      <c r="S157" s="47"/>
      <c r="T157" s="95"/>
      <c r="AT157" s="24" t="s">
        <v>2523</v>
      </c>
      <c r="AU157" s="24" t="s">
        <v>16</v>
      </c>
    </row>
    <row r="158" s="13" customFormat="1">
      <c r="B158" s="261"/>
      <c r="C158" s="262"/>
      <c r="D158" s="251" t="s">
        <v>306</v>
      </c>
      <c r="E158" s="263" t="s">
        <v>21</v>
      </c>
      <c r="F158" s="264" t="s">
        <v>2618</v>
      </c>
      <c r="G158" s="262"/>
      <c r="H158" s="263" t="s">
        <v>21</v>
      </c>
      <c r="I158" s="265"/>
      <c r="J158" s="262"/>
      <c r="K158" s="262"/>
      <c r="L158" s="266"/>
      <c r="M158" s="267"/>
      <c r="N158" s="268"/>
      <c r="O158" s="268"/>
      <c r="P158" s="268"/>
      <c r="Q158" s="268"/>
      <c r="R158" s="268"/>
      <c r="S158" s="268"/>
      <c r="T158" s="269"/>
      <c r="AT158" s="270" t="s">
        <v>306</v>
      </c>
      <c r="AU158" s="270" t="s">
        <v>16</v>
      </c>
      <c r="AV158" s="13" t="s">
        <v>16</v>
      </c>
      <c r="AW158" s="13" t="s">
        <v>33</v>
      </c>
      <c r="AX158" s="13" t="s">
        <v>70</v>
      </c>
      <c r="AY158" s="270" t="s">
        <v>298</v>
      </c>
    </row>
    <row r="159" s="12" customFormat="1">
      <c r="B159" s="249"/>
      <c r="C159" s="250"/>
      <c r="D159" s="251" t="s">
        <v>306</v>
      </c>
      <c r="E159" s="252" t="s">
        <v>21</v>
      </c>
      <c r="F159" s="253" t="s">
        <v>2610</v>
      </c>
      <c r="G159" s="250"/>
      <c r="H159" s="254">
        <v>279.62</v>
      </c>
      <c r="I159" s="255"/>
      <c r="J159" s="250"/>
      <c r="K159" s="250"/>
      <c r="L159" s="256"/>
      <c r="M159" s="257"/>
      <c r="N159" s="258"/>
      <c r="O159" s="258"/>
      <c r="P159" s="258"/>
      <c r="Q159" s="258"/>
      <c r="R159" s="258"/>
      <c r="S159" s="258"/>
      <c r="T159" s="259"/>
      <c r="AT159" s="260" t="s">
        <v>306</v>
      </c>
      <c r="AU159" s="260" t="s">
        <v>16</v>
      </c>
      <c r="AV159" s="12" t="s">
        <v>78</v>
      </c>
      <c r="AW159" s="12" t="s">
        <v>33</v>
      </c>
      <c r="AX159" s="12" t="s">
        <v>70</v>
      </c>
      <c r="AY159" s="260" t="s">
        <v>298</v>
      </c>
    </row>
    <row r="160" s="13" customFormat="1">
      <c r="B160" s="261"/>
      <c r="C160" s="262"/>
      <c r="D160" s="251" t="s">
        <v>306</v>
      </c>
      <c r="E160" s="263" t="s">
        <v>21</v>
      </c>
      <c r="F160" s="264" t="s">
        <v>2619</v>
      </c>
      <c r="G160" s="262"/>
      <c r="H160" s="263" t="s">
        <v>21</v>
      </c>
      <c r="I160" s="265"/>
      <c r="J160" s="262"/>
      <c r="K160" s="262"/>
      <c r="L160" s="266"/>
      <c r="M160" s="267"/>
      <c r="N160" s="268"/>
      <c r="O160" s="268"/>
      <c r="P160" s="268"/>
      <c r="Q160" s="268"/>
      <c r="R160" s="268"/>
      <c r="S160" s="268"/>
      <c r="T160" s="269"/>
      <c r="AT160" s="270" t="s">
        <v>306</v>
      </c>
      <c r="AU160" s="270" t="s">
        <v>16</v>
      </c>
      <c r="AV160" s="13" t="s">
        <v>16</v>
      </c>
      <c r="AW160" s="13" t="s">
        <v>33</v>
      </c>
      <c r="AX160" s="13" t="s">
        <v>70</v>
      </c>
      <c r="AY160" s="270" t="s">
        <v>298</v>
      </c>
    </row>
    <row r="161" s="12" customFormat="1">
      <c r="B161" s="249"/>
      <c r="C161" s="250"/>
      <c r="D161" s="251" t="s">
        <v>306</v>
      </c>
      <c r="E161" s="252" t="s">
        <v>21</v>
      </c>
      <c r="F161" s="253" t="s">
        <v>2620</v>
      </c>
      <c r="G161" s="250"/>
      <c r="H161" s="254">
        <v>231.88</v>
      </c>
      <c r="I161" s="255"/>
      <c r="J161" s="250"/>
      <c r="K161" s="250"/>
      <c r="L161" s="256"/>
      <c r="M161" s="257"/>
      <c r="N161" s="258"/>
      <c r="O161" s="258"/>
      <c r="P161" s="258"/>
      <c r="Q161" s="258"/>
      <c r="R161" s="258"/>
      <c r="S161" s="258"/>
      <c r="T161" s="259"/>
      <c r="AT161" s="260" t="s">
        <v>306</v>
      </c>
      <c r="AU161" s="260" t="s">
        <v>16</v>
      </c>
      <c r="AV161" s="12" t="s">
        <v>78</v>
      </c>
      <c r="AW161" s="12" t="s">
        <v>33</v>
      </c>
      <c r="AX161" s="12" t="s">
        <v>70</v>
      </c>
      <c r="AY161" s="260" t="s">
        <v>298</v>
      </c>
    </row>
    <row r="162" s="14" customFormat="1">
      <c r="B162" s="271"/>
      <c r="C162" s="272"/>
      <c r="D162" s="251" t="s">
        <v>306</v>
      </c>
      <c r="E162" s="273" t="s">
        <v>21</v>
      </c>
      <c r="F162" s="274" t="s">
        <v>309</v>
      </c>
      <c r="G162" s="272"/>
      <c r="H162" s="275">
        <v>511.5</v>
      </c>
      <c r="I162" s="276"/>
      <c r="J162" s="272"/>
      <c r="K162" s="272"/>
      <c r="L162" s="277"/>
      <c r="M162" s="278"/>
      <c r="N162" s="279"/>
      <c r="O162" s="279"/>
      <c r="P162" s="279"/>
      <c r="Q162" s="279"/>
      <c r="R162" s="279"/>
      <c r="S162" s="279"/>
      <c r="T162" s="280"/>
      <c r="AT162" s="281" t="s">
        <v>306</v>
      </c>
      <c r="AU162" s="281" t="s">
        <v>16</v>
      </c>
      <c r="AV162" s="14" t="s">
        <v>90</v>
      </c>
      <c r="AW162" s="14" t="s">
        <v>33</v>
      </c>
      <c r="AX162" s="14" t="s">
        <v>16</v>
      </c>
      <c r="AY162" s="281" t="s">
        <v>298</v>
      </c>
    </row>
    <row r="163" s="1" customFormat="1" ht="16.5" customHeight="1">
      <c r="B163" s="46"/>
      <c r="C163" s="284" t="s">
        <v>393</v>
      </c>
      <c r="D163" s="284" t="s">
        <v>333</v>
      </c>
      <c r="E163" s="285" t="s">
        <v>2621</v>
      </c>
      <c r="F163" s="286" t="s">
        <v>2622</v>
      </c>
      <c r="G163" s="287" t="s">
        <v>341</v>
      </c>
      <c r="H163" s="288">
        <v>2</v>
      </c>
      <c r="I163" s="289"/>
      <c r="J163" s="290">
        <f>ROUND(I163*H163,2)</f>
        <v>0</v>
      </c>
      <c r="K163" s="286" t="s">
        <v>21</v>
      </c>
      <c r="L163" s="291"/>
      <c r="M163" s="292" t="s">
        <v>21</v>
      </c>
      <c r="N163" s="293" t="s">
        <v>41</v>
      </c>
      <c r="O163" s="47"/>
      <c r="P163" s="246">
        <f>O163*H163</f>
        <v>0</v>
      </c>
      <c r="Q163" s="246">
        <v>0</v>
      </c>
      <c r="R163" s="246">
        <f>Q163*H163</f>
        <v>0</v>
      </c>
      <c r="S163" s="246">
        <v>0</v>
      </c>
      <c r="T163" s="247">
        <f>S163*H163</f>
        <v>0</v>
      </c>
      <c r="AR163" s="24" t="s">
        <v>336</v>
      </c>
      <c r="AT163" s="24" t="s">
        <v>333</v>
      </c>
      <c r="AU163" s="24" t="s">
        <v>16</v>
      </c>
      <c r="AY163" s="24" t="s">
        <v>298</v>
      </c>
      <c r="BE163" s="248">
        <f>IF(N163="základní",J163,0)</f>
        <v>0</v>
      </c>
      <c r="BF163" s="248">
        <f>IF(N163="snížená",J163,0)</f>
        <v>0</v>
      </c>
      <c r="BG163" s="248">
        <f>IF(N163="zákl. přenesená",J163,0)</f>
        <v>0</v>
      </c>
      <c r="BH163" s="248">
        <f>IF(N163="sníž. přenesená",J163,0)</f>
        <v>0</v>
      </c>
      <c r="BI163" s="248">
        <f>IF(N163="nulová",J163,0)</f>
        <v>0</v>
      </c>
      <c r="BJ163" s="24" t="s">
        <v>16</v>
      </c>
      <c r="BK163" s="248">
        <f>ROUND(I163*H163,2)</f>
        <v>0</v>
      </c>
      <c r="BL163" s="24" t="s">
        <v>90</v>
      </c>
      <c r="BM163" s="24" t="s">
        <v>2623</v>
      </c>
    </row>
    <row r="164" s="12" customFormat="1">
      <c r="B164" s="249"/>
      <c r="C164" s="250"/>
      <c r="D164" s="251" t="s">
        <v>306</v>
      </c>
      <c r="E164" s="252" t="s">
        <v>21</v>
      </c>
      <c r="F164" s="253" t="s">
        <v>78</v>
      </c>
      <c r="G164" s="250"/>
      <c r="H164" s="254">
        <v>2</v>
      </c>
      <c r="I164" s="255"/>
      <c r="J164" s="250"/>
      <c r="K164" s="250"/>
      <c r="L164" s="256"/>
      <c r="M164" s="257"/>
      <c r="N164" s="258"/>
      <c r="O164" s="258"/>
      <c r="P164" s="258"/>
      <c r="Q164" s="258"/>
      <c r="R164" s="258"/>
      <c r="S164" s="258"/>
      <c r="T164" s="259"/>
      <c r="AT164" s="260" t="s">
        <v>306</v>
      </c>
      <c r="AU164" s="260" t="s">
        <v>16</v>
      </c>
      <c r="AV164" s="12" t="s">
        <v>78</v>
      </c>
      <c r="AW164" s="12" t="s">
        <v>33</v>
      </c>
      <c r="AX164" s="12" t="s">
        <v>16</v>
      </c>
      <c r="AY164" s="260" t="s">
        <v>298</v>
      </c>
    </row>
    <row r="165" s="1" customFormat="1" ht="16.5" customHeight="1">
      <c r="B165" s="46"/>
      <c r="C165" s="284" t="s">
        <v>460</v>
      </c>
      <c r="D165" s="284" t="s">
        <v>333</v>
      </c>
      <c r="E165" s="285" t="s">
        <v>2624</v>
      </c>
      <c r="F165" s="286" t="s">
        <v>2625</v>
      </c>
      <c r="G165" s="287" t="s">
        <v>318</v>
      </c>
      <c r="H165" s="288">
        <v>1650</v>
      </c>
      <c r="I165" s="289"/>
      <c r="J165" s="290">
        <f>ROUND(I165*H165,2)</f>
        <v>0</v>
      </c>
      <c r="K165" s="286" t="s">
        <v>403</v>
      </c>
      <c r="L165" s="291"/>
      <c r="M165" s="292" t="s">
        <v>21</v>
      </c>
      <c r="N165" s="293" t="s">
        <v>41</v>
      </c>
      <c r="O165" s="47"/>
      <c r="P165" s="246">
        <f>O165*H165</f>
        <v>0</v>
      </c>
      <c r="Q165" s="246">
        <v>0.049390000000000003</v>
      </c>
      <c r="R165" s="246">
        <f>Q165*H165</f>
        <v>81.493500000000012</v>
      </c>
      <c r="S165" s="246">
        <v>0</v>
      </c>
      <c r="T165" s="247">
        <f>S165*H165</f>
        <v>0</v>
      </c>
      <c r="AR165" s="24" t="s">
        <v>336</v>
      </c>
      <c r="AT165" s="24" t="s">
        <v>333</v>
      </c>
      <c r="AU165" s="24" t="s">
        <v>16</v>
      </c>
      <c r="AY165" s="24" t="s">
        <v>298</v>
      </c>
      <c r="BE165" s="248">
        <f>IF(N165="základní",J165,0)</f>
        <v>0</v>
      </c>
      <c r="BF165" s="248">
        <f>IF(N165="snížená",J165,0)</f>
        <v>0</v>
      </c>
      <c r="BG165" s="248">
        <f>IF(N165="zákl. přenesená",J165,0)</f>
        <v>0</v>
      </c>
      <c r="BH165" s="248">
        <f>IF(N165="sníž. přenesená",J165,0)</f>
        <v>0</v>
      </c>
      <c r="BI165" s="248">
        <f>IF(N165="nulová",J165,0)</f>
        <v>0</v>
      </c>
      <c r="BJ165" s="24" t="s">
        <v>16</v>
      </c>
      <c r="BK165" s="248">
        <f>ROUND(I165*H165,2)</f>
        <v>0</v>
      </c>
      <c r="BL165" s="24" t="s">
        <v>90</v>
      </c>
      <c r="BM165" s="24" t="s">
        <v>2626</v>
      </c>
    </row>
    <row r="166" s="13" customFormat="1">
      <c r="B166" s="261"/>
      <c r="C166" s="262"/>
      <c r="D166" s="251" t="s">
        <v>306</v>
      </c>
      <c r="E166" s="263" t="s">
        <v>21</v>
      </c>
      <c r="F166" s="264" t="s">
        <v>2618</v>
      </c>
      <c r="G166" s="262"/>
      <c r="H166" s="263" t="s">
        <v>21</v>
      </c>
      <c r="I166" s="265"/>
      <c r="J166" s="262"/>
      <c r="K166" s="262"/>
      <c r="L166" s="266"/>
      <c r="M166" s="267"/>
      <c r="N166" s="268"/>
      <c r="O166" s="268"/>
      <c r="P166" s="268"/>
      <c r="Q166" s="268"/>
      <c r="R166" s="268"/>
      <c r="S166" s="268"/>
      <c r="T166" s="269"/>
      <c r="AT166" s="270" t="s">
        <v>306</v>
      </c>
      <c r="AU166" s="270" t="s">
        <v>16</v>
      </c>
      <c r="AV166" s="13" t="s">
        <v>16</v>
      </c>
      <c r="AW166" s="13" t="s">
        <v>33</v>
      </c>
      <c r="AX166" s="13" t="s">
        <v>70</v>
      </c>
      <c r="AY166" s="270" t="s">
        <v>298</v>
      </c>
    </row>
    <row r="167" s="12" customFormat="1">
      <c r="B167" s="249"/>
      <c r="C167" s="250"/>
      <c r="D167" s="251" t="s">
        <v>306</v>
      </c>
      <c r="E167" s="252" t="s">
        <v>21</v>
      </c>
      <c r="F167" s="253" t="s">
        <v>2627</v>
      </c>
      <c r="G167" s="250"/>
      <c r="H167" s="254">
        <v>902</v>
      </c>
      <c r="I167" s="255"/>
      <c r="J167" s="250"/>
      <c r="K167" s="250"/>
      <c r="L167" s="256"/>
      <c r="M167" s="257"/>
      <c r="N167" s="258"/>
      <c r="O167" s="258"/>
      <c r="P167" s="258"/>
      <c r="Q167" s="258"/>
      <c r="R167" s="258"/>
      <c r="S167" s="258"/>
      <c r="T167" s="259"/>
      <c r="AT167" s="260" t="s">
        <v>306</v>
      </c>
      <c r="AU167" s="260" t="s">
        <v>16</v>
      </c>
      <c r="AV167" s="12" t="s">
        <v>78</v>
      </c>
      <c r="AW167" s="12" t="s">
        <v>33</v>
      </c>
      <c r="AX167" s="12" t="s">
        <v>70</v>
      </c>
      <c r="AY167" s="260" t="s">
        <v>298</v>
      </c>
    </row>
    <row r="168" s="13" customFormat="1">
      <c r="B168" s="261"/>
      <c r="C168" s="262"/>
      <c r="D168" s="251" t="s">
        <v>306</v>
      </c>
      <c r="E168" s="263" t="s">
        <v>21</v>
      </c>
      <c r="F168" s="264" t="s">
        <v>2619</v>
      </c>
      <c r="G168" s="262"/>
      <c r="H168" s="263" t="s">
        <v>21</v>
      </c>
      <c r="I168" s="265"/>
      <c r="J168" s="262"/>
      <c r="K168" s="262"/>
      <c r="L168" s="266"/>
      <c r="M168" s="267"/>
      <c r="N168" s="268"/>
      <c r="O168" s="268"/>
      <c r="P168" s="268"/>
      <c r="Q168" s="268"/>
      <c r="R168" s="268"/>
      <c r="S168" s="268"/>
      <c r="T168" s="269"/>
      <c r="AT168" s="270" t="s">
        <v>306</v>
      </c>
      <c r="AU168" s="270" t="s">
        <v>16</v>
      </c>
      <c r="AV168" s="13" t="s">
        <v>16</v>
      </c>
      <c r="AW168" s="13" t="s">
        <v>33</v>
      </c>
      <c r="AX168" s="13" t="s">
        <v>70</v>
      </c>
      <c r="AY168" s="270" t="s">
        <v>298</v>
      </c>
    </row>
    <row r="169" s="12" customFormat="1">
      <c r="B169" s="249"/>
      <c r="C169" s="250"/>
      <c r="D169" s="251" t="s">
        <v>306</v>
      </c>
      <c r="E169" s="252" t="s">
        <v>21</v>
      </c>
      <c r="F169" s="253" t="s">
        <v>2628</v>
      </c>
      <c r="G169" s="250"/>
      <c r="H169" s="254">
        <v>748</v>
      </c>
      <c r="I169" s="255"/>
      <c r="J169" s="250"/>
      <c r="K169" s="250"/>
      <c r="L169" s="256"/>
      <c r="M169" s="257"/>
      <c r="N169" s="258"/>
      <c r="O169" s="258"/>
      <c r="P169" s="258"/>
      <c r="Q169" s="258"/>
      <c r="R169" s="258"/>
      <c r="S169" s="258"/>
      <c r="T169" s="259"/>
      <c r="AT169" s="260" t="s">
        <v>306</v>
      </c>
      <c r="AU169" s="260" t="s">
        <v>16</v>
      </c>
      <c r="AV169" s="12" t="s">
        <v>78</v>
      </c>
      <c r="AW169" s="12" t="s">
        <v>33</v>
      </c>
      <c r="AX169" s="12" t="s">
        <v>70</v>
      </c>
      <c r="AY169" s="260" t="s">
        <v>298</v>
      </c>
    </row>
    <row r="170" s="14" customFormat="1">
      <c r="B170" s="271"/>
      <c r="C170" s="272"/>
      <c r="D170" s="251" t="s">
        <v>306</v>
      </c>
      <c r="E170" s="273" t="s">
        <v>21</v>
      </c>
      <c r="F170" s="274" t="s">
        <v>309</v>
      </c>
      <c r="G170" s="272"/>
      <c r="H170" s="275">
        <v>1650</v>
      </c>
      <c r="I170" s="276"/>
      <c r="J170" s="272"/>
      <c r="K170" s="272"/>
      <c r="L170" s="277"/>
      <c r="M170" s="278"/>
      <c r="N170" s="279"/>
      <c r="O170" s="279"/>
      <c r="P170" s="279"/>
      <c r="Q170" s="279"/>
      <c r="R170" s="279"/>
      <c r="S170" s="279"/>
      <c r="T170" s="280"/>
      <c r="AT170" s="281" t="s">
        <v>306</v>
      </c>
      <c r="AU170" s="281" t="s">
        <v>16</v>
      </c>
      <c r="AV170" s="14" t="s">
        <v>90</v>
      </c>
      <c r="AW170" s="14" t="s">
        <v>33</v>
      </c>
      <c r="AX170" s="14" t="s">
        <v>16</v>
      </c>
      <c r="AY170" s="281" t="s">
        <v>298</v>
      </c>
    </row>
    <row r="171" s="1" customFormat="1" ht="16.5" customHeight="1">
      <c r="B171" s="46"/>
      <c r="C171" s="284" t="s">
        <v>9</v>
      </c>
      <c r="D171" s="284" t="s">
        <v>333</v>
      </c>
      <c r="E171" s="285" t="s">
        <v>2629</v>
      </c>
      <c r="F171" s="286" t="s">
        <v>2630</v>
      </c>
      <c r="G171" s="287" t="s">
        <v>341</v>
      </c>
      <c r="H171" s="288">
        <v>1372</v>
      </c>
      <c r="I171" s="289"/>
      <c r="J171" s="290">
        <f>ROUND(I171*H171,2)</f>
        <v>0</v>
      </c>
      <c r="K171" s="286" t="s">
        <v>403</v>
      </c>
      <c r="L171" s="291"/>
      <c r="M171" s="292" t="s">
        <v>21</v>
      </c>
      <c r="N171" s="293" t="s">
        <v>41</v>
      </c>
      <c r="O171" s="47"/>
      <c r="P171" s="246">
        <f>O171*H171</f>
        <v>0</v>
      </c>
      <c r="Q171" s="246">
        <v>0.32700000000000001</v>
      </c>
      <c r="R171" s="246">
        <f>Q171*H171</f>
        <v>448.64400000000001</v>
      </c>
      <c r="S171" s="246">
        <v>0</v>
      </c>
      <c r="T171" s="247">
        <f>S171*H171</f>
        <v>0</v>
      </c>
      <c r="AR171" s="24" t="s">
        <v>336</v>
      </c>
      <c r="AT171" s="24" t="s">
        <v>333</v>
      </c>
      <c r="AU171" s="24" t="s">
        <v>16</v>
      </c>
      <c r="AY171" s="24" t="s">
        <v>298</v>
      </c>
      <c r="BE171" s="248">
        <f>IF(N171="základní",J171,0)</f>
        <v>0</v>
      </c>
      <c r="BF171" s="248">
        <f>IF(N171="snížená",J171,0)</f>
        <v>0</v>
      </c>
      <c r="BG171" s="248">
        <f>IF(N171="zákl. přenesená",J171,0)</f>
        <v>0</v>
      </c>
      <c r="BH171" s="248">
        <f>IF(N171="sníž. přenesená",J171,0)</f>
        <v>0</v>
      </c>
      <c r="BI171" s="248">
        <f>IF(N171="nulová",J171,0)</f>
        <v>0</v>
      </c>
      <c r="BJ171" s="24" t="s">
        <v>16</v>
      </c>
      <c r="BK171" s="248">
        <f>ROUND(I171*H171,2)</f>
        <v>0</v>
      </c>
      <c r="BL171" s="24" t="s">
        <v>90</v>
      </c>
      <c r="BM171" s="24" t="s">
        <v>2631</v>
      </c>
    </row>
    <row r="172" s="13" customFormat="1">
      <c r="B172" s="261"/>
      <c r="C172" s="262"/>
      <c r="D172" s="251" t="s">
        <v>306</v>
      </c>
      <c r="E172" s="263" t="s">
        <v>21</v>
      </c>
      <c r="F172" s="264" t="s">
        <v>2632</v>
      </c>
      <c r="G172" s="262"/>
      <c r="H172" s="263" t="s">
        <v>21</v>
      </c>
      <c r="I172" s="265"/>
      <c r="J172" s="262"/>
      <c r="K172" s="262"/>
      <c r="L172" s="266"/>
      <c r="M172" s="267"/>
      <c r="N172" s="268"/>
      <c r="O172" s="268"/>
      <c r="P172" s="268"/>
      <c r="Q172" s="268"/>
      <c r="R172" s="268"/>
      <c r="S172" s="268"/>
      <c r="T172" s="269"/>
      <c r="AT172" s="270" t="s">
        <v>306</v>
      </c>
      <c r="AU172" s="270" t="s">
        <v>16</v>
      </c>
      <c r="AV172" s="13" t="s">
        <v>16</v>
      </c>
      <c r="AW172" s="13" t="s">
        <v>33</v>
      </c>
      <c r="AX172" s="13" t="s">
        <v>70</v>
      </c>
      <c r="AY172" s="270" t="s">
        <v>298</v>
      </c>
    </row>
    <row r="173" s="12" customFormat="1">
      <c r="B173" s="249"/>
      <c r="C173" s="250"/>
      <c r="D173" s="251" t="s">
        <v>306</v>
      </c>
      <c r="E173" s="252" t="s">
        <v>21</v>
      </c>
      <c r="F173" s="253" t="s">
        <v>2633</v>
      </c>
      <c r="G173" s="250"/>
      <c r="H173" s="254">
        <v>748.65999999999997</v>
      </c>
      <c r="I173" s="255"/>
      <c r="J173" s="250"/>
      <c r="K173" s="250"/>
      <c r="L173" s="256"/>
      <c r="M173" s="257"/>
      <c r="N173" s="258"/>
      <c r="O173" s="258"/>
      <c r="P173" s="258"/>
      <c r="Q173" s="258"/>
      <c r="R173" s="258"/>
      <c r="S173" s="258"/>
      <c r="T173" s="259"/>
      <c r="AT173" s="260" t="s">
        <v>306</v>
      </c>
      <c r="AU173" s="260" t="s">
        <v>16</v>
      </c>
      <c r="AV173" s="12" t="s">
        <v>78</v>
      </c>
      <c r="AW173" s="12" t="s">
        <v>33</v>
      </c>
      <c r="AX173" s="12" t="s">
        <v>70</v>
      </c>
      <c r="AY173" s="260" t="s">
        <v>298</v>
      </c>
    </row>
    <row r="174" s="13" customFormat="1">
      <c r="B174" s="261"/>
      <c r="C174" s="262"/>
      <c r="D174" s="251" t="s">
        <v>306</v>
      </c>
      <c r="E174" s="263" t="s">
        <v>21</v>
      </c>
      <c r="F174" s="264" t="s">
        <v>2634</v>
      </c>
      <c r="G174" s="262"/>
      <c r="H174" s="263" t="s">
        <v>21</v>
      </c>
      <c r="I174" s="265"/>
      <c r="J174" s="262"/>
      <c r="K174" s="262"/>
      <c r="L174" s="266"/>
      <c r="M174" s="267"/>
      <c r="N174" s="268"/>
      <c r="O174" s="268"/>
      <c r="P174" s="268"/>
      <c r="Q174" s="268"/>
      <c r="R174" s="268"/>
      <c r="S174" s="268"/>
      <c r="T174" s="269"/>
      <c r="AT174" s="270" t="s">
        <v>306</v>
      </c>
      <c r="AU174" s="270" t="s">
        <v>16</v>
      </c>
      <c r="AV174" s="13" t="s">
        <v>16</v>
      </c>
      <c r="AW174" s="13" t="s">
        <v>33</v>
      </c>
      <c r="AX174" s="13" t="s">
        <v>70</v>
      </c>
      <c r="AY174" s="270" t="s">
        <v>298</v>
      </c>
    </row>
    <row r="175" s="12" customFormat="1">
      <c r="B175" s="249"/>
      <c r="C175" s="250"/>
      <c r="D175" s="251" t="s">
        <v>306</v>
      </c>
      <c r="E175" s="252" t="s">
        <v>21</v>
      </c>
      <c r="F175" s="253" t="s">
        <v>2635</v>
      </c>
      <c r="G175" s="250"/>
      <c r="H175" s="254">
        <v>623.45799999999997</v>
      </c>
      <c r="I175" s="255"/>
      <c r="J175" s="250"/>
      <c r="K175" s="250"/>
      <c r="L175" s="256"/>
      <c r="M175" s="257"/>
      <c r="N175" s="258"/>
      <c r="O175" s="258"/>
      <c r="P175" s="258"/>
      <c r="Q175" s="258"/>
      <c r="R175" s="258"/>
      <c r="S175" s="258"/>
      <c r="T175" s="259"/>
      <c r="AT175" s="260" t="s">
        <v>306</v>
      </c>
      <c r="AU175" s="260" t="s">
        <v>16</v>
      </c>
      <c r="AV175" s="12" t="s">
        <v>78</v>
      </c>
      <c r="AW175" s="12" t="s">
        <v>33</v>
      </c>
      <c r="AX175" s="12" t="s">
        <v>70</v>
      </c>
      <c r="AY175" s="260" t="s">
        <v>298</v>
      </c>
    </row>
    <row r="176" s="12" customFormat="1">
      <c r="B176" s="249"/>
      <c r="C176" s="250"/>
      <c r="D176" s="251" t="s">
        <v>306</v>
      </c>
      <c r="E176" s="252" t="s">
        <v>21</v>
      </c>
      <c r="F176" s="253" t="s">
        <v>2636</v>
      </c>
      <c r="G176" s="250"/>
      <c r="H176" s="254">
        <v>-0.11799999999999999</v>
      </c>
      <c r="I176" s="255"/>
      <c r="J176" s="250"/>
      <c r="K176" s="250"/>
      <c r="L176" s="256"/>
      <c r="M176" s="257"/>
      <c r="N176" s="258"/>
      <c r="O176" s="258"/>
      <c r="P176" s="258"/>
      <c r="Q176" s="258"/>
      <c r="R176" s="258"/>
      <c r="S176" s="258"/>
      <c r="T176" s="259"/>
      <c r="AT176" s="260" t="s">
        <v>306</v>
      </c>
      <c r="AU176" s="260" t="s">
        <v>16</v>
      </c>
      <c r="AV176" s="12" t="s">
        <v>78</v>
      </c>
      <c r="AW176" s="12" t="s">
        <v>33</v>
      </c>
      <c r="AX176" s="12" t="s">
        <v>70</v>
      </c>
      <c r="AY176" s="260" t="s">
        <v>298</v>
      </c>
    </row>
    <row r="177" s="14" customFormat="1">
      <c r="B177" s="271"/>
      <c r="C177" s="272"/>
      <c r="D177" s="251" t="s">
        <v>306</v>
      </c>
      <c r="E177" s="273" t="s">
        <v>21</v>
      </c>
      <c r="F177" s="274" t="s">
        <v>309</v>
      </c>
      <c r="G177" s="272"/>
      <c r="H177" s="275">
        <v>1372</v>
      </c>
      <c r="I177" s="276"/>
      <c r="J177" s="272"/>
      <c r="K177" s="272"/>
      <c r="L177" s="277"/>
      <c r="M177" s="278"/>
      <c r="N177" s="279"/>
      <c r="O177" s="279"/>
      <c r="P177" s="279"/>
      <c r="Q177" s="279"/>
      <c r="R177" s="279"/>
      <c r="S177" s="279"/>
      <c r="T177" s="280"/>
      <c r="AT177" s="281" t="s">
        <v>306</v>
      </c>
      <c r="AU177" s="281" t="s">
        <v>16</v>
      </c>
      <c r="AV177" s="14" t="s">
        <v>90</v>
      </c>
      <c r="AW177" s="14" t="s">
        <v>33</v>
      </c>
      <c r="AX177" s="14" t="s">
        <v>16</v>
      </c>
      <c r="AY177" s="281" t="s">
        <v>298</v>
      </c>
    </row>
    <row r="178" s="1" customFormat="1" ht="16.5" customHeight="1">
      <c r="B178" s="46"/>
      <c r="C178" s="284" t="s">
        <v>467</v>
      </c>
      <c r="D178" s="284" t="s">
        <v>333</v>
      </c>
      <c r="E178" s="285" t="s">
        <v>2637</v>
      </c>
      <c r="F178" s="286" t="s">
        <v>2638</v>
      </c>
      <c r="G178" s="287" t="s">
        <v>2345</v>
      </c>
      <c r="H178" s="288">
        <v>2475</v>
      </c>
      <c r="I178" s="289"/>
      <c r="J178" s="290">
        <f>ROUND(I178*H178,2)</f>
        <v>0</v>
      </c>
      <c r="K178" s="286" t="s">
        <v>403</v>
      </c>
      <c r="L178" s="291"/>
      <c r="M178" s="292" t="s">
        <v>21</v>
      </c>
      <c r="N178" s="293" t="s">
        <v>41</v>
      </c>
      <c r="O178" s="47"/>
      <c r="P178" s="246">
        <f>O178*H178</f>
        <v>0</v>
      </c>
      <c r="Q178" s="246">
        <v>1</v>
      </c>
      <c r="R178" s="246">
        <f>Q178*H178</f>
        <v>2475</v>
      </c>
      <c r="S178" s="246">
        <v>0</v>
      </c>
      <c r="T178" s="247">
        <f>S178*H178</f>
        <v>0</v>
      </c>
      <c r="AR178" s="24" t="s">
        <v>336</v>
      </c>
      <c r="AT178" s="24" t="s">
        <v>333</v>
      </c>
      <c r="AU178" s="24" t="s">
        <v>16</v>
      </c>
      <c r="AY178" s="24" t="s">
        <v>298</v>
      </c>
      <c r="BE178" s="248">
        <f>IF(N178="základní",J178,0)</f>
        <v>0</v>
      </c>
      <c r="BF178" s="248">
        <f>IF(N178="snížená",J178,0)</f>
        <v>0</v>
      </c>
      <c r="BG178" s="248">
        <f>IF(N178="zákl. přenesená",J178,0)</f>
        <v>0</v>
      </c>
      <c r="BH178" s="248">
        <f>IF(N178="sníž. přenesená",J178,0)</f>
        <v>0</v>
      </c>
      <c r="BI178" s="248">
        <f>IF(N178="nulová",J178,0)</f>
        <v>0</v>
      </c>
      <c r="BJ178" s="24" t="s">
        <v>16</v>
      </c>
      <c r="BK178" s="248">
        <f>ROUND(I178*H178,2)</f>
        <v>0</v>
      </c>
      <c r="BL178" s="24" t="s">
        <v>90</v>
      </c>
      <c r="BM178" s="24" t="s">
        <v>2639</v>
      </c>
    </row>
    <row r="179" s="12" customFormat="1">
      <c r="B179" s="249"/>
      <c r="C179" s="250"/>
      <c r="D179" s="251" t="s">
        <v>306</v>
      </c>
      <c r="E179" s="252" t="s">
        <v>21</v>
      </c>
      <c r="F179" s="253" t="s">
        <v>2640</v>
      </c>
      <c r="G179" s="250"/>
      <c r="H179" s="254">
        <v>2475</v>
      </c>
      <c r="I179" s="255"/>
      <c r="J179" s="250"/>
      <c r="K179" s="250"/>
      <c r="L179" s="256"/>
      <c r="M179" s="257"/>
      <c r="N179" s="258"/>
      <c r="O179" s="258"/>
      <c r="P179" s="258"/>
      <c r="Q179" s="258"/>
      <c r="R179" s="258"/>
      <c r="S179" s="258"/>
      <c r="T179" s="259"/>
      <c r="AT179" s="260" t="s">
        <v>306</v>
      </c>
      <c r="AU179" s="260" t="s">
        <v>16</v>
      </c>
      <c r="AV179" s="12" t="s">
        <v>78</v>
      </c>
      <c r="AW179" s="12" t="s">
        <v>33</v>
      </c>
      <c r="AX179" s="12" t="s">
        <v>16</v>
      </c>
      <c r="AY179" s="260" t="s">
        <v>298</v>
      </c>
    </row>
    <row r="180" s="1" customFormat="1" ht="16.5" customHeight="1">
      <c r="B180" s="46"/>
      <c r="C180" s="284" t="s">
        <v>471</v>
      </c>
      <c r="D180" s="284" t="s">
        <v>333</v>
      </c>
      <c r="E180" s="285" t="s">
        <v>2641</v>
      </c>
      <c r="F180" s="286" t="s">
        <v>2642</v>
      </c>
      <c r="G180" s="287" t="s">
        <v>2345</v>
      </c>
      <c r="H180" s="288">
        <v>95.189999999999998</v>
      </c>
      <c r="I180" s="289"/>
      <c r="J180" s="290">
        <f>ROUND(I180*H180,2)</f>
        <v>0</v>
      </c>
      <c r="K180" s="286" t="s">
        <v>403</v>
      </c>
      <c r="L180" s="291"/>
      <c r="M180" s="292" t="s">
        <v>21</v>
      </c>
      <c r="N180" s="293" t="s">
        <v>41</v>
      </c>
      <c r="O180" s="47"/>
      <c r="P180" s="246">
        <f>O180*H180</f>
        <v>0</v>
      </c>
      <c r="Q180" s="246">
        <v>1</v>
      </c>
      <c r="R180" s="246">
        <f>Q180*H180</f>
        <v>95.189999999999998</v>
      </c>
      <c r="S180" s="246">
        <v>0</v>
      </c>
      <c r="T180" s="247">
        <f>S180*H180</f>
        <v>0</v>
      </c>
      <c r="AR180" s="24" t="s">
        <v>336</v>
      </c>
      <c r="AT180" s="24" t="s">
        <v>333</v>
      </c>
      <c r="AU180" s="24" t="s">
        <v>16</v>
      </c>
      <c r="AY180" s="24" t="s">
        <v>298</v>
      </c>
      <c r="BE180" s="248">
        <f>IF(N180="základní",J180,0)</f>
        <v>0</v>
      </c>
      <c r="BF180" s="248">
        <f>IF(N180="snížená",J180,0)</f>
        <v>0</v>
      </c>
      <c r="BG180" s="248">
        <f>IF(N180="zákl. přenesená",J180,0)</f>
        <v>0</v>
      </c>
      <c r="BH180" s="248">
        <f>IF(N180="sníž. přenesená",J180,0)</f>
        <v>0</v>
      </c>
      <c r="BI180" s="248">
        <f>IF(N180="nulová",J180,0)</f>
        <v>0</v>
      </c>
      <c r="BJ180" s="24" t="s">
        <v>16</v>
      </c>
      <c r="BK180" s="248">
        <f>ROUND(I180*H180,2)</f>
        <v>0</v>
      </c>
      <c r="BL180" s="24" t="s">
        <v>90</v>
      </c>
      <c r="BM180" s="24" t="s">
        <v>2643</v>
      </c>
    </row>
    <row r="181" s="13" customFormat="1">
      <c r="B181" s="261"/>
      <c r="C181" s="262"/>
      <c r="D181" s="251" t="s">
        <v>306</v>
      </c>
      <c r="E181" s="263" t="s">
        <v>21</v>
      </c>
      <c r="F181" s="264" t="s">
        <v>2644</v>
      </c>
      <c r="G181" s="262"/>
      <c r="H181" s="263" t="s">
        <v>21</v>
      </c>
      <c r="I181" s="265"/>
      <c r="J181" s="262"/>
      <c r="K181" s="262"/>
      <c r="L181" s="266"/>
      <c r="M181" s="267"/>
      <c r="N181" s="268"/>
      <c r="O181" s="268"/>
      <c r="P181" s="268"/>
      <c r="Q181" s="268"/>
      <c r="R181" s="268"/>
      <c r="S181" s="268"/>
      <c r="T181" s="269"/>
      <c r="AT181" s="270" t="s">
        <v>306</v>
      </c>
      <c r="AU181" s="270" t="s">
        <v>16</v>
      </c>
      <c r="AV181" s="13" t="s">
        <v>16</v>
      </c>
      <c r="AW181" s="13" t="s">
        <v>33</v>
      </c>
      <c r="AX181" s="13" t="s">
        <v>70</v>
      </c>
      <c r="AY181" s="270" t="s">
        <v>298</v>
      </c>
    </row>
    <row r="182" s="12" customFormat="1">
      <c r="B182" s="249"/>
      <c r="C182" s="250"/>
      <c r="D182" s="251" t="s">
        <v>306</v>
      </c>
      <c r="E182" s="252" t="s">
        <v>21</v>
      </c>
      <c r="F182" s="253" t="s">
        <v>2645</v>
      </c>
      <c r="G182" s="250"/>
      <c r="H182" s="254">
        <v>95.189999999999998</v>
      </c>
      <c r="I182" s="255"/>
      <c r="J182" s="250"/>
      <c r="K182" s="250"/>
      <c r="L182" s="256"/>
      <c r="M182" s="257"/>
      <c r="N182" s="258"/>
      <c r="O182" s="258"/>
      <c r="P182" s="258"/>
      <c r="Q182" s="258"/>
      <c r="R182" s="258"/>
      <c r="S182" s="258"/>
      <c r="T182" s="259"/>
      <c r="AT182" s="260" t="s">
        <v>306</v>
      </c>
      <c r="AU182" s="260" t="s">
        <v>16</v>
      </c>
      <c r="AV182" s="12" t="s">
        <v>78</v>
      </c>
      <c r="AW182" s="12" t="s">
        <v>33</v>
      </c>
      <c r="AX182" s="12" t="s">
        <v>16</v>
      </c>
      <c r="AY182" s="260" t="s">
        <v>298</v>
      </c>
    </row>
    <row r="183" s="1" customFormat="1" ht="153" customHeight="1">
      <c r="B183" s="46"/>
      <c r="C183" s="237" t="s">
        <v>475</v>
      </c>
      <c r="D183" s="237" t="s">
        <v>300</v>
      </c>
      <c r="E183" s="238" t="s">
        <v>2646</v>
      </c>
      <c r="F183" s="239" t="s">
        <v>2647</v>
      </c>
      <c r="G183" s="240" t="s">
        <v>2345</v>
      </c>
      <c r="H183" s="241">
        <v>2896.3899999999999</v>
      </c>
      <c r="I183" s="242"/>
      <c r="J183" s="243">
        <f>ROUND(I183*H183,2)</f>
        <v>0</v>
      </c>
      <c r="K183" s="239" t="s">
        <v>403</v>
      </c>
      <c r="L183" s="72"/>
      <c r="M183" s="244" t="s">
        <v>21</v>
      </c>
      <c r="N183" s="245" t="s">
        <v>41</v>
      </c>
      <c r="O183" s="47"/>
      <c r="P183" s="246">
        <f>O183*H183</f>
        <v>0</v>
      </c>
      <c r="Q183" s="246">
        <v>0</v>
      </c>
      <c r="R183" s="246">
        <f>Q183*H183</f>
        <v>0</v>
      </c>
      <c r="S183" s="246">
        <v>0</v>
      </c>
      <c r="T183" s="247">
        <f>S183*H183</f>
        <v>0</v>
      </c>
      <c r="AR183" s="24" t="s">
        <v>90</v>
      </c>
      <c r="AT183" s="24" t="s">
        <v>300</v>
      </c>
      <c r="AU183" s="24" t="s">
        <v>16</v>
      </c>
      <c r="AY183" s="24" t="s">
        <v>298</v>
      </c>
      <c r="BE183" s="248">
        <f>IF(N183="základní",J183,0)</f>
        <v>0</v>
      </c>
      <c r="BF183" s="248">
        <f>IF(N183="snížená",J183,0)</f>
        <v>0</v>
      </c>
      <c r="BG183" s="248">
        <f>IF(N183="zákl. přenesená",J183,0)</f>
        <v>0</v>
      </c>
      <c r="BH183" s="248">
        <f>IF(N183="sníž. přenesená",J183,0)</f>
        <v>0</v>
      </c>
      <c r="BI183" s="248">
        <f>IF(N183="nulová",J183,0)</f>
        <v>0</v>
      </c>
      <c r="BJ183" s="24" t="s">
        <v>16</v>
      </c>
      <c r="BK183" s="248">
        <f>ROUND(I183*H183,2)</f>
        <v>0</v>
      </c>
      <c r="BL183" s="24" t="s">
        <v>90</v>
      </c>
      <c r="BM183" s="24" t="s">
        <v>2648</v>
      </c>
    </row>
    <row r="184" s="1" customFormat="1">
      <c r="B184" s="46"/>
      <c r="C184" s="74"/>
      <c r="D184" s="251" t="s">
        <v>2523</v>
      </c>
      <c r="E184" s="74"/>
      <c r="F184" s="282" t="s">
        <v>2649</v>
      </c>
      <c r="G184" s="74"/>
      <c r="H184" s="74"/>
      <c r="I184" s="204"/>
      <c r="J184" s="74"/>
      <c r="K184" s="74"/>
      <c r="L184" s="72"/>
      <c r="M184" s="283"/>
      <c r="N184" s="47"/>
      <c r="O184" s="47"/>
      <c r="P184" s="47"/>
      <c r="Q184" s="47"/>
      <c r="R184" s="47"/>
      <c r="S184" s="47"/>
      <c r="T184" s="95"/>
      <c r="AT184" s="24" t="s">
        <v>2523</v>
      </c>
      <c r="AU184" s="24" t="s">
        <v>16</v>
      </c>
    </row>
    <row r="185" s="13" customFormat="1">
      <c r="B185" s="261"/>
      <c r="C185" s="262"/>
      <c r="D185" s="251" t="s">
        <v>306</v>
      </c>
      <c r="E185" s="263" t="s">
        <v>21</v>
      </c>
      <c r="F185" s="264" t="s">
        <v>2650</v>
      </c>
      <c r="G185" s="262"/>
      <c r="H185" s="263" t="s">
        <v>21</v>
      </c>
      <c r="I185" s="265"/>
      <c r="J185" s="262"/>
      <c r="K185" s="262"/>
      <c r="L185" s="266"/>
      <c r="M185" s="267"/>
      <c r="N185" s="268"/>
      <c r="O185" s="268"/>
      <c r="P185" s="268"/>
      <c r="Q185" s="268"/>
      <c r="R185" s="268"/>
      <c r="S185" s="268"/>
      <c r="T185" s="269"/>
      <c r="AT185" s="270" t="s">
        <v>306</v>
      </c>
      <c r="AU185" s="270" t="s">
        <v>16</v>
      </c>
      <c r="AV185" s="13" t="s">
        <v>16</v>
      </c>
      <c r="AW185" s="13" t="s">
        <v>33</v>
      </c>
      <c r="AX185" s="13" t="s">
        <v>70</v>
      </c>
      <c r="AY185" s="270" t="s">
        <v>298</v>
      </c>
    </row>
    <row r="186" s="12" customFormat="1">
      <c r="B186" s="249"/>
      <c r="C186" s="250"/>
      <c r="D186" s="251" t="s">
        <v>306</v>
      </c>
      <c r="E186" s="252" t="s">
        <v>21</v>
      </c>
      <c r="F186" s="253" t="s">
        <v>2651</v>
      </c>
      <c r="G186" s="250"/>
      <c r="H186" s="254">
        <v>2801.1999999999998</v>
      </c>
      <c r="I186" s="255"/>
      <c r="J186" s="250"/>
      <c r="K186" s="250"/>
      <c r="L186" s="256"/>
      <c r="M186" s="257"/>
      <c r="N186" s="258"/>
      <c r="O186" s="258"/>
      <c r="P186" s="258"/>
      <c r="Q186" s="258"/>
      <c r="R186" s="258"/>
      <c r="S186" s="258"/>
      <c r="T186" s="259"/>
      <c r="AT186" s="260" t="s">
        <v>306</v>
      </c>
      <c r="AU186" s="260" t="s">
        <v>16</v>
      </c>
      <c r="AV186" s="12" t="s">
        <v>78</v>
      </c>
      <c r="AW186" s="12" t="s">
        <v>33</v>
      </c>
      <c r="AX186" s="12" t="s">
        <v>70</v>
      </c>
      <c r="AY186" s="260" t="s">
        <v>298</v>
      </c>
    </row>
    <row r="187" s="13" customFormat="1">
      <c r="B187" s="261"/>
      <c r="C187" s="262"/>
      <c r="D187" s="251" t="s">
        <v>306</v>
      </c>
      <c r="E187" s="263" t="s">
        <v>21</v>
      </c>
      <c r="F187" s="264" t="s">
        <v>2652</v>
      </c>
      <c r="G187" s="262"/>
      <c r="H187" s="263" t="s">
        <v>21</v>
      </c>
      <c r="I187" s="265"/>
      <c r="J187" s="262"/>
      <c r="K187" s="262"/>
      <c r="L187" s="266"/>
      <c r="M187" s="267"/>
      <c r="N187" s="268"/>
      <c r="O187" s="268"/>
      <c r="P187" s="268"/>
      <c r="Q187" s="268"/>
      <c r="R187" s="268"/>
      <c r="S187" s="268"/>
      <c r="T187" s="269"/>
      <c r="AT187" s="270" t="s">
        <v>306</v>
      </c>
      <c r="AU187" s="270" t="s">
        <v>16</v>
      </c>
      <c r="AV187" s="13" t="s">
        <v>16</v>
      </c>
      <c r="AW187" s="13" t="s">
        <v>33</v>
      </c>
      <c r="AX187" s="13" t="s">
        <v>70</v>
      </c>
      <c r="AY187" s="270" t="s">
        <v>298</v>
      </c>
    </row>
    <row r="188" s="12" customFormat="1">
      <c r="B188" s="249"/>
      <c r="C188" s="250"/>
      <c r="D188" s="251" t="s">
        <v>306</v>
      </c>
      <c r="E188" s="252" t="s">
        <v>21</v>
      </c>
      <c r="F188" s="253" t="s">
        <v>2653</v>
      </c>
      <c r="G188" s="250"/>
      <c r="H188" s="254">
        <v>95.189999999999998</v>
      </c>
      <c r="I188" s="255"/>
      <c r="J188" s="250"/>
      <c r="K188" s="250"/>
      <c r="L188" s="256"/>
      <c r="M188" s="257"/>
      <c r="N188" s="258"/>
      <c r="O188" s="258"/>
      <c r="P188" s="258"/>
      <c r="Q188" s="258"/>
      <c r="R188" s="258"/>
      <c r="S188" s="258"/>
      <c r="T188" s="259"/>
      <c r="AT188" s="260" t="s">
        <v>306</v>
      </c>
      <c r="AU188" s="260" t="s">
        <v>16</v>
      </c>
      <c r="AV188" s="12" t="s">
        <v>78</v>
      </c>
      <c r="AW188" s="12" t="s">
        <v>33</v>
      </c>
      <c r="AX188" s="12" t="s">
        <v>70</v>
      </c>
      <c r="AY188" s="260" t="s">
        <v>298</v>
      </c>
    </row>
    <row r="189" s="14" customFormat="1">
      <c r="B189" s="271"/>
      <c r="C189" s="272"/>
      <c r="D189" s="251" t="s">
        <v>306</v>
      </c>
      <c r="E189" s="273" t="s">
        <v>21</v>
      </c>
      <c r="F189" s="274" t="s">
        <v>309</v>
      </c>
      <c r="G189" s="272"/>
      <c r="H189" s="275">
        <v>2896.3899999999999</v>
      </c>
      <c r="I189" s="276"/>
      <c r="J189" s="272"/>
      <c r="K189" s="272"/>
      <c r="L189" s="277"/>
      <c r="M189" s="278"/>
      <c r="N189" s="279"/>
      <c r="O189" s="279"/>
      <c r="P189" s="279"/>
      <c r="Q189" s="279"/>
      <c r="R189" s="279"/>
      <c r="S189" s="279"/>
      <c r="T189" s="280"/>
      <c r="AT189" s="281" t="s">
        <v>306</v>
      </c>
      <c r="AU189" s="281" t="s">
        <v>16</v>
      </c>
      <c r="AV189" s="14" t="s">
        <v>90</v>
      </c>
      <c r="AW189" s="14" t="s">
        <v>33</v>
      </c>
      <c r="AX189" s="14" t="s">
        <v>16</v>
      </c>
      <c r="AY189" s="281" t="s">
        <v>298</v>
      </c>
    </row>
    <row r="190" s="1" customFormat="1" ht="153" customHeight="1">
      <c r="B190" s="46"/>
      <c r="C190" s="237" t="s">
        <v>479</v>
      </c>
      <c r="D190" s="237" t="s">
        <v>300</v>
      </c>
      <c r="E190" s="238" t="s">
        <v>2654</v>
      </c>
      <c r="F190" s="239" t="s">
        <v>2655</v>
      </c>
      <c r="G190" s="240" t="s">
        <v>2345</v>
      </c>
      <c r="H190" s="241">
        <v>2273</v>
      </c>
      <c r="I190" s="242"/>
      <c r="J190" s="243">
        <f>ROUND(I190*H190,2)</f>
        <v>0</v>
      </c>
      <c r="K190" s="239" t="s">
        <v>403</v>
      </c>
      <c r="L190" s="72"/>
      <c r="M190" s="244" t="s">
        <v>21</v>
      </c>
      <c r="N190" s="245" t="s">
        <v>41</v>
      </c>
      <c r="O190" s="47"/>
      <c r="P190" s="246">
        <f>O190*H190</f>
        <v>0</v>
      </c>
      <c r="Q190" s="246">
        <v>0</v>
      </c>
      <c r="R190" s="246">
        <f>Q190*H190</f>
        <v>0</v>
      </c>
      <c r="S190" s="246">
        <v>0</v>
      </c>
      <c r="T190" s="247">
        <f>S190*H190</f>
        <v>0</v>
      </c>
      <c r="AR190" s="24" t="s">
        <v>90</v>
      </c>
      <c r="AT190" s="24" t="s">
        <v>300</v>
      </c>
      <c r="AU190" s="24" t="s">
        <v>16</v>
      </c>
      <c r="AY190" s="24" t="s">
        <v>298</v>
      </c>
      <c r="BE190" s="248">
        <f>IF(N190="základní",J190,0)</f>
        <v>0</v>
      </c>
      <c r="BF190" s="248">
        <f>IF(N190="snížená",J190,0)</f>
        <v>0</v>
      </c>
      <c r="BG190" s="248">
        <f>IF(N190="zákl. přenesená",J190,0)</f>
        <v>0</v>
      </c>
      <c r="BH190" s="248">
        <f>IF(N190="sníž. přenesená",J190,0)</f>
        <v>0</v>
      </c>
      <c r="BI190" s="248">
        <f>IF(N190="nulová",J190,0)</f>
        <v>0</v>
      </c>
      <c r="BJ190" s="24" t="s">
        <v>16</v>
      </c>
      <c r="BK190" s="248">
        <f>ROUND(I190*H190,2)</f>
        <v>0</v>
      </c>
      <c r="BL190" s="24" t="s">
        <v>90</v>
      </c>
      <c r="BM190" s="24" t="s">
        <v>2656</v>
      </c>
    </row>
    <row r="191" s="1" customFormat="1">
      <c r="B191" s="46"/>
      <c r="C191" s="74"/>
      <c r="D191" s="251" t="s">
        <v>2523</v>
      </c>
      <c r="E191" s="74"/>
      <c r="F191" s="282" t="s">
        <v>2649</v>
      </c>
      <c r="G191" s="74"/>
      <c r="H191" s="74"/>
      <c r="I191" s="204"/>
      <c r="J191" s="74"/>
      <c r="K191" s="74"/>
      <c r="L191" s="72"/>
      <c r="M191" s="283"/>
      <c r="N191" s="47"/>
      <c r="O191" s="47"/>
      <c r="P191" s="47"/>
      <c r="Q191" s="47"/>
      <c r="R191" s="47"/>
      <c r="S191" s="47"/>
      <c r="T191" s="95"/>
      <c r="AT191" s="24" t="s">
        <v>2523</v>
      </c>
      <c r="AU191" s="24" t="s">
        <v>16</v>
      </c>
    </row>
    <row r="192" s="13" customFormat="1">
      <c r="B192" s="261"/>
      <c r="C192" s="262"/>
      <c r="D192" s="251" t="s">
        <v>306</v>
      </c>
      <c r="E192" s="263" t="s">
        <v>21</v>
      </c>
      <c r="F192" s="264" t="s">
        <v>2657</v>
      </c>
      <c r="G192" s="262"/>
      <c r="H192" s="263" t="s">
        <v>21</v>
      </c>
      <c r="I192" s="265"/>
      <c r="J192" s="262"/>
      <c r="K192" s="262"/>
      <c r="L192" s="266"/>
      <c r="M192" s="267"/>
      <c r="N192" s="268"/>
      <c r="O192" s="268"/>
      <c r="P192" s="268"/>
      <c r="Q192" s="268"/>
      <c r="R192" s="268"/>
      <c r="S192" s="268"/>
      <c r="T192" s="269"/>
      <c r="AT192" s="270" t="s">
        <v>306</v>
      </c>
      <c r="AU192" s="270" t="s">
        <v>16</v>
      </c>
      <c r="AV192" s="13" t="s">
        <v>16</v>
      </c>
      <c r="AW192" s="13" t="s">
        <v>33</v>
      </c>
      <c r="AX192" s="13" t="s">
        <v>70</v>
      </c>
      <c r="AY192" s="270" t="s">
        <v>298</v>
      </c>
    </row>
    <row r="193" s="12" customFormat="1">
      <c r="B193" s="249"/>
      <c r="C193" s="250"/>
      <c r="D193" s="251" t="s">
        <v>306</v>
      </c>
      <c r="E193" s="252" t="s">
        <v>21</v>
      </c>
      <c r="F193" s="253" t="s">
        <v>2658</v>
      </c>
      <c r="G193" s="250"/>
      <c r="H193" s="254">
        <v>2272</v>
      </c>
      <c r="I193" s="255"/>
      <c r="J193" s="250"/>
      <c r="K193" s="250"/>
      <c r="L193" s="256"/>
      <c r="M193" s="257"/>
      <c r="N193" s="258"/>
      <c r="O193" s="258"/>
      <c r="P193" s="258"/>
      <c r="Q193" s="258"/>
      <c r="R193" s="258"/>
      <c r="S193" s="258"/>
      <c r="T193" s="259"/>
      <c r="AT193" s="260" t="s">
        <v>306</v>
      </c>
      <c r="AU193" s="260" t="s">
        <v>16</v>
      </c>
      <c r="AV193" s="12" t="s">
        <v>78</v>
      </c>
      <c r="AW193" s="12" t="s">
        <v>33</v>
      </c>
      <c r="AX193" s="12" t="s">
        <v>70</v>
      </c>
      <c r="AY193" s="260" t="s">
        <v>298</v>
      </c>
    </row>
    <row r="194" s="13" customFormat="1">
      <c r="B194" s="261"/>
      <c r="C194" s="262"/>
      <c r="D194" s="251" t="s">
        <v>306</v>
      </c>
      <c r="E194" s="263" t="s">
        <v>21</v>
      </c>
      <c r="F194" s="264" t="s">
        <v>2659</v>
      </c>
      <c r="G194" s="262"/>
      <c r="H194" s="263" t="s">
        <v>21</v>
      </c>
      <c r="I194" s="265"/>
      <c r="J194" s="262"/>
      <c r="K194" s="262"/>
      <c r="L194" s="266"/>
      <c r="M194" s="267"/>
      <c r="N194" s="268"/>
      <c r="O194" s="268"/>
      <c r="P194" s="268"/>
      <c r="Q194" s="268"/>
      <c r="R194" s="268"/>
      <c r="S194" s="268"/>
      <c r="T194" s="269"/>
      <c r="AT194" s="270" t="s">
        <v>306</v>
      </c>
      <c r="AU194" s="270" t="s">
        <v>16</v>
      </c>
      <c r="AV194" s="13" t="s">
        <v>16</v>
      </c>
      <c r="AW194" s="13" t="s">
        <v>33</v>
      </c>
      <c r="AX194" s="13" t="s">
        <v>70</v>
      </c>
      <c r="AY194" s="270" t="s">
        <v>298</v>
      </c>
    </row>
    <row r="195" s="12" customFormat="1">
      <c r="B195" s="249"/>
      <c r="C195" s="250"/>
      <c r="D195" s="251" t="s">
        <v>306</v>
      </c>
      <c r="E195" s="252" t="s">
        <v>21</v>
      </c>
      <c r="F195" s="253" t="s">
        <v>16</v>
      </c>
      <c r="G195" s="250"/>
      <c r="H195" s="254">
        <v>1</v>
      </c>
      <c r="I195" s="255"/>
      <c r="J195" s="250"/>
      <c r="K195" s="250"/>
      <c r="L195" s="256"/>
      <c r="M195" s="257"/>
      <c r="N195" s="258"/>
      <c r="O195" s="258"/>
      <c r="P195" s="258"/>
      <c r="Q195" s="258"/>
      <c r="R195" s="258"/>
      <c r="S195" s="258"/>
      <c r="T195" s="259"/>
      <c r="AT195" s="260" t="s">
        <v>306</v>
      </c>
      <c r="AU195" s="260" t="s">
        <v>16</v>
      </c>
      <c r="AV195" s="12" t="s">
        <v>78</v>
      </c>
      <c r="AW195" s="12" t="s">
        <v>33</v>
      </c>
      <c r="AX195" s="12" t="s">
        <v>70</v>
      </c>
      <c r="AY195" s="260" t="s">
        <v>298</v>
      </c>
    </row>
    <row r="196" s="14" customFormat="1">
      <c r="B196" s="271"/>
      <c r="C196" s="272"/>
      <c r="D196" s="251" t="s">
        <v>306</v>
      </c>
      <c r="E196" s="273" t="s">
        <v>21</v>
      </c>
      <c r="F196" s="274" t="s">
        <v>309</v>
      </c>
      <c r="G196" s="272"/>
      <c r="H196" s="275">
        <v>2273</v>
      </c>
      <c r="I196" s="276"/>
      <c r="J196" s="272"/>
      <c r="K196" s="272"/>
      <c r="L196" s="277"/>
      <c r="M196" s="278"/>
      <c r="N196" s="279"/>
      <c r="O196" s="279"/>
      <c r="P196" s="279"/>
      <c r="Q196" s="279"/>
      <c r="R196" s="279"/>
      <c r="S196" s="279"/>
      <c r="T196" s="280"/>
      <c r="AT196" s="281" t="s">
        <v>306</v>
      </c>
      <c r="AU196" s="281" t="s">
        <v>16</v>
      </c>
      <c r="AV196" s="14" t="s">
        <v>90</v>
      </c>
      <c r="AW196" s="14" t="s">
        <v>33</v>
      </c>
      <c r="AX196" s="14" t="s">
        <v>16</v>
      </c>
      <c r="AY196" s="281" t="s">
        <v>298</v>
      </c>
    </row>
    <row r="197" s="1" customFormat="1" ht="153" customHeight="1">
      <c r="B197" s="46"/>
      <c r="C197" s="237" t="s">
        <v>483</v>
      </c>
      <c r="D197" s="237" t="s">
        <v>300</v>
      </c>
      <c r="E197" s="238" t="s">
        <v>2660</v>
      </c>
      <c r="F197" s="239" t="s">
        <v>2661</v>
      </c>
      <c r="G197" s="240" t="s">
        <v>2345</v>
      </c>
      <c r="H197" s="241">
        <v>830.5</v>
      </c>
      <c r="I197" s="242"/>
      <c r="J197" s="243">
        <f>ROUND(I197*H197,2)</f>
        <v>0</v>
      </c>
      <c r="K197" s="239" t="s">
        <v>21</v>
      </c>
      <c r="L197" s="72"/>
      <c r="M197" s="244" t="s">
        <v>21</v>
      </c>
      <c r="N197" s="245" t="s">
        <v>41</v>
      </c>
      <c r="O197" s="47"/>
      <c r="P197" s="246">
        <f>O197*H197</f>
        <v>0</v>
      </c>
      <c r="Q197" s="246">
        <v>0</v>
      </c>
      <c r="R197" s="246">
        <f>Q197*H197</f>
        <v>0</v>
      </c>
      <c r="S197" s="246">
        <v>0</v>
      </c>
      <c r="T197" s="247">
        <f>S197*H197</f>
        <v>0</v>
      </c>
      <c r="AR197" s="24" t="s">
        <v>90</v>
      </c>
      <c r="AT197" s="24" t="s">
        <v>300</v>
      </c>
      <c r="AU197" s="24" t="s">
        <v>16</v>
      </c>
      <c r="AY197" s="24" t="s">
        <v>298</v>
      </c>
      <c r="BE197" s="248">
        <f>IF(N197="základní",J197,0)</f>
        <v>0</v>
      </c>
      <c r="BF197" s="248">
        <f>IF(N197="snížená",J197,0)</f>
        <v>0</v>
      </c>
      <c r="BG197" s="248">
        <f>IF(N197="zákl. přenesená",J197,0)</f>
        <v>0</v>
      </c>
      <c r="BH197" s="248">
        <f>IF(N197="sníž. přenesená",J197,0)</f>
        <v>0</v>
      </c>
      <c r="BI197" s="248">
        <f>IF(N197="nulová",J197,0)</f>
        <v>0</v>
      </c>
      <c r="BJ197" s="24" t="s">
        <v>16</v>
      </c>
      <c r="BK197" s="248">
        <f>ROUND(I197*H197,2)</f>
        <v>0</v>
      </c>
      <c r="BL197" s="24" t="s">
        <v>90</v>
      </c>
      <c r="BM197" s="24" t="s">
        <v>2662</v>
      </c>
    </row>
    <row r="198" s="13" customFormat="1">
      <c r="B198" s="261"/>
      <c r="C198" s="262"/>
      <c r="D198" s="251" t="s">
        <v>306</v>
      </c>
      <c r="E198" s="263" t="s">
        <v>21</v>
      </c>
      <c r="F198" s="264" t="s">
        <v>2663</v>
      </c>
      <c r="G198" s="262"/>
      <c r="H198" s="263" t="s">
        <v>21</v>
      </c>
      <c r="I198" s="265"/>
      <c r="J198" s="262"/>
      <c r="K198" s="262"/>
      <c r="L198" s="266"/>
      <c r="M198" s="267"/>
      <c r="N198" s="268"/>
      <c r="O198" s="268"/>
      <c r="P198" s="268"/>
      <c r="Q198" s="268"/>
      <c r="R198" s="268"/>
      <c r="S198" s="268"/>
      <c r="T198" s="269"/>
      <c r="AT198" s="270" t="s">
        <v>306</v>
      </c>
      <c r="AU198" s="270" t="s">
        <v>16</v>
      </c>
      <c r="AV198" s="13" t="s">
        <v>16</v>
      </c>
      <c r="AW198" s="13" t="s">
        <v>33</v>
      </c>
      <c r="AX198" s="13" t="s">
        <v>70</v>
      </c>
      <c r="AY198" s="270" t="s">
        <v>298</v>
      </c>
    </row>
    <row r="199" s="13" customFormat="1">
      <c r="B199" s="261"/>
      <c r="C199" s="262"/>
      <c r="D199" s="251" t="s">
        <v>306</v>
      </c>
      <c r="E199" s="263" t="s">
        <v>21</v>
      </c>
      <c r="F199" s="264" t="s">
        <v>2664</v>
      </c>
      <c r="G199" s="262"/>
      <c r="H199" s="263" t="s">
        <v>21</v>
      </c>
      <c r="I199" s="265"/>
      <c r="J199" s="262"/>
      <c r="K199" s="262"/>
      <c r="L199" s="266"/>
      <c r="M199" s="267"/>
      <c r="N199" s="268"/>
      <c r="O199" s="268"/>
      <c r="P199" s="268"/>
      <c r="Q199" s="268"/>
      <c r="R199" s="268"/>
      <c r="S199" s="268"/>
      <c r="T199" s="269"/>
      <c r="AT199" s="270" t="s">
        <v>306</v>
      </c>
      <c r="AU199" s="270" t="s">
        <v>16</v>
      </c>
      <c r="AV199" s="13" t="s">
        <v>16</v>
      </c>
      <c r="AW199" s="13" t="s">
        <v>33</v>
      </c>
      <c r="AX199" s="13" t="s">
        <v>70</v>
      </c>
      <c r="AY199" s="270" t="s">
        <v>298</v>
      </c>
    </row>
    <row r="200" s="12" customFormat="1">
      <c r="B200" s="249"/>
      <c r="C200" s="250"/>
      <c r="D200" s="251" t="s">
        <v>306</v>
      </c>
      <c r="E200" s="252" t="s">
        <v>21</v>
      </c>
      <c r="F200" s="253" t="s">
        <v>2665</v>
      </c>
      <c r="G200" s="250"/>
      <c r="H200" s="254">
        <v>81.5</v>
      </c>
      <c r="I200" s="255"/>
      <c r="J200" s="250"/>
      <c r="K200" s="250"/>
      <c r="L200" s="256"/>
      <c r="M200" s="257"/>
      <c r="N200" s="258"/>
      <c r="O200" s="258"/>
      <c r="P200" s="258"/>
      <c r="Q200" s="258"/>
      <c r="R200" s="258"/>
      <c r="S200" s="258"/>
      <c r="T200" s="259"/>
      <c r="AT200" s="260" t="s">
        <v>306</v>
      </c>
      <c r="AU200" s="260" t="s">
        <v>16</v>
      </c>
      <c r="AV200" s="12" t="s">
        <v>78</v>
      </c>
      <c r="AW200" s="12" t="s">
        <v>33</v>
      </c>
      <c r="AX200" s="12" t="s">
        <v>70</v>
      </c>
      <c r="AY200" s="260" t="s">
        <v>298</v>
      </c>
    </row>
    <row r="201" s="13" customFormat="1">
      <c r="B201" s="261"/>
      <c r="C201" s="262"/>
      <c r="D201" s="251" t="s">
        <v>306</v>
      </c>
      <c r="E201" s="263" t="s">
        <v>21</v>
      </c>
      <c r="F201" s="264" t="s">
        <v>2666</v>
      </c>
      <c r="G201" s="262"/>
      <c r="H201" s="263" t="s">
        <v>21</v>
      </c>
      <c r="I201" s="265"/>
      <c r="J201" s="262"/>
      <c r="K201" s="262"/>
      <c r="L201" s="266"/>
      <c r="M201" s="267"/>
      <c r="N201" s="268"/>
      <c r="O201" s="268"/>
      <c r="P201" s="268"/>
      <c r="Q201" s="268"/>
      <c r="R201" s="268"/>
      <c r="S201" s="268"/>
      <c r="T201" s="269"/>
      <c r="AT201" s="270" t="s">
        <v>306</v>
      </c>
      <c r="AU201" s="270" t="s">
        <v>16</v>
      </c>
      <c r="AV201" s="13" t="s">
        <v>16</v>
      </c>
      <c r="AW201" s="13" t="s">
        <v>33</v>
      </c>
      <c r="AX201" s="13" t="s">
        <v>70</v>
      </c>
      <c r="AY201" s="270" t="s">
        <v>298</v>
      </c>
    </row>
    <row r="202" s="12" customFormat="1">
      <c r="B202" s="249"/>
      <c r="C202" s="250"/>
      <c r="D202" s="251" t="s">
        <v>306</v>
      </c>
      <c r="E202" s="252" t="s">
        <v>21</v>
      </c>
      <c r="F202" s="253" t="s">
        <v>2667</v>
      </c>
      <c r="G202" s="250"/>
      <c r="H202" s="254">
        <v>749</v>
      </c>
      <c r="I202" s="255"/>
      <c r="J202" s="250"/>
      <c r="K202" s="250"/>
      <c r="L202" s="256"/>
      <c r="M202" s="257"/>
      <c r="N202" s="258"/>
      <c r="O202" s="258"/>
      <c r="P202" s="258"/>
      <c r="Q202" s="258"/>
      <c r="R202" s="258"/>
      <c r="S202" s="258"/>
      <c r="T202" s="259"/>
      <c r="AT202" s="260" t="s">
        <v>306</v>
      </c>
      <c r="AU202" s="260" t="s">
        <v>16</v>
      </c>
      <c r="AV202" s="12" t="s">
        <v>78</v>
      </c>
      <c r="AW202" s="12" t="s">
        <v>33</v>
      </c>
      <c r="AX202" s="12" t="s">
        <v>70</v>
      </c>
      <c r="AY202" s="260" t="s">
        <v>298</v>
      </c>
    </row>
    <row r="203" s="14" customFormat="1">
      <c r="B203" s="271"/>
      <c r="C203" s="272"/>
      <c r="D203" s="251" t="s">
        <v>306</v>
      </c>
      <c r="E203" s="273" t="s">
        <v>21</v>
      </c>
      <c r="F203" s="274" t="s">
        <v>309</v>
      </c>
      <c r="G203" s="272"/>
      <c r="H203" s="275">
        <v>830.5</v>
      </c>
      <c r="I203" s="276"/>
      <c r="J203" s="272"/>
      <c r="K203" s="272"/>
      <c r="L203" s="277"/>
      <c r="M203" s="278"/>
      <c r="N203" s="279"/>
      <c r="O203" s="279"/>
      <c r="P203" s="279"/>
      <c r="Q203" s="279"/>
      <c r="R203" s="279"/>
      <c r="S203" s="279"/>
      <c r="T203" s="280"/>
      <c r="AT203" s="281" t="s">
        <v>306</v>
      </c>
      <c r="AU203" s="281" t="s">
        <v>16</v>
      </c>
      <c r="AV203" s="14" t="s">
        <v>90</v>
      </c>
      <c r="AW203" s="14" t="s">
        <v>33</v>
      </c>
      <c r="AX203" s="14" t="s">
        <v>16</v>
      </c>
      <c r="AY203" s="281" t="s">
        <v>298</v>
      </c>
    </row>
    <row r="204" s="1" customFormat="1" ht="165.75" customHeight="1">
      <c r="B204" s="46"/>
      <c r="C204" s="237" t="s">
        <v>487</v>
      </c>
      <c r="D204" s="237" t="s">
        <v>300</v>
      </c>
      <c r="E204" s="238" t="s">
        <v>2668</v>
      </c>
      <c r="F204" s="239" t="s">
        <v>2669</v>
      </c>
      <c r="G204" s="240" t="s">
        <v>2345</v>
      </c>
      <c r="H204" s="241">
        <v>11002.5</v>
      </c>
      <c r="I204" s="242"/>
      <c r="J204" s="243">
        <f>ROUND(I204*H204,2)</f>
        <v>0</v>
      </c>
      <c r="K204" s="239" t="s">
        <v>403</v>
      </c>
      <c r="L204" s="72"/>
      <c r="M204" s="244" t="s">
        <v>21</v>
      </c>
      <c r="N204" s="245" t="s">
        <v>41</v>
      </c>
      <c r="O204" s="47"/>
      <c r="P204" s="246">
        <f>O204*H204</f>
        <v>0</v>
      </c>
      <c r="Q204" s="246">
        <v>0</v>
      </c>
      <c r="R204" s="246">
        <f>Q204*H204</f>
        <v>0</v>
      </c>
      <c r="S204" s="246">
        <v>0</v>
      </c>
      <c r="T204" s="247">
        <f>S204*H204</f>
        <v>0</v>
      </c>
      <c r="AR204" s="24" t="s">
        <v>404</v>
      </c>
      <c r="AT204" s="24" t="s">
        <v>300</v>
      </c>
      <c r="AU204" s="24" t="s">
        <v>16</v>
      </c>
      <c r="AY204" s="24" t="s">
        <v>298</v>
      </c>
      <c r="BE204" s="248">
        <f>IF(N204="základní",J204,0)</f>
        <v>0</v>
      </c>
      <c r="BF204" s="248">
        <f>IF(N204="snížená",J204,0)</f>
        <v>0</v>
      </c>
      <c r="BG204" s="248">
        <f>IF(N204="zákl. přenesená",J204,0)</f>
        <v>0</v>
      </c>
      <c r="BH204" s="248">
        <f>IF(N204="sníž. přenesená",J204,0)</f>
        <v>0</v>
      </c>
      <c r="BI204" s="248">
        <f>IF(N204="nulová",J204,0)</f>
        <v>0</v>
      </c>
      <c r="BJ204" s="24" t="s">
        <v>16</v>
      </c>
      <c r="BK204" s="248">
        <f>ROUND(I204*H204,2)</f>
        <v>0</v>
      </c>
      <c r="BL204" s="24" t="s">
        <v>404</v>
      </c>
      <c r="BM204" s="24" t="s">
        <v>2670</v>
      </c>
    </row>
    <row r="205" s="13" customFormat="1">
      <c r="B205" s="261"/>
      <c r="C205" s="262"/>
      <c r="D205" s="251" t="s">
        <v>306</v>
      </c>
      <c r="E205" s="263" t="s">
        <v>21</v>
      </c>
      <c r="F205" s="264" t="s">
        <v>2671</v>
      </c>
      <c r="G205" s="262"/>
      <c r="H205" s="263" t="s">
        <v>21</v>
      </c>
      <c r="I205" s="265"/>
      <c r="J205" s="262"/>
      <c r="K205" s="262"/>
      <c r="L205" s="266"/>
      <c r="M205" s="267"/>
      <c r="N205" s="268"/>
      <c r="O205" s="268"/>
      <c r="P205" s="268"/>
      <c r="Q205" s="268"/>
      <c r="R205" s="268"/>
      <c r="S205" s="268"/>
      <c r="T205" s="269"/>
      <c r="AT205" s="270" t="s">
        <v>306</v>
      </c>
      <c r="AU205" s="270" t="s">
        <v>16</v>
      </c>
      <c r="AV205" s="13" t="s">
        <v>16</v>
      </c>
      <c r="AW205" s="13" t="s">
        <v>33</v>
      </c>
      <c r="AX205" s="13" t="s">
        <v>70</v>
      </c>
      <c r="AY205" s="270" t="s">
        <v>298</v>
      </c>
    </row>
    <row r="206" s="12" customFormat="1">
      <c r="B206" s="249"/>
      <c r="C206" s="250"/>
      <c r="D206" s="251" t="s">
        <v>306</v>
      </c>
      <c r="E206" s="252" t="s">
        <v>21</v>
      </c>
      <c r="F206" s="253" t="s">
        <v>2672</v>
      </c>
      <c r="G206" s="250"/>
      <c r="H206" s="254">
        <v>11002.5</v>
      </c>
      <c r="I206" s="255"/>
      <c r="J206" s="250"/>
      <c r="K206" s="250"/>
      <c r="L206" s="256"/>
      <c r="M206" s="257"/>
      <c r="N206" s="258"/>
      <c r="O206" s="258"/>
      <c r="P206" s="258"/>
      <c r="Q206" s="258"/>
      <c r="R206" s="258"/>
      <c r="S206" s="258"/>
      <c r="T206" s="259"/>
      <c r="AT206" s="260" t="s">
        <v>306</v>
      </c>
      <c r="AU206" s="260" t="s">
        <v>16</v>
      </c>
      <c r="AV206" s="12" t="s">
        <v>78</v>
      </c>
      <c r="AW206" s="12" t="s">
        <v>33</v>
      </c>
      <c r="AX206" s="12" t="s">
        <v>70</v>
      </c>
      <c r="AY206" s="260" t="s">
        <v>298</v>
      </c>
    </row>
    <row r="207" s="14" customFormat="1">
      <c r="B207" s="271"/>
      <c r="C207" s="272"/>
      <c r="D207" s="251" t="s">
        <v>306</v>
      </c>
      <c r="E207" s="273" t="s">
        <v>21</v>
      </c>
      <c r="F207" s="274" t="s">
        <v>309</v>
      </c>
      <c r="G207" s="272"/>
      <c r="H207" s="275">
        <v>11002.5</v>
      </c>
      <c r="I207" s="276"/>
      <c r="J207" s="272"/>
      <c r="K207" s="272"/>
      <c r="L207" s="277"/>
      <c r="M207" s="278"/>
      <c r="N207" s="279"/>
      <c r="O207" s="279"/>
      <c r="P207" s="279"/>
      <c r="Q207" s="279"/>
      <c r="R207" s="279"/>
      <c r="S207" s="279"/>
      <c r="T207" s="280"/>
      <c r="AT207" s="281" t="s">
        <v>306</v>
      </c>
      <c r="AU207" s="281" t="s">
        <v>16</v>
      </c>
      <c r="AV207" s="14" t="s">
        <v>90</v>
      </c>
      <c r="AW207" s="14" t="s">
        <v>33</v>
      </c>
      <c r="AX207" s="14" t="s">
        <v>16</v>
      </c>
      <c r="AY207" s="281" t="s">
        <v>298</v>
      </c>
    </row>
    <row r="208" s="1" customFormat="1" ht="63.75" customHeight="1">
      <c r="B208" s="46"/>
      <c r="C208" s="237" t="s">
        <v>491</v>
      </c>
      <c r="D208" s="237" t="s">
        <v>300</v>
      </c>
      <c r="E208" s="238" t="s">
        <v>2673</v>
      </c>
      <c r="F208" s="239" t="s">
        <v>2674</v>
      </c>
      <c r="G208" s="240" t="s">
        <v>2345</v>
      </c>
      <c r="H208" s="241">
        <v>300</v>
      </c>
      <c r="I208" s="242"/>
      <c r="J208" s="243">
        <f>ROUND(I208*H208,2)</f>
        <v>0</v>
      </c>
      <c r="K208" s="239" t="s">
        <v>403</v>
      </c>
      <c r="L208" s="72"/>
      <c r="M208" s="244" t="s">
        <v>21</v>
      </c>
      <c r="N208" s="245" t="s">
        <v>41</v>
      </c>
      <c r="O208" s="47"/>
      <c r="P208" s="246">
        <f>O208*H208</f>
        <v>0</v>
      </c>
      <c r="Q208" s="246">
        <v>0</v>
      </c>
      <c r="R208" s="246">
        <f>Q208*H208</f>
        <v>0</v>
      </c>
      <c r="S208" s="246">
        <v>0</v>
      </c>
      <c r="T208" s="247">
        <f>S208*H208</f>
        <v>0</v>
      </c>
      <c r="AR208" s="24" t="s">
        <v>404</v>
      </c>
      <c r="AT208" s="24" t="s">
        <v>300</v>
      </c>
      <c r="AU208" s="24" t="s">
        <v>16</v>
      </c>
      <c r="AY208" s="24" t="s">
        <v>298</v>
      </c>
      <c r="BE208" s="248">
        <f>IF(N208="základní",J208,0)</f>
        <v>0</v>
      </c>
      <c r="BF208" s="248">
        <f>IF(N208="snížená",J208,0)</f>
        <v>0</v>
      </c>
      <c r="BG208" s="248">
        <f>IF(N208="zákl. přenesená",J208,0)</f>
        <v>0</v>
      </c>
      <c r="BH208" s="248">
        <f>IF(N208="sníž. přenesená",J208,0)</f>
        <v>0</v>
      </c>
      <c r="BI208" s="248">
        <f>IF(N208="nulová",J208,0)</f>
        <v>0</v>
      </c>
      <c r="BJ208" s="24" t="s">
        <v>16</v>
      </c>
      <c r="BK208" s="248">
        <f>ROUND(I208*H208,2)</f>
        <v>0</v>
      </c>
      <c r="BL208" s="24" t="s">
        <v>404</v>
      </c>
      <c r="BM208" s="24" t="s">
        <v>2675</v>
      </c>
    </row>
    <row r="209" s="13" customFormat="1">
      <c r="B209" s="261"/>
      <c r="C209" s="262"/>
      <c r="D209" s="251" t="s">
        <v>306</v>
      </c>
      <c r="E209" s="263" t="s">
        <v>21</v>
      </c>
      <c r="F209" s="264" t="s">
        <v>2676</v>
      </c>
      <c r="G209" s="262"/>
      <c r="H209" s="263" t="s">
        <v>21</v>
      </c>
      <c r="I209" s="265"/>
      <c r="J209" s="262"/>
      <c r="K209" s="262"/>
      <c r="L209" s="266"/>
      <c r="M209" s="267"/>
      <c r="N209" s="268"/>
      <c r="O209" s="268"/>
      <c r="P209" s="268"/>
      <c r="Q209" s="268"/>
      <c r="R209" s="268"/>
      <c r="S209" s="268"/>
      <c r="T209" s="269"/>
      <c r="AT209" s="270" t="s">
        <v>306</v>
      </c>
      <c r="AU209" s="270" t="s">
        <v>16</v>
      </c>
      <c r="AV209" s="13" t="s">
        <v>16</v>
      </c>
      <c r="AW209" s="13" t="s">
        <v>33</v>
      </c>
      <c r="AX209" s="13" t="s">
        <v>70</v>
      </c>
      <c r="AY209" s="270" t="s">
        <v>298</v>
      </c>
    </row>
    <row r="210" s="12" customFormat="1">
      <c r="B210" s="249"/>
      <c r="C210" s="250"/>
      <c r="D210" s="251" t="s">
        <v>306</v>
      </c>
      <c r="E210" s="252" t="s">
        <v>21</v>
      </c>
      <c r="F210" s="253" t="s">
        <v>2677</v>
      </c>
      <c r="G210" s="250"/>
      <c r="H210" s="254">
        <v>300</v>
      </c>
      <c r="I210" s="255"/>
      <c r="J210" s="250"/>
      <c r="K210" s="250"/>
      <c r="L210" s="256"/>
      <c r="M210" s="257"/>
      <c r="N210" s="258"/>
      <c r="O210" s="258"/>
      <c r="P210" s="258"/>
      <c r="Q210" s="258"/>
      <c r="R210" s="258"/>
      <c r="S210" s="258"/>
      <c r="T210" s="259"/>
      <c r="AT210" s="260" t="s">
        <v>306</v>
      </c>
      <c r="AU210" s="260" t="s">
        <v>16</v>
      </c>
      <c r="AV210" s="12" t="s">
        <v>78</v>
      </c>
      <c r="AW210" s="12" t="s">
        <v>33</v>
      </c>
      <c r="AX210" s="12" t="s">
        <v>70</v>
      </c>
      <c r="AY210" s="260" t="s">
        <v>298</v>
      </c>
    </row>
    <row r="211" s="14" customFormat="1">
      <c r="B211" s="271"/>
      <c r="C211" s="272"/>
      <c r="D211" s="251" t="s">
        <v>306</v>
      </c>
      <c r="E211" s="273" t="s">
        <v>21</v>
      </c>
      <c r="F211" s="274" t="s">
        <v>309</v>
      </c>
      <c r="G211" s="272"/>
      <c r="H211" s="275">
        <v>300</v>
      </c>
      <c r="I211" s="276"/>
      <c r="J211" s="272"/>
      <c r="K211" s="272"/>
      <c r="L211" s="277"/>
      <c r="M211" s="278"/>
      <c r="N211" s="279"/>
      <c r="O211" s="279"/>
      <c r="P211" s="279"/>
      <c r="Q211" s="279"/>
      <c r="R211" s="279"/>
      <c r="S211" s="279"/>
      <c r="T211" s="280"/>
      <c r="AT211" s="281" t="s">
        <v>306</v>
      </c>
      <c r="AU211" s="281" t="s">
        <v>16</v>
      </c>
      <c r="AV211" s="14" t="s">
        <v>90</v>
      </c>
      <c r="AW211" s="14" t="s">
        <v>33</v>
      </c>
      <c r="AX211" s="14" t="s">
        <v>16</v>
      </c>
      <c r="AY211" s="281" t="s">
        <v>298</v>
      </c>
    </row>
    <row r="212" s="1" customFormat="1" ht="25.5" customHeight="1">
      <c r="B212" s="46"/>
      <c r="C212" s="237" t="s">
        <v>495</v>
      </c>
      <c r="D212" s="237" t="s">
        <v>300</v>
      </c>
      <c r="E212" s="238" t="s">
        <v>2678</v>
      </c>
      <c r="F212" s="239" t="s">
        <v>2679</v>
      </c>
      <c r="G212" s="240" t="s">
        <v>2345</v>
      </c>
      <c r="H212" s="241">
        <v>2272</v>
      </c>
      <c r="I212" s="242"/>
      <c r="J212" s="243">
        <f>ROUND(I212*H212,2)</f>
        <v>0</v>
      </c>
      <c r="K212" s="239" t="s">
        <v>21</v>
      </c>
      <c r="L212" s="72"/>
      <c r="M212" s="244" t="s">
        <v>21</v>
      </c>
      <c r="N212" s="245" t="s">
        <v>41</v>
      </c>
      <c r="O212" s="47"/>
      <c r="P212" s="246">
        <f>O212*H212</f>
        <v>0</v>
      </c>
      <c r="Q212" s="246">
        <v>0</v>
      </c>
      <c r="R212" s="246">
        <f>Q212*H212</f>
        <v>0</v>
      </c>
      <c r="S212" s="246">
        <v>0</v>
      </c>
      <c r="T212" s="247">
        <f>S212*H212</f>
        <v>0</v>
      </c>
      <c r="AR212" s="24" t="s">
        <v>90</v>
      </c>
      <c r="AT212" s="24" t="s">
        <v>300</v>
      </c>
      <c r="AU212" s="24" t="s">
        <v>16</v>
      </c>
      <c r="AY212" s="24" t="s">
        <v>298</v>
      </c>
      <c r="BE212" s="248">
        <f>IF(N212="základní",J212,0)</f>
        <v>0</v>
      </c>
      <c r="BF212" s="248">
        <f>IF(N212="snížená",J212,0)</f>
        <v>0</v>
      </c>
      <c r="BG212" s="248">
        <f>IF(N212="zákl. přenesená",J212,0)</f>
        <v>0</v>
      </c>
      <c r="BH212" s="248">
        <f>IF(N212="sníž. přenesená",J212,0)</f>
        <v>0</v>
      </c>
      <c r="BI212" s="248">
        <f>IF(N212="nulová",J212,0)</f>
        <v>0</v>
      </c>
      <c r="BJ212" s="24" t="s">
        <v>16</v>
      </c>
      <c r="BK212" s="248">
        <f>ROUND(I212*H212,2)</f>
        <v>0</v>
      </c>
      <c r="BL212" s="24" t="s">
        <v>90</v>
      </c>
      <c r="BM212" s="24" t="s">
        <v>2680</v>
      </c>
    </row>
    <row r="213" s="1" customFormat="1">
      <c r="B213" s="46"/>
      <c r="C213" s="74"/>
      <c r="D213" s="251" t="s">
        <v>2523</v>
      </c>
      <c r="E213" s="74"/>
      <c r="F213" s="282" t="s">
        <v>2681</v>
      </c>
      <c r="G213" s="74"/>
      <c r="H213" s="74"/>
      <c r="I213" s="204"/>
      <c r="J213" s="74"/>
      <c r="K213" s="74"/>
      <c r="L213" s="72"/>
      <c r="M213" s="283"/>
      <c r="N213" s="47"/>
      <c r="O213" s="47"/>
      <c r="P213" s="47"/>
      <c r="Q213" s="47"/>
      <c r="R213" s="47"/>
      <c r="S213" s="47"/>
      <c r="T213" s="95"/>
      <c r="AT213" s="24" t="s">
        <v>2523</v>
      </c>
      <c r="AU213" s="24" t="s">
        <v>16</v>
      </c>
    </row>
    <row r="214" s="13" customFormat="1">
      <c r="B214" s="261"/>
      <c r="C214" s="262"/>
      <c r="D214" s="251" t="s">
        <v>306</v>
      </c>
      <c r="E214" s="263" t="s">
        <v>21</v>
      </c>
      <c r="F214" s="264" t="s">
        <v>2657</v>
      </c>
      <c r="G214" s="262"/>
      <c r="H214" s="263" t="s">
        <v>21</v>
      </c>
      <c r="I214" s="265"/>
      <c r="J214" s="262"/>
      <c r="K214" s="262"/>
      <c r="L214" s="266"/>
      <c r="M214" s="267"/>
      <c r="N214" s="268"/>
      <c r="O214" s="268"/>
      <c r="P214" s="268"/>
      <c r="Q214" s="268"/>
      <c r="R214" s="268"/>
      <c r="S214" s="268"/>
      <c r="T214" s="269"/>
      <c r="AT214" s="270" t="s">
        <v>306</v>
      </c>
      <c r="AU214" s="270" t="s">
        <v>16</v>
      </c>
      <c r="AV214" s="13" t="s">
        <v>16</v>
      </c>
      <c r="AW214" s="13" t="s">
        <v>33</v>
      </c>
      <c r="AX214" s="13" t="s">
        <v>70</v>
      </c>
      <c r="AY214" s="270" t="s">
        <v>298</v>
      </c>
    </row>
    <row r="215" s="12" customFormat="1">
      <c r="B215" s="249"/>
      <c r="C215" s="250"/>
      <c r="D215" s="251" t="s">
        <v>306</v>
      </c>
      <c r="E215" s="252" t="s">
        <v>21</v>
      </c>
      <c r="F215" s="253" t="s">
        <v>2682</v>
      </c>
      <c r="G215" s="250"/>
      <c r="H215" s="254">
        <v>2272</v>
      </c>
      <c r="I215" s="255"/>
      <c r="J215" s="250"/>
      <c r="K215" s="250"/>
      <c r="L215" s="256"/>
      <c r="M215" s="257"/>
      <c r="N215" s="258"/>
      <c r="O215" s="258"/>
      <c r="P215" s="258"/>
      <c r="Q215" s="258"/>
      <c r="R215" s="258"/>
      <c r="S215" s="258"/>
      <c r="T215" s="259"/>
      <c r="AT215" s="260" t="s">
        <v>306</v>
      </c>
      <c r="AU215" s="260" t="s">
        <v>16</v>
      </c>
      <c r="AV215" s="12" t="s">
        <v>78</v>
      </c>
      <c r="AW215" s="12" t="s">
        <v>33</v>
      </c>
      <c r="AX215" s="12" t="s">
        <v>16</v>
      </c>
      <c r="AY215" s="260" t="s">
        <v>298</v>
      </c>
    </row>
    <row r="216" s="1" customFormat="1" ht="25.5" customHeight="1">
      <c r="B216" s="46"/>
      <c r="C216" s="237" t="s">
        <v>499</v>
      </c>
      <c r="D216" s="237" t="s">
        <v>300</v>
      </c>
      <c r="E216" s="238" t="s">
        <v>2683</v>
      </c>
      <c r="F216" s="239" t="s">
        <v>2684</v>
      </c>
      <c r="G216" s="240" t="s">
        <v>2345</v>
      </c>
      <c r="H216" s="241">
        <v>1</v>
      </c>
      <c r="I216" s="242"/>
      <c r="J216" s="243">
        <f>ROUND(I216*H216,2)</f>
        <v>0</v>
      </c>
      <c r="K216" s="239" t="s">
        <v>403</v>
      </c>
      <c r="L216" s="72"/>
      <c r="M216" s="244" t="s">
        <v>21</v>
      </c>
      <c r="N216" s="245" t="s">
        <v>41</v>
      </c>
      <c r="O216" s="47"/>
      <c r="P216" s="246">
        <f>O216*H216</f>
        <v>0</v>
      </c>
      <c r="Q216" s="246">
        <v>0</v>
      </c>
      <c r="R216" s="246">
        <f>Q216*H216</f>
        <v>0</v>
      </c>
      <c r="S216" s="246">
        <v>0</v>
      </c>
      <c r="T216" s="247">
        <f>S216*H216</f>
        <v>0</v>
      </c>
      <c r="AR216" s="24" t="s">
        <v>90</v>
      </c>
      <c r="AT216" s="24" t="s">
        <v>300</v>
      </c>
      <c r="AU216" s="24" t="s">
        <v>16</v>
      </c>
      <c r="AY216" s="24" t="s">
        <v>298</v>
      </c>
      <c r="BE216" s="248">
        <f>IF(N216="základní",J216,0)</f>
        <v>0</v>
      </c>
      <c r="BF216" s="248">
        <f>IF(N216="snížená",J216,0)</f>
        <v>0</v>
      </c>
      <c r="BG216" s="248">
        <f>IF(N216="zákl. přenesená",J216,0)</f>
        <v>0</v>
      </c>
      <c r="BH216" s="248">
        <f>IF(N216="sníž. přenesená",J216,0)</f>
        <v>0</v>
      </c>
      <c r="BI216" s="248">
        <f>IF(N216="nulová",J216,0)</f>
        <v>0</v>
      </c>
      <c r="BJ216" s="24" t="s">
        <v>16</v>
      </c>
      <c r="BK216" s="248">
        <f>ROUND(I216*H216,2)</f>
        <v>0</v>
      </c>
      <c r="BL216" s="24" t="s">
        <v>90</v>
      </c>
      <c r="BM216" s="24" t="s">
        <v>2685</v>
      </c>
    </row>
    <row r="217" s="1" customFormat="1">
      <c r="B217" s="46"/>
      <c r="C217" s="74"/>
      <c r="D217" s="251" t="s">
        <v>2523</v>
      </c>
      <c r="E217" s="74"/>
      <c r="F217" s="282" t="s">
        <v>2681</v>
      </c>
      <c r="G217" s="74"/>
      <c r="H217" s="74"/>
      <c r="I217" s="204"/>
      <c r="J217" s="74"/>
      <c r="K217" s="74"/>
      <c r="L217" s="72"/>
      <c r="M217" s="283"/>
      <c r="N217" s="47"/>
      <c r="O217" s="47"/>
      <c r="P217" s="47"/>
      <c r="Q217" s="47"/>
      <c r="R217" s="47"/>
      <c r="S217" s="47"/>
      <c r="T217" s="95"/>
      <c r="AT217" s="24" t="s">
        <v>2523</v>
      </c>
      <c r="AU217" s="24" t="s">
        <v>16</v>
      </c>
    </row>
    <row r="218" s="11" customFormat="1" ht="29.88" customHeight="1">
      <c r="B218" s="221"/>
      <c r="C218" s="222"/>
      <c r="D218" s="223" t="s">
        <v>69</v>
      </c>
      <c r="E218" s="235" t="s">
        <v>328</v>
      </c>
      <c r="F218" s="235" t="s">
        <v>2686</v>
      </c>
      <c r="G218" s="222"/>
      <c r="H218" s="222"/>
      <c r="I218" s="225"/>
      <c r="J218" s="236">
        <f>BK218</f>
        <v>0</v>
      </c>
      <c r="K218" s="222"/>
      <c r="L218" s="227"/>
      <c r="M218" s="228"/>
      <c r="N218" s="229"/>
      <c r="O218" s="229"/>
      <c r="P218" s="230">
        <f>SUM(P219:P270)</f>
        <v>0</v>
      </c>
      <c r="Q218" s="229"/>
      <c r="R218" s="230">
        <f>SUM(R219:R270)</f>
        <v>4285.0288</v>
      </c>
      <c r="S218" s="229"/>
      <c r="T218" s="231">
        <f>SUM(T219:T270)</f>
        <v>0</v>
      </c>
      <c r="AR218" s="232" t="s">
        <v>16</v>
      </c>
      <c r="AT218" s="233" t="s">
        <v>69</v>
      </c>
      <c r="AU218" s="233" t="s">
        <v>16</v>
      </c>
      <c r="AY218" s="232" t="s">
        <v>298</v>
      </c>
      <c r="BK218" s="234">
        <f>SUM(BK219:BK270)</f>
        <v>0</v>
      </c>
    </row>
    <row r="219" s="1" customFormat="1" ht="51" customHeight="1">
      <c r="B219" s="46"/>
      <c r="C219" s="237" t="s">
        <v>503</v>
      </c>
      <c r="D219" s="237" t="s">
        <v>300</v>
      </c>
      <c r="E219" s="238" t="s">
        <v>2531</v>
      </c>
      <c r="F219" s="239" t="s">
        <v>2532</v>
      </c>
      <c r="G219" s="240" t="s">
        <v>303</v>
      </c>
      <c r="H219" s="241">
        <v>1804</v>
      </c>
      <c r="I219" s="242"/>
      <c r="J219" s="243">
        <f>ROUND(I219*H219,2)</f>
        <v>0</v>
      </c>
      <c r="K219" s="239" t="s">
        <v>403</v>
      </c>
      <c r="L219" s="72"/>
      <c r="M219" s="244" t="s">
        <v>21</v>
      </c>
      <c r="N219" s="245" t="s">
        <v>41</v>
      </c>
      <c r="O219" s="47"/>
      <c r="P219" s="246">
        <f>O219*H219</f>
        <v>0</v>
      </c>
      <c r="Q219" s="246">
        <v>0</v>
      </c>
      <c r="R219" s="246">
        <f>Q219*H219</f>
        <v>0</v>
      </c>
      <c r="S219" s="246">
        <v>0</v>
      </c>
      <c r="T219" s="247">
        <f>S219*H219</f>
        <v>0</v>
      </c>
      <c r="AR219" s="24" t="s">
        <v>90</v>
      </c>
      <c r="AT219" s="24" t="s">
        <v>300</v>
      </c>
      <c r="AU219" s="24" t="s">
        <v>78</v>
      </c>
      <c r="AY219" s="24" t="s">
        <v>298</v>
      </c>
      <c r="BE219" s="248">
        <f>IF(N219="základní",J219,0)</f>
        <v>0</v>
      </c>
      <c r="BF219" s="248">
        <f>IF(N219="snížená",J219,0)</f>
        <v>0</v>
      </c>
      <c r="BG219" s="248">
        <f>IF(N219="zákl. přenesená",J219,0)</f>
        <v>0</v>
      </c>
      <c r="BH219" s="248">
        <f>IF(N219="sníž. přenesená",J219,0)</f>
        <v>0</v>
      </c>
      <c r="BI219" s="248">
        <f>IF(N219="nulová",J219,0)</f>
        <v>0</v>
      </c>
      <c r="BJ219" s="24" t="s">
        <v>16</v>
      </c>
      <c r="BK219" s="248">
        <f>ROUND(I219*H219,2)</f>
        <v>0</v>
      </c>
      <c r="BL219" s="24" t="s">
        <v>90</v>
      </c>
      <c r="BM219" s="24" t="s">
        <v>2687</v>
      </c>
    </row>
    <row r="220" s="1" customFormat="1">
      <c r="B220" s="46"/>
      <c r="C220" s="74"/>
      <c r="D220" s="251" t="s">
        <v>2523</v>
      </c>
      <c r="E220" s="74"/>
      <c r="F220" s="282" t="s">
        <v>2534</v>
      </c>
      <c r="G220" s="74"/>
      <c r="H220" s="74"/>
      <c r="I220" s="204"/>
      <c r="J220" s="74"/>
      <c r="K220" s="74"/>
      <c r="L220" s="72"/>
      <c r="M220" s="283"/>
      <c r="N220" s="47"/>
      <c r="O220" s="47"/>
      <c r="P220" s="47"/>
      <c r="Q220" s="47"/>
      <c r="R220" s="47"/>
      <c r="S220" s="47"/>
      <c r="T220" s="95"/>
      <c r="AT220" s="24" t="s">
        <v>2523</v>
      </c>
      <c r="AU220" s="24" t="s">
        <v>78</v>
      </c>
    </row>
    <row r="221" s="12" customFormat="1">
      <c r="B221" s="249"/>
      <c r="C221" s="250"/>
      <c r="D221" s="251" t="s">
        <v>306</v>
      </c>
      <c r="E221" s="252" t="s">
        <v>21</v>
      </c>
      <c r="F221" s="253" t="s">
        <v>21</v>
      </c>
      <c r="G221" s="250"/>
      <c r="H221" s="254">
        <v>0</v>
      </c>
      <c r="I221" s="255"/>
      <c r="J221" s="250"/>
      <c r="K221" s="250"/>
      <c r="L221" s="256"/>
      <c r="M221" s="257"/>
      <c r="N221" s="258"/>
      <c r="O221" s="258"/>
      <c r="P221" s="258"/>
      <c r="Q221" s="258"/>
      <c r="R221" s="258"/>
      <c r="S221" s="258"/>
      <c r="T221" s="259"/>
      <c r="AT221" s="260" t="s">
        <v>306</v>
      </c>
      <c r="AU221" s="260" t="s">
        <v>78</v>
      </c>
      <c r="AV221" s="12" t="s">
        <v>78</v>
      </c>
      <c r="AW221" s="12" t="s">
        <v>33</v>
      </c>
      <c r="AX221" s="12" t="s">
        <v>70</v>
      </c>
      <c r="AY221" s="260" t="s">
        <v>298</v>
      </c>
    </row>
    <row r="222" s="13" customFormat="1">
      <c r="B222" s="261"/>
      <c r="C222" s="262"/>
      <c r="D222" s="251" t="s">
        <v>306</v>
      </c>
      <c r="E222" s="263" t="s">
        <v>21</v>
      </c>
      <c r="F222" s="264" t="s">
        <v>2688</v>
      </c>
      <c r="G222" s="262"/>
      <c r="H222" s="263" t="s">
        <v>21</v>
      </c>
      <c r="I222" s="265"/>
      <c r="J222" s="262"/>
      <c r="K222" s="262"/>
      <c r="L222" s="266"/>
      <c r="M222" s="267"/>
      <c r="N222" s="268"/>
      <c r="O222" s="268"/>
      <c r="P222" s="268"/>
      <c r="Q222" s="268"/>
      <c r="R222" s="268"/>
      <c r="S222" s="268"/>
      <c r="T222" s="269"/>
      <c r="AT222" s="270" t="s">
        <v>306</v>
      </c>
      <c r="AU222" s="270" t="s">
        <v>78</v>
      </c>
      <c r="AV222" s="13" t="s">
        <v>16</v>
      </c>
      <c r="AW222" s="13" t="s">
        <v>33</v>
      </c>
      <c r="AX222" s="13" t="s">
        <v>70</v>
      </c>
      <c r="AY222" s="270" t="s">
        <v>298</v>
      </c>
    </row>
    <row r="223" s="13" customFormat="1">
      <c r="B223" s="261"/>
      <c r="C223" s="262"/>
      <c r="D223" s="251" t="s">
        <v>306</v>
      </c>
      <c r="E223" s="263" t="s">
        <v>21</v>
      </c>
      <c r="F223" s="264" t="s">
        <v>2689</v>
      </c>
      <c r="G223" s="262"/>
      <c r="H223" s="263" t="s">
        <v>21</v>
      </c>
      <c r="I223" s="265"/>
      <c r="J223" s="262"/>
      <c r="K223" s="262"/>
      <c r="L223" s="266"/>
      <c r="M223" s="267"/>
      <c r="N223" s="268"/>
      <c r="O223" s="268"/>
      <c r="P223" s="268"/>
      <c r="Q223" s="268"/>
      <c r="R223" s="268"/>
      <c r="S223" s="268"/>
      <c r="T223" s="269"/>
      <c r="AT223" s="270" t="s">
        <v>306</v>
      </c>
      <c r="AU223" s="270" t="s">
        <v>78</v>
      </c>
      <c r="AV223" s="13" t="s">
        <v>16</v>
      </c>
      <c r="AW223" s="13" t="s">
        <v>33</v>
      </c>
      <c r="AX223" s="13" t="s">
        <v>70</v>
      </c>
      <c r="AY223" s="270" t="s">
        <v>298</v>
      </c>
    </row>
    <row r="224" s="12" customFormat="1">
      <c r="B224" s="249"/>
      <c r="C224" s="250"/>
      <c r="D224" s="251" t="s">
        <v>306</v>
      </c>
      <c r="E224" s="252" t="s">
        <v>21</v>
      </c>
      <c r="F224" s="253" t="s">
        <v>2690</v>
      </c>
      <c r="G224" s="250"/>
      <c r="H224" s="254">
        <v>1804</v>
      </c>
      <c r="I224" s="255"/>
      <c r="J224" s="250"/>
      <c r="K224" s="250"/>
      <c r="L224" s="256"/>
      <c r="M224" s="257"/>
      <c r="N224" s="258"/>
      <c r="O224" s="258"/>
      <c r="P224" s="258"/>
      <c r="Q224" s="258"/>
      <c r="R224" s="258"/>
      <c r="S224" s="258"/>
      <c r="T224" s="259"/>
      <c r="AT224" s="260" t="s">
        <v>306</v>
      </c>
      <c r="AU224" s="260" t="s">
        <v>78</v>
      </c>
      <c r="AV224" s="12" t="s">
        <v>78</v>
      </c>
      <c r="AW224" s="12" t="s">
        <v>33</v>
      </c>
      <c r="AX224" s="12" t="s">
        <v>70</v>
      </c>
      <c r="AY224" s="260" t="s">
        <v>298</v>
      </c>
    </row>
    <row r="225" s="14" customFormat="1">
      <c r="B225" s="271"/>
      <c r="C225" s="272"/>
      <c r="D225" s="251" t="s">
        <v>306</v>
      </c>
      <c r="E225" s="273" t="s">
        <v>21</v>
      </c>
      <c r="F225" s="274" t="s">
        <v>309</v>
      </c>
      <c r="G225" s="272"/>
      <c r="H225" s="275">
        <v>1804</v>
      </c>
      <c r="I225" s="276"/>
      <c r="J225" s="272"/>
      <c r="K225" s="272"/>
      <c r="L225" s="277"/>
      <c r="M225" s="278"/>
      <c r="N225" s="279"/>
      <c r="O225" s="279"/>
      <c r="P225" s="279"/>
      <c r="Q225" s="279"/>
      <c r="R225" s="279"/>
      <c r="S225" s="279"/>
      <c r="T225" s="280"/>
      <c r="AT225" s="281" t="s">
        <v>306</v>
      </c>
      <c r="AU225" s="281" t="s">
        <v>78</v>
      </c>
      <c r="AV225" s="14" t="s">
        <v>90</v>
      </c>
      <c r="AW225" s="14" t="s">
        <v>33</v>
      </c>
      <c r="AX225" s="14" t="s">
        <v>16</v>
      </c>
      <c r="AY225" s="281" t="s">
        <v>298</v>
      </c>
    </row>
    <row r="226" s="1" customFormat="1" ht="63.75" customHeight="1">
      <c r="B226" s="46"/>
      <c r="C226" s="237" t="s">
        <v>507</v>
      </c>
      <c r="D226" s="237" t="s">
        <v>300</v>
      </c>
      <c r="E226" s="238" t="s">
        <v>2691</v>
      </c>
      <c r="F226" s="239" t="s">
        <v>2692</v>
      </c>
      <c r="G226" s="240" t="s">
        <v>318</v>
      </c>
      <c r="H226" s="241">
        <v>400</v>
      </c>
      <c r="I226" s="242"/>
      <c r="J226" s="243">
        <f>ROUND(I226*H226,2)</f>
        <v>0</v>
      </c>
      <c r="K226" s="239" t="s">
        <v>21</v>
      </c>
      <c r="L226" s="72"/>
      <c r="M226" s="244" t="s">
        <v>21</v>
      </c>
      <c r="N226" s="245" t="s">
        <v>41</v>
      </c>
      <c r="O226" s="47"/>
      <c r="P226" s="246">
        <f>O226*H226</f>
        <v>0</v>
      </c>
      <c r="Q226" s="246">
        <v>0</v>
      </c>
      <c r="R226" s="246">
        <f>Q226*H226</f>
        <v>0</v>
      </c>
      <c r="S226" s="246">
        <v>0</v>
      </c>
      <c r="T226" s="247">
        <f>S226*H226</f>
        <v>0</v>
      </c>
      <c r="AR226" s="24" t="s">
        <v>90</v>
      </c>
      <c r="AT226" s="24" t="s">
        <v>300</v>
      </c>
      <c r="AU226" s="24" t="s">
        <v>78</v>
      </c>
      <c r="AY226" s="24" t="s">
        <v>298</v>
      </c>
      <c r="BE226" s="248">
        <f>IF(N226="základní",J226,0)</f>
        <v>0</v>
      </c>
      <c r="BF226" s="248">
        <f>IF(N226="snížená",J226,0)</f>
        <v>0</v>
      </c>
      <c r="BG226" s="248">
        <f>IF(N226="zákl. přenesená",J226,0)</f>
        <v>0</v>
      </c>
      <c r="BH226" s="248">
        <f>IF(N226="sníž. přenesená",J226,0)</f>
        <v>0</v>
      </c>
      <c r="BI226" s="248">
        <f>IF(N226="nulová",J226,0)</f>
        <v>0</v>
      </c>
      <c r="BJ226" s="24" t="s">
        <v>16</v>
      </c>
      <c r="BK226" s="248">
        <f>ROUND(I226*H226,2)</f>
        <v>0</v>
      </c>
      <c r="BL226" s="24" t="s">
        <v>90</v>
      </c>
      <c r="BM226" s="24" t="s">
        <v>2693</v>
      </c>
    </row>
    <row r="227" s="12" customFormat="1">
      <c r="B227" s="249"/>
      <c r="C227" s="250"/>
      <c r="D227" s="251" t="s">
        <v>306</v>
      </c>
      <c r="E227" s="252" t="s">
        <v>21</v>
      </c>
      <c r="F227" s="253" t="s">
        <v>2694</v>
      </c>
      <c r="G227" s="250"/>
      <c r="H227" s="254">
        <v>400</v>
      </c>
      <c r="I227" s="255"/>
      <c r="J227" s="250"/>
      <c r="K227" s="250"/>
      <c r="L227" s="256"/>
      <c r="M227" s="257"/>
      <c r="N227" s="258"/>
      <c r="O227" s="258"/>
      <c r="P227" s="258"/>
      <c r="Q227" s="258"/>
      <c r="R227" s="258"/>
      <c r="S227" s="258"/>
      <c r="T227" s="259"/>
      <c r="AT227" s="260" t="s">
        <v>306</v>
      </c>
      <c r="AU227" s="260" t="s">
        <v>78</v>
      </c>
      <c r="AV227" s="12" t="s">
        <v>78</v>
      </c>
      <c r="AW227" s="12" t="s">
        <v>33</v>
      </c>
      <c r="AX227" s="12" t="s">
        <v>16</v>
      </c>
      <c r="AY227" s="260" t="s">
        <v>298</v>
      </c>
    </row>
    <row r="228" s="1" customFormat="1" ht="63.75" customHeight="1">
      <c r="B228" s="46"/>
      <c r="C228" s="237" t="s">
        <v>511</v>
      </c>
      <c r="D228" s="237" t="s">
        <v>300</v>
      </c>
      <c r="E228" s="238" t="s">
        <v>2695</v>
      </c>
      <c r="F228" s="239" t="s">
        <v>2696</v>
      </c>
      <c r="G228" s="240" t="s">
        <v>318</v>
      </c>
      <c r="H228" s="241">
        <v>10</v>
      </c>
      <c r="I228" s="242"/>
      <c r="J228" s="243">
        <f>ROUND(I228*H228,2)</f>
        <v>0</v>
      </c>
      <c r="K228" s="239" t="s">
        <v>21</v>
      </c>
      <c r="L228" s="72"/>
      <c r="M228" s="244" t="s">
        <v>21</v>
      </c>
      <c r="N228" s="245" t="s">
        <v>41</v>
      </c>
      <c r="O228" s="47"/>
      <c r="P228" s="246">
        <f>O228*H228</f>
        <v>0</v>
      </c>
      <c r="Q228" s="246">
        <v>0</v>
      </c>
      <c r="R228" s="246">
        <f>Q228*H228</f>
        <v>0</v>
      </c>
      <c r="S228" s="246">
        <v>0</v>
      </c>
      <c r="T228" s="247">
        <f>S228*H228</f>
        <v>0</v>
      </c>
      <c r="AR228" s="24" t="s">
        <v>90</v>
      </c>
      <c r="AT228" s="24" t="s">
        <v>300</v>
      </c>
      <c r="AU228" s="24" t="s">
        <v>78</v>
      </c>
      <c r="AY228" s="24" t="s">
        <v>298</v>
      </c>
      <c r="BE228" s="248">
        <f>IF(N228="základní",J228,0)</f>
        <v>0</v>
      </c>
      <c r="BF228" s="248">
        <f>IF(N228="snížená",J228,0)</f>
        <v>0</v>
      </c>
      <c r="BG228" s="248">
        <f>IF(N228="zákl. přenesená",J228,0)</f>
        <v>0</v>
      </c>
      <c r="BH228" s="248">
        <f>IF(N228="sníž. přenesená",J228,0)</f>
        <v>0</v>
      </c>
      <c r="BI228" s="248">
        <f>IF(N228="nulová",J228,0)</f>
        <v>0</v>
      </c>
      <c r="BJ228" s="24" t="s">
        <v>16</v>
      </c>
      <c r="BK228" s="248">
        <f>ROUND(I228*H228,2)</f>
        <v>0</v>
      </c>
      <c r="BL228" s="24" t="s">
        <v>90</v>
      </c>
      <c r="BM228" s="24" t="s">
        <v>2697</v>
      </c>
    </row>
    <row r="229" s="12" customFormat="1">
      <c r="B229" s="249"/>
      <c r="C229" s="250"/>
      <c r="D229" s="251" t="s">
        <v>306</v>
      </c>
      <c r="E229" s="252" t="s">
        <v>21</v>
      </c>
      <c r="F229" s="253" t="s">
        <v>350</v>
      </c>
      <c r="G229" s="250"/>
      <c r="H229" s="254">
        <v>10</v>
      </c>
      <c r="I229" s="255"/>
      <c r="J229" s="250"/>
      <c r="K229" s="250"/>
      <c r="L229" s="256"/>
      <c r="M229" s="257"/>
      <c r="N229" s="258"/>
      <c r="O229" s="258"/>
      <c r="P229" s="258"/>
      <c r="Q229" s="258"/>
      <c r="R229" s="258"/>
      <c r="S229" s="258"/>
      <c r="T229" s="259"/>
      <c r="AT229" s="260" t="s">
        <v>306</v>
      </c>
      <c r="AU229" s="260" t="s">
        <v>78</v>
      </c>
      <c r="AV229" s="12" t="s">
        <v>78</v>
      </c>
      <c r="AW229" s="12" t="s">
        <v>33</v>
      </c>
      <c r="AX229" s="12" t="s">
        <v>70</v>
      </c>
      <c r="AY229" s="260" t="s">
        <v>298</v>
      </c>
    </row>
    <row r="230" s="14" customFormat="1">
      <c r="B230" s="271"/>
      <c r="C230" s="272"/>
      <c r="D230" s="251" t="s">
        <v>306</v>
      </c>
      <c r="E230" s="273" t="s">
        <v>21</v>
      </c>
      <c r="F230" s="274" t="s">
        <v>309</v>
      </c>
      <c r="G230" s="272"/>
      <c r="H230" s="275">
        <v>10</v>
      </c>
      <c r="I230" s="276"/>
      <c r="J230" s="272"/>
      <c r="K230" s="272"/>
      <c r="L230" s="277"/>
      <c r="M230" s="278"/>
      <c r="N230" s="279"/>
      <c r="O230" s="279"/>
      <c r="P230" s="279"/>
      <c r="Q230" s="279"/>
      <c r="R230" s="279"/>
      <c r="S230" s="279"/>
      <c r="T230" s="280"/>
      <c r="AT230" s="281" t="s">
        <v>306</v>
      </c>
      <c r="AU230" s="281" t="s">
        <v>78</v>
      </c>
      <c r="AV230" s="14" t="s">
        <v>90</v>
      </c>
      <c r="AW230" s="14" t="s">
        <v>33</v>
      </c>
      <c r="AX230" s="14" t="s">
        <v>16</v>
      </c>
      <c r="AY230" s="281" t="s">
        <v>298</v>
      </c>
    </row>
    <row r="231" s="1" customFormat="1" ht="63.75" customHeight="1">
      <c r="B231" s="46"/>
      <c r="C231" s="237" t="s">
        <v>515</v>
      </c>
      <c r="D231" s="237" t="s">
        <v>300</v>
      </c>
      <c r="E231" s="238" t="s">
        <v>2698</v>
      </c>
      <c r="F231" s="239" t="s">
        <v>2699</v>
      </c>
      <c r="G231" s="240" t="s">
        <v>318</v>
      </c>
      <c r="H231" s="241">
        <v>20</v>
      </c>
      <c r="I231" s="242"/>
      <c r="J231" s="243">
        <f>ROUND(I231*H231,2)</f>
        <v>0</v>
      </c>
      <c r="K231" s="239" t="s">
        <v>21</v>
      </c>
      <c r="L231" s="72"/>
      <c r="M231" s="244" t="s">
        <v>21</v>
      </c>
      <c r="N231" s="245" t="s">
        <v>41</v>
      </c>
      <c r="O231" s="47"/>
      <c r="P231" s="246">
        <f>O231*H231</f>
        <v>0</v>
      </c>
      <c r="Q231" s="246">
        <v>0</v>
      </c>
      <c r="R231" s="246">
        <f>Q231*H231</f>
        <v>0</v>
      </c>
      <c r="S231" s="246">
        <v>0</v>
      </c>
      <c r="T231" s="247">
        <f>S231*H231</f>
        <v>0</v>
      </c>
      <c r="AR231" s="24" t="s">
        <v>90</v>
      </c>
      <c r="AT231" s="24" t="s">
        <v>300</v>
      </c>
      <c r="AU231" s="24" t="s">
        <v>78</v>
      </c>
      <c r="AY231" s="24" t="s">
        <v>298</v>
      </c>
      <c r="BE231" s="248">
        <f>IF(N231="základní",J231,0)</f>
        <v>0</v>
      </c>
      <c r="BF231" s="248">
        <f>IF(N231="snížená",J231,0)</f>
        <v>0</v>
      </c>
      <c r="BG231" s="248">
        <f>IF(N231="zákl. přenesená",J231,0)</f>
        <v>0</v>
      </c>
      <c r="BH231" s="248">
        <f>IF(N231="sníž. přenesená",J231,0)</f>
        <v>0</v>
      </c>
      <c r="BI231" s="248">
        <f>IF(N231="nulová",J231,0)</f>
        <v>0</v>
      </c>
      <c r="BJ231" s="24" t="s">
        <v>16</v>
      </c>
      <c r="BK231" s="248">
        <f>ROUND(I231*H231,2)</f>
        <v>0</v>
      </c>
      <c r="BL231" s="24" t="s">
        <v>90</v>
      </c>
      <c r="BM231" s="24" t="s">
        <v>2700</v>
      </c>
    </row>
    <row r="232" s="12" customFormat="1">
      <c r="B232" s="249"/>
      <c r="C232" s="250"/>
      <c r="D232" s="251" t="s">
        <v>306</v>
      </c>
      <c r="E232" s="252" t="s">
        <v>21</v>
      </c>
      <c r="F232" s="253" t="s">
        <v>460</v>
      </c>
      <c r="G232" s="250"/>
      <c r="H232" s="254">
        <v>20</v>
      </c>
      <c r="I232" s="255"/>
      <c r="J232" s="250"/>
      <c r="K232" s="250"/>
      <c r="L232" s="256"/>
      <c r="M232" s="257"/>
      <c r="N232" s="258"/>
      <c r="O232" s="258"/>
      <c r="P232" s="258"/>
      <c r="Q232" s="258"/>
      <c r="R232" s="258"/>
      <c r="S232" s="258"/>
      <c r="T232" s="259"/>
      <c r="AT232" s="260" t="s">
        <v>306</v>
      </c>
      <c r="AU232" s="260" t="s">
        <v>78</v>
      </c>
      <c r="AV232" s="12" t="s">
        <v>78</v>
      </c>
      <c r="AW232" s="12" t="s">
        <v>33</v>
      </c>
      <c r="AX232" s="12" t="s">
        <v>16</v>
      </c>
      <c r="AY232" s="260" t="s">
        <v>298</v>
      </c>
    </row>
    <row r="233" s="1" customFormat="1" ht="51" customHeight="1">
      <c r="B233" s="46"/>
      <c r="C233" s="237" t="s">
        <v>519</v>
      </c>
      <c r="D233" s="237" t="s">
        <v>300</v>
      </c>
      <c r="E233" s="238" t="s">
        <v>2701</v>
      </c>
      <c r="F233" s="239" t="s">
        <v>2702</v>
      </c>
      <c r="G233" s="240" t="s">
        <v>1954</v>
      </c>
      <c r="H233" s="241">
        <v>4510</v>
      </c>
      <c r="I233" s="242"/>
      <c r="J233" s="243">
        <f>ROUND(I233*H233,2)</f>
        <v>0</v>
      </c>
      <c r="K233" s="239" t="s">
        <v>403</v>
      </c>
      <c r="L233" s="72"/>
      <c r="M233" s="244" t="s">
        <v>21</v>
      </c>
      <c r="N233" s="245" t="s">
        <v>41</v>
      </c>
      <c r="O233" s="47"/>
      <c r="P233" s="246">
        <f>O233*H233</f>
        <v>0</v>
      </c>
      <c r="Q233" s="246">
        <v>0</v>
      </c>
      <c r="R233" s="246">
        <f>Q233*H233</f>
        <v>0</v>
      </c>
      <c r="S233" s="246">
        <v>0</v>
      </c>
      <c r="T233" s="247">
        <f>S233*H233</f>
        <v>0</v>
      </c>
      <c r="AR233" s="24" t="s">
        <v>90</v>
      </c>
      <c r="AT233" s="24" t="s">
        <v>300</v>
      </c>
      <c r="AU233" s="24" t="s">
        <v>78</v>
      </c>
      <c r="AY233" s="24" t="s">
        <v>298</v>
      </c>
      <c r="BE233" s="248">
        <f>IF(N233="základní",J233,0)</f>
        <v>0</v>
      </c>
      <c r="BF233" s="248">
        <f>IF(N233="snížená",J233,0)</f>
        <v>0</v>
      </c>
      <c r="BG233" s="248">
        <f>IF(N233="zákl. přenesená",J233,0)</f>
        <v>0</v>
      </c>
      <c r="BH233" s="248">
        <f>IF(N233="sníž. přenesená",J233,0)</f>
        <v>0</v>
      </c>
      <c r="BI233" s="248">
        <f>IF(N233="nulová",J233,0)</f>
        <v>0</v>
      </c>
      <c r="BJ233" s="24" t="s">
        <v>16</v>
      </c>
      <c r="BK233" s="248">
        <f>ROUND(I233*H233,2)</f>
        <v>0</v>
      </c>
      <c r="BL233" s="24" t="s">
        <v>90</v>
      </c>
      <c r="BM233" s="24" t="s">
        <v>2703</v>
      </c>
    </row>
    <row r="234" s="1" customFormat="1">
      <c r="B234" s="46"/>
      <c r="C234" s="74"/>
      <c r="D234" s="251" t="s">
        <v>2523</v>
      </c>
      <c r="E234" s="74"/>
      <c r="F234" s="282" t="s">
        <v>2704</v>
      </c>
      <c r="G234" s="74"/>
      <c r="H234" s="74"/>
      <c r="I234" s="204"/>
      <c r="J234" s="74"/>
      <c r="K234" s="74"/>
      <c r="L234" s="72"/>
      <c r="M234" s="283"/>
      <c r="N234" s="47"/>
      <c r="O234" s="47"/>
      <c r="P234" s="47"/>
      <c r="Q234" s="47"/>
      <c r="R234" s="47"/>
      <c r="S234" s="47"/>
      <c r="T234" s="95"/>
      <c r="AT234" s="24" t="s">
        <v>2523</v>
      </c>
      <c r="AU234" s="24" t="s">
        <v>78</v>
      </c>
    </row>
    <row r="235" s="12" customFormat="1">
      <c r="B235" s="249"/>
      <c r="C235" s="250"/>
      <c r="D235" s="251" t="s">
        <v>306</v>
      </c>
      <c r="E235" s="252" t="s">
        <v>21</v>
      </c>
      <c r="F235" s="253" t="s">
        <v>2550</v>
      </c>
      <c r="G235" s="250"/>
      <c r="H235" s="254">
        <v>4510</v>
      </c>
      <c r="I235" s="255"/>
      <c r="J235" s="250"/>
      <c r="K235" s="250"/>
      <c r="L235" s="256"/>
      <c r="M235" s="257"/>
      <c r="N235" s="258"/>
      <c r="O235" s="258"/>
      <c r="P235" s="258"/>
      <c r="Q235" s="258"/>
      <c r="R235" s="258"/>
      <c r="S235" s="258"/>
      <c r="T235" s="259"/>
      <c r="AT235" s="260" t="s">
        <v>306</v>
      </c>
      <c r="AU235" s="260" t="s">
        <v>78</v>
      </c>
      <c r="AV235" s="12" t="s">
        <v>78</v>
      </c>
      <c r="AW235" s="12" t="s">
        <v>33</v>
      </c>
      <c r="AX235" s="12" t="s">
        <v>16</v>
      </c>
      <c r="AY235" s="260" t="s">
        <v>298</v>
      </c>
    </row>
    <row r="236" s="1" customFormat="1" ht="38.25" customHeight="1">
      <c r="B236" s="46"/>
      <c r="C236" s="237" t="s">
        <v>523</v>
      </c>
      <c r="D236" s="237" t="s">
        <v>300</v>
      </c>
      <c r="E236" s="238" t="s">
        <v>2705</v>
      </c>
      <c r="F236" s="239" t="s">
        <v>2706</v>
      </c>
      <c r="G236" s="240" t="s">
        <v>303</v>
      </c>
      <c r="H236" s="241">
        <v>236</v>
      </c>
      <c r="I236" s="242"/>
      <c r="J236" s="243">
        <f>ROUND(I236*H236,2)</f>
        <v>0</v>
      </c>
      <c r="K236" s="239" t="s">
        <v>21</v>
      </c>
      <c r="L236" s="72"/>
      <c r="M236" s="244" t="s">
        <v>21</v>
      </c>
      <c r="N236" s="245" t="s">
        <v>41</v>
      </c>
      <c r="O236" s="47"/>
      <c r="P236" s="246">
        <f>O236*H236</f>
        <v>0</v>
      </c>
      <c r="Q236" s="246">
        <v>0</v>
      </c>
      <c r="R236" s="246">
        <f>Q236*H236</f>
        <v>0</v>
      </c>
      <c r="S236" s="246">
        <v>0</v>
      </c>
      <c r="T236" s="247">
        <f>S236*H236</f>
        <v>0</v>
      </c>
      <c r="AR236" s="24" t="s">
        <v>90</v>
      </c>
      <c r="AT236" s="24" t="s">
        <v>300</v>
      </c>
      <c r="AU236" s="24" t="s">
        <v>78</v>
      </c>
      <c r="AY236" s="24" t="s">
        <v>298</v>
      </c>
      <c r="BE236" s="248">
        <f>IF(N236="základní",J236,0)</f>
        <v>0</v>
      </c>
      <c r="BF236" s="248">
        <f>IF(N236="snížená",J236,0)</f>
        <v>0</v>
      </c>
      <c r="BG236" s="248">
        <f>IF(N236="zákl. přenesená",J236,0)</f>
        <v>0</v>
      </c>
      <c r="BH236" s="248">
        <f>IF(N236="sníž. přenesená",J236,0)</f>
        <v>0</v>
      </c>
      <c r="BI236" s="248">
        <f>IF(N236="nulová",J236,0)</f>
        <v>0</v>
      </c>
      <c r="BJ236" s="24" t="s">
        <v>16</v>
      </c>
      <c r="BK236" s="248">
        <f>ROUND(I236*H236,2)</f>
        <v>0</v>
      </c>
      <c r="BL236" s="24" t="s">
        <v>90</v>
      </c>
      <c r="BM236" s="24" t="s">
        <v>2707</v>
      </c>
    </row>
    <row r="237" s="1" customFormat="1">
      <c r="B237" s="46"/>
      <c r="C237" s="74"/>
      <c r="D237" s="251" t="s">
        <v>320</v>
      </c>
      <c r="E237" s="74"/>
      <c r="F237" s="282" t="s">
        <v>2708</v>
      </c>
      <c r="G237" s="74"/>
      <c r="H237" s="74"/>
      <c r="I237" s="204"/>
      <c r="J237" s="74"/>
      <c r="K237" s="74"/>
      <c r="L237" s="72"/>
      <c r="M237" s="283"/>
      <c r="N237" s="47"/>
      <c r="O237" s="47"/>
      <c r="P237" s="47"/>
      <c r="Q237" s="47"/>
      <c r="R237" s="47"/>
      <c r="S237" s="47"/>
      <c r="T237" s="95"/>
      <c r="AT237" s="24" t="s">
        <v>320</v>
      </c>
      <c r="AU237" s="24" t="s">
        <v>78</v>
      </c>
    </row>
    <row r="238" s="13" customFormat="1">
      <c r="B238" s="261"/>
      <c r="C238" s="262"/>
      <c r="D238" s="251" t="s">
        <v>306</v>
      </c>
      <c r="E238" s="263" t="s">
        <v>21</v>
      </c>
      <c r="F238" s="264" t="s">
        <v>2709</v>
      </c>
      <c r="G238" s="262"/>
      <c r="H238" s="263" t="s">
        <v>21</v>
      </c>
      <c r="I238" s="265"/>
      <c r="J238" s="262"/>
      <c r="K238" s="262"/>
      <c r="L238" s="266"/>
      <c r="M238" s="267"/>
      <c r="N238" s="268"/>
      <c r="O238" s="268"/>
      <c r="P238" s="268"/>
      <c r="Q238" s="268"/>
      <c r="R238" s="268"/>
      <c r="S238" s="268"/>
      <c r="T238" s="269"/>
      <c r="AT238" s="270" t="s">
        <v>306</v>
      </c>
      <c r="AU238" s="270" t="s">
        <v>78</v>
      </c>
      <c r="AV238" s="13" t="s">
        <v>16</v>
      </c>
      <c r="AW238" s="13" t="s">
        <v>33</v>
      </c>
      <c r="AX238" s="13" t="s">
        <v>70</v>
      </c>
      <c r="AY238" s="270" t="s">
        <v>298</v>
      </c>
    </row>
    <row r="239" s="12" customFormat="1">
      <c r="B239" s="249"/>
      <c r="C239" s="250"/>
      <c r="D239" s="251" t="s">
        <v>306</v>
      </c>
      <c r="E239" s="252" t="s">
        <v>21</v>
      </c>
      <c r="F239" s="253" t="s">
        <v>2710</v>
      </c>
      <c r="G239" s="250"/>
      <c r="H239" s="254">
        <v>216</v>
      </c>
      <c r="I239" s="255"/>
      <c r="J239" s="250"/>
      <c r="K239" s="250"/>
      <c r="L239" s="256"/>
      <c r="M239" s="257"/>
      <c r="N239" s="258"/>
      <c r="O239" s="258"/>
      <c r="P239" s="258"/>
      <c r="Q239" s="258"/>
      <c r="R239" s="258"/>
      <c r="S239" s="258"/>
      <c r="T239" s="259"/>
      <c r="AT239" s="260" t="s">
        <v>306</v>
      </c>
      <c r="AU239" s="260" t="s">
        <v>78</v>
      </c>
      <c r="AV239" s="12" t="s">
        <v>78</v>
      </c>
      <c r="AW239" s="12" t="s">
        <v>33</v>
      </c>
      <c r="AX239" s="12" t="s">
        <v>70</v>
      </c>
      <c r="AY239" s="260" t="s">
        <v>298</v>
      </c>
    </row>
    <row r="240" s="13" customFormat="1">
      <c r="B240" s="261"/>
      <c r="C240" s="262"/>
      <c r="D240" s="251" t="s">
        <v>306</v>
      </c>
      <c r="E240" s="263" t="s">
        <v>21</v>
      </c>
      <c r="F240" s="264" t="s">
        <v>2711</v>
      </c>
      <c r="G240" s="262"/>
      <c r="H240" s="263" t="s">
        <v>21</v>
      </c>
      <c r="I240" s="265"/>
      <c r="J240" s="262"/>
      <c r="K240" s="262"/>
      <c r="L240" s="266"/>
      <c r="M240" s="267"/>
      <c r="N240" s="268"/>
      <c r="O240" s="268"/>
      <c r="P240" s="268"/>
      <c r="Q240" s="268"/>
      <c r="R240" s="268"/>
      <c r="S240" s="268"/>
      <c r="T240" s="269"/>
      <c r="AT240" s="270" t="s">
        <v>306</v>
      </c>
      <c r="AU240" s="270" t="s">
        <v>78</v>
      </c>
      <c r="AV240" s="13" t="s">
        <v>16</v>
      </c>
      <c r="AW240" s="13" t="s">
        <v>33</v>
      </c>
      <c r="AX240" s="13" t="s">
        <v>70</v>
      </c>
      <c r="AY240" s="270" t="s">
        <v>298</v>
      </c>
    </row>
    <row r="241" s="12" customFormat="1">
      <c r="B241" s="249"/>
      <c r="C241" s="250"/>
      <c r="D241" s="251" t="s">
        <v>306</v>
      </c>
      <c r="E241" s="252" t="s">
        <v>21</v>
      </c>
      <c r="F241" s="253" t="s">
        <v>460</v>
      </c>
      <c r="G241" s="250"/>
      <c r="H241" s="254">
        <v>20</v>
      </c>
      <c r="I241" s="255"/>
      <c r="J241" s="250"/>
      <c r="K241" s="250"/>
      <c r="L241" s="256"/>
      <c r="M241" s="257"/>
      <c r="N241" s="258"/>
      <c r="O241" s="258"/>
      <c r="P241" s="258"/>
      <c r="Q241" s="258"/>
      <c r="R241" s="258"/>
      <c r="S241" s="258"/>
      <c r="T241" s="259"/>
      <c r="AT241" s="260" t="s">
        <v>306</v>
      </c>
      <c r="AU241" s="260" t="s">
        <v>78</v>
      </c>
      <c r="AV241" s="12" t="s">
        <v>78</v>
      </c>
      <c r="AW241" s="12" t="s">
        <v>33</v>
      </c>
      <c r="AX241" s="12" t="s">
        <v>70</v>
      </c>
      <c r="AY241" s="260" t="s">
        <v>298</v>
      </c>
    </row>
    <row r="242" s="14" customFormat="1">
      <c r="B242" s="271"/>
      <c r="C242" s="272"/>
      <c r="D242" s="251" t="s">
        <v>306</v>
      </c>
      <c r="E242" s="273" t="s">
        <v>21</v>
      </c>
      <c r="F242" s="274" t="s">
        <v>309</v>
      </c>
      <c r="G242" s="272"/>
      <c r="H242" s="275">
        <v>236</v>
      </c>
      <c r="I242" s="276"/>
      <c r="J242" s="272"/>
      <c r="K242" s="272"/>
      <c r="L242" s="277"/>
      <c r="M242" s="278"/>
      <c r="N242" s="279"/>
      <c r="O242" s="279"/>
      <c r="P242" s="279"/>
      <c r="Q242" s="279"/>
      <c r="R242" s="279"/>
      <c r="S242" s="279"/>
      <c r="T242" s="280"/>
      <c r="AT242" s="281" t="s">
        <v>306</v>
      </c>
      <c r="AU242" s="281" t="s">
        <v>78</v>
      </c>
      <c r="AV242" s="14" t="s">
        <v>90</v>
      </c>
      <c r="AW242" s="14" t="s">
        <v>33</v>
      </c>
      <c r="AX242" s="14" t="s">
        <v>16</v>
      </c>
      <c r="AY242" s="281" t="s">
        <v>298</v>
      </c>
    </row>
    <row r="243" s="1" customFormat="1" ht="16.5" customHeight="1">
      <c r="B243" s="46"/>
      <c r="C243" s="284" t="s">
        <v>527</v>
      </c>
      <c r="D243" s="284" t="s">
        <v>333</v>
      </c>
      <c r="E243" s="285" t="s">
        <v>2712</v>
      </c>
      <c r="F243" s="286" t="s">
        <v>2713</v>
      </c>
      <c r="G243" s="287" t="s">
        <v>318</v>
      </c>
      <c r="H243" s="288">
        <v>400</v>
      </c>
      <c r="I243" s="289"/>
      <c r="J243" s="290">
        <f>ROUND(I243*H243,2)</f>
        <v>0</v>
      </c>
      <c r="K243" s="286" t="s">
        <v>403</v>
      </c>
      <c r="L243" s="291"/>
      <c r="M243" s="292" t="s">
        <v>21</v>
      </c>
      <c r="N243" s="293" t="s">
        <v>41</v>
      </c>
      <c r="O243" s="47"/>
      <c r="P243" s="246">
        <f>O243*H243</f>
        <v>0</v>
      </c>
      <c r="Q243" s="246">
        <v>0</v>
      </c>
      <c r="R243" s="246">
        <f>Q243*H243</f>
        <v>0</v>
      </c>
      <c r="S243" s="246">
        <v>0</v>
      </c>
      <c r="T243" s="247">
        <f>S243*H243</f>
        <v>0</v>
      </c>
      <c r="AR243" s="24" t="s">
        <v>336</v>
      </c>
      <c r="AT243" s="24" t="s">
        <v>333</v>
      </c>
      <c r="AU243" s="24" t="s">
        <v>78</v>
      </c>
      <c r="AY243" s="24" t="s">
        <v>298</v>
      </c>
      <c r="BE243" s="248">
        <f>IF(N243="základní",J243,0)</f>
        <v>0</v>
      </c>
      <c r="BF243" s="248">
        <f>IF(N243="snížená",J243,0)</f>
        <v>0</v>
      </c>
      <c r="BG243" s="248">
        <f>IF(N243="zákl. přenesená",J243,0)</f>
        <v>0</v>
      </c>
      <c r="BH243" s="248">
        <f>IF(N243="sníž. přenesená",J243,0)</f>
        <v>0</v>
      </c>
      <c r="BI243" s="248">
        <f>IF(N243="nulová",J243,0)</f>
        <v>0</v>
      </c>
      <c r="BJ243" s="24" t="s">
        <v>16</v>
      </c>
      <c r="BK243" s="248">
        <f>ROUND(I243*H243,2)</f>
        <v>0</v>
      </c>
      <c r="BL243" s="24" t="s">
        <v>90</v>
      </c>
      <c r="BM243" s="24" t="s">
        <v>2714</v>
      </c>
    </row>
    <row r="244" s="13" customFormat="1">
      <c r="B244" s="261"/>
      <c r="C244" s="262"/>
      <c r="D244" s="251" t="s">
        <v>306</v>
      </c>
      <c r="E244" s="263" t="s">
        <v>21</v>
      </c>
      <c r="F244" s="264" t="s">
        <v>2715</v>
      </c>
      <c r="G244" s="262"/>
      <c r="H244" s="263" t="s">
        <v>21</v>
      </c>
      <c r="I244" s="265"/>
      <c r="J244" s="262"/>
      <c r="K244" s="262"/>
      <c r="L244" s="266"/>
      <c r="M244" s="267"/>
      <c r="N244" s="268"/>
      <c r="O244" s="268"/>
      <c r="P244" s="268"/>
      <c r="Q244" s="268"/>
      <c r="R244" s="268"/>
      <c r="S244" s="268"/>
      <c r="T244" s="269"/>
      <c r="AT244" s="270" t="s">
        <v>306</v>
      </c>
      <c r="AU244" s="270" t="s">
        <v>78</v>
      </c>
      <c r="AV244" s="13" t="s">
        <v>16</v>
      </c>
      <c r="AW244" s="13" t="s">
        <v>33</v>
      </c>
      <c r="AX244" s="13" t="s">
        <v>70</v>
      </c>
      <c r="AY244" s="270" t="s">
        <v>298</v>
      </c>
    </row>
    <row r="245" s="12" customFormat="1">
      <c r="B245" s="249"/>
      <c r="C245" s="250"/>
      <c r="D245" s="251" t="s">
        <v>306</v>
      </c>
      <c r="E245" s="252" t="s">
        <v>21</v>
      </c>
      <c r="F245" s="253" t="s">
        <v>2694</v>
      </c>
      <c r="G245" s="250"/>
      <c r="H245" s="254">
        <v>400</v>
      </c>
      <c r="I245" s="255"/>
      <c r="J245" s="250"/>
      <c r="K245" s="250"/>
      <c r="L245" s="256"/>
      <c r="M245" s="257"/>
      <c r="N245" s="258"/>
      <c r="O245" s="258"/>
      <c r="P245" s="258"/>
      <c r="Q245" s="258"/>
      <c r="R245" s="258"/>
      <c r="S245" s="258"/>
      <c r="T245" s="259"/>
      <c r="AT245" s="260" t="s">
        <v>306</v>
      </c>
      <c r="AU245" s="260" t="s">
        <v>78</v>
      </c>
      <c r="AV245" s="12" t="s">
        <v>78</v>
      </c>
      <c r="AW245" s="12" t="s">
        <v>33</v>
      </c>
      <c r="AX245" s="12" t="s">
        <v>16</v>
      </c>
      <c r="AY245" s="260" t="s">
        <v>298</v>
      </c>
    </row>
    <row r="246" s="1" customFormat="1" ht="16.5" customHeight="1">
      <c r="B246" s="46"/>
      <c r="C246" s="284" t="s">
        <v>531</v>
      </c>
      <c r="D246" s="284" t="s">
        <v>333</v>
      </c>
      <c r="E246" s="285" t="s">
        <v>2716</v>
      </c>
      <c r="F246" s="286" t="s">
        <v>2717</v>
      </c>
      <c r="G246" s="287" t="s">
        <v>1954</v>
      </c>
      <c r="H246" s="288">
        <v>4510</v>
      </c>
      <c r="I246" s="289"/>
      <c r="J246" s="290">
        <f>ROUND(I246*H246,2)</f>
        <v>0</v>
      </c>
      <c r="K246" s="286" t="s">
        <v>403</v>
      </c>
      <c r="L246" s="291"/>
      <c r="M246" s="292" t="s">
        <v>21</v>
      </c>
      <c r="N246" s="293" t="s">
        <v>41</v>
      </c>
      <c r="O246" s="47"/>
      <c r="P246" s="246">
        <f>O246*H246</f>
        <v>0</v>
      </c>
      <c r="Q246" s="246">
        <v>0.00020000000000000001</v>
      </c>
      <c r="R246" s="246">
        <f>Q246*H246</f>
        <v>0.90200000000000002</v>
      </c>
      <c r="S246" s="246">
        <v>0</v>
      </c>
      <c r="T246" s="247">
        <f>S246*H246</f>
        <v>0</v>
      </c>
      <c r="AR246" s="24" t="s">
        <v>336</v>
      </c>
      <c r="AT246" s="24" t="s">
        <v>333</v>
      </c>
      <c r="AU246" s="24" t="s">
        <v>78</v>
      </c>
      <c r="AY246" s="24" t="s">
        <v>298</v>
      </c>
      <c r="BE246" s="248">
        <f>IF(N246="základní",J246,0)</f>
        <v>0</v>
      </c>
      <c r="BF246" s="248">
        <f>IF(N246="snížená",J246,0)</f>
        <v>0</v>
      </c>
      <c r="BG246" s="248">
        <f>IF(N246="zákl. přenesená",J246,0)</f>
        <v>0</v>
      </c>
      <c r="BH246" s="248">
        <f>IF(N246="sníž. přenesená",J246,0)</f>
        <v>0</v>
      </c>
      <c r="BI246" s="248">
        <f>IF(N246="nulová",J246,0)</f>
        <v>0</v>
      </c>
      <c r="BJ246" s="24" t="s">
        <v>16</v>
      </c>
      <c r="BK246" s="248">
        <f>ROUND(I246*H246,2)</f>
        <v>0</v>
      </c>
      <c r="BL246" s="24" t="s">
        <v>90</v>
      </c>
      <c r="BM246" s="24" t="s">
        <v>2718</v>
      </c>
    </row>
    <row r="247" s="13" customFormat="1">
      <c r="B247" s="261"/>
      <c r="C247" s="262"/>
      <c r="D247" s="251" t="s">
        <v>306</v>
      </c>
      <c r="E247" s="263" t="s">
        <v>21</v>
      </c>
      <c r="F247" s="264" t="s">
        <v>2689</v>
      </c>
      <c r="G247" s="262"/>
      <c r="H247" s="263" t="s">
        <v>21</v>
      </c>
      <c r="I247" s="265"/>
      <c r="J247" s="262"/>
      <c r="K247" s="262"/>
      <c r="L247" s="266"/>
      <c r="M247" s="267"/>
      <c r="N247" s="268"/>
      <c r="O247" s="268"/>
      <c r="P247" s="268"/>
      <c r="Q247" s="268"/>
      <c r="R247" s="268"/>
      <c r="S247" s="268"/>
      <c r="T247" s="269"/>
      <c r="AT247" s="270" t="s">
        <v>306</v>
      </c>
      <c r="AU247" s="270" t="s">
        <v>78</v>
      </c>
      <c r="AV247" s="13" t="s">
        <v>16</v>
      </c>
      <c r="AW247" s="13" t="s">
        <v>33</v>
      </c>
      <c r="AX247" s="13" t="s">
        <v>70</v>
      </c>
      <c r="AY247" s="270" t="s">
        <v>298</v>
      </c>
    </row>
    <row r="248" s="12" customFormat="1">
      <c r="B248" s="249"/>
      <c r="C248" s="250"/>
      <c r="D248" s="251" t="s">
        <v>306</v>
      </c>
      <c r="E248" s="252" t="s">
        <v>21</v>
      </c>
      <c r="F248" s="253" t="s">
        <v>2550</v>
      </c>
      <c r="G248" s="250"/>
      <c r="H248" s="254">
        <v>4510</v>
      </c>
      <c r="I248" s="255"/>
      <c r="J248" s="250"/>
      <c r="K248" s="250"/>
      <c r="L248" s="256"/>
      <c r="M248" s="257"/>
      <c r="N248" s="258"/>
      <c r="O248" s="258"/>
      <c r="P248" s="258"/>
      <c r="Q248" s="258"/>
      <c r="R248" s="258"/>
      <c r="S248" s="258"/>
      <c r="T248" s="259"/>
      <c r="AT248" s="260" t="s">
        <v>306</v>
      </c>
      <c r="AU248" s="260" t="s">
        <v>78</v>
      </c>
      <c r="AV248" s="12" t="s">
        <v>78</v>
      </c>
      <c r="AW248" s="12" t="s">
        <v>33</v>
      </c>
      <c r="AX248" s="12" t="s">
        <v>70</v>
      </c>
      <c r="AY248" s="260" t="s">
        <v>298</v>
      </c>
    </row>
    <row r="249" s="14" customFormat="1">
      <c r="B249" s="271"/>
      <c r="C249" s="272"/>
      <c r="D249" s="251" t="s">
        <v>306</v>
      </c>
      <c r="E249" s="273" t="s">
        <v>21</v>
      </c>
      <c r="F249" s="274" t="s">
        <v>309</v>
      </c>
      <c r="G249" s="272"/>
      <c r="H249" s="275">
        <v>4510</v>
      </c>
      <c r="I249" s="276"/>
      <c r="J249" s="272"/>
      <c r="K249" s="272"/>
      <c r="L249" s="277"/>
      <c r="M249" s="278"/>
      <c r="N249" s="279"/>
      <c r="O249" s="279"/>
      <c r="P249" s="279"/>
      <c r="Q249" s="279"/>
      <c r="R249" s="279"/>
      <c r="S249" s="279"/>
      <c r="T249" s="280"/>
      <c r="AT249" s="281" t="s">
        <v>306</v>
      </c>
      <c r="AU249" s="281" t="s">
        <v>78</v>
      </c>
      <c r="AV249" s="14" t="s">
        <v>90</v>
      </c>
      <c r="AW249" s="14" t="s">
        <v>33</v>
      </c>
      <c r="AX249" s="14" t="s">
        <v>16</v>
      </c>
      <c r="AY249" s="281" t="s">
        <v>298</v>
      </c>
    </row>
    <row r="250" s="1" customFormat="1" ht="25.5" customHeight="1">
      <c r="B250" s="46"/>
      <c r="C250" s="284" t="s">
        <v>535</v>
      </c>
      <c r="D250" s="284" t="s">
        <v>333</v>
      </c>
      <c r="E250" s="285" t="s">
        <v>2719</v>
      </c>
      <c r="F250" s="286" t="s">
        <v>2720</v>
      </c>
      <c r="G250" s="287" t="s">
        <v>341</v>
      </c>
      <c r="H250" s="288">
        <v>10</v>
      </c>
      <c r="I250" s="289"/>
      <c r="J250" s="290">
        <f>ROUND(I250*H250,2)</f>
        <v>0</v>
      </c>
      <c r="K250" s="286" t="s">
        <v>21</v>
      </c>
      <c r="L250" s="291"/>
      <c r="M250" s="292" t="s">
        <v>21</v>
      </c>
      <c r="N250" s="293" t="s">
        <v>41</v>
      </c>
      <c r="O250" s="47"/>
      <c r="P250" s="246">
        <f>O250*H250</f>
        <v>0</v>
      </c>
      <c r="Q250" s="246">
        <v>0</v>
      </c>
      <c r="R250" s="246">
        <f>Q250*H250</f>
        <v>0</v>
      </c>
      <c r="S250" s="246">
        <v>0</v>
      </c>
      <c r="T250" s="247">
        <f>S250*H250</f>
        <v>0</v>
      </c>
      <c r="AR250" s="24" t="s">
        <v>336</v>
      </c>
      <c r="AT250" s="24" t="s">
        <v>333</v>
      </c>
      <c r="AU250" s="24" t="s">
        <v>78</v>
      </c>
      <c r="AY250" s="24" t="s">
        <v>298</v>
      </c>
      <c r="BE250" s="248">
        <f>IF(N250="základní",J250,0)</f>
        <v>0</v>
      </c>
      <c r="BF250" s="248">
        <f>IF(N250="snížená",J250,0)</f>
        <v>0</v>
      </c>
      <c r="BG250" s="248">
        <f>IF(N250="zákl. přenesená",J250,0)</f>
        <v>0</v>
      </c>
      <c r="BH250" s="248">
        <f>IF(N250="sníž. přenesená",J250,0)</f>
        <v>0</v>
      </c>
      <c r="BI250" s="248">
        <f>IF(N250="nulová",J250,0)</f>
        <v>0</v>
      </c>
      <c r="BJ250" s="24" t="s">
        <v>16</v>
      </c>
      <c r="BK250" s="248">
        <f>ROUND(I250*H250,2)</f>
        <v>0</v>
      </c>
      <c r="BL250" s="24" t="s">
        <v>90</v>
      </c>
      <c r="BM250" s="24" t="s">
        <v>2721</v>
      </c>
    </row>
    <row r="251" s="12" customFormat="1">
      <c r="B251" s="249"/>
      <c r="C251" s="250"/>
      <c r="D251" s="251" t="s">
        <v>306</v>
      </c>
      <c r="E251" s="252" t="s">
        <v>21</v>
      </c>
      <c r="F251" s="253" t="s">
        <v>350</v>
      </c>
      <c r="G251" s="250"/>
      <c r="H251" s="254">
        <v>10</v>
      </c>
      <c r="I251" s="255"/>
      <c r="J251" s="250"/>
      <c r="K251" s="250"/>
      <c r="L251" s="256"/>
      <c r="M251" s="257"/>
      <c r="N251" s="258"/>
      <c r="O251" s="258"/>
      <c r="P251" s="258"/>
      <c r="Q251" s="258"/>
      <c r="R251" s="258"/>
      <c r="S251" s="258"/>
      <c r="T251" s="259"/>
      <c r="AT251" s="260" t="s">
        <v>306</v>
      </c>
      <c r="AU251" s="260" t="s">
        <v>78</v>
      </c>
      <c r="AV251" s="12" t="s">
        <v>78</v>
      </c>
      <c r="AW251" s="12" t="s">
        <v>33</v>
      </c>
      <c r="AX251" s="12" t="s">
        <v>16</v>
      </c>
      <c r="AY251" s="260" t="s">
        <v>298</v>
      </c>
    </row>
    <row r="252" s="1" customFormat="1" ht="25.5" customHeight="1">
      <c r="B252" s="46"/>
      <c r="C252" s="284" t="s">
        <v>539</v>
      </c>
      <c r="D252" s="284" t="s">
        <v>333</v>
      </c>
      <c r="E252" s="285" t="s">
        <v>2722</v>
      </c>
      <c r="F252" s="286" t="s">
        <v>2723</v>
      </c>
      <c r="G252" s="287" t="s">
        <v>341</v>
      </c>
      <c r="H252" s="288">
        <v>20</v>
      </c>
      <c r="I252" s="289"/>
      <c r="J252" s="290">
        <f>ROUND(I252*H252,2)</f>
        <v>0</v>
      </c>
      <c r="K252" s="286" t="s">
        <v>21</v>
      </c>
      <c r="L252" s="291"/>
      <c r="M252" s="292" t="s">
        <v>21</v>
      </c>
      <c r="N252" s="293" t="s">
        <v>41</v>
      </c>
      <c r="O252" s="47"/>
      <c r="P252" s="246">
        <f>O252*H252</f>
        <v>0</v>
      </c>
      <c r="Q252" s="246">
        <v>0.0022399999999999998</v>
      </c>
      <c r="R252" s="246">
        <f>Q252*H252</f>
        <v>0.044799999999999993</v>
      </c>
      <c r="S252" s="246">
        <v>0</v>
      </c>
      <c r="T252" s="247">
        <f>S252*H252</f>
        <v>0</v>
      </c>
      <c r="AR252" s="24" t="s">
        <v>336</v>
      </c>
      <c r="AT252" s="24" t="s">
        <v>333</v>
      </c>
      <c r="AU252" s="24" t="s">
        <v>78</v>
      </c>
      <c r="AY252" s="24" t="s">
        <v>298</v>
      </c>
      <c r="BE252" s="248">
        <f>IF(N252="základní",J252,0)</f>
        <v>0</v>
      </c>
      <c r="BF252" s="248">
        <f>IF(N252="snížená",J252,0)</f>
        <v>0</v>
      </c>
      <c r="BG252" s="248">
        <f>IF(N252="zákl. přenesená",J252,0)</f>
        <v>0</v>
      </c>
      <c r="BH252" s="248">
        <f>IF(N252="sníž. přenesená",J252,0)</f>
        <v>0</v>
      </c>
      <c r="BI252" s="248">
        <f>IF(N252="nulová",J252,0)</f>
        <v>0</v>
      </c>
      <c r="BJ252" s="24" t="s">
        <v>16</v>
      </c>
      <c r="BK252" s="248">
        <f>ROUND(I252*H252,2)</f>
        <v>0</v>
      </c>
      <c r="BL252" s="24" t="s">
        <v>90</v>
      </c>
      <c r="BM252" s="24" t="s">
        <v>2724</v>
      </c>
    </row>
    <row r="253" s="12" customFormat="1">
      <c r="B253" s="249"/>
      <c r="C253" s="250"/>
      <c r="D253" s="251" t="s">
        <v>306</v>
      </c>
      <c r="E253" s="252" t="s">
        <v>21</v>
      </c>
      <c r="F253" s="253" t="s">
        <v>460</v>
      </c>
      <c r="G253" s="250"/>
      <c r="H253" s="254">
        <v>20</v>
      </c>
      <c r="I253" s="255"/>
      <c r="J253" s="250"/>
      <c r="K253" s="250"/>
      <c r="L253" s="256"/>
      <c r="M253" s="257"/>
      <c r="N253" s="258"/>
      <c r="O253" s="258"/>
      <c r="P253" s="258"/>
      <c r="Q253" s="258"/>
      <c r="R253" s="258"/>
      <c r="S253" s="258"/>
      <c r="T253" s="259"/>
      <c r="AT253" s="260" t="s">
        <v>306</v>
      </c>
      <c r="AU253" s="260" t="s">
        <v>78</v>
      </c>
      <c r="AV253" s="12" t="s">
        <v>78</v>
      </c>
      <c r="AW253" s="12" t="s">
        <v>33</v>
      </c>
      <c r="AX253" s="12" t="s">
        <v>16</v>
      </c>
      <c r="AY253" s="260" t="s">
        <v>298</v>
      </c>
    </row>
    <row r="254" s="1" customFormat="1" ht="25.5" customHeight="1">
      <c r="B254" s="46"/>
      <c r="C254" s="284" t="s">
        <v>543</v>
      </c>
      <c r="D254" s="284" t="s">
        <v>333</v>
      </c>
      <c r="E254" s="285" t="s">
        <v>2725</v>
      </c>
      <c r="F254" s="286" t="s">
        <v>2726</v>
      </c>
      <c r="G254" s="287" t="s">
        <v>318</v>
      </c>
      <c r="H254" s="288">
        <v>20</v>
      </c>
      <c r="I254" s="289"/>
      <c r="J254" s="290">
        <f>ROUND(I254*H254,2)</f>
        <v>0</v>
      </c>
      <c r="K254" s="286" t="s">
        <v>21</v>
      </c>
      <c r="L254" s="291"/>
      <c r="M254" s="292" t="s">
        <v>21</v>
      </c>
      <c r="N254" s="293" t="s">
        <v>41</v>
      </c>
      <c r="O254" s="47"/>
      <c r="P254" s="246">
        <f>O254*H254</f>
        <v>0</v>
      </c>
      <c r="Q254" s="246">
        <v>0.0023999999999999998</v>
      </c>
      <c r="R254" s="246">
        <f>Q254*H254</f>
        <v>0.047999999999999994</v>
      </c>
      <c r="S254" s="246">
        <v>0</v>
      </c>
      <c r="T254" s="247">
        <f>S254*H254</f>
        <v>0</v>
      </c>
      <c r="AR254" s="24" t="s">
        <v>336</v>
      </c>
      <c r="AT254" s="24" t="s">
        <v>333</v>
      </c>
      <c r="AU254" s="24" t="s">
        <v>78</v>
      </c>
      <c r="AY254" s="24" t="s">
        <v>298</v>
      </c>
      <c r="BE254" s="248">
        <f>IF(N254="základní",J254,0)</f>
        <v>0</v>
      </c>
      <c r="BF254" s="248">
        <f>IF(N254="snížená",J254,0)</f>
        <v>0</v>
      </c>
      <c r="BG254" s="248">
        <f>IF(N254="zákl. přenesená",J254,0)</f>
        <v>0</v>
      </c>
      <c r="BH254" s="248">
        <f>IF(N254="sníž. přenesená",J254,0)</f>
        <v>0</v>
      </c>
      <c r="BI254" s="248">
        <f>IF(N254="nulová",J254,0)</f>
        <v>0</v>
      </c>
      <c r="BJ254" s="24" t="s">
        <v>16</v>
      </c>
      <c r="BK254" s="248">
        <f>ROUND(I254*H254,2)</f>
        <v>0</v>
      </c>
      <c r="BL254" s="24" t="s">
        <v>90</v>
      </c>
      <c r="BM254" s="24" t="s">
        <v>2727</v>
      </c>
    </row>
    <row r="255" s="12" customFormat="1">
      <c r="B255" s="249"/>
      <c r="C255" s="250"/>
      <c r="D255" s="251" t="s">
        <v>306</v>
      </c>
      <c r="E255" s="252" t="s">
        <v>21</v>
      </c>
      <c r="F255" s="253" t="s">
        <v>460</v>
      </c>
      <c r="G255" s="250"/>
      <c r="H255" s="254">
        <v>20</v>
      </c>
      <c r="I255" s="255"/>
      <c r="J255" s="250"/>
      <c r="K255" s="250"/>
      <c r="L255" s="256"/>
      <c r="M255" s="257"/>
      <c r="N255" s="258"/>
      <c r="O255" s="258"/>
      <c r="P255" s="258"/>
      <c r="Q255" s="258"/>
      <c r="R255" s="258"/>
      <c r="S255" s="258"/>
      <c r="T255" s="259"/>
      <c r="AT255" s="260" t="s">
        <v>306</v>
      </c>
      <c r="AU255" s="260" t="s">
        <v>78</v>
      </c>
      <c r="AV255" s="12" t="s">
        <v>78</v>
      </c>
      <c r="AW255" s="12" t="s">
        <v>33</v>
      </c>
      <c r="AX255" s="12" t="s">
        <v>16</v>
      </c>
      <c r="AY255" s="260" t="s">
        <v>298</v>
      </c>
    </row>
    <row r="256" s="1" customFormat="1" ht="16.5" customHeight="1">
      <c r="B256" s="46"/>
      <c r="C256" s="284" t="s">
        <v>547</v>
      </c>
      <c r="D256" s="284" t="s">
        <v>333</v>
      </c>
      <c r="E256" s="285" t="s">
        <v>2728</v>
      </c>
      <c r="F256" s="286" t="s">
        <v>2729</v>
      </c>
      <c r="G256" s="287" t="s">
        <v>303</v>
      </c>
      <c r="H256" s="288">
        <v>26</v>
      </c>
      <c r="I256" s="289"/>
      <c r="J256" s="290">
        <f>ROUND(I256*H256,2)</f>
        <v>0</v>
      </c>
      <c r="K256" s="286" t="s">
        <v>21</v>
      </c>
      <c r="L256" s="291"/>
      <c r="M256" s="292" t="s">
        <v>21</v>
      </c>
      <c r="N256" s="293" t="s">
        <v>41</v>
      </c>
      <c r="O256" s="47"/>
      <c r="P256" s="246">
        <f>O256*H256</f>
        <v>0</v>
      </c>
      <c r="Q256" s="246">
        <v>2.234</v>
      </c>
      <c r="R256" s="246">
        <f>Q256*H256</f>
        <v>58.084000000000003</v>
      </c>
      <c r="S256" s="246">
        <v>0</v>
      </c>
      <c r="T256" s="247">
        <f>S256*H256</f>
        <v>0</v>
      </c>
      <c r="AR256" s="24" t="s">
        <v>336</v>
      </c>
      <c r="AT256" s="24" t="s">
        <v>333</v>
      </c>
      <c r="AU256" s="24" t="s">
        <v>78</v>
      </c>
      <c r="AY256" s="24" t="s">
        <v>298</v>
      </c>
      <c r="BE256" s="248">
        <f>IF(N256="základní",J256,0)</f>
        <v>0</v>
      </c>
      <c r="BF256" s="248">
        <f>IF(N256="snížená",J256,0)</f>
        <v>0</v>
      </c>
      <c r="BG256" s="248">
        <f>IF(N256="zákl. přenesená",J256,0)</f>
        <v>0</v>
      </c>
      <c r="BH256" s="248">
        <f>IF(N256="sníž. přenesená",J256,0)</f>
        <v>0</v>
      </c>
      <c r="BI256" s="248">
        <f>IF(N256="nulová",J256,0)</f>
        <v>0</v>
      </c>
      <c r="BJ256" s="24" t="s">
        <v>16</v>
      </c>
      <c r="BK256" s="248">
        <f>ROUND(I256*H256,2)</f>
        <v>0</v>
      </c>
      <c r="BL256" s="24" t="s">
        <v>90</v>
      </c>
      <c r="BM256" s="24" t="s">
        <v>2730</v>
      </c>
    </row>
    <row r="257" s="13" customFormat="1">
      <c r="B257" s="261"/>
      <c r="C257" s="262"/>
      <c r="D257" s="251" t="s">
        <v>306</v>
      </c>
      <c r="E257" s="263" t="s">
        <v>21</v>
      </c>
      <c r="F257" s="264" t="s">
        <v>2731</v>
      </c>
      <c r="G257" s="262"/>
      <c r="H257" s="263" t="s">
        <v>21</v>
      </c>
      <c r="I257" s="265"/>
      <c r="J257" s="262"/>
      <c r="K257" s="262"/>
      <c r="L257" s="266"/>
      <c r="M257" s="267"/>
      <c r="N257" s="268"/>
      <c r="O257" s="268"/>
      <c r="P257" s="268"/>
      <c r="Q257" s="268"/>
      <c r="R257" s="268"/>
      <c r="S257" s="268"/>
      <c r="T257" s="269"/>
      <c r="AT257" s="270" t="s">
        <v>306</v>
      </c>
      <c r="AU257" s="270" t="s">
        <v>78</v>
      </c>
      <c r="AV257" s="13" t="s">
        <v>16</v>
      </c>
      <c r="AW257" s="13" t="s">
        <v>33</v>
      </c>
      <c r="AX257" s="13" t="s">
        <v>70</v>
      </c>
      <c r="AY257" s="270" t="s">
        <v>298</v>
      </c>
    </row>
    <row r="258" s="12" customFormat="1">
      <c r="B258" s="249"/>
      <c r="C258" s="250"/>
      <c r="D258" s="251" t="s">
        <v>306</v>
      </c>
      <c r="E258" s="252" t="s">
        <v>21</v>
      </c>
      <c r="F258" s="253" t="s">
        <v>2732</v>
      </c>
      <c r="G258" s="250"/>
      <c r="H258" s="254">
        <v>26</v>
      </c>
      <c r="I258" s="255"/>
      <c r="J258" s="250"/>
      <c r="K258" s="250"/>
      <c r="L258" s="256"/>
      <c r="M258" s="257"/>
      <c r="N258" s="258"/>
      <c r="O258" s="258"/>
      <c r="P258" s="258"/>
      <c r="Q258" s="258"/>
      <c r="R258" s="258"/>
      <c r="S258" s="258"/>
      <c r="T258" s="259"/>
      <c r="AT258" s="260" t="s">
        <v>306</v>
      </c>
      <c r="AU258" s="260" t="s">
        <v>78</v>
      </c>
      <c r="AV258" s="12" t="s">
        <v>78</v>
      </c>
      <c r="AW258" s="12" t="s">
        <v>33</v>
      </c>
      <c r="AX258" s="12" t="s">
        <v>70</v>
      </c>
      <c r="AY258" s="260" t="s">
        <v>298</v>
      </c>
    </row>
    <row r="259" s="14" customFormat="1">
      <c r="B259" s="271"/>
      <c r="C259" s="272"/>
      <c r="D259" s="251" t="s">
        <v>306</v>
      </c>
      <c r="E259" s="273" t="s">
        <v>21</v>
      </c>
      <c r="F259" s="274" t="s">
        <v>309</v>
      </c>
      <c r="G259" s="272"/>
      <c r="H259" s="275">
        <v>26</v>
      </c>
      <c r="I259" s="276"/>
      <c r="J259" s="272"/>
      <c r="K259" s="272"/>
      <c r="L259" s="277"/>
      <c r="M259" s="278"/>
      <c r="N259" s="279"/>
      <c r="O259" s="279"/>
      <c r="P259" s="279"/>
      <c r="Q259" s="279"/>
      <c r="R259" s="279"/>
      <c r="S259" s="279"/>
      <c r="T259" s="280"/>
      <c r="AT259" s="281" t="s">
        <v>306</v>
      </c>
      <c r="AU259" s="281" t="s">
        <v>78</v>
      </c>
      <c r="AV259" s="14" t="s">
        <v>90</v>
      </c>
      <c r="AW259" s="14" t="s">
        <v>33</v>
      </c>
      <c r="AX259" s="14" t="s">
        <v>16</v>
      </c>
      <c r="AY259" s="281" t="s">
        <v>298</v>
      </c>
    </row>
    <row r="260" s="1" customFormat="1" ht="16.5" customHeight="1">
      <c r="B260" s="46"/>
      <c r="C260" s="284" t="s">
        <v>551</v>
      </c>
      <c r="D260" s="284" t="s">
        <v>333</v>
      </c>
      <c r="E260" s="285" t="s">
        <v>2733</v>
      </c>
      <c r="F260" s="286" t="s">
        <v>2734</v>
      </c>
      <c r="G260" s="287" t="s">
        <v>2345</v>
      </c>
      <c r="H260" s="288">
        <v>3901.9499999999998</v>
      </c>
      <c r="I260" s="289"/>
      <c r="J260" s="290">
        <f>ROUND(I260*H260,2)</f>
        <v>0</v>
      </c>
      <c r="K260" s="286" t="s">
        <v>403</v>
      </c>
      <c r="L260" s="291"/>
      <c r="M260" s="292" t="s">
        <v>21</v>
      </c>
      <c r="N260" s="293" t="s">
        <v>41</v>
      </c>
      <c r="O260" s="47"/>
      <c r="P260" s="246">
        <f>O260*H260</f>
        <v>0</v>
      </c>
      <c r="Q260" s="246">
        <v>1</v>
      </c>
      <c r="R260" s="246">
        <f>Q260*H260</f>
        <v>3901.9499999999998</v>
      </c>
      <c r="S260" s="246">
        <v>0</v>
      </c>
      <c r="T260" s="247">
        <f>S260*H260</f>
        <v>0</v>
      </c>
      <c r="AR260" s="24" t="s">
        <v>336</v>
      </c>
      <c r="AT260" s="24" t="s">
        <v>333</v>
      </c>
      <c r="AU260" s="24" t="s">
        <v>78</v>
      </c>
      <c r="AY260" s="24" t="s">
        <v>298</v>
      </c>
      <c r="BE260" s="248">
        <f>IF(N260="základní",J260,0)</f>
        <v>0</v>
      </c>
      <c r="BF260" s="248">
        <f>IF(N260="snížená",J260,0)</f>
        <v>0</v>
      </c>
      <c r="BG260" s="248">
        <f>IF(N260="zákl. přenesená",J260,0)</f>
        <v>0</v>
      </c>
      <c r="BH260" s="248">
        <f>IF(N260="sníž. přenesená",J260,0)</f>
        <v>0</v>
      </c>
      <c r="BI260" s="248">
        <f>IF(N260="nulová",J260,0)</f>
        <v>0</v>
      </c>
      <c r="BJ260" s="24" t="s">
        <v>16</v>
      </c>
      <c r="BK260" s="248">
        <f>ROUND(I260*H260,2)</f>
        <v>0</v>
      </c>
      <c r="BL260" s="24" t="s">
        <v>90</v>
      </c>
      <c r="BM260" s="24" t="s">
        <v>2735</v>
      </c>
    </row>
    <row r="261" s="12" customFormat="1">
      <c r="B261" s="249"/>
      <c r="C261" s="250"/>
      <c r="D261" s="251" t="s">
        <v>306</v>
      </c>
      <c r="E261" s="252" t="s">
        <v>21</v>
      </c>
      <c r="F261" s="253" t="s">
        <v>2736</v>
      </c>
      <c r="G261" s="250"/>
      <c r="H261" s="254">
        <v>2841.3000000000002</v>
      </c>
      <c r="I261" s="255"/>
      <c r="J261" s="250"/>
      <c r="K261" s="250"/>
      <c r="L261" s="256"/>
      <c r="M261" s="257"/>
      <c r="N261" s="258"/>
      <c r="O261" s="258"/>
      <c r="P261" s="258"/>
      <c r="Q261" s="258"/>
      <c r="R261" s="258"/>
      <c r="S261" s="258"/>
      <c r="T261" s="259"/>
      <c r="AT261" s="260" t="s">
        <v>306</v>
      </c>
      <c r="AU261" s="260" t="s">
        <v>78</v>
      </c>
      <c r="AV261" s="12" t="s">
        <v>78</v>
      </c>
      <c r="AW261" s="12" t="s">
        <v>33</v>
      </c>
      <c r="AX261" s="12" t="s">
        <v>70</v>
      </c>
      <c r="AY261" s="260" t="s">
        <v>298</v>
      </c>
    </row>
    <row r="262" s="13" customFormat="1">
      <c r="B262" s="261"/>
      <c r="C262" s="262"/>
      <c r="D262" s="251" t="s">
        <v>306</v>
      </c>
      <c r="E262" s="263" t="s">
        <v>21</v>
      </c>
      <c r="F262" s="264" t="s">
        <v>2737</v>
      </c>
      <c r="G262" s="262"/>
      <c r="H262" s="263" t="s">
        <v>21</v>
      </c>
      <c r="I262" s="265"/>
      <c r="J262" s="262"/>
      <c r="K262" s="262"/>
      <c r="L262" s="266"/>
      <c r="M262" s="267"/>
      <c r="N262" s="268"/>
      <c r="O262" s="268"/>
      <c r="P262" s="268"/>
      <c r="Q262" s="268"/>
      <c r="R262" s="268"/>
      <c r="S262" s="268"/>
      <c r="T262" s="269"/>
      <c r="AT262" s="270" t="s">
        <v>306</v>
      </c>
      <c r="AU262" s="270" t="s">
        <v>78</v>
      </c>
      <c r="AV262" s="13" t="s">
        <v>16</v>
      </c>
      <c r="AW262" s="13" t="s">
        <v>33</v>
      </c>
      <c r="AX262" s="13" t="s">
        <v>70</v>
      </c>
      <c r="AY262" s="270" t="s">
        <v>298</v>
      </c>
    </row>
    <row r="263" s="12" customFormat="1">
      <c r="B263" s="249"/>
      <c r="C263" s="250"/>
      <c r="D263" s="251" t="s">
        <v>306</v>
      </c>
      <c r="E263" s="252" t="s">
        <v>21</v>
      </c>
      <c r="F263" s="253" t="s">
        <v>2738</v>
      </c>
      <c r="G263" s="250"/>
      <c r="H263" s="254">
        <v>1042.6500000000001</v>
      </c>
      <c r="I263" s="255"/>
      <c r="J263" s="250"/>
      <c r="K263" s="250"/>
      <c r="L263" s="256"/>
      <c r="M263" s="257"/>
      <c r="N263" s="258"/>
      <c r="O263" s="258"/>
      <c r="P263" s="258"/>
      <c r="Q263" s="258"/>
      <c r="R263" s="258"/>
      <c r="S263" s="258"/>
      <c r="T263" s="259"/>
      <c r="AT263" s="260" t="s">
        <v>306</v>
      </c>
      <c r="AU263" s="260" t="s">
        <v>78</v>
      </c>
      <c r="AV263" s="12" t="s">
        <v>78</v>
      </c>
      <c r="AW263" s="12" t="s">
        <v>33</v>
      </c>
      <c r="AX263" s="12" t="s">
        <v>70</v>
      </c>
      <c r="AY263" s="260" t="s">
        <v>298</v>
      </c>
    </row>
    <row r="264" s="15" customFormat="1">
      <c r="B264" s="305"/>
      <c r="C264" s="306"/>
      <c r="D264" s="251" t="s">
        <v>306</v>
      </c>
      <c r="E264" s="307" t="s">
        <v>21</v>
      </c>
      <c r="F264" s="308" t="s">
        <v>2739</v>
      </c>
      <c r="G264" s="306"/>
      <c r="H264" s="309">
        <v>3883.9499999999998</v>
      </c>
      <c r="I264" s="310"/>
      <c r="J264" s="306"/>
      <c r="K264" s="306"/>
      <c r="L264" s="311"/>
      <c r="M264" s="312"/>
      <c r="N264" s="313"/>
      <c r="O264" s="313"/>
      <c r="P264" s="313"/>
      <c r="Q264" s="313"/>
      <c r="R264" s="313"/>
      <c r="S264" s="313"/>
      <c r="T264" s="314"/>
      <c r="AT264" s="315" t="s">
        <v>306</v>
      </c>
      <c r="AU264" s="315" t="s">
        <v>78</v>
      </c>
      <c r="AV264" s="15" t="s">
        <v>85</v>
      </c>
      <c r="AW264" s="15" t="s">
        <v>33</v>
      </c>
      <c r="AX264" s="15" t="s">
        <v>70</v>
      </c>
      <c r="AY264" s="315" t="s">
        <v>298</v>
      </c>
    </row>
    <row r="265" s="13" customFormat="1">
      <c r="B265" s="261"/>
      <c r="C265" s="262"/>
      <c r="D265" s="251" t="s">
        <v>306</v>
      </c>
      <c r="E265" s="263" t="s">
        <v>21</v>
      </c>
      <c r="F265" s="264" t="s">
        <v>2740</v>
      </c>
      <c r="G265" s="262"/>
      <c r="H265" s="263" t="s">
        <v>21</v>
      </c>
      <c r="I265" s="265"/>
      <c r="J265" s="262"/>
      <c r="K265" s="262"/>
      <c r="L265" s="266"/>
      <c r="M265" s="267"/>
      <c r="N265" s="268"/>
      <c r="O265" s="268"/>
      <c r="P265" s="268"/>
      <c r="Q265" s="268"/>
      <c r="R265" s="268"/>
      <c r="S265" s="268"/>
      <c r="T265" s="269"/>
      <c r="AT265" s="270" t="s">
        <v>306</v>
      </c>
      <c r="AU265" s="270" t="s">
        <v>78</v>
      </c>
      <c r="AV265" s="13" t="s">
        <v>16</v>
      </c>
      <c r="AW265" s="13" t="s">
        <v>33</v>
      </c>
      <c r="AX265" s="13" t="s">
        <v>70</v>
      </c>
      <c r="AY265" s="270" t="s">
        <v>298</v>
      </c>
    </row>
    <row r="266" s="12" customFormat="1">
      <c r="B266" s="249"/>
      <c r="C266" s="250"/>
      <c r="D266" s="251" t="s">
        <v>306</v>
      </c>
      <c r="E266" s="252" t="s">
        <v>21</v>
      </c>
      <c r="F266" s="253" t="s">
        <v>2741</v>
      </c>
      <c r="G266" s="250"/>
      <c r="H266" s="254">
        <v>18</v>
      </c>
      <c r="I266" s="255"/>
      <c r="J266" s="250"/>
      <c r="K266" s="250"/>
      <c r="L266" s="256"/>
      <c r="M266" s="257"/>
      <c r="N266" s="258"/>
      <c r="O266" s="258"/>
      <c r="P266" s="258"/>
      <c r="Q266" s="258"/>
      <c r="R266" s="258"/>
      <c r="S266" s="258"/>
      <c r="T266" s="259"/>
      <c r="AT266" s="260" t="s">
        <v>306</v>
      </c>
      <c r="AU266" s="260" t="s">
        <v>78</v>
      </c>
      <c r="AV266" s="12" t="s">
        <v>78</v>
      </c>
      <c r="AW266" s="12" t="s">
        <v>33</v>
      </c>
      <c r="AX266" s="12" t="s">
        <v>70</v>
      </c>
      <c r="AY266" s="260" t="s">
        <v>298</v>
      </c>
    </row>
    <row r="267" s="14" customFormat="1">
      <c r="B267" s="271"/>
      <c r="C267" s="272"/>
      <c r="D267" s="251" t="s">
        <v>306</v>
      </c>
      <c r="E267" s="273" t="s">
        <v>21</v>
      </c>
      <c r="F267" s="274" t="s">
        <v>309</v>
      </c>
      <c r="G267" s="272"/>
      <c r="H267" s="275">
        <v>3901.9499999999998</v>
      </c>
      <c r="I267" s="276"/>
      <c r="J267" s="272"/>
      <c r="K267" s="272"/>
      <c r="L267" s="277"/>
      <c r="M267" s="278"/>
      <c r="N267" s="279"/>
      <c r="O267" s="279"/>
      <c r="P267" s="279"/>
      <c r="Q267" s="279"/>
      <c r="R267" s="279"/>
      <c r="S267" s="279"/>
      <c r="T267" s="280"/>
      <c r="AT267" s="281" t="s">
        <v>306</v>
      </c>
      <c r="AU267" s="281" t="s">
        <v>78</v>
      </c>
      <c r="AV267" s="14" t="s">
        <v>90</v>
      </c>
      <c r="AW267" s="14" t="s">
        <v>33</v>
      </c>
      <c r="AX267" s="14" t="s">
        <v>16</v>
      </c>
      <c r="AY267" s="281" t="s">
        <v>298</v>
      </c>
    </row>
    <row r="268" s="1" customFormat="1" ht="16.5" customHeight="1">
      <c r="B268" s="46"/>
      <c r="C268" s="284" t="s">
        <v>555</v>
      </c>
      <c r="D268" s="284" t="s">
        <v>333</v>
      </c>
      <c r="E268" s="285" t="s">
        <v>2742</v>
      </c>
      <c r="F268" s="286" t="s">
        <v>2743</v>
      </c>
      <c r="G268" s="287" t="s">
        <v>2345</v>
      </c>
      <c r="H268" s="288">
        <v>324</v>
      </c>
      <c r="I268" s="289"/>
      <c r="J268" s="290">
        <f>ROUND(I268*H268,2)</f>
        <v>0</v>
      </c>
      <c r="K268" s="286" t="s">
        <v>403</v>
      </c>
      <c r="L268" s="291"/>
      <c r="M268" s="292" t="s">
        <v>21</v>
      </c>
      <c r="N268" s="293" t="s">
        <v>41</v>
      </c>
      <c r="O268" s="47"/>
      <c r="P268" s="246">
        <f>O268*H268</f>
        <v>0</v>
      </c>
      <c r="Q268" s="246">
        <v>1</v>
      </c>
      <c r="R268" s="246">
        <f>Q268*H268</f>
        <v>324</v>
      </c>
      <c r="S268" s="246">
        <v>0</v>
      </c>
      <c r="T268" s="247">
        <f>S268*H268</f>
        <v>0</v>
      </c>
      <c r="AR268" s="24" t="s">
        <v>336</v>
      </c>
      <c r="AT268" s="24" t="s">
        <v>333</v>
      </c>
      <c r="AU268" s="24" t="s">
        <v>78</v>
      </c>
      <c r="AY268" s="24" t="s">
        <v>298</v>
      </c>
      <c r="BE268" s="248">
        <f>IF(N268="základní",J268,0)</f>
        <v>0</v>
      </c>
      <c r="BF268" s="248">
        <f>IF(N268="snížená",J268,0)</f>
        <v>0</v>
      </c>
      <c r="BG268" s="248">
        <f>IF(N268="zákl. přenesená",J268,0)</f>
        <v>0</v>
      </c>
      <c r="BH268" s="248">
        <f>IF(N268="sníž. přenesená",J268,0)</f>
        <v>0</v>
      </c>
      <c r="BI268" s="248">
        <f>IF(N268="nulová",J268,0)</f>
        <v>0</v>
      </c>
      <c r="BJ268" s="24" t="s">
        <v>16</v>
      </c>
      <c r="BK268" s="248">
        <f>ROUND(I268*H268,2)</f>
        <v>0</v>
      </c>
      <c r="BL268" s="24" t="s">
        <v>90</v>
      </c>
      <c r="BM268" s="24" t="s">
        <v>2744</v>
      </c>
    </row>
    <row r="269" s="13" customFormat="1">
      <c r="B269" s="261"/>
      <c r="C269" s="262"/>
      <c r="D269" s="251" t="s">
        <v>306</v>
      </c>
      <c r="E269" s="263" t="s">
        <v>21</v>
      </c>
      <c r="F269" s="264" t="s">
        <v>2745</v>
      </c>
      <c r="G269" s="262"/>
      <c r="H269" s="263" t="s">
        <v>21</v>
      </c>
      <c r="I269" s="265"/>
      <c r="J269" s="262"/>
      <c r="K269" s="262"/>
      <c r="L269" s="266"/>
      <c r="M269" s="267"/>
      <c r="N269" s="268"/>
      <c r="O269" s="268"/>
      <c r="P269" s="268"/>
      <c r="Q269" s="268"/>
      <c r="R269" s="268"/>
      <c r="S269" s="268"/>
      <c r="T269" s="269"/>
      <c r="AT269" s="270" t="s">
        <v>306</v>
      </c>
      <c r="AU269" s="270" t="s">
        <v>78</v>
      </c>
      <c r="AV269" s="13" t="s">
        <v>16</v>
      </c>
      <c r="AW269" s="13" t="s">
        <v>33</v>
      </c>
      <c r="AX269" s="13" t="s">
        <v>70</v>
      </c>
      <c r="AY269" s="270" t="s">
        <v>298</v>
      </c>
    </row>
    <row r="270" s="12" customFormat="1">
      <c r="B270" s="249"/>
      <c r="C270" s="250"/>
      <c r="D270" s="251" t="s">
        <v>306</v>
      </c>
      <c r="E270" s="252" t="s">
        <v>21</v>
      </c>
      <c r="F270" s="253" t="s">
        <v>2746</v>
      </c>
      <c r="G270" s="250"/>
      <c r="H270" s="254">
        <v>324</v>
      </c>
      <c r="I270" s="255"/>
      <c r="J270" s="250"/>
      <c r="K270" s="250"/>
      <c r="L270" s="256"/>
      <c r="M270" s="257"/>
      <c r="N270" s="258"/>
      <c r="O270" s="258"/>
      <c r="P270" s="258"/>
      <c r="Q270" s="258"/>
      <c r="R270" s="258"/>
      <c r="S270" s="258"/>
      <c r="T270" s="259"/>
      <c r="AT270" s="260" t="s">
        <v>306</v>
      </c>
      <c r="AU270" s="260" t="s">
        <v>78</v>
      </c>
      <c r="AV270" s="12" t="s">
        <v>78</v>
      </c>
      <c r="AW270" s="12" t="s">
        <v>33</v>
      </c>
      <c r="AX270" s="12" t="s">
        <v>16</v>
      </c>
      <c r="AY270" s="260" t="s">
        <v>298</v>
      </c>
    </row>
    <row r="271" s="11" customFormat="1" ht="29.88" customHeight="1">
      <c r="B271" s="221"/>
      <c r="C271" s="222"/>
      <c r="D271" s="223" t="s">
        <v>69</v>
      </c>
      <c r="E271" s="235" t="s">
        <v>346</v>
      </c>
      <c r="F271" s="235" t="s">
        <v>1782</v>
      </c>
      <c r="G271" s="222"/>
      <c r="H271" s="222"/>
      <c r="I271" s="225"/>
      <c r="J271" s="236">
        <f>BK271</f>
        <v>0</v>
      </c>
      <c r="K271" s="222"/>
      <c r="L271" s="227"/>
      <c r="M271" s="228"/>
      <c r="N271" s="229"/>
      <c r="O271" s="229"/>
      <c r="P271" s="230">
        <f>SUM(P272:P293)</f>
        <v>0</v>
      </c>
      <c r="Q271" s="229"/>
      <c r="R271" s="230">
        <f>SUM(R272:R293)</f>
        <v>0</v>
      </c>
      <c r="S271" s="229"/>
      <c r="T271" s="231">
        <f>SUM(T272:T293)</f>
        <v>0</v>
      </c>
      <c r="AR271" s="232" t="s">
        <v>16</v>
      </c>
      <c r="AT271" s="233" t="s">
        <v>69</v>
      </c>
      <c r="AU271" s="233" t="s">
        <v>16</v>
      </c>
      <c r="AY271" s="232" t="s">
        <v>298</v>
      </c>
      <c r="BK271" s="234">
        <f>SUM(BK272:BK293)</f>
        <v>0</v>
      </c>
    </row>
    <row r="272" s="1" customFormat="1" ht="153" customHeight="1">
      <c r="B272" s="46"/>
      <c r="C272" s="237" t="s">
        <v>559</v>
      </c>
      <c r="D272" s="237" t="s">
        <v>300</v>
      </c>
      <c r="E272" s="238" t="s">
        <v>2646</v>
      </c>
      <c r="F272" s="239" t="s">
        <v>2647</v>
      </c>
      <c r="G272" s="240" t="s">
        <v>2345</v>
      </c>
      <c r="H272" s="241">
        <v>4225.9499999999998</v>
      </c>
      <c r="I272" s="242"/>
      <c r="J272" s="243">
        <f>ROUND(I272*H272,2)</f>
        <v>0</v>
      </c>
      <c r="K272" s="239" t="s">
        <v>403</v>
      </c>
      <c r="L272" s="72"/>
      <c r="M272" s="244" t="s">
        <v>21</v>
      </c>
      <c r="N272" s="245" t="s">
        <v>41</v>
      </c>
      <c r="O272" s="47"/>
      <c r="P272" s="246">
        <f>O272*H272</f>
        <v>0</v>
      </c>
      <c r="Q272" s="246">
        <v>0</v>
      </c>
      <c r="R272" s="246">
        <f>Q272*H272</f>
        <v>0</v>
      </c>
      <c r="S272" s="246">
        <v>0</v>
      </c>
      <c r="T272" s="247">
        <f>S272*H272</f>
        <v>0</v>
      </c>
      <c r="AR272" s="24" t="s">
        <v>90</v>
      </c>
      <c r="AT272" s="24" t="s">
        <v>300</v>
      </c>
      <c r="AU272" s="24" t="s">
        <v>78</v>
      </c>
      <c r="AY272" s="24" t="s">
        <v>298</v>
      </c>
      <c r="BE272" s="248">
        <f>IF(N272="základní",J272,0)</f>
        <v>0</v>
      </c>
      <c r="BF272" s="248">
        <f>IF(N272="snížená",J272,0)</f>
        <v>0</v>
      </c>
      <c r="BG272" s="248">
        <f>IF(N272="zákl. přenesená",J272,0)</f>
        <v>0</v>
      </c>
      <c r="BH272" s="248">
        <f>IF(N272="sníž. přenesená",J272,0)</f>
        <v>0</v>
      </c>
      <c r="BI272" s="248">
        <f>IF(N272="nulová",J272,0)</f>
        <v>0</v>
      </c>
      <c r="BJ272" s="24" t="s">
        <v>16</v>
      </c>
      <c r="BK272" s="248">
        <f>ROUND(I272*H272,2)</f>
        <v>0</v>
      </c>
      <c r="BL272" s="24" t="s">
        <v>90</v>
      </c>
      <c r="BM272" s="24" t="s">
        <v>2747</v>
      </c>
    </row>
    <row r="273" s="1" customFormat="1">
      <c r="B273" s="46"/>
      <c r="C273" s="74"/>
      <c r="D273" s="251" t="s">
        <v>2523</v>
      </c>
      <c r="E273" s="74"/>
      <c r="F273" s="282" t="s">
        <v>2649</v>
      </c>
      <c r="G273" s="74"/>
      <c r="H273" s="74"/>
      <c r="I273" s="204"/>
      <c r="J273" s="74"/>
      <c r="K273" s="74"/>
      <c r="L273" s="72"/>
      <c r="M273" s="283"/>
      <c r="N273" s="47"/>
      <c r="O273" s="47"/>
      <c r="P273" s="47"/>
      <c r="Q273" s="47"/>
      <c r="R273" s="47"/>
      <c r="S273" s="47"/>
      <c r="T273" s="95"/>
      <c r="AT273" s="24" t="s">
        <v>2523</v>
      </c>
      <c r="AU273" s="24" t="s">
        <v>78</v>
      </c>
    </row>
    <row r="274" s="13" customFormat="1">
      <c r="B274" s="261"/>
      <c r="C274" s="262"/>
      <c r="D274" s="251" t="s">
        <v>306</v>
      </c>
      <c r="E274" s="263" t="s">
        <v>21</v>
      </c>
      <c r="F274" s="264" t="s">
        <v>2688</v>
      </c>
      <c r="G274" s="262"/>
      <c r="H274" s="263" t="s">
        <v>21</v>
      </c>
      <c r="I274" s="265"/>
      <c r="J274" s="262"/>
      <c r="K274" s="262"/>
      <c r="L274" s="266"/>
      <c r="M274" s="267"/>
      <c r="N274" s="268"/>
      <c r="O274" s="268"/>
      <c r="P274" s="268"/>
      <c r="Q274" s="268"/>
      <c r="R274" s="268"/>
      <c r="S274" s="268"/>
      <c r="T274" s="269"/>
      <c r="AT274" s="270" t="s">
        <v>306</v>
      </c>
      <c r="AU274" s="270" t="s">
        <v>78</v>
      </c>
      <c r="AV274" s="13" t="s">
        <v>16</v>
      </c>
      <c r="AW274" s="13" t="s">
        <v>33</v>
      </c>
      <c r="AX274" s="13" t="s">
        <v>70</v>
      </c>
      <c r="AY274" s="270" t="s">
        <v>298</v>
      </c>
    </row>
    <row r="275" s="13" customFormat="1">
      <c r="B275" s="261"/>
      <c r="C275" s="262"/>
      <c r="D275" s="251" t="s">
        <v>306</v>
      </c>
      <c r="E275" s="263" t="s">
        <v>21</v>
      </c>
      <c r="F275" s="264" t="s">
        <v>2748</v>
      </c>
      <c r="G275" s="262"/>
      <c r="H275" s="263" t="s">
        <v>21</v>
      </c>
      <c r="I275" s="265"/>
      <c r="J275" s="262"/>
      <c r="K275" s="262"/>
      <c r="L275" s="266"/>
      <c r="M275" s="267"/>
      <c r="N275" s="268"/>
      <c r="O275" s="268"/>
      <c r="P275" s="268"/>
      <c r="Q275" s="268"/>
      <c r="R275" s="268"/>
      <c r="S275" s="268"/>
      <c r="T275" s="269"/>
      <c r="AT275" s="270" t="s">
        <v>306</v>
      </c>
      <c r="AU275" s="270" t="s">
        <v>78</v>
      </c>
      <c r="AV275" s="13" t="s">
        <v>16</v>
      </c>
      <c r="AW275" s="13" t="s">
        <v>33</v>
      </c>
      <c r="AX275" s="13" t="s">
        <v>70</v>
      </c>
      <c r="AY275" s="270" t="s">
        <v>298</v>
      </c>
    </row>
    <row r="276" s="12" customFormat="1">
      <c r="B276" s="249"/>
      <c r="C276" s="250"/>
      <c r="D276" s="251" t="s">
        <v>306</v>
      </c>
      <c r="E276" s="252" t="s">
        <v>21</v>
      </c>
      <c r="F276" s="253" t="s">
        <v>2749</v>
      </c>
      <c r="G276" s="250"/>
      <c r="H276" s="254">
        <v>3901.9499999999998</v>
      </c>
      <c r="I276" s="255"/>
      <c r="J276" s="250"/>
      <c r="K276" s="250"/>
      <c r="L276" s="256"/>
      <c r="M276" s="257"/>
      <c r="N276" s="258"/>
      <c r="O276" s="258"/>
      <c r="P276" s="258"/>
      <c r="Q276" s="258"/>
      <c r="R276" s="258"/>
      <c r="S276" s="258"/>
      <c r="T276" s="259"/>
      <c r="AT276" s="260" t="s">
        <v>306</v>
      </c>
      <c r="AU276" s="260" t="s">
        <v>78</v>
      </c>
      <c r="AV276" s="12" t="s">
        <v>78</v>
      </c>
      <c r="AW276" s="12" t="s">
        <v>33</v>
      </c>
      <c r="AX276" s="12" t="s">
        <v>70</v>
      </c>
      <c r="AY276" s="260" t="s">
        <v>298</v>
      </c>
    </row>
    <row r="277" s="13" customFormat="1">
      <c r="B277" s="261"/>
      <c r="C277" s="262"/>
      <c r="D277" s="251" t="s">
        <v>306</v>
      </c>
      <c r="E277" s="263" t="s">
        <v>21</v>
      </c>
      <c r="F277" s="264" t="s">
        <v>2750</v>
      </c>
      <c r="G277" s="262"/>
      <c r="H277" s="263" t="s">
        <v>21</v>
      </c>
      <c r="I277" s="265"/>
      <c r="J277" s="262"/>
      <c r="K277" s="262"/>
      <c r="L277" s="266"/>
      <c r="M277" s="267"/>
      <c r="N277" s="268"/>
      <c r="O277" s="268"/>
      <c r="P277" s="268"/>
      <c r="Q277" s="268"/>
      <c r="R277" s="268"/>
      <c r="S277" s="268"/>
      <c r="T277" s="269"/>
      <c r="AT277" s="270" t="s">
        <v>306</v>
      </c>
      <c r="AU277" s="270" t="s">
        <v>78</v>
      </c>
      <c r="AV277" s="13" t="s">
        <v>16</v>
      </c>
      <c r="AW277" s="13" t="s">
        <v>33</v>
      </c>
      <c r="AX277" s="13" t="s">
        <v>70</v>
      </c>
      <c r="AY277" s="270" t="s">
        <v>298</v>
      </c>
    </row>
    <row r="278" s="12" customFormat="1">
      <c r="B278" s="249"/>
      <c r="C278" s="250"/>
      <c r="D278" s="251" t="s">
        <v>306</v>
      </c>
      <c r="E278" s="252" t="s">
        <v>21</v>
      </c>
      <c r="F278" s="253" t="s">
        <v>2751</v>
      </c>
      <c r="G278" s="250"/>
      <c r="H278" s="254">
        <v>324</v>
      </c>
      <c r="I278" s="255"/>
      <c r="J278" s="250"/>
      <c r="K278" s="250"/>
      <c r="L278" s="256"/>
      <c r="M278" s="257"/>
      <c r="N278" s="258"/>
      <c r="O278" s="258"/>
      <c r="P278" s="258"/>
      <c r="Q278" s="258"/>
      <c r="R278" s="258"/>
      <c r="S278" s="258"/>
      <c r="T278" s="259"/>
      <c r="AT278" s="260" t="s">
        <v>306</v>
      </c>
      <c r="AU278" s="260" t="s">
        <v>78</v>
      </c>
      <c r="AV278" s="12" t="s">
        <v>78</v>
      </c>
      <c r="AW278" s="12" t="s">
        <v>33</v>
      </c>
      <c r="AX278" s="12" t="s">
        <v>70</v>
      </c>
      <c r="AY278" s="260" t="s">
        <v>298</v>
      </c>
    </row>
    <row r="279" s="14" customFormat="1">
      <c r="B279" s="271"/>
      <c r="C279" s="272"/>
      <c r="D279" s="251" t="s">
        <v>306</v>
      </c>
      <c r="E279" s="273" t="s">
        <v>21</v>
      </c>
      <c r="F279" s="274" t="s">
        <v>309</v>
      </c>
      <c r="G279" s="272"/>
      <c r="H279" s="275">
        <v>4225.9499999999998</v>
      </c>
      <c r="I279" s="276"/>
      <c r="J279" s="272"/>
      <c r="K279" s="272"/>
      <c r="L279" s="277"/>
      <c r="M279" s="278"/>
      <c r="N279" s="279"/>
      <c r="O279" s="279"/>
      <c r="P279" s="279"/>
      <c r="Q279" s="279"/>
      <c r="R279" s="279"/>
      <c r="S279" s="279"/>
      <c r="T279" s="280"/>
      <c r="AT279" s="281" t="s">
        <v>306</v>
      </c>
      <c r="AU279" s="281" t="s">
        <v>78</v>
      </c>
      <c r="AV279" s="14" t="s">
        <v>90</v>
      </c>
      <c r="AW279" s="14" t="s">
        <v>33</v>
      </c>
      <c r="AX279" s="14" t="s">
        <v>16</v>
      </c>
      <c r="AY279" s="281" t="s">
        <v>298</v>
      </c>
    </row>
    <row r="280" s="1" customFormat="1" ht="153" customHeight="1">
      <c r="B280" s="46"/>
      <c r="C280" s="237" t="s">
        <v>563</v>
      </c>
      <c r="D280" s="237" t="s">
        <v>300</v>
      </c>
      <c r="E280" s="238" t="s">
        <v>2654</v>
      </c>
      <c r="F280" s="239" t="s">
        <v>2655</v>
      </c>
      <c r="G280" s="240" t="s">
        <v>2345</v>
      </c>
      <c r="H280" s="241">
        <v>3247.1999999999998</v>
      </c>
      <c r="I280" s="242"/>
      <c r="J280" s="243">
        <f>ROUND(I280*H280,2)</f>
        <v>0</v>
      </c>
      <c r="K280" s="239" t="s">
        <v>403</v>
      </c>
      <c r="L280" s="72"/>
      <c r="M280" s="244" t="s">
        <v>21</v>
      </c>
      <c r="N280" s="245" t="s">
        <v>41</v>
      </c>
      <c r="O280" s="47"/>
      <c r="P280" s="246">
        <f>O280*H280</f>
        <v>0</v>
      </c>
      <c r="Q280" s="246">
        <v>0</v>
      </c>
      <c r="R280" s="246">
        <f>Q280*H280</f>
        <v>0</v>
      </c>
      <c r="S280" s="246">
        <v>0</v>
      </c>
      <c r="T280" s="247">
        <f>S280*H280</f>
        <v>0</v>
      </c>
      <c r="AR280" s="24" t="s">
        <v>90</v>
      </c>
      <c r="AT280" s="24" t="s">
        <v>300</v>
      </c>
      <c r="AU280" s="24" t="s">
        <v>78</v>
      </c>
      <c r="AY280" s="24" t="s">
        <v>298</v>
      </c>
      <c r="BE280" s="248">
        <f>IF(N280="základní",J280,0)</f>
        <v>0</v>
      </c>
      <c r="BF280" s="248">
        <f>IF(N280="snížená",J280,0)</f>
        <v>0</v>
      </c>
      <c r="BG280" s="248">
        <f>IF(N280="zákl. přenesená",J280,0)</f>
        <v>0</v>
      </c>
      <c r="BH280" s="248">
        <f>IF(N280="sníž. přenesená",J280,0)</f>
        <v>0</v>
      </c>
      <c r="BI280" s="248">
        <f>IF(N280="nulová",J280,0)</f>
        <v>0</v>
      </c>
      <c r="BJ280" s="24" t="s">
        <v>16</v>
      </c>
      <c r="BK280" s="248">
        <f>ROUND(I280*H280,2)</f>
        <v>0</v>
      </c>
      <c r="BL280" s="24" t="s">
        <v>90</v>
      </c>
      <c r="BM280" s="24" t="s">
        <v>2752</v>
      </c>
    </row>
    <row r="281" s="1" customFormat="1">
      <c r="B281" s="46"/>
      <c r="C281" s="74"/>
      <c r="D281" s="251" t="s">
        <v>2523</v>
      </c>
      <c r="E281" s="74"/>
      <c r="F281" s="282" t="s">
        <v>2649</v>
      </c>
      <c r="G281" s="74"/>
      <c r="H281" s="74"/>
      <c r="I281" s="204"/>
      <c r="J281" s="74"/>
      <c r="K281" s="74"/>
      <c r="L281" s="72"/>
      <c r="M281" s="283"/>
      <c r="N281" s="47"/>
      <c r="O281" s="47"/>
      <c r="P281" s="47"/>
      <c r="Q281" s="47"/>
      <c r="R281" s="47"/>
      <c r="S281" s="47"/>
      <c r="T281" s="95"/>
      <c r="AT281" s="24" t="s">
        <v>2523</v>
      </c>
      <c r="AU281" s="24" t="s">
        <v>78</v>
      </c>
    </row>
    <row r="282" s="13" customFormat="1">
      <c r="B282" s="261"/>
      <c r="C282" s="262"/>
      <c r="D282" s="251" t="s">
        <v>306</v>
      </c>
      <c r="E282" s="263" t="s">
        <v>21</v>
      </c>
      <c r="F282" s="264" t="s">
        <v>2753</v>
      </c>
      <c r="G282" s="262"/>
      <c r="H282" s="263" t="s">
        <v>21</v>
      </c>
      <c r="I282" s="265"/>
      <c r="J282" s="262"/>
      <c r="K282" s="262"/>
      <c r="L282" s="266"/>
      <c r="M282" s="267"/>
      <c r="N282" s="268"/>
      <c r="O282" s="268"/>
      <c r="P282" s="268"/>
      <c r="Q282" s="268"/>
      <c r="R282" s="268"/>
      <c r="S282" s="268"/>
      <c r="T282" s="269"/>
      <c r="AT282" s="270" t="s">
        <v>306</v>
      </c>
      <c r="AU282" s="270" t="s">
        <v>78</v>
      </c>
      <c r="AV282" s="13" t="s">
        <v>16</v>
      </c>
      <c r="AW282" s="13" t="s">
        <v>33</v>
      </c>
      <c r="AX282" s="13" t="s">
        <v>70</v>
      </c>
      <c r="AY282" s="270" t="s">
        <v>298</v>
      </c>
    </row>
    <row r="283" s="13" customFormat="1">
      <c r="B283" s="261"/>
      <c r="C283" s="262"/>
      <c r="D283" s="251" t="s">
        <v>306</v>
      </c>
      <c r="E283" s="263" t="s">
        <v>21</v>
      </c>
      <c r="F283" s="264" t="s">
        <v>2657</v>
      </c>
      <c r="G283" s="262"/>
      <c r="H283" s="263" t="s">
        <v>21</v>
      </c>
      <c r="I283" s="265"/>
      <c r="J283" s="262"/>
      <c r="K283" s="262"/>
      <c r="L283" s="266"/>
      <c r="M283" s="267"/>
      <c r="N283" s="268"/>
      <c r="O283" s="268"/>
      <c r="P283" s="268"/>
      <c r="Q283" s="268"/>
      <c r="R283" s="268"/>
      <c r="S283" s="268"/>
      <c r="T283" s="269"/>
      <c r="AT283" s="270" t="s">
        <v>306</v>
      </c>
      <c r="AU283" s="270" t="s">
        <v>78</v>
      </c>
      <c r="AV283" s="13" t="s">
        <v>16</v>
      </c>
      <c r="AW283" s="13" t="s">
        <v>33</v>
      </c>
      <c r="AX283" s="13" t="s">
        <v>70</v>
      </c>
      <c r="AY283" s="270" t="s">
        <v>298</v>
      </c>
    </row>
    <row r="284" s="12" customFormat="1">
      <c r="B284" s="249"/>
      <c r="C284" s="250"/>
      <c r="D284" s="251" t="s">
        <v>306</v>
      </c>
      <c r="E284" s="252" t="s">
        <v>21</v>
      </c>
      <c r="F284" s="253" t="s">
        <v>2754</v>
      </c>
      <c r="G284" s="250"/>
      <c r="H284" s="254">
        <v>3247.1999999999998</v>
      </c>
      <c r="I284" s="255"/>
      <c r="J284" s="250"/>
      <c r="K284" s="250"/>
      <c r="L284" s="256"/>
      <c r="M284" s="257"/>
      <c r="N284" s="258"/>
      <c r="O284" s="258"/>
      <c r="P284" s="258"/>
      <c r="Q284" s="258"/>
      <c r="R284" s="258"/>
      <c r="S284" s="258"/>
      <c r="T284" s="259"/>
      <c r="AT284" s="260" t="s">
        <v>306</v>
      </c>
      <c r="AU284" s="260" t="s">
        <v>78</v>
      </c>
      <c r="AV284" s="12" t="s">
        <v>78</v>
      </c>
      <c r="AW284" s="12" t="s">
        <v>33</v>
      </c>
      <c r="AX284" s="12" t="s">
        <v>16</v>
      </c>
      <c r="AY284" s="260" t="s">
        <v>298</v>
      </c>
    </row>
    <row r="285" s="1" customFormat="1" ht="153" customHeight="1">
      <c r="B285" s="46"/>
      <c r="C285" s="237" t="s">
        <v>567</v>
      </c>
      <c r="D285" s="237" t="s">
        <v>300</v>
      </c>
      <c r="E285" s="238" t="s">
        <v>2755</v>
      </c>
      <c r="F285" s="239" t="s">
        <v>2756</v>
      </c>
      <c r="G285" s="240" t="s">
        <v>2345</v>
      </c>
      <c r="H285" s="241">
        <v>5</v>
      </c>
      <c r="I285" s="242"/>
      <c r="J285" s="243">
        <f>ROUND(I285*H285,2)</f>
        <v>0</v>
      </c>
      <c r="K285" s="239" t="s">
        <v>403</v>
      </c>
      <c r="L285" s="72"/>
      <c r="M285" s="244" t="s">
        <v>21</v>
      </c>
      <c r="N285" s="245" t="s">
        <v>41</v>
      </c>
      <c r="O285" s="47"/>
      <c r="P285" s="246">
        <f>O285*H285</f>
        <v>0</v>
      </c>
      <c r="Q285" s="246">
        <v>0</v>
      </c>
      <c r="R285" s="246">
        <f>Q285*H285</f>
        <v>0</v>
      </c>
      <c r="S285" s="246">
        <v>0</v>
      </c>
      <c r="T285" s="247">
        <f>S285*H285</f>
        <v>0</v>
      </c>
      <c r="AR285" s="24" t="s">
        <v>90</v>
      </c>
      <c r="AT285" s="24" t="s">
        <v>300</v>
      </c>
      <c r="AU285" s="24" t="s">
        <v>78</v>
      </c>
      <c r="AY285" s="24" t="s">
        <v>298</v>
      </c>
      <c r="BE285" s="248">
        <f>IF(N285="základní",J285,0)</f>
        <v>0</v>
      </c>
      <c r="BF285" s="248">
        <f>IF(N285="snížená",J285,0)</f>
        <v>0</v>
      </c>
      <c r="BG285" s="248">
        <f>IF(N285="zákl. přenesená",J285,0)</f>
        <v>0</v>
      </c>
      <c r="BH285" s="248">
        <f>IF(N285="sníž. přenesená",J285,0)</f>
        <v>0</v>
      </c>
      <c r="BI285" s="248">
        <f>IF(N285="nulová",J285,0)</f>
        <v>0</v>
      </c>
      <c r="BJ285" s="24" t="s">
        <v>16</v>
      </c>
      <c r="BK285" s="248">
        <f>ROUND(I285*H285,2)</f>
        <v>0</v>
      </c>
      <c r="BL285" s="24" t="s">
        <v>90</v>
      </c>
      <c r="BM285" s="24" t="s">
        <v>2757</v>
      </c>
    </row>
    <row r="286" s="1" customFormat="1">
      <c r="B286" s="46"/>
      <c r="C286" s="74"/>
      <c r="D286" s="251" t="s">
        <v>2523</v>
      </c>
      <c r="E286" s="74"/>
      <c r="F286" s="282" t="s">
        <v>2649</v>
      </c>
      <c r="G286" s="74"/>
      <c r="H286" s="74"/>
      <c r="I286" s="204"/>
      <c r="J286" s="74"/>
      <c r="K286" s="74"/>
      <c r="L286" s="72"/>
      <c r="M286" s="283"/>
      <c r="N286" s="47"/>
      <c r="O286" s="47"/>
      <c r="P286" s="47"/>
      <c r="Q286" s="47"/>
      <c r="R286" s="47"/>
      <c r="S286" s="47"/>
      <c r="T286" s="95"/>
      <c r="AT286" s="24" t="s">
        <v>2523</v>
      </c>
      <c r="AU286" s="24" t="s">
        <v>78</v>
      </c>
    </row>
    <row r="287" s="13" customFormat="1">
      <c r="B287" s="261"/>
      <c r="C287" s="262"/>
      <c r="D287" s="251" t="s">
        <v>306</v>
      </c>
      <c r="E287" s="263" t="s">
        <v>21</v>
      </c>
      <c r="F287" s="264" t="s">
        <v>2758</v>
      </c>
      <c r="G287" s="262"/>
      <c r="H287" s="263" t="s">
        <v>21</v>
      </c>
      <c r="I287" s="265"/>
      <c r="J287" s="262"/>
      <c r="K287" s="262"/>
      <c r="L287" s="266"/>
      <c r="M287" s="267"/>
      <c r="N287" s="268"/>
      <c r="O287" s="268"/>
      <c r="P287" s="268"/>
      <c r="Q287" s="268"/>
      <c r="R287" s="268"/>
      <c r="S287" s="268"/>
      <c r="T287" s="269"/>
      <c r="AT287" s="270" t="s">
        <v>306</v>
      </c>
      <c r="AU287" s="270" t="s">
        <v>78</v>
      </c>
      <c r="AV287" s="13" t="s">
        <v>16</v>
      </c>
      <c r="AW287" s="13" t="s">
        <v>33</v>
      </c>
      <c r="AX287" s="13" t="s">
        <v>70</v>
      </c>
      <c r="AY287" s="270" t="s">
        <v>298</v>
      </c>
    </row>
    <row r="288" s="12" customFormat="1">
      <c r="B288" s="249"/>
      <c r="C288" s="250"/>
      <c r="D288" s="251" t="s">
        <v>306</v>
      </c>
      <c r="E288" s="252" t="s">
        <v>21</v>
      </c>
      <c r="F288" s="253" t="s">
        <v>328</v>
      </c>
      <c r="G288" s="250"/>
      <c r="H288" s="254">
        <v>5</v>
      </c>
      <c r="I288" s="255"/>
      <c r="J288" s="250"/>
      <c r="K288" s="250"/>
      <c r="L288" s="256"/>
      <c r="M288" s="257"/>
      <c r="N288" s="258"/>
      <c r="O288" s="258"/>
      <c r="P288" s="258"/>
      <c r="Q288" s="258"/>
      <c r="R288" s="258"/>
      <c r="S288" s="258"/>
      <c r="T288" s="259"/>
      <c r="AT288" s="260" t="s">
        <v>306</v>
      </c>
      <c r="AU288" s="260" t="s">
        <v>78</v>
      </c>
      <c r="AV288" s="12" t="s">
        <v>78</v>
      </c>
      <c r="AW288" s="12" t="s">
        <v>33</v>
      </c>
      <c r="AX288" s="12" t="s">
        <v>16</v>
      </c>
      <c r="AY288" s="260" t="s">
        <v>298</v>
      </c>
    </row>
    <row r="289" s="1" customFormat="1" ht="25.5" customHeight="1">
      <c r="B289" s="46"/>
      <c r="C289" s="237" t="s">
        <v>571</v>
      </c>
      <c r="D289" s="237" t="s">
        <v>300</v>
      </c>
      <c r="E289" s="238" t="s">
        <v>2759</v>
      </c>
      <c r="F289" s="239" t="s">
        <v>2679</v>
      </c>
      <c r="G289" s="240" t="s">
        <v>2345</v>
      </c>
      <c r="H289" s="241">
        <v>3247.1999999999998</v>
      </c>
      <c r="I289" s="242"/>
      <c r="J289" s="243">
        <f>ROUND(I289*H289,2)</f>
        <v>0</v>
      </c>
      <c r="K289" s="239" t="s">
        <v>21</v>
      </c>
      <c r="L289" s="72"/>
      <c r="M289" s="244" t="s">
        <v>21</v>
      </c>
      <c r="N289" s="245" t="s">
        <v>41</v>
      </c>
      <c r="O289" s="47"/>
      <c r="P289" s="246">
        <f>O289*H289</f>
        <v>0</v>
      </c>
      <c r="Q289" s="246">
        <v>0</v>
      </c>
      <c r="R289" s="246">
        <f>Q289*H289</f>
        <v>0</v>
      </c>
      <c r="S289" s="246">
        <v>0</v>
      </c>
      <c r="T289" s="247">
        <f>S289*H289</f>
        <v>0</v>
      </c>
      <c r="AR289" s="24" t="s">
        <v>90</v>
      </c>
      <c r="AT289" s="24" t="s">
        <v>300</v>
      </c>
      <c r="AU289" s="24" t="s">
        <v>78</v>
      </c>
      <c r="AY289" s="24" t="s">
        <v>298</v>
      </c>
      <c r="BE289" s="248">
        <f>IF(N289="základní",J289,0)</f>
        <v>0</v>
      </c>
      <c r="BF289" s="248">
        <f>IF(N289="snížená",J289,0)</f>
        <v>0</v>
      </c>
      <c r="BG289" s="248">
        <f>IF(N289="zákl. přenesená",J289,0)</f>
        <v>0</v>
      </c>
      <c r="BH289" s="248">
        <f>IF(N289="sníž. přenesená",J289,0)</f>
        <v>0</v>
      </c>
      <c r="BI289" s="248">
        <f>IF(N289="nulová",J289,0)</f>
        <v>0</v>
      </c>
      <c r="BJ289" s="24" t="s">
        <v>16</v>
      </c>
      <c r="BK289" s="248">
        <f>ROUND(I289*H289,2)</f>
        <v>0</v>
      </c>
      <c r="BL289" s="24" t="s">
        <v>90</v>
      </c>
      <c r="BM289" s="24" t="s">
        <v>2760</v>
      </c>
    </row>
    <row r="290" s="1" customFormat="1">
      <c r="B290" s="46"/>
      <c r="C290" s="74"/>
      <c r="D290" s="251" t="s">
        <v>2523</v>
      </c>
      <c r="E290" s="74"/>
      <c r="F290" s="282" t="s">
        <v>2681</v>
      </c>
      <c r="G290" s="74"/>
      <c r="H290" s="74"/>
      <c r="I290" s="204"/>
      <c r="J290" s="74"/>
      <c r="K290" s="74"/>
      <c r="L290" s="72"/>
      <c r="M290" s="283"/>
      <c r="N290" s="47"/>
      <c r="O290" s="47"/>
      <c r="P290" s="47"/>
      <c r="Q290" s="47"/>
      <c r="R290" s="47"/>
      <c r="S290" s="47"/>
      <c r="T290" s="95"/>
      <c r="AT290" s="24" t="s">
        <v>2523</v>
      </c>
      <c r="AU290" s="24" t="s">
        <v>78</v>
      </c>
    </row>
    <row r="291" s="13" customFormat="1">
      <c r="B291" s="261"/>
      <c r="C291" s="262"/>
      <c r="D291" s="251" t="s">
        <v>306</v>
      </c>
      <c r="E291" s="263" t="s">
        <v>21</v>
      </c>
      <c r="F291" s="264" t="s">
        <v>2753</v>
      </c>
      <c r="G291" s="262"/>
      <c r="H291" s="263" t="s">
        <v>21</v>
      </c>
      <c r="I291" s="265"/>
      <c r="J291" s="262"/>
      <c r="K291" s="262"/>
      <c r="L291" s="266"/>
      <c r="M291" s="267"/>
      <c r="N291" s="268"/>
      <c r="O291" s="268"/>
      <c r="P291" s="268"/>
      <c r="Q291" s="268"/>
      <c r="R291" s="268"/>
      <c r="S291" s="268"/>
      <c r="T291" s="269"/>
      <c r="AT291" s="270" t="s">
        <v>306</v>
      </c>
      <c r="AU291" s="270" t="s">
        <v>78</v>
      </c>
      <c r="AV291" s="13" t="s">
        <v>16</v>
      </c>
      <c r="AW291" s="13" t="s">
        <v>33</v>
      </c>
      <c r="AX291" s="13" t="s">
        <v>70</v>
      </c>
      <c r="AY291" s="270" t="s">
        <v>298</v>
      </c>
    </row>
    <row r="292" s="13" customFormat="1">
      <c r="B292" s="261"/>
      <c r="C292" s="262"/>
      <c r="D292" s="251" t="s">
        <v>306</v>
      </c>
      <c r="E292" s="263" t="s">
        <v>21</v>
      </c>
      <c r="F292" s="264" t="s">
        <v>2761</v>
      </c>
      <c r="G292" s="262"/>
      <c r="H292" s="263" t="s">
        <v>21</v>
      </c>
      <c r="I292" s="265"/>
      <c r="J292" s="262"/>
      <c r="K292" s="262"/>
      <c r="L292" s="266"/>
      <c r="M292" s="267"/>
      <c r="N292" s="268"/>
      <c r="O292" s="268"/>
      <c r="P292" s="268"/>
      <c r="Q292" s="268"/>
      <c r="R292" s="268"/>
      <c r="S292" s="268"/>
      <c r="T292" s="269"/>
      <c r="AT292" s="270" t="s">
        <v>306</v>
      </c>
      <c r="AU292" s="270" t="s">
        <v>78</v>
      </c>
      <c r="AV292" s="13" t="s">
        <v>16</v>
      </c>
      <c r="AW292" s="13" t="s">
        <v>33</v>
      </c>
      <c r="AX292" s="13" t="s">
        <v>70</v>
      </c>
      <c r="AY292" s="270" t="s">
        <v>298</v>
      </c>
    </row>
    <row r="293" s="12" customFormat="1">
      <c r="B293" s="249"/>
      <c r="C293" s="250"/>
      <c r="D293" s="251" t="s">
        <v>306</v>
      </c>
      <c r="E293" s="252" t="s">
        <v>21</v>
      </c>
      <c r="F293" s="253" t="s">
        <v>2754</v>
      </c>
      <c r="G293" s="250"/>
      <c r="H293" s="254">
        <v>3247.1999999999998</v>
      </c>
      <c r="I293" s="255"/>
      <c r="J293" s="250"/>
      <c r="K293" s="250"/>
      <c r="L293" s="256"/>
      <c r="M293" s="302"/>
      <c r="N293" s="303"/>
      <c r="O293" s="303"/>
      <c r="P293" s="303"/>
      <c r="Q293" s="303"/>
      <c r="R293" s="303"/>
      <c r="S293" s="303"/>
      <c r="T293" s="304"/>
      <c r="AT293" s="260" t="s">
        <v>306</v>
      </c>
      <c r="AU293" s="260" t="s">
        <v>78</v>
      </c>
      <c r="AV293" s="12" t="s">
        <v>78</v>
      </c>
      <c r="AW293" s="12" t="s">
        <v>33</v>
      </c>
      <c r="AX293" s="12" t="s">
        <v>16</v>
      </c>
      <c r="AY293" s="260" t="s">
        <v>298</v>
      </c>
    </row>
    <row r="294" s="1" customFormat="1" ht="6.96" customHeight="1">
      <c r="B294" s="67"/>
      <c r="C294" s="68"/>
      <c r="D294" s="68"/>
      <c r="E294" s="68"/>
      <c r="F294" s="68"/>
      <c r="G294" s="68"/>
      <c r="H294" s="68"/>
      <c r="I294" s="179"/>
      <c r="J294" s="68"/>
      <c r="K294" s="68"/>
      <c r="L294" s="72"/>
    </row>
  </sheetData>
  <sheetProtection sheet="1" autoFilter="0" formatColumns="0" formatRows="0" objects="1" scenarios="1" spinCount="100000" saltValue="f74+7uV96nkNBbX2V/yOtXYFp76bmTl3L8ufJHjRGh7xsfwQBnOQzK2pWJP46yfzdp9DYc5kYfO0ymPtiTfZrw==" hashValue="XaqPx6qSqAstBuzNG3KlFodrZbxp11YDU0wU2ZczX6cYVLzc8r9PisY6SwPtUklLGy1L/0zFTKRiFvOBwCvp3g==" algorithmName="SHA-512" password="CC35"/>
  <autoFilter ref="C84:K293"/>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197</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s="1" customFormat="1" ht="16.5" customHeight="1">
      <c r="B9" s="46"/>
      <c r="C9" s="47"/>
      <c r="D9" s="47"/>
      <c r="E9" s="156" t="s">
        <v>2516</v>
      </c>
      <c r="F9" s="47"/>
      <c r="G9" s="47"/>
      <c r="H9" s="47"/>
      <c r="I9" s="157"/>
      <c r="J9" s="47"/>
      <c r="K9" s="51"/>
    </row>
    <row r="10" s="1" customFormat="1">
      <c r="B10" s="46"/>
      <c r="C10" s="47"/>
      <c r="D10" s="40" t="s">
        <v>266</v>
      </c>
      <c r="E10" s="47"/>
      <c r="F10" s="47"/>
      <c r="G10" s="47"/>
      <c r="H10" s="47"/>
      <c r="I10" s="157"/>
      <c r="J10" s="47"/>
      <c r="K10" s="51"/>
    </row>
    <row r="11" s="1" customFormat="1" ht="36.96" customHeight="1">
      <c r="B11" s="46"/>
      <c r="C11" s="47"/>
      <c r="D11" s="47"/>
      <c r="E11" s="158" t="s">
        <v>2762</v>
      </c>
      <c r="F11" s="47"/>
      <c r="G11" s="47"/>
      <c r="H11" s="47"/>
      <c r="I11" s="157"/>
      <c r="J11" s="47"/>
      <c r="K11" s="51"/>
    </row>
    <row r="12" s="1" customFormat="1">
      <c r="B12" s="46"/>
      <c r="C12" s="47"/>
      <c r="D12" s="47"/>
      <c r="E12" s="47"/>
      <c r="F12" s="47"/>
      <c r="G12" s="47"/>
      <c r="H12" s="47"/>
      <c r="I12" s="157"/>
      <c r="J12" s="47"/>
      <c r="K12" s="51"/>
    </row>
    <row r="13" s="1" customFormat="1" ht="14.4" customHeight="1">
      <c r="B13" s="46"/>
      <c r="C13" s="47"/>
      <c r="D13" s="40" t="s">
        <v>20</v>
      </c>
      <c r="E13" s="47"/>
      <c r="F13" s="35" t="s">
        <v>21</v>
      </c>
      <c r="G13" s="47"/>
      <c r="H13" s="47"/>
      <c r="I13" s="159" t="s">
        <v>22</v>
      </c>
      <c r="J13" s="35" t="s">
        <v>21</v>
      </c>
      <c r="K13" s="51"/>
    </row>
    <row r="14" s="1" customFormat="1" ht="14.4" customHeight="1">
      <c r="B14" s="46"/>
      <c r="C14" s="47"/>
      <c r="D14" s="40" t="s">
        <v>23</v>
      </c>
      <c r="E14" s="47"/>
      <c r="F14" s="35" t="s">
        <v>2518</v>
      </c>
      <c r="G14" s="47"/>
      <c r="H14" s="47"/>
      <c r="I14" s="159" t="s">
        <v>25</v>
      </c>
      <c r="J14" s="160" t="str">
        <f>'Rekapitulace stavby'!AN8</f>
        <v>24. 8. 2018</v>
      </c>
      <c r="K14" s="51"/>
    </row>
    <row r="15" s="1" customFormat="1" ht="10.8" customHeight="1">
      <c r="B15" s="46"/>
      <c r="C15" s="47"/>
      <c r="D15" s="47"/>
      <c r="E15" s="47"/>
      <c r="F15" s="47"/>
      <c r="G15" s="47"/>
      <c r="H15" s="47"/>
      <c r="I15" s="157"/>
      <c r="J15" s="47"/>
      <c r="K15" s="51"/>
    </row>
    <row r="16" s="1" customFormat="1" ht="14.4" customHeight="1">
      <c r="B16" s="46"/>
      <c r="C16" s="47"/>
      <c r="D16" s="40" t="s">
        <v>27</v>
      </c>
      <c r="E16" s="47"/>
      <c r="F16" s="47"/>
      <c r="G16" s="47"/>
      <c r="H16" s="47"/>
      <c r="I16" s="159" t="s">
        <v>28</v>
      </c>
      <c r="J16" s="35" t="str">
        <f>IF('Rekapitulace stavby'!AN10="","",'Rekapitulace stavby'!AN10)</f>
        <v/>
      </c>
      <c r="K16" s="51"/>
    </row>
    <row r="17" s="1" customFormat="1" ht="18" customHeight="1">
      <c r="B17" s="46"/>
      <c r="C17" s="47"/>
      <c r="D17" s="47"/>
      <c r="E17" s="35" t="str">
        <f>IF('Rekapitulace stavby'!E11="","",'Rekapitulace stavby'!E11)</f>
        <v xml:space="preserve"> </v>
      </c>
      <c r="F17" s="47"/>
      <c r="G17" s="47"/>
      <c r="H17" s="47"/>
      <c r="I17" s="159" t="s">
        <v>29</v>
      </c>
      <c r="J17" s="35" t="str">
        <f>IF('Rekapitulace stavby'!AN11="","",'Rekapitulace stavby'!AN11)</f>
        <v/>
      </c>
      <c r="K17" s="51"/>
    </row>
    <row r="18" s="1" customFormat="1" ht="6.96" customHeight="1">
      <c r="B18" s="46"/>
      <c r="C18" s="47"/>
      <c r="D18" s="47"/>
      <c r="E18" s="47"/>
      <c r="F18" s="47"/>
      <c r="G18" s="47"/>
      <c r="H18" s="47"/>
      <c r="I18" s="157"/>
      <c r="J18" s="47"/>
      <c r="K18" s="51"/>
    </row>
    <row r="19" s="1" customFormat="1" ht="14.4" customHeight="1">
      <c r="B19" s="46"/>
      <c r="C19" s="47"/>
      <c r="D19" s="40" t="s">
        <v>30</v>
      </c>
      <c r="E19" s="47"/>
      <c r="F19" s="47"/>
      <c r="G19" s="47"/>
      <c r="H19" s="47"/>
      <c r="I19" s="159" t="s">
        <v>28</v>
      </c>
      <c r="J19" s="35" t="str">
        <f>IF('Rekapitulace stavby'!AN13="Vyplň údaj","",IF('Rekapitulace stavby'!AN13="","",'Rekapitulace stavby'!AN13))</f>
        <v/>
      </c>
      <c r="K19" s="51"/>
    </row>
    <row r="20" s="1" customFormat="1" ht="18" customHeight="1">
      <c r="B20" s="46"/>
      <c r="C20" s="47"/>
      <c r="D20" s="47"/>
      <c r="E20" s="35" t="str">
        <f>IF('Rekapitulace stavby'!E14="Vyplň údaj","",IF('Rekapitulace stavby'!E14="","",'Rekapitulace stavby'!E14))</f>
        <v/>
      </c>
      <c r="F20" s="47"/>
      <c r="G20" s="47"/>
      <c r="H20" s="47"/>
      <c r="I20" s="159" t="s">
        <v>29</v>
      </c>
      <c r="J20" s="35" t="str">
        <f>IF('Rekapitulace stavby'!AN14="Vyplň údaj","",IF('Rekapitulace stavby'!AN14="","",'Rekapitulace stavby'!AN14))</f>
        <v/>
      </c>
      <c r="K20" s="51"/>
    </row>
    <row r="21" s="1" customFormat="1" ht="6.96" customHeight="1">
      <c r="B21" s="46"/>
      <c r="C21" s="47"/>
      <c r="D21" s="47"/>
      <c r="E21" s="47"/>
      <c r="F21" s="47"/>
      <c r="G21" s="47"/>
      <c r="H21" s="47"/>
      <c r="I21" s="157"/>
      <c r="J21" s="47"/>
      <c r="K21" s="51"/>
    </row>
    <row r="22" s="1" customFormat="1" ht="14.4" customHeight="1">
      <c r="B22" s="46"/>
      <c r="C22" s="47"/>
      <c r="D22" s="40" t="s">
        <v>32</v>
      </c>
      <c r="E22" s="47"/>
      <c r="F22" s="47"/>
      <c r="G22" s="47"/>
      <c r="H22" s="47"/>
      <c r="I22" s="159" t="s">
        <v>28</v>
      </c>
      <c r="J22" s="35" t="str">
        <f>IF('Rekapitulace stavby'!AN16="","",'Rekapitulace stavby'!AN16)</f>
        <v/>
      </c>
      <c r="K22" s="51"/>
    </row>
    <row r="23" s="1" customFormat="1" ht="18" customHeight="1">
      <c r="B23" s="46"/>
      <c r="C23" s="47"/>
      <c r="D23" s="47"/>
      <c r="E23" s="35" t="str">
        <f>IF('Rekapitulace stavby'!E17="","",'Rekapitulace stavby'!E17)</f>
        <v xml:space="preserve"> </v>
      </c>
      <c r="F23" s="47"/>
      <c r="G23" s="47"/>
      <c r="H23" s="47"/>
      <c r="I23" s="159" t="s">
        <v>29</v>
      </c>
      <c r="J23" s="35" t="str">
        <f>IF('Rekapitulace stavby'!AN17="","",'Rekapitulace stavby'!AN17)</f>
        <v/>
      </c>
      <c r="K23" s="51"/>
    </row>
    <row r="24" s="1" customFormat="1" ht="6.96" customHeight="1">
      <c r="B24" s="46"/>
      <c r="C24" s="47"/>
      <c r="D24" s="47"/>
      <c r="E24" s="47"/>
      <c r="F24" s="47"/>
      <c r="G24" s="47"/>
      <c r="H24" s="47"/>
      <c r="I24" s="157"/>
      <c r="J24" s="47"/>
      <c r="K24" s="51"/>
    </row>
    <row r="25" s="1" customFormat="1" ht="14.4" customHeight="1">
      <c r="B25" s="46"/>
      <c r="C25" s="47"/>
      <c r="D25" s="40" t="s">
        <v>34</v>
      </c>
      <c r="E25" s="47"/>
      <c r="F25" s="47"/>
      <c r="G25" s="47"/>
      <c r="H25" s="47"/>
      <c r="I25" s="157"/>
      <c r="J25" s="47"/>
      <c r="K25" s="51"/>
    </row>
    <row r="26" s="7" customFormat="1" ht="71.25" customHeight="1">
      <c r="B26" s="161"/>
      <c r="C26" s="162"/>
      <c r="D26" s="162"/>
      <c r="E26" s="44" t="s">
        <v>35</v>
      </c>
      <c r="F26" s="44"/>
      <c r="G26" s="44"/>
      <c r="H26" s="44"/>
      <c r="I26" s="163"/>
      <c r="J26" s="162"/>
      <c r="K26" s="164"/>
    </row>
    <row r="27" s="1" customFormat="1" ht="6.96" customHeight="1">
      <c r="B27" s="46"/>
      <c r="C27" s="47"/>
      <c r="D27" s="47"/>
      <c r="E27" s="47"/>
      <c r="F27" s="47"/>
      <c r="G27" s="47"/>
      <c r="H27" s="47"/>
      <c r="I27" s="157"/>
      <c r="J27" s="47"/>
      <c r="K27" s="51"/>
    </row>
    <row r="28" s="1" customFormat="1" ht="6.96" customHeight="1">
      <c r="B28" s="46"/>
      <c r="C28" s="47"/>
      <c r="D28" s="106"/>
      <c r="E28" s="106"/>
      <c r="F28" s="106"/>
      <c r="G28" s="106"/>
      <c r="H28" s="106"/>
      <c r="I28" s="165"/>
      <c r="J28" s="106"/>
      <c r="K28" s="166"/>
    </row>
    <row r="29" s="1" customFormat="1" ht="25.44" customHeight="1">
      <c r="B29" s="46"/>
      <c r="C29" s="47"/>
      <c r="D29" s="167" t="s">
        <v>36</v>
      </c>
      <c r="E29" s="47"/>
      <c r="F29" s="47"/>
      <c r="G29" s="47"/>
      <c r="H29" s="47"/>
      <c r="I29" s="157"/>
      <c r="J29" s="168">
        <f>ROUND(J86,2)</f>
        <v>0</v>
      </c>
      <c r="K29" s="51"/>
    </row>
    <row r="30" s="1" customFormat="1" ht="6.96" customHeight="1">
      <c r="B30" s="46"/>
      <c r="C30" s="47"/>
      <c r="D30" s="106"/>
      <c r="E30" s="106"/>
      <c r="F30" s="106"/>
      <c r="G30" s="106"/>
      <c r="H30" s="106"/>
      <c r="I30" s="165"/>
      <c r="J30" s="106"/>
      <c r="K30" s="166"/>
    </row>
    <row r="31" s="1" customFormat="1" ht="14.4" customHeight="1">
      <c r="B31" s="46"/>
      <c r="C31" s="47"/>
      <c r="D31" s="47"/>
      <c r="E31" s="47"/>
      <c r="F31" s="52" t="s">
        <v>38</v>
      </c>
      <c r="G31" s="47"/>
      <c r="H31" s="47"/>
      <c r="I31" s="169" t="s">
        <v>37</v>
      </c>
      <c r="J31" s="52" t="s">
        <v>39</v>
      </c>
      <c r="K31" s="51"/>
    </row>
    <row r="32" s="1" customFormat="1" ht="14.4" customHeight="1">
      <c r="B32" s="46"/>
      <c r="C32" s="47"/>
      <c r="D32" s="55" t="s">
        <v>40</v>
      </c>
      <c r="E32" s="55" t="s">
        <v>41</v>
      </c>
      <c r="F32" s="170">
        <f>ROUND(SUM(BE86:BE309), 2)</f>
        <v>0</v>
      </c>
      <c r="G32" s="47"/>
      <c r="H32" s="47"/>
      <c r="I32" s="171">
        <v>0.20999999999999999</v>
      </c>
      <c r="J32" s="170">
        <f>ROUND(ROUND((SUM(BE86:BE309)), 2)*I32, 2)</f>
        <v>0</v>
      </c>
      <c r="K32" s="51"/>
    </row>
    <row r="33" s="1" customFormat="1" ht="14.4" customHeight="1">
      <c r="B33" s="46"/>
      <c r="C33" s="47"/>
      <c r="D33" s="47"/>
      <c r="E33" s="55" t="s">
        <v>42</v>
      </c>
      <c r="F33" s="170">
        <f>ROUND(SUM(BF86:BF309), 2)</f>
        <v>0</v>
      </c>
      <c r="G33" s="47"/>
      <c r="H33" s="47"/>
      <c r="I33" s="171">
        <v>0.14999999999999999</v>
      </c>
      <c r="J33" s="170">
        <f>ROUND(ROUND((SUM(BF86:BF309)), 2)*I33, 2)</f>
        <v>0</v>
      </c>
      <c r="K33" s="51"/>
    </row>
    <row r="34" hidden="1" s="1" customFormat="1" ht="14.4" customHeight="1">
      <c r="B34" s="46"/>
      <c r="C34" s="47"/>
      <c r="D34" s="47"/>
      <c r="E34" s="55" t="s">
        <v>43</v>
      </c>
      <c r="F34" s="170">
        <f>ROUND(SUM(BG86:BG309), 2)</f>
        <v>0</v>
      </c>
      <c r="G34" s="47"/>
      <c r="H34" s="47"/>
      <c r="I34" s="171">
        <v>0.20999999999999999</v>
      </c>
      <c r="J34" s="170">
        <v>0</v>
      </c>
      <c r="K34" s="51"/>
    </row>
    <row r="35" hidden="1" s="1" customFormat="1" ht="14.4" customHeight="1">
      <c r="B35" s="46"/>
      <c r="C35" s="47"/>
      <c r="D35" s="47"/>
      <c r="E35" s="55" t="s">
        <v>44</v>
      </c>
      <c r="F35" s="170">
        <f>ROUND(SUM(BH86:BH309), 2)</f>
        <v>0</v>
      </c>
      <c r="G35" s="47"/>
      <c r="H35" s="47"/>
      <c r="I35" s="171">
        <v>0.14999999999999999</v>
      </c>
      <c r="J35" s="170">
        <v>0</v>
      </c>
      <c r="K35" s="51"/>
    </row>
    <row r="36" hidden="1" s="1" customFormat="1" ht="14.4" customHeight="1">
      <c r="B36" s="46"/>
      <c r="C36" s="47"/>
      <c r="D36" s="47"/>
      <c r="E36" s="55" t="s">
        <v>45</v>
      </c>
      <c r="F36" s="170">
        <f>ROUND(SUM(BI86:BI309), 2)</f>
        <v>0</v>
      </c>
      <c r="G36" s="47"/>
      <c r="H36" s="47"/>
      <c r="I36" s="171">
        <v>0</v>
      </c>
      <c r="J36" s="170">
        <v>0</v>
      </c>
      <c r="K36" s="51"/>
    </row>
    <row r="37" s="1" customFormat="1" ht="6.96" customHeight="1">
      <c r="B37" s="46"/>
      <c r="C37" s="47"/>
      <c r="D37" s="47"/>
      <c r="E37" s="47"/>
      <c r="F37" s="47"/>
      <c r="G37" s="47"/>
      <c r="H37" s="47"/>
      <c r="I37" s="157"/>
      <c r="J37" s="47"/>
      <c r="K37" s="51"/>
    </row>
    <row r="38" s="1" customFormat="1" ht="25.44" customHeight="1">
      <c r="B38" s="46"/>
      <c r="C38" s="172"/>
      <c r="D38" s="173" t="s">
        <v>46</v>
      </c>
      <c r="E38" s="98"/>
      <c r="F38" s="98"/>
      <c r="G38" s="174" t="s">
        <v>47</v>
      </c>
      <c r="H38" s="175" t="s">
        <v>48</v>
      </c>
      <c r="I38" s="176"/>
      <c r="J38" s="177">
        <f>SUM(J29:J36)</f>
        <v>0</v>
      </c>
      <c r="K38" s="178"/>
    </row>
    <row r="39" s="1" customFormat="1" ht="14.4" customHeight="1">
      <c r="B39" s="67"/>
      <c r="C39" s="68"/>
      <c r="D39" s="68"/>
      <c r="E39" s="68"/>
      <c r="F39" s="68"/>
      <c r="G39" s="68"/>
      <c r="H39" s="68"/>
      <c r="I39" s="179"/>
      <c r="J39" s="68"/>
      <c r="K39" s="69"/>
    </row>
    <row r="43" s="1" customFormat="1" ht="6.96" customHeight="1">
      <c r="B43" s="180"/>
      <c r="C43" s="181"/>
      <c r="D43" s="181"/>
      <c r="E43" s="181"/>
      <c r="F43" s="181"/>
      <c r="G43" s="181"/>
      <c r="H43" s="181"/>
      <c r="I43" s="182"/>
      <c r="J43" s="181"/>
      <c r="K43" s="183"/>
    </row>
    <row r="44" s="1" customFormat="1" ht="36.96" customHeight="1">
      <c r="B44" s="46"/>
      <c r="C44" s="30" t="s">
        <v>271</v>
      </c>
      <c r="D44" s="47"/>
      <c r="E44" s="47"/>
      <c r="F44" s="47"/>
      <c r="G44" s="47"/>
      <c r="H44" s="47"/>
      <c r="I44" s="157"/>
      <c r="J44" s="47"/>
      <c r="K44" s="51"/>
    </row>
    <row r="45" s="1" customFormat="1" ht="6.96" customHeight="1">
      <c r="B45" s="46"/>
      <c r="C45" s="47"/>
      <c r="D45" s="47"/>
      <c r="E45" s="47"/>
      <c r="F45" s="47"/>
      <c r="G45" s="47"/>
      <c r="H45" s="47"/>
      <c r="I45" s="157"/>
      <c r="J45" s="47"/>
      <c r="K45" s="51"/>
    </row>
    <row r="46" s="1" customFormat="1" ht="14.4" customHeight="1">
      <c r="B46" s="46"/>
      <c r="C46" s="40" t="s">
        <v>18</v>
      </c>
      <c r="D46" s="47"/>
      <c r="E46" s="47"/>
      <c r="F46" s="47"/>
      <c r="G46" s="47"/>
      <c r="H46" s="47"/>
      <c r="I46" s="157"/>
      <c r="J46" s="47"/>
      <c r="K46" s="51"/>
    </row>
    <row r="47" s="1" customFormat="1" ht="16.5" customHeight="1">
      <c r="B47" s="46"/>
      <c r="C47" s="47"/>
      <c r="D47" s="47"/>
      <c r="E47" s="156" t="str">
        <f>E7</f>
        <v>Oprava SZZ Děčín východ horní nádraží 1.změna</v>
      </c>
      <c r="F47" s="40"/>
      <c r="G47" s="40"/>
      <c r="H47" s="40"/>
      <c r="I47" s="157"/>
      <c r="J47" s="47"/>
      <c r="K47" s="51"/>
    </row>
    <row r="48">
      <c r="B48" s="28"/>
      <c r="C48" s="40" t="s">
        <v>264</v>
      </c>
      <c r="D48" s="29"/>
      <c r="E48" s="29"/>
      <c r="F48" s="29"/>
      <c r="G48" s="29"/>
      <c r="H48" s="29"/>
      <c r="I48" s="155"/>
      <c r="J48" s="29"/>
      <c r="K48" s="31"/>
    </row>
    <row r="49" s="1" customFormat="1" ht="16.5" customHeight="1">
      <c r="B49" s="46"/>
      <c r="C49" s="47"/>
      <c r="D49" s="47"/>
      <c r="E49" s="156" t="s">
        <v>2516</v>
      </c>
      <c r="F49" s="47"/>
      <c r="G49" s="47"/>
      <c r="H49" s="47"/>
      <c r="I49" s="157"/>
      <c r="J49" s="47"/>
      <c r="K49" s="51"/>
    </row>
    <row r="50" s="1" customFormat="1" ht="14.4" customHeight="1">
      <c r="B50" s="46"/>
      <c r="C50" s="40" t="s">
        <v>266</v>
      </c>
      <c r="D50" s="47"/>
      <c r="E50" s="47"/>
      <c r="F50" s="47"/>
      <c r="G50" s="47"/>
      <c r="H50" s="47"/>
      <c r="I50" s="157"/>
      <c r="J50" s="47"/>
      <c r="K50" s="51"/>
    </row>
    <row r="51" s="1" customFormat="1" ht="17.25" customHeight="1">
      <c r="B51" s="46"/>
      <c r="C51" s="47"/>
      <c r="D51" s="47"/>
      <c r="E51" s="158" t="str">
        <f>E11</f>
        <v>SO 04 - Nástupiště - ÚOŽI</v>
      </c>
      <c r="F51" s="47"/>
      <c r="G51" s="47"/>
      <c r="H51" s="47"/>
      <c r="I51" s="157"/>
      <c r="J51" s="47"/>
      <c r="K51" s="51"/>
    </row>
    <row r="52" s="1" customFormat="1" ht="6.96" customHeight="1">
      <c r="B52" s="46"/>
      <c r="C52" s="47"/>
      <c r="D52" s="47"/>
      <c r="E52" s="47"/>
      <c r="F52" s="47"/>
      <c r="G52" s="47"/>
      <c r="H52" s="47"/>
      <c r="I52" s="157"/>
      <c r="J52" s="47"/>
      <c r="K52" s="51"/>
    </row>
    <row r="53" s="1" customFormat="1" ht="18" customHeight="1">
      <c r="B53" s="46"/>
      <c r="C53" s="40" t="s">
        <v>23</v>
      </c>
      <c r="D53" s="47"/>
      <c r="E53" s="47"/>
      <c r="F53" s="35" t="str">
        <f>F14</f>
        <v>Děčín východ</v>
      </c>
      <c r="G53" s="47"/>
      <c r="H53" s="47"/>
      <c r="I53" s="159" t="s">
        <v>25</v>
      </c>
      <c r="J53" s="160" t="str">
        <f>IF(J14="","",J14)</f>
        <v>24. 8. 2018</v>
      </c>
      <c r="K53" s="51"/>
    </row>
    <row r="54" s="1" customFormat="1" ht="6.96" customHeight="1">
      <c r="B54" s="46"/>
      <c r="C54" s="47"/>
      <c r="D54" s="47"/>
      <c r="E54" s="47"/>
      <c r="F54" s="47"/>
      <c r="G54" s="47"/>
      <c r="H54" s="47"/>
      <c r="I54" s="157"/>
      <c r="J54" s="47"/>
      <c r="K54" s="51"/>
    </row>
    <row r="55" s="1" customFormat="1">
      <c r="B55" s="46"/>
      <c r="C55" s="40" t="s">
        <v>27</v>
      </c>
      <c r="D55" s="47"/>
      <c r="E55" s="47"/>
      <c r="F55" s="35" t="str">
        <f>E17</f>
        <v xml:space="preserve"> </v>
      </c>
      <c r="G55" s="47"/>
      <c r="H55" s="47"/>
      <c r="I55" s="159" t="s">
        <v>32</v>
      </c>
      <c r="J55" s="44" t="str">
        <f>E23</f>
        <v xml:space="preserve"> </v>
      </c>
      <c r="K55" s="51"/>
    </row>
    <row r="56" s="1" customFormat="1" ht="14.4" customHeight="1">
      <c r="B56" s="46"/>
      <c r="C56" s="40" t="s">
        <v>30</v>
      </c>
      <c r="D56" s="47"/>
      <c r="E56" s="47"/>
      <c r="F56" s="35" t="str">
        <f>IF(E20="","",E20)</f>
        <v/>
      </c>
      <c r="G56" s="47"/>
      <c r="H56" s="47"/>
      <c r="I56" s="157"/>
      <c r="J56" s="184"/>
      <c r="K56" s="51"/>
    </row>
    <row r="57" s="1" customFormat="1" ht="10.32" customHeight="1">
      <c r="B57" s="46"/>
      <c r="C57" s="47"/>
      <c r="D57" s="47"/>
      <c r="E57" s="47"/>
      <c r="F57" s="47"/>
      <c r="G57" s="47"/>
      <c r="H57" s="47"/>
      <c r="I57" s="157"/>
      <c r="J57" s="47"/>
      <c r="K57" s="51"/>
    </row>
    <row r="58" s="1" customFormat="1" ht="29.28" customHeight="1">
      <c r="B58" s="46"/>
      <c r="C58" s="185" t="s">
        <v>272</v>
      </c>
      <c r="D58" s="172"/>
      <c r="E58" s="172"/>
      <c r="F58" s="172"/>
      <c r="G58" s="172"/>
      <c r="H58" s="172"/>
      <c r="I58" s="186"/>
      <c r="J58" s="187" t="s">
        <v>273</v>
      </c>
      <c r="K58" s="188"/>
    </row>
    <row r="59" s="1" customFormat="1" ht="10.32" customHeight="1">
      <c r="B59" s="46"/>
      <c r="C59" s="47"/>
      <c r="D59" s="47"/>
      <c r="E59" s="47"/>
      <c r="F59" s="47"/>
      <c r="G59" s="47"/>
      <c r="H59" s="47"/>
      <c r="I59" s="157"/>
      <c r="J59" s="47"/>
      <c r="K59" s="51"/>
    </row>
    <row r="60" s="1" customFormat="1" ht="29.28" customHeight="1">
      <c r="B60" s="46"/>
      <c r="C60" s="189" t="s">
        <v>274</v>
      </c>
      <c r="D60" s="47"/>
      <c r="E60" s="47"/>
      <c r="F60" s="47"/>
      <c r="G60" s="47"/>
      <c r="H60" s="47"/>
      <c r="I60" s="157"/>
      <c r="J60" s="168">
        <f>J86</f>
        <v>0</v>
      </c>
      <c r="K60" s="51"/>
      <c r="AU60" s="24" t="s">
        <v>275</v>
      </c>
    </row>
    <row r="61" s="8" customFormat="1" ht="24.96" customHeight="1">
      <c r="B61" s="190"/>
      <c r="C61" s="191"/>
      <c r="D61" s="192" t="s">
        <v>276</v>
      </c>
      <c r="E61" s="193"/>
      <c r="F61" s="193"/>
      <c r="G61" s="193"/>
      <c r="H61" s="193"/>
      <c r="I61" s="194"/>
      <c r="J61" s="195">
        <f>J87</f>
        <v>0</v>
      </c>
      <c r="K61" s="196"/>
    </row>
    <row r="62" s="9" customFormat="1" ht="19.92" customHeight="1">
      <c r="B62" s="197"/>
      <c r="C62" s="198"/>
      <c r="D62" s="199" t="s">
        <v>2519</v>
      </c>
      <c r="E62" s="200"/>
      <c r="F62" s="200"/>
      <c r="G62" s="200"/>
      <c r="H62" s="200"/>
      <c r="I62" s="201"/>
      <c r="J62" s="202">
        <f>J229</f>
        <v>0</v>
      </c>
      <c r="K62" s="203"/>
    </row>
    <row r="63" s="9" customFormat="1" ht="19.92" customHeight="1">
      <c r="B63" s="197"/>
      <c r="C63" s="198"/>
      <c r="D63" s="199" t="s">
        <v>1781</v>
      </c>
      <c r="E63" s="200"/>
      <c r="F63" s="200"/>
      <c r="G63" s="200"/>
      <c r="H63" s="200"/>
      <c r="I63" s="201"/>
      <c r="J63" s="202">
        <f>J252</f>
        <v>0</v>
      </c>
      <c r="K63" s="203"/>
    </row>
    <row r="64" s="8" customFormat="1" ht="24.96" customHeight="1">
      <c r="B64" s="190"/>
      <c r="C64" s="191"/>
      <c r="D64" s="192" t="s">
        <v>1718</v>
      </c>
      <c r="E64" s="193"/>
      <c r="F64" s="193"/>
      <c r="G64" s="193"/>
      <c r="H64" s="193"/>
      <c r="I64" s="194"/>
      <c r="J64" s="195">
        <f>J253</f>
        <v>0</v>
      </c>
      <c r="K64" s="196"/>
    </row>
    <row r="65" s="1" customFormat="1" ht="21.84" customHeight="1">
      <c r="B65" s="46"/>
      <c r="C65" s="47"/>
      <c r="D65" s="47"/>
      <c r="E65" s="47"/>
      <c r="F65" s="47"/>
      <c r="G65" s="47"/>
      <c r="H65" s="47"/>
      <c r="I65" s="157"/>
      <c r="J65" s="47"/>
      <c r="K65" s="51"/>
    </row>
    <row r="66" s="1" customFormat="1" ht="6.96" customHeight="1">
      <c r="B66" s="67"/>
      <c r="C66" s="68"/>
      <c r="D66" s="68"/>
      <c r="E66" s="68"/>
      <c r="F66" s="68"/>
      <c r="G66" s="68"/>
      <c r="H66" s="68"/>
      <c r="I66" s="179"/>
      <c r="J66" s="68"/>
      <c r="K66" s="69"/>
    </row>
    <row r="70" s="1" customFormat="1" ht="6.96" customHeight="1">
      <c r="B70" s="70"/>
      <c r="C70" s="71"/>
      <c r="D70" s="71"/>
      <c r="E70" s="71"/>
      <c r="F70" s="71"/>
      <c r="G70" s="71"/>
      <c r="H70" s="71"/>
      <c r="I70" s="182"/>
      <c r="J70" s="71"/>
      <c r="K70" s="71"/>
      <c r="L70" s="72"/>
    </row>
    <row r="71" s="1" customFormat="1" ht="36.96" customHeight="1">
      <c r="B71" s="46"/>
      <c r="C71" s="73" t="s">
        <v>282</v>
      </c>
      <c r="D71" s="74"/>
      <c r="E71" s="74"/>
      <c r="F71" s="74"/>
      <c r="G71" s="74"/>
      <c r="H71" s="74"/>
      <c r="I71" s="204"/>
      <c r="J71" s="74"/>
      <c r="K71" s="74"/>
      <c r="L71" s="72"/>
    </row>
    <row r="72" s="1" customFormat="1" ht="6.96" customHeight="1">
      <c r="B72" s="46"/>
      <c r="C72" s="74"/>
      <c r="D72" s="74"/>
      <c r="E72" s="74"/>
      <c r="F72" s="74"/>
      <c r="G72" s="74"/>
      <c r="H72" s="74"/>
      <c r="I72" s="204"/>
      <c r="J72" s="74"/>
      <c r="K72" s="74"/>
      <c r="L72" s="72"/>
    </row>
    <row r="73" s="1" customFormat="1" ht="14.4" customHeight="1">
      <c r="B73" s="46"/>
      <c r="C73" s="76" t="s">
        <v>18</v>
      </c>
      <c r="D73" s="74"/>
      <c r="E73" s="74"/>
      <c r="F73" s="74"/>
      <c r="G73" s="74"/>
      <c r="H73" s="74"/>
      <c r="I73" s="204"/>
      <c r="J73" s="74"/>
      <c r="K73" s="74"/>
      <c r="L73" s="72"/>
    </row>
    <row r="74" s="1" customFormat="1" ht="16.5" customHeight="1">
      <c r="B74" s="46"/>
      <c r="C74" s="74"/>
      <c r="D74" s="74"/>
      <c r="E74" s="205" t="str">
        <f>E7</f>
        <v>Oprava SZZ Děčín východ horní nádraží 1.změna</v>
      </c>
      <c r="F74" s="76"/>
      <c r="G74" s="76"/>
      <c r="H74" s="76"/>
      <c r="I74" s="204"/>
      <c r="J74" s="74"/>
      <c r="K74" s="74"/>
      <c r="L74" s="72"/>
    </row>
    <row r="75">
      <c r="B75" s="28"/>
      <c r="C75" s="76" t="s">
        <v>264</v>
      </c>
      <c r="D75" s="206"/>
      <c r="E75" s="206"/>
      <c r="F75" s="206"/>
      <c r="G75" s="206"/>
      <c r="H75" s="206"/>
      <c r="I75" s="149"/>
      <c r="J75" s="206"/>
      <c r="K75" s="206"/>
      <c r="L75" s="207"/>
    </row>
    <row r="76" s="1" customFormat="1" ht="16.5" customHeight="1">
      <c r="B76" s="46"/>
      <c r="C76" s="74"/>
      <c r="D76" s="74"/>
      <c r="E76" s="205" t="s">
        <v>2516</v>
      </c>
      <c r="F76" s="74"/>
      <c r="G76" s="74"/>
      <c r="H76" s="74"/>
      <c r="I76" s="204"/>
      <c r="J76" s="74"/>
      <c r="K76" s="74"/>
      <c r="L76" s="72"/>
    </row>
    <row r="77" s="1" customFormat="1" ht="14.4" customHeight="1">
      <c r="B77" s="46"/>
      <c r="C77" s="76" t="s">
        <v>266</v>
      </c>
      <c r="D77" s="74"/>
      <c r="E77" s="74"/>
      <c r="F77" s="74"/>
      <c r="G77" s="74"/>
      <c r="H77" s="74"/>
      <c r="I77" s="204"/>
      <c r="J77" s="74"/>
      <c r="K77" s="74"/>
      <c r="L77" s="72"/>
    </row>
    <row r="78" s="1" customFormat="1" ht="17.25" customHeight="1">
      <c r="B78" s="46"/>
      <c r="C78" s="74"/>
      <c r="D78" s="74"/>
      <c r="E78" s="82" t="str">
        <f>E11</f>
        <v>SO 04 - Nástupiště - ÚOŽI</v>
      </c>
      <c r="F78" s="74"/>
      <c r="G78" s="74"/>
      <c r="H78" s="74"/>
      <c r="I78" s="204"/>
      <c r="J78" s="74"/>
      <c r="K78" s="74"/>
      <c r="L78" s="72"/>
    </row>
    <row r="79" s="1" customFormat="1" ht="6.96" customHeight="1">
      <c r="B79" s="46"/>
      <c r="C79" s="74"/>
      <c r="D79" s="74"/>
      <c r="E79" s="74"/>
      <c r="F79" s="74"/>
      <c r="G79" s="74"/>
      <c r="H79" s="74"/>
      <c r="I79" s="204"/>
      <c r="J79" s="74"/>
      <c r="K79" s="74"/>
      <c r="L79" s="72"/>
    </row>
    <row r="80" s="1" customFormat="1" ht="18" customHeight="1">
      <c r="B80" s="46"/>
      <c r="C80" s="76" t="s">
        <v>23</v>
      </c>
      <c r="D80" s="74"/>
      <c r="E80" s="74"/>
      <c r="F80" s="209" t="str">
        <f>F14</f>
        <v>Děčín východ</v>
      </c>
      <c r="G80" s="74"/>
      <c r="H80" s="74"/>
      <c r="I80" s="210" t="s">
        <v>25</v>
      </c>
      <c r="J80" s="85" t="str">
        <f>IF(J14="","",J14)</f>
        <v>24. 8. 2018</v>
      </c>
      <c r="K80" s="74"/>
      <c r="L80" s="72"/>
    </row>
    <row r="81" s="1" customFormat="1" ht="6.96" customHeight="1">
      <c r="B81" s="46"/>
      <c r="C81" s="74"/>
      <c r="D81" s="74"/>
      <c r="E81" s="74"/>
      <c r="F81" s="74"/>
      <c r="G81" s="74"/>
      <c r="H81" s="74"/>
      <c r="I81" s="204"/>
      <c r="J81" s="74"/>
      <c r="K81" s="74"/>
      <c r="L81" s="72"/>
    </row>
    <row r="82" s="1" customFormat="1">
      <c r="B82" s="46"/>
      <c r="C82" s="76" t="s">
        <v>27</v>
      </c>
      <c r="D82" s="74"/>
      <c r="E82" s="74"/>
      <c r="F82" s="209" t="str">
        <f>E17</f>
        <v xml:space="preserve"> </v>
      </c>
      <c r="G82" s="74"/>
      <c r="H82" s="74"/>
      <c r="I82" s="210" t="s">
        <v>32</v>
      </c>
      <c r="J82" s="209" t="str">
        <f>E23</f>
        <v xml:space="preserve"> </v>
      </c>
      <c r="K82" s="74"/>
      <c r="L82" s="72"/>
    </row>
    <row r="83" s="1" customFormat="1" ht="14.4" customHeight="1">
      <c r="B83" s="46"/>
      <c r="C83" s="76" t="s">
        <v>30</v>
      </c>
      <c r="D83" s="74"/>
      <c r="E83" s="74"/>
      <c r="F83" s="209" t="str">
        <f>IF(E20="","",E20)</f>
        <v/>
      </c>
      <c r="G83" s="74"/>
      <c r="H83" s="74"/>
      <c r="I83" s="204"/>
      <c r="J83" s="74"/>
      <c r="K83" s="74"/>
      <c r="L83" s="72"/>
    </row>
    <row r="84" s="1" customFormat="1" ht="10.32" customHeight="1">
      <c r="B84" s="46"/>
      <c r="C84" s="74"/>
      <c r="D84" s="74"/>
      <c r="E84" s="74"/>
      <c r="F84" s="74"/>
      <c r="G84" s="74"/>
      <c r="H84" s="74"/>
      <c r="I84" s="204"/>
      <c r="J84" s="74"/>
      <c r="K84" s="74"/>
      <c r="L84" s="72"/>
    </row>
    <row r="85" s="10" customFormat="1" ht="29.28" customHeight="1">
      <c r="B85" s="211"/>
      <c r="C85" s="212" t="s">
        <v>283</v>
      </c>
      <c r="D85" s="213" t="s">
        <v>55</v>
      </c>
      <c r="E85" s="213" t="s">
        <v>51</v>
      </c>
      <c r="F85" s="213" t="s">
        <v>284</v>
      </c>
      <c r="G85" s="213" t="s">
        <v>285</v>
      </c>
      <c r="H85" s="213" t="s">
        <v>286</v>
      </c>
      <c r="I85" s="214" t="s">
        <v>287</v>
      </c>
      <c r="J85" s="213" t="s">
        <v>273</v>
      </c>
      <c r="K85" s="215" t="s">
        <v>288</v>
      </c>
      <c r="L85" s="216"/>
      <c r="M85" s="102" t="s">
        <v>289</v>
      </c>
      <c r="N85" s="103" t="s">
        <v>40</v>
      </c>
      <c r="O85" s="103" t="s">
        <v>290</v>
      </c>
      <c r="P85" s="103" t="s">
        <v>291</v>
      </c>
      <c r="Q85" s="103" t="s">
        <v>292</v>
      </c>
      <c r="R85" s="103" t="s">
        <v>293</v>
      </c>
      <c r="S85" s="103" t="s">
        <v>294</v>
      </c>
      <c r="T85" s="104" t="s">
        <v>295</v>
      </c>
    </row>
    <row r="86" s="1" customFormat="1" ht="29.28" customHeight="1">
      <c r="B86" s="46"/>
      <c r="C86" s="108" t="s">
        <v>274</v>
      </c>
      <c r="D86" s="74"/>
      <c r="E86" s="74"/>
      <c r="F86" s="74"/>
      <c r="G86" s="74"/>
      <c r="H86" s="74"/>
      <c r="I86" s="204"/>
      <c r="J86" s="217">
        <f>BK86</f>
        <v>0</v>
      </c>
      <c r="K86" s="74"/>
      <c r="L86" s="72"/>
      <c r="M86" s="105"/>
      <c r="N86" s="106"/>
      <c r="O86" s="106"/>
      <c r="P86" s="218">
        <f>P87+P253</f>
        <v>0</v>
      </c>
      <c r="Q86" s="106"/>
      <c r="R86" s="218">
        <f>R87+R253</f>
        <v>2064.4769799999999</v>
      </c>
      <c r="S86" s="106"/>
      <c r="T86" s="219">
        <f>T87+T253</f>
        <v>0</v>
      </c>
      <c r="AT86" s="24" t="s">
        <v>69</v>
      </c>
      <c r="AU86" s="24" t="s">
        <v>275</v>
      </c>
      <c r="BK86" s="220">
        <f>BK87+BK253</f>
        <v>0</v>
      </c>
    </row>
    <row r="87" s="11" customFormat="1" ht="37.44001" customHeight="1">
      <c r="B87" s="221"/>
      <c r="C87" s="222"/>
      <c r="D87" s="223" t="s">
        <v>69</v>
      </c>
      <c r="E87" s="224" t="s">
        <v>296</v>
      </c>
      <c r="F87" s="224" t="s">
        <v>297</v>
      </c>
      <c r="G87" s="222"/>
      <c r="H87" s="222"/>
      <c r="I87" s="225"/>
      <c r="J87" s="226">
        <f>BK87</f>
        <v>0</v>
      </c>
      <c r="K87" s="222"/>
      <c r="L87" s="227"/>
      <c r="M87" s="228"/>
      <c r="N87" s="229"/>
      <c r="O87" s="229"/>
      <c r="P87" s="230">
        <f>P88+SUM(P89:P229)+P252</f>
        <v>0</v>
      </c>
      <c r="Q87" s="229"/>
      <c r="R87" s="230">
        <f>R88+SUM(R89:R229)+R252</f>
        <v>2064.4769799999999</v>
      </c>
      <c r="S87" s="229"/>
      <c r="T87" s="231">
        <f>T88+SUM(T89:T229)+T252</f>
        <v>0</v>
      </c>
      <c r="AR87" s="232" t="s">
        <v>16</v>
      </c>
      <c r="AT87" s="233" t="s">
        <v>69</v>
      </c>
      <c r="AU87" s="233" t="s">
        <v>70</v>
      </c>
      <c r="AY87" s="232" t="s">
        <v>298</v>
      </c>
      <c r="BK87" s="234">
        <f>BK88+SUM(BK89:BK229)+BK252</f>
        <v>0</v>
      </c>
    </row>
    <row r="88" s="1" customFormat="1" ht="16.5" customHeight="1">
      <c r="B88" s="46"/>
      <c r="C88" s="284" t="s">
        <v>16</v>
      </c>
      <c r="D88" s="284" t="s">
        <v>333</v>
      </c>
      <c r="E88" s="285" t="s">
        <v>2763</v>
      </c>
      <c r="F88" s="286" t="s">
        <v>2764</v>
      </c>
      <c r="G88" s="287" t="s">
        <v>341</v>
      </c>
      <c r="H88" s="288">
        <v>700</v>
      </c>
      <c r="I88" s="289"/>
      <c r="J88" s="290">
        <f>ROUND(I88*H88,2)</f>
        <v>0</v>
      </c>
      <c r="K88" s="286" t="s">
        <v>403</v>
      </c>
      <c r="L88" s="291"/>
      <c r="M88" s="292" t="s">
        <v>21</v>
      </c>
      <c r="N88" s="293" t="s">
        <v>41</v>
      </c>
      <c r="O88" s="47"/>
      <c r="P88" s="246">
        <f>O88*H88</f>
        <v>0</v>
      </c>
      <c r="Q88" s="246">
        <v>0.14899999999999999</v>
      </c>
      <c r="R88" s="246">
        <f>Q88*H88</f>
        <v>104.3</v>
      </c>
      <c r="S88" s="246">
        <v>0</v>
      </c>
      <c r="T88" s="247">
        <f>S88*H88</f>
        <v>0</v>
      </c>
      <c r="AR88" s="24" t="s">
        <v>336</v>
      </c>
      <c r="AT88" s="24" t="s">
        <v>333</v>
      </c>
      <c r="AU88" s="24" t="s">
        <v>16</v>
      </c>
      <c r="AY88" s="24" t="s">
        <v>298</v>
      </c>
      <c r="BE88" s="248">
        <f>IF(N88="základní",J88,0)</f>
        <v>0</v>
      </c>
      <c r="BF88" s="248">
        <f>IF(N88="snížená",J88,0)</f>
        <v>0</v>
      </c>
      <c r="BG88" s="248">
        <f>IF(N88="zákl. přenesená",J88,0)</f>
        <v>0</v>
      </c>
      <c r="BH88" s="248">
        <f>IF(N88="sníž. přenesená",J88,0)</f>
        <v>0</v>
      </c>
      <c r="BI88" s="248">
        <f>IF(N88="nulová",J88,0)</f>
        <v>0</v>
      </c>
      <c r="BJ88" s="24" t="s">
        <v>16</v>
      </c>
      <c r="BK88" s="248">
        <f>ROUND(I88*H88,2)</f>
        <v>0</v>
      </c>
      <c r="BL88" s="24" t="s">
        <v>90</v>
      </c>
      <c r="BM88" s="24" t="s">
        <v>2765</v>
      </c>
    </row>
    <row r="89" s="1" customFormat="1">
      <c r="B89" s="46"/>
      <c r="C89" s="74"/>
      <c r="D89" s="251" t="s">
        <v>320</v>
      </c>
      <c r="E89" s="74"/>
      <c r="F89" s="282" t="s">
        <v>2766</v>
      </c>
      <c r="G89" s="74"/>
      <c r="H89" s="74"/>
      <c r="I89" s="204"/>
      <c r="J89" s="74"/>
      <c r="K89" s="74"/>
      <c r="L89" s="72"/>
      <c r="M89" s="283"/>
      <c r="N89" s="47"/>
      <c r="O89" s="47"/>
      <c r="P89" s="47"/>
      <c r="Q89" s="47"/>
      <c r="R89" s="47"/>
      <c r="S89" s="47"/>
      <c r="T89" s="95"/>
      <c r="AT89" s="24" t="s">
        <v>320</v>
      </c>
      <c r="AU89" s="24" t="s">
        <v>16</v>
      </c>
    </row>
    <row r="90" s="13" customFormat="1">
      <c r="B90" s="261"/>
      <c r="C90" s="262"/>
      <c r="D90" s="251" t="s">
        <v>306</v>
      </c>
      <c r="E90" s="263" t="s">
        <v>21</v>
      </c>
      <c r="F90" s="264" t="s">
        <v>2767</v>
      </c>
      <c r="G90" s="262"/>
      <c r="H90" s="263" t="s">
        <v>21</v>
      </c>
      <c r="I90" s="265"/>
      <c r="J90" s="262"/>
      <c r="K90" s="262"/>
      <c r="L90" s="266"/>
      <c r="M90" s="267"/>
      <c r="N90" s="268"/>
      <c r="O90" s="268"/>
      <c r="P90" s="268"/>
      <c r="Q90" s="268"/>
      <c r="R90" s="268"/>
      <c r="S90" s="268"/>
      <c r="T90" s="269"/>
      <c r="AT90" s="270" t="s">
        <v>306</v>
      </c>
      <c r="AU90" s="270" t="s">
        <v>16</v>
      </c>
      <c r="AV90" s="13" t="s">
        <v>16</v>
      </c>
      <c r="AW90" s="13" t="s">
        <v>33</v>
      </c>
      <c r="AX90" s="13" t="s">
        <v>70</v>
      </c>
      <c r="AY90" s="270" t="s">
        <v>298</v>
      </c>
    </row>
    <row r="91" s="12" customFormat="1">
      <c r="B91" s="249"/>
      <c r="C91" s="250"/>
      <c r="D91" s="251" t="s">
        <v>306</v>
      </c>
      <c r="E91" s="252" t="s">
        <v>21</v>
      </c>
      <c r="F91" s="253" t="s">
        <v>2768</v>
      </c>
      <c r="G91" s="250"/>
      <c r="H91" s="254">
        <v>688</v>
      </c>
      <c r="I91" s="255"/>
      <c r="J91" s="250"/>
      <c r="K91" s="250"/>
      <c r="L91" s="256"/>
      <c r="M91" s="257"/>
      <c r="N91" s="258"/>
      <c r="O91" s="258"/>
      <c r="P91" s="258"/>
      <c r="Q91" s="258"/>
      <c r="R91" s="258"/>
      <c r="S91" s="258"/>
      <c r="T91" s="259"/>
      <c r="AT91" s="260" t="s">
        <v>306</v>
      </c>
      <c r="AU91" s="260" t="s">
        <v>16</v>
      </c>
      <c r="AV91" s="12" t="s">
        <v>78</v>
      </c>
      <c r="AW91" s="12" t="s">
        <v>33</v>
      </c>
      <c r="AX91" s="12" t="s">
        <v>70</v>
      </c>
      <c r="AY91" s="260" t="s">
        <v>298</v>
      </c>
    </row>
    <row r="92" s="13" customFormat="1">
      <c r="B92" s="261"/>
      <c r="C92" s="262"/>
      <c r="D92" s="251" t="s">
        <v>306</v>
      </c>
      <c r="E92" s="263" t="s">
        <v>21</v>
      </c>
      <c r="F92" s="264" t="s">
        <v>2769</v>
      </c>
      <c r="G92" s="262"/>
      <c r="H92" s="263" t="s">
        <v>21</v>
      </c>
      <c r="I92" s="265"/>
      <c r="J92" s="262"/>
      <c r="K92" s="262"/>
      <c r="L92" s="266"/>
      <c r="M92" s="267"/>
      <c r="N92" s="268"/>
      <c r="O92" s="268"/>
      <c r="P92" s="268"/>
      <c r="Q92" s="268"/>
      <c r="R92" s="268"/>
      <c r="S92" s="268"/>
      <c r="T92" s="269"/>
      <c r="AT92" s="270" t="s">
        <v>306</v>
      </c>
      <c r="AU92" s="270" t="s">
        <v>16</v>
      </c>
      <c r="AV92" s="13" t="s">
        <v>16</v>
      </c>
      <c r="AW92" s="13" t="s">
        <v>33</v>
      </c>
      <c r="AX92" s="13" t="s">
        <v>70</v>
      </c>
      <c r="AY92" s="270" t="s">
        <v>298</v>
      </c>
    </row>
    <row r="93" s="12" customFormat="1">
      <c r="B93" s="249"/>
      <c r="C93" s="250"/>
      <c r="D93" s="251" t="s">
        <v>306</v>
      </c>
      <c r="E93" s="252" t="s">
        <v>21</v>
      </c>
      <c r="F93" s="253" t="s">
        <v>2035</v>
      </c>
      <c r="G93" s="250"/>
      <c r="H93" s="254">
        <v>12</v>
      </c>
      <c r="I93" s="255"/>
      <c r="J93" s="250"/>
      <c r="K93" s="250"/>
      <c r="L93" s="256"/>
      <c r="M93" s="257"/>
      <c r="N93" s="258"/>
      <c r="O93" s="258"/>
      <c r="P93" s="258"/>
      <c r="Q93" s="258"/>
      <c r="R93" s="258"/>
      <c r="S93" s="258"/>
      <c r="T93" s="259"/>
      <c r="AT93" s="260" t="s">
        <v>306</v>
      </c>
      <c r="AU93" s="260" t="s">
        <v>16</v>
      </c>
      <c r="AV93" s="12" t="s">
        <v>78</v>
      </c>
      <c r="AW93" s="12" t="s">
        <v>33</v>
      </c>
      <c r="AX93" s="12" t="s">
        <v>70</v>
      </c>
      <c r="AY93" s="260" t="s">
        <v>298</v>
      </c>
    </row>
    <row r="94" s="13" customFormat="1">
      <c r="B94" s="261"/>
      <c r="C94" s="262"/>
      <c r="D94" s="251" t="s">
        <v>306</v>
      </c>
      <c r="E94" s="263" t="s">
        <v>21</v>
      </c>
      <c r="F94" s="264" t="s">
        <v>2770</v>
      </c>
      <c r="G94" s="262"/>
      <c r="H94" s="263" t="s">
        <v>21</v>
      </c>
      <c r="I94" s="265"/>
      <c r="J94" s="262"/>
      <c r="K94" s="262"/>
      <c r="L94" s="266"/>
      <c r="M94" s="267"/>
      <c r="N94" s="268"/>
      <c r="O94" s="268"/>
      <c r="P94" s="268"/>
      <c r="Q94" s="268"/>
      <c r="R94" s="268"/>
      <c r="S94" s="268"/>
      <c r="T94" s="269"/>
      <c r="AT94" s="270" t="s">
        <v>306</v>
      </c>
      <c r="AU94" s="270" t="s">
        <v>16</v>
      </c>
      <c r="AV94" s="13" t="s">
        <v>16</v>
      </c>
      <c r="AW94" s="13" t="s">
        <v>33</v>
      </c>
      <c r="AX94" s="13" t="s">
        <v>70</v>
      </c>
      <c r="AY94" s="270" t="s">
        <v>298</v>
      </c>
    </row>
    <row r="95" s="14" customFormat="1">
      <c r="B95" s="271"/>
      <c r="C95" s="272"/>
      <c r="D95" s="251" t="s">
        <v>306</v>
      </c>
      <c r="E95" s="273" t="s">
        <v>21</v>
      </c>
      <c r="F95" s="274" t="s">
        <v>309</v>
      </c>
      <c r="G95" s="272"/>
      <c r="H95" s="275">
        <v>700</v>
      </c>
      <c r="I95" s="276"/>
      <c r="J95" s="272"/>
      <c r="K95" s="272"/>
      <c r="L95" s="277"/>
      <c r="M95" s="278"/>
      <c r="N95" s="279"/>
      <c r="O95" s="279"/>
      <c r="P95" s="279"/>
      <c r="Q95" s="279"/>
      <c r="R95" s="279"/>
      <c r="S95" s="279"/>
      <c r="T95" s="280"/>
      <c r="AT95" s="281" t="s">
        <v>306</v>
      </c>
      <c r="AU95" s="281" t="s">
        <v>16</v>
      </c>
      <c r="AV95" s="14" t="s">
        <v>90</v>
      </c>
      <c r="AW95" s="14" t="s">
        <v>33</v>
      </c>
      <c r="AX95" s="14" t="s">
        <v>16</v>
      </c>
      <c r="AY95" s="281" t="s">
        <v>298</v>
      </c>
    </row>
    <row r="96" s="1" customFormat="1" ht="16.5" customHeight="1">
      <c r="B96" s="46"/>
      <c r="C96" s="284" t="s">
        <v>78</v>
      </c>
      <c r="D96" s="284" t="s">
        <v>333</v>
      </c>
      <c r="E96" s="285" t="s">
        <v>2771</v>
      </c>
      <c r="F96" s="286" t="s">
        <v>2772</v>
      </c>
      <c r="G96" s="287" t="s">
        <v>341</v>
      </c>
      <c r="H96" s="288">
        <v>368</v>
      </c>
      <c r="I96" s="289"/>
      <c r="J96" s="290">
        <f>ROUND(I96*H96,2)</f>
        <v>0</v>
      </c>
      <c r="K96" s="286" t="s">
        <v>403</v>
      </c>
      <c r="L96" s="291"/>
      <c r="M96" s="292" t="s">
        <v>21</v>
      </c>
      <c r="N96" s="293" t="s">
        <v>41</v>
      </c>
      <c r="O96" s="47"/>
      <c r="P96" s="246">
        <f>O96*H96</f>
        <v>0</v>
      </c>
      <c r="Q96" s="246">
        <v>0.13200000000000001</v>
      </c>
      <c r="R96" s="246">
        <f>Q96*H96</f>
        <v>48.576000000000001</v>
      </c>
      <c r="S96" s="246">
        <v>0</v>
      </c>
      <c r="T96" s="247">
        <f>S96*H96</f>
        <v>0</v>
      </c>
      <c r="AR96" s="24" t="s">
        <v>336</v>
      </c>
      <c r="AT96" s="24" t="s">
        <v>333</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90</v>
      </c>
      <c r="BM96" s="24" t="s">
        <v>2773</v>
      </c>
    </row>
    <row r="97" s="13" customFormat="1">
      <c r="B97" s="261"/>
      <c r="C97" s="262"/>
      <c r="D97" s="251" t="s">
        <v>306</v>
      </c>
      <c r="E97" s="263" t="s">
        <v>21</v>
      </c>
      <c r="F97" s="264" t="s">
        <v>2774</v>
      </c>
      <c r="G97" s="262"/>
      <c r="H97" s="263" t="s">
        <v>21</v>
      </c>
      <c r="I97" s="265"/>
      <c r="J97" s="262"/>
      <c r="K97" s="262"/>
      <c r="L97" s="266"/>
      <c r="M97" s="267"/>
      <c r="N97" s="268"/>
      <c r="O97" s="268"/>
      <c r="P97" s="268"/>
      <c r="Q97" s="268"/>
      <c r="R97" s="268"/>
      <c r="S97" s="268"/>
      <c r="T97" s="269"/>
      <c r="AT97" s="270" t="s">
        <v>306</v>
      </c>
      <c r="AU97" s="270" t="s">
        <v>16</v>
      </c>
      <c r="AV97" s="13" t="s">
        <v>16</v>
      </c>
      <c r="AW97" s="13" t="s">
        <v>33</v>
      </c>
      <c r="AX97" s="13" t="s">
        <v>70</v>
      </c>
      <c r="AY97" s="270" t="s">
        <v>298</v>
      </c>
    </row>
    <row r="98" s="12" customFormat="1">
      <c r="B98" s="249"/>
      <c r="C98" s="250"/>
      <c r="D98" s="251" t="s">
        <v>306</v>
      </c>
      <c r="E98" s="252" t="s">
        <v>21</v>
      </c>
      <c r="F98" s="253" t="s">
        <v>1118</v>
      </c>
      <c r="G98" s="250"/>
      <c r="H98" s="254">
        <v>68</v>
      </c>
      <c r="I98" s="255"/>
      <c r="J98" s="250"/>
      <c r="K98" s="250"/>
      <c r="L98" s="256"/>
      <c r="M98" s="257"/>
      <c r="N98" s="258"/>
      <c r="O98" s="258"/>
      <c r="P98" s="258"/>
      <c r="Q98" s="258"/>
      <c r="R98" s="258"/>
      <c r="S98" s="258"/>
      <c r="T98" s="259"/>
      <c r="AT98" s="260" t="s">
        <v>306</v>
      </c>
      <c r="AU98" s="260" t="s">
        <v>16</v>
      </c>
      <c r="AV98" s="12" t="s">
        <v>78</v>
      </c>
      <c r="AW98" s="12" t="s">
        <v>33</v>
      </c>
      <c r="AX98" s="12" t="s">
        <v>70</v>
      </c>
      <c r="AY98" s="260" t="s">
        <v>298</v>
      </c>
    </row>
    <row r="99" s="13" customFormat="1">
      <c r="B99" s="261"/>
      <c r="C99" s="262"/>
      <c r="D99" s="251" t="s">
        <v>306</v>
      </c>
      <c r="E99" s="263" t="s">
        <v>21</v>
      </c>
      <c r="F99" s="264" t="s">
        <v>2775</v>
      </c>
      <c r="G99" s="262"/>
      <c r="H99" s="263" t="s">
        <v>21</v>
      </c>
      <c r="I99" s="265"/>
      <c r="J99" s="262"/>
      <c r="K99" s="262"/>
      <c r="L99" s="266"/>
      <c r="M99" s="267"/>
      <c r="N99" s="268"/>
      <c r="O99" s="268"/>
      <c r="P99" s="268"/>
      <c r="Q99" s="268"/>
      <c r="R99" s="268"/>
      <c r="S99" s="268"/>
      <c r="T99" s="269"/>
      <c r="AT99" s="270" t="s">
        <v>306</v>
      </c>
      <c r="AU99" s="270" t="s">
        <v>16</v>
      </c>
      <c r="AV99" s="13" t="s">
        <v>16</v>
      </c>
      <c r="AW99" s="13" t="s">
        <v>33</v>
      </c>
      <c r="AX99" s="13" t="s">
        <v>70</v>
      </c>
      <c r="AY99" s="270" t="s">
        <v>298</v>
      </c>
    </row>
    <row r="100" s="12" customFormat="1">
      <c r="B100" s="249"/>
      <c r="C100" s="250"/>
      <c r="D100" s="251" t="s">
        <v>306</v>
      </c>
      <c r="E100" s="252" t="s">
        <v>21</v>
      </c>
      <c r="F100" s="253" t="s">
        <v>2776</v>
      </c>
      <c r="G100" s="250"/>
      <c r="H100" s="254">
        <v>300</v>
      </c>
      <c r="I100" s="255"/>
      <c r="J100" s="250"/>
      <c r="K100" s="250"/>
      <c r="L100" s="256"/>
      <c r="M100" s="257"/>
      <c r="N100" s="258"/>
      <c r="O100" s="258"/>
      <c r="P100" s="258"/>
      <c r="Q100" s="258"/>
      <c r="R100" s="258"/>
      <c r="S100" s="258"/>
      <c r="T100" s="259"/>
      <c r="AT100" s="260" t="s">
        <v>306</v>
      </c>
      <c r="AU100" s="260" t="s">
        <v>16</v>
      </c>
      <c r="AV100" s="12" t="s">
        <v>78</v>
      </c>
      <c r="AW100" s="12" t="s">
        <v>33</v>
      </c>
      <c r="AX100" s="12" t="s">
        <v>70</v>
      </c>
      <c r="AY100" s="260" t="s">
        <v>298</v>
      </c>
    </row>
    <row r="101" s="13" customFormat="1">
      <c r="B101" s="261"/>
      <c r="C101" s="262"/>
      <c r="D101" s="251" t="s">
        <v>306</v>
      </c>
      <c r="E101" s="263" t="s">
        <v>21</v>
      </c>
      <c r="F101" s="264" t="s">
        <v>2770</v>
      </c>
      <c r="G101" s="262"/>
      <c r="H101" s="263" t="s">
        <v>21</v>
      </c>
      <c r="I101" s="265"/>
      <c r="J101" s="262"/>
      <c r="K101" s="262"/>
      <c r="L101" s="266"/>
      <c r="M101" s="267"/>
      <c r="N101" s="268"/>
      <c r="O101" s="268"/>
      <c r="P101" s="268"/>
      <c r="Q101" s="268"/>
      <c r="R101" s="268"/>
      <c r="S101" s="268"/>
      <c r="T101" s="269"/>
      <c r="AT101" s="270" t="s">
        <v>306</v>
      </c>
      <c r="AU101" s="270" t="s">
        <v>16</v>
      </c>
      <c r="AV101" s="13" t="s">
        <v>16</v>
      </c>
      <c r="AW101" s="13" t="s">
        <v>33</v>
      </c>
      <c r="AX101" s="13" t="s">
        <v>70</v>
      </c>
      <c r="AY101" s="270" t="s">
        <v>298</v>
      </c>
    </row>
    <row r="102" s="14" customFormat="1">
      <c r="B102" s="271"/>
      <c r="C102" s="272"/>
      <c r="D102" s="251" t="s">
        <v>306</v>
      </c>
      <c r="E102" s="273" t="s">
        <v>21</v>
      </c>
      <c r="F102" s="274" t="s">
        <v>309</v>
      </c>
      <c r="G102" s="272"/>
      <c r="H102" s="275">
        <v>368</v>
      </c>
      <c r="I102" s="276"/>
      <c r="J102" s="272"/>
      <c r="K102" s="272"/>
      <c r="L102" s="277"/>
      <c r="M102" s="278"/>
      <c r="N102" s="279"/>
      <c r="O102" s="279"/>
      <c r="P102" s="279"/>
      <c r="Q102" s="279"/>
      <c r="R102" s="279"/>
      <c r="S102" s="279"/>
      <c r="T102" s="280"/>
      <c r="AT102" s="281" t="s">
        <v>306</v>
      </c>
      <c r="AU102" s="281" t="s">
        <v>16</v>
      </c>
      <c r="AV102" s="14" t="s">
        <v>90</v>
      </c>
      <c r="AW102" s="14" t="s">
        <v>33</v>
      </c>
      <c r="AX102" s="14" t="s">
        <v>16</v>
      </c>
      <c r="AY102" s="281" t="s">
        <v>298</v>
      </c>
    </row>
    <row r="103" s="1" customFormat="1" ht="16.5" customHeight="1">
      <c r="B103" s="46"/>
      <c r="C103" s="284" t="s">
        <v>85</v>
      </c>
      <c r="D103" s="284" t="s">
        <v>333</v>
      </c>
      <c r="E103" s="285" t="s">
        <v>2777</v>
      </c>
      <c r="F103" s="286" t="s">
        <v>2778</v>
      </c>
      <c r="G103" s="287" t="s">
        <v>341</v>
      </c>
      <c r="H103" s="288">
        <v>2</v>
      </c>
      <c r="I103" s="289"/>
      <c r="J103" s="290">
        <f>ROUND(I103*H103,2)</f>
        <v>0</v>
      </c>
      <c r="K103" s="286" t="s">
        <v>2779</v>
      </c>
      <c r="L103" s="291"/>
      <c r="M103" s="292" t="s">
        <v>21</v>
      </c>
      <c r="N103" s="293" t="s">
        <v>41</v>
      </c>
      <c r="O103" s="47"/>
      <c r="P103" s="246">
        <f>O103*H103</f>
        <v>0</v>
      </c>
      <c r="Q103" s="246">
        <v>0</v>
      </c>
      <c r="R103" s="246">
        <f>Q103*H103</f>
        <v>0</v>
      </c>
      <c r="S103" s="246">
        <v>0</v>
      </c>
      <c r="T103" s="247">
        <f>S103*H103</f>
        <v>0</v>
      </c>
      <c r="AR103" s="24" t="s">
        <v>336</v>
      </c>
      <c r="AT103" s="24" t="s">
        <v>333</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90</v>
      </c>
      <c r="BM103" s="24" t="s">
        <v>2780</v>
      </c>
    </row>
    <row r="104" s="1" customFormat="1" ht="16.5" customHeight="1">
      <c r="B104" s="46"/>
      <c r="C104" s="284" t="s">
        <v>90</v>
      </c>
      <c r="D104" s="284" t="s">
        <v>333</v>
      </c>
      <c r="E104" s="285" t="s">
        <v>2781</v>
      </c>
      <c r="F104" s="286" t="s">
        <v>2782</v>
      </c>
      <c r="G104" s="287" t="s">
        <v>1954</v>
      </c>
      <c r="H104" s="288">
        <v>1.6799999999999999</v>
      </c>
      <c r="I104" s="289"/>
      <c r="J104" s="290">
        <f>ROUND(I104*H104,2)</f>
        <v>0</v>
      </c>
      <c r="K104" s="286" t="s">
        <v>403</v>
      </c>
      <c r="L104" s="291"/>
      <c r="M104" s="292" t="s">
        <v>21</v>
      </c>
      <c r="N104" s="293" t="s">
        <v>41</v>
      </c>
      <c r="O104" s="47"/>
      <c r="P104" s="246">
        <f>O104*H104</f>
        <v>0</v>
      </c>
      <c r="Q104" s="246">
        <v>0</v>
      </c>
      <c r="R104" s="246">
        <f>Q104*H104</f>
        <v>0</v>
      </c>
      <c r="S104" s="246">
        <v>0</v>
      </c>
      <c r="T104" s="247">
        <f>S104*H104</f>
        <v>0</v>
      </c>
      <c r="AR104" s="24" t="s">
        <v>336</v>
      </c>
      <c r="AT104" s="24" t="s">
        <v>333</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90</v>
      </c>
      <c r="BM104" s="24" t="s">
        <v>2783</v>
      </c>
    </row>
    <row r="105" s="12" customFormat="1">
      <c r="B105" s="249"/>
      <c r="C105" s="250"/>
      <c r="D105" s="251" t="s">
        <v>306</v>
      </c>
      <c r="E105" s="252" t="s">
        <v>21</v>
      </c>
      <c r="F105" s="253" t="s">
        <v>2784</v>
      </c>
      <c r="G105" s="250"/>
      <c r="H105" s="254">
        <v>1.6799999999999999</v>
      </c>
      <c r="I105" s="255"/>
      <c r="J105" s="250"/>
      <c r="K105" s="250"/>
      <c r="L105" s="256"/>
      <c r="M105" s="257"/>
      <c r="N105" s="258"/>
      <c r="O105" s="258"/>
      <c r="P105" s="258"/>
      <c r="Q105" s="258"/>
      <c r="R105" s="258"/>
      <c r="S105" s="258"/>
      <c r="T105" s="259"/>
      <c r="AT105" s="260" t="s">
        <v>306</v>
      </c>
      <c r="AU105" s="260" t="s">
        <v>16</v>
      </c>
      <c r="AV105" s="12" t="s">
        <v>78</v>
      </c>
      <c r="AW105" s="12" t="s">
        <v>33</v>
      </c>
      <c r="AX105" s="12" t="s">
        <v>70</v>
      </c>
      <c r="AY105" s="260" t="s">
        <v>298</v>
      </c>
    </row>
    <row r="106" s="14" customFormat="1">
      <c r="B106" s="271"/>
      <c r="C106" s="272"/>
      <c r="D106" s="251" t="s">
        <v>306</v>
      </c>
      <c r="E106" s="273" t="s">
        <v>21</v>
      </c>
      <c r="F106" s="274" t="s">
        <v>309</v>
      </c>
      <c r="G106" s="272"/>
      <c r="H106" s="275">
        <v>1.6799999999999999</v>
      </c>
      <c r="I106" s="276"/>
      <c r="J106" s="272"/>
      <c r="K106" s="272"/>
      <c r="L106" s="277"/>
      <c r="M106" s="278"/>
      <c r="N106" s="279"/>
      <c r="O106" s="279"/>
      <c r="P106" s="279"/>
      <c r="Q106" s="279"/>
      <c r="R106" s="279"/>
      <c r="S106" s="279"/>
      <c r="T106" s="280"/>
      <c r="AT106" s="281" t="s">
        <v>306</v>
      </c>
      <c r="AU106" s="281" t="s">
        <v>16</v>
      </c>
      <c r="AV106" s="14" t="s">
        <v>90</v>
      </c>
      <c r="AW106" s="14" t="s">
        <v>33</v>
      </c>
      <c r="AX106" s="14" t="s">
        <v>16</v>
      </c>
      <c r="AY106" s="281" t="s">
        <v>298</v>
      </c>
    </row>
    <row r="107" s="1" customFormat="1" ht="16.5" customHeight="1">
      <c r="B107" s="46"/>
      <c r="C107" s="284" t="s">
        <v>328</v>
      </c>
      <c r="D107" s="284" t="s">
        <v>333</v>
      </c>
      <c r="E107" s="285" t="s">
        <v>2785</v>
      </c>
      <c r="F107" s="286" t="s">
        <v>2786</v>
      </c>
      <c r="G107" s="287" t="s">
        <v>2345</v>
      </c>
      <c r="H107" s="288">
        <v>1232.174</v>
      </c>
      <c r="I107" s="289"/>
      <c r="J107" s="290">
        <f>ROUND(I107*H107,2)</f>
        <v>0</v>
      </c>
      <c r="K107" s="286" t="s">
        <v>403</v>
      </c>
      <c r="L107" s="291"/>
      <c r="M107" s="292" t="s">
        <v>21</v>
      </c>
      <c r="N107" s="293" t="s">
        <v>41</v>
      </c>
      <c r="O107" s="47"/>
      <c r="P107" s="246">
        <f>O107*H107</f>
        <v>0</v>
      </c>
      <c r="Q107" s="246">
        <v>1</v>
      </c>
      <c r="R107" s="246">
        <f>Q107*H107</f>
        <v>1232.174</v>
      </c>
      <c r="S107" s="246">
        <v>0</v>
      </c>
      <c r="T107" s="247">
        <f>S107*H107</f>
        <v>0</v>
      </c>
      <c r="AR107" s="24" t="s">
        <v>336</v>
      </c>
      <c r="AT107" s="24" t="s">
        <v>333</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90</v>
      </c>
      <c r="BM107" s="24" t="s">
        <v>2787</v>
      </c>
    </row>
    <row r="108" s="1" customFormat="1">
      <c r="B108" s="46"/>
      <c r="C108" s="74"/>
      <c r="D108" s="251" t="s">
        <v>320</v>
      </c>
      <c r="E108" s="74"/>
      <c r="F108" s="282" t="s">
        <v>2788</v>
      </c>
      <c r="G108" s="74"/>
      <c r="H108" s="74"/>
      <c r="I108" s="204"/>
      <c r="J108" s="74"/>
      <c r="K108" s="74"/>
      <c r="L108" s="72"/>
      <c r="M108" s="283"/>
      <c r="N108" s="47"/>
      <c r="O108" s="47"/>
      <c r="P108" s="47"/>
      <c r="Q108" s="47"/>
      <c r="R108" s="47"/>
      <c r="S108" s="47"/>
      <c r="T108" s="95"/>
      <c r="AT108" s="24" t="s">
        <v>320</v>
      </c>
      <c r="AU108" s="24" t="s">
        <v>16</v>
      </c>
    </row>
    <row r="109" s="13" customFormat="1">
      <c r="B109" s="261"/>
      <c r="C109" s="262"/>
      <c r="D109" s="251" t="s">
        <v>306</v>
      </c>
      <c r="E109" s="263" t="s">
        <v>21</v>
      </c>
      <c r="F109" s="264" t="s">
        <v>2789</v>
      </c>
      <c r="G109" s="262"/>
      <c r="H109" s="263" t="s">
        <v>21</v>
      </c>
      <c r="I109" s="265"/>
      <c r="J109" s="262"/>
      <c r="K109" s="262"/>
      <c r="L109" s="266"/>
      <c r="M109" s="267"/>
      <c r="N109" s="268"/>
      <c r="O109" s="268"/>
      <c r="P109" s="268"/>
      <c r="Q109" s="268"/>
      <c r="R109" s="268"/>
      <c r="S109" s="268"/>
      <c r="T109" s="269"/>
      <c r="AT109" s="270" t="s">
        <v>306</v>
      </c>
      <c r="AU109" s="270" t="s">
        <v>16</v>
      </c>
      <c r="AV109" s="13" t="s">
        <v>16</v>
      </c>
      <c r="AW109" s="13" t="s">
        <v>33</v>
      </c>
      <c r="AX109" s="13" t="s">
        <v>70</v>
      </c>
      <c r="AY109" s="270" t="s">
        <v>298</v>
      </c>
    </row>
    <row r="110" s="12" customFormat="1">
      <c r="B110" s="249"/>
      <c r="C110" s="250"/>
      <c r="D110" s="251" t="s">
        <v>306</v>
      </c>
      <c r="E110" s="252" t="s">
        <v>21</v>
      </c>
      <c r="F110" s="253" t="s">
        <v>2790</v>
      </c>
      <c r="G110" s="250"/>
      <c r="H110" s="254">
        <v>134.40000000000001</v>
      </c>
      <c r="I110" s="255"/>
      <c r="J110" s="250"/>
      <c r="K110" s="250"/>
      <c r="L110" s="256"/>
      <c r="M110" s="257"/>
      <c r="N110" s="258"/>
      <c r="O110" s="258"/>
      <c r="P110" s="258"/>
      <c r="Q110" s="258"/>
      <c r="R110" s="258"/>
      <c r="S110" s="258"/>
      <c r="T110" s="259"/>
      <c r="AT110" s="260" t="s">
        <v>306</v>
      </c>
      <c r="AU110" s="260" t="s">
        <v>16</v>
      </c>
      <c r="AV110" s="12" t="s">
        <v>78</v>
      </c>
      <c r="AW110" s="12" t="s">
        <v>33</v>
      </c>
      <c r="AX110" s="12" t="s">
        <v>70</v>
      </c>
      <c r="AY110" s="260" t="s">
        <v>298</v>
      </c>
    </row>
    <row r="111" s="12" customFormat="1">
      <c r="B111" s="249"/>
      <c r="C111" s="250"/>
      <c r="D111" s="251" t="s">
        <v>306</v>
      </c>
      <c r="E111" s="252" t="s">
        <v>21</v>
      </c>
      <c r="F111" s="253" t="s">
        <v>2791</v>
      </c>
      <c r="G111" s="250"/>
      <c r="H111" s="254">
        <v>1097.7739999999999</v>
      </c>
      <c r="I111" s="255"/>
      <c r="J111" s="250"/>
      <c r="K111" s="250"/>
      <c r="L111" s="256"/>
      <c r="M111" s="257"/>
      <c r="N111" s="258"/>
      <c r="O111" s="258"/>
      <c r="P111" s="258"/>
      <c r="Q111" s="258"/>
      <c r="R111" s="258"/>
      <c r="S111" s="258"/>
      <c r="T111" s="259"/>
      <c r="AT111" s="260" t="s">
        <v>306</v>
      </c>
      <c r="AU111" s="260" t="s">
        <v>16</v>
      </c>
      <c r="AV111" s="12" t="s">
        <v>78</v>
      </c>
      <c r="AW111" s="12" t="s">
        <v>33</v>
      </c>
      <c r="AX111" s="12" t="s">
        <v>70</v>
      </c>
      <c r="AY111" s="260" t="s">
        <v>298</v>
      </c>
    </row>
    <row r="112" s="14" customFormat="1">
      <c r="B112" s="271"/>
      <c r="C112" s="272"/>
      <c r="D112" s="251" t="s">
        <v>306</v>
      </c>
      <c r="E112" s="273" t="s">
        <v>21</v>
      </c>
      <c r="F112" s="274" t="s">
        <v>309</v>
      </c>
      <c r="G112" s="272"/>
      <c r="H112" s="275">
        <v>1232.174</v>
      </c>
      <c r="I112" s="276"/>
      <c r="J112" s="272"/>
      <c r="K112" s="272"/>
      <c r="L112" s="277"/>
      <c r="M112" s="278"/>
      <c r="N112" s="279"/>
      <c r="O112" s="279"/>
      <c r="P112" s="279"/>
      <c r="Q112" s="279"/>
      <c r="R112" s="279"/>
      <c r="S112" s="279"/>
      <c r="T112" s="280"/>
      <c r="AT112" s="281" t="s">
        <v>306</v>
      </c>
      <c r="AU112" s="281" t="s">
        <v>16</v>
      </c>
      <c r="AV112" s="14" t="s">
        <v>90</v>
      </c>
      <c r="AW112" s="14" t="s">
        <v>33</v>
      </c>
      <c r="AX112" s="14" t="s">
        <v>16</v>
      </c>
      <c r="AY112" s="281" t="s">
        <v>298</v>
      </c>
    </row>
    <row r="113" s="1" customFormat="1" ht="16.5" customHeight="1">
      <c r="B113" s="46"/>
      <c r="C113" s="284" t="s">
        <v>332</v>
      </c>
      <c r="D113" s="284" t="s">
        <v>333</v>
      </c>
      <c r="E113" s="285" t="s">
        <v>2792</v>
      </c>
      <c r="F113" s="286" t="s">
        <v>2793</v>
      </c>
      <c r="G113" s="287" t="s">
        <v>341</v>
      </c>
      <c r="H113" s="288">
        <v>425</v>
      </c>
      <c r="I113" s="289"/>
      <c r="J113" s="290">
        <f>ROUND(I113*H113,2)</f>
        <v>0</v>
      </c>
      <c r="K113" s="286" t="s">
        <v>403</v>
      </c>
      <c r="L113" s="291"/>
      <c r="M113" s="292" t="s">
        <v>21</v>
      </c>
      <c r="N113" s="293" t="s">
        <v>41</v>
      </c>
      <c r="O113" s="47"/>
      <c r="P113" s="246">
        <f>O113*H113</f>
        <v>0</v>
      </c>
      <c r="Q113" s="246">
        <v>0.058999999999999997</v>
      </c>
      <c r="R113" s="246">
        <f>Q113*H113</f>
        <v>25.074999999999999</v>
      </c>
      <c r="S113" s="246">
        <v>0</v>
      </c>
      <c r="T113" s="247">
        <f>S113*H113</f>
        <v>0</v>
      </c>
      <c r="AR113" s="24" t="s">
        <v>336</v>
      </c>
      <c r="AT113" s="24" t="s">
        <v>333</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90</v>
      </c>
      <c r="BM113" s="24" t="s">
        <v>2794</v>
      </c>
    </row>
    <row r="114" s="13" customFormat="1">
      <c r="B114" s="261"/>
      <c r="C114" s="262"/>
      <c r="D114" s="251" t="s">
        <v>306</v>
      </c>
      <c r="E114" s="263" t="s">
        <v>21</v>
      </c>
      <c r="F114" s="264" t="s">
        <v>2795</v>
      </c>
      <c r="G114" s="262"/>
      <c r="H114" s="263" t="s">
        <v>21</v>
      </c>
      <c r="I114" s="265"/>
      <c r="J114" s="262"/>
      <c r="K114" s="262"/>
      <c r="L114" s="266"/>
      <c r="M114" s="267"/>
      <c r="N114" s="268"/>
      <c r="O114" s="268"/>
      <c r="P114" s="268"/>
      <c r="Q114" s="268"/>
      <c r="R114" s="268"/>
      <c r="S114" s="268"/>
      <c r="T114" s="269"/>
      <c r="AT114" s="270" t="s">
        <v>306</v>
      </c>
      <c r="AU114" s="270" t="s">
        <v>16</v>
      </c>
      <c r="AV114" s="13" t="s">
        <v>16</v>
      </c>
      <c r="AW114" s="13" t="s">
        <v>33</v>
      </c>
      <c r="AX114" s="13" t="s">
        <v>70</v>
      </c>
      <c r="AY114" s="270" t="s">
        <v>298</v>
      </c>
    </row>
    <row r="115" s="12" customFormat="1">
      <c r="B115" s="249"/>
      <c r="C115" s="250"/>
      <c r="D115" s="251" t="s">
        <v>306</v>
      </c>
      <c r="E115" s="252" t="s">
        <v>21</v>
      </c>
      <c r="F115" s="253" t="s">
        <v>1246</v>
      </c>
      <c r="G115" s="250"/>
      <c r="H115" s="254">
        <v>100</v>
      </c>
      <c r="I115" s="255"/>
      <c r="J115" s="250"/>
      <c r="K115" s="250"/>
      <c r="L115" s="256"/>
      <c r="M115" s="257"/>
      <c r="N115" s="258"/>
      <c r="O115" s="258"/>
      <c r="P115" s="258"/>
      <c r="Q115" s="258"/>
      <c r="R115" s="258"/>
      <c r="S115" s="258"/>
      <c r="T115" s="259"/>
      <c r="AT115" s="260" t="s">
        <v>306</v>
      </c>
      <c r="AU115" s="260" t="s">
        <v>16</v>
      </c>
      <c r="AV115" s="12" t="s">
        <v>78</v>
      </c>
      <c r="AW115" s="12" t="s">
        <v>33</v>
      </c>
      <c r="AX115" s="12" t="s">
        <v>70</v>
      </c>
      <c r="AY115" s="260" t="s">
        <v>298</v>
      </c>
    </row>
    <row r="116" s="13" customFormat="1">
      <c r="B116" s="261"/>
      <c r="C116" s="262"/>
      <c r="D116" s="251" t="s">
        <v>306</v>
      </c>
      <c r="E116" s="263" t="s">
        <v>21</v>
      </c>
      <c r="F116" s="264" t="s">
        <v>2796</v>
      </c>
      <c r="G116" s="262"/>
      <c r="H116" s="263" t="s">
        <v>21</v>
      </c>
      <c r="I116" s="265"/>
      <c r="J116" s="262"/>
      <c r="K116" s="262"/>
      <c r="L116" s="266"/>
      <c r="M116" s="267"/>
      <c r="N116" s="268"/>
      <c r="O116" s="268"/>
      <c r="P116" s="268"/>
      <c r="Q116" s="268"/>
      <c r="R116" s="268"/>
      <c r="S116" s="268"/>
      <c r="T116" s="269"/>
      <c r="AT116" s="270" t="s">
        <v>306</v>
      </c>
      <c r="AU116" s="270" t="s">
        <v>16</v>
      </c>
      <c r="AV116" s="13" t="s">
        <v>16</v>
      </c>
      <c r="AW116" s="13" t="s">
        <v>33</v>
      </c>
      <c r="AX116" s="13" t="s">
        <v>70</v>
      </c>
      <c r="AY116" s="270" t="s">
        <v>298</v>
      </c>
    </row>
    <row r="117" s="12" customFormat="1">
      <c r="B117" s="249"/>
      <c r="C117" s="250"/>
      <c r="D117" s="251" t="s">
        <v>306</v>
      </c>
      <c r="E117" s="252" t="s">
        <v>21</v>
      </c>
      <c r="F117" s="253" t="s">
        <v>2307</v>
      </c>
      <c r="G117" s="250"/>
      <c r="H117" s="254">
        <v>125</v>
      </c>
      <c r="I117" s="255"/>
      <c r="J117" s="250"/>
      <c r="K117" s="250"/>
      <c r="L117" s="256"/>
      <c r="M117" s="257"/>
      <c r="N117" s="258"/>
      <c r="O117" s="258"/>
      <c r="P117" s="258"/>
      <c r="Q117" s="258"/>
      <c r="R117" s="258"/>
      <c r="S117" s="258"/>
      <c r="T117" s="259"/>
      <c r="AT117" s="260" t="s">
        <v>306</v>
      </c>
      <c r="AU117" s="260" t="s">
        <v>16</v>
      </c>
      <c r="AV117" s="12" t="s">
        <v>78</v>
      </c>
      <c r="AW117" s="12" t="s">
        <v>33</v>
      </c>
      <c r="AX117" s="12" t="s">
        <v>70</v>
      </c>
      <c r="AY117" s="260" t="s">
        <v>298</v>
      </c>
    </row>
    <row r="118" s="13" customFormat="1">
      <c r="B118" s="261"/>
      <c r="C118" s="262"/>
      <c r="D118" s="251" t="s">
        <v>306</v>
      </c>
      <c r="E118" s="263" t="s">
        <v>21</v>
      </c>
      <c r="F118" s="264" t="s">
        <v>2797</v>
      </c>
      <c r="G118" s="262"/>
      <c r="H118" s="263" t="s">
        <v>21</v>
      </c>
      <c r="I118" s="265"/>
      <c r="J118" s="262"/>
      <c r="K118" s="262"/>
      <c r="L118" s="266"/>
      <c r="M118" s="267"/>
      <c r="N118" s="268"/>
      <c r="O118" s="268"/>
      <c r="P118" s="268"/>
      <c r="Q118" s="268"/>
      <c r="R118" s="268"/>
      <c r="S118" s="268"/>
      <c r="T118" s="269"/>
      <c r="AT118" s="270" t="s">
        <v>306</v>
      </c>
      <c r="AU118" s="270" t="s">
        <v>16</v>
      </c>
      <c r="AV118" s="13" t="s">
        <v>16</v>
      </c>
      <c r="AW118" s="13" t="s">
        <v>33</v>
      </c>
      <c r="AX118" s="13" t="s">
        <v>70</v>
      </c>
      <c r="AY118" s="270" t="s">
        <v>298</v>
      </c>
    </row>
    <row r="119" s="12" customFormat="1">
      <c r="B119" s="249"/>
      <c r="C119" s="250"/>
      <c r="D119" s="251" t="s">
        <v>306</v>
      </c>
      <c r="E119" s="252" t="s">
        <v>21</v>
      </c>
      <c r="F119" s="253" t="s">
        <v>2798</v>
      </c>
      <c r="G119" s="250"/>
      <c r="H119" s="254">
        <v>200</v>
      </c>
      <c r="I119" s="255"/>
      <c r="J119" s="250"/>
      <c r="K119" s="250"/>
      <c r="L119" s="256"/>
      <c r="M119" s="257"/>
      <c r="N119" s="258"/>
      <c r="O119" s="258"/>
      <c r="P119" s="258"/>
      <c r="Q119" s="258"/>
      <c r="R119" s="258"/>
      <c r="S119" s="258"/>
      <c r="T119" s="259"/>
      <c r="AT119" s="260" t="s">
        <v>306</v>
      </c>
      <c r="AU119" s="260" t="s">
        <v>16</v>
      </c>
      <c r="AV119" s="12" t="s">
        <v>78</v>
      </c>
      <c r="AW119" s="12" t="s">
        <v>33</v>
      </c>
      <c r="AX119" s="12" t="s">
        <v>70</v>
      </c>
      <c r="AY119" s="260" t="s">
        <v>298</v>
      </c>
    </row>
    <row r="120" s="14" customFormat="1">
      <c r="B120" s="271"/>
      <c r="C120" s="272"/>
      <c r="D120" s="251" t="s">
        <v>306</v>
      </c>
      <c r="E120" s="273" t="s">
        <v>21</v>
      </c>
      <c r="F120" s="274" t="s">
        <v>309</v>
      </c>
      <c r="G120" s="272"/>
      <c r="H120" s="275">
        <v>425</v>
      </c>
      <c r="I120" s="276"/>
      <c r="J120" s="272"/>
      <c r="K120" s="272"/>
      <c r="L120" s="277"/>
      <c r="M120" s="278"/>
      <c r="N120" s="279"/>
      <c r="O120" s="279"/>
      <c r="P120" s="279"/>
      <c r="Q120" s="279"/>
      <c r="R120" s="279"/>
      <c r="S120" s="279"/>
      <c r="T120" s="280"/>
      <c r="AT120" s="281" t="s">
        <v>306</v>
      </c>
      <c r="AU120" s="281" t="s">
        <v>16</v>
      </c>
      <c r="AV120" s="14" t="s">
        <v>90</v>
      </c>
      <c r="AW120" s="14" t="s">
        <v>33</v>
      </c>
      <c r="AX120" s="14" t="s">
        <v>16</v>
      </c>
      <c r="AY120" s="281" t="s">
        <v>298</v>
      </c>
    </row>
    <row r="121" s="1" customFormat="1" ht="16.5" customHeight="1">
      <c r="B121" s="46"/>
      <c r="C121" s="284" t="s">
        <v>338</v>
      </c>
      <c r="D121" s="284" t="s">
        <v>333</v>
      </c>
      <c r="E121" s="285" t="s">
        <v>2799</v>
      </c>
      <c r="F121" s="286" t="s">
        <v>2800</v>
      </c>
      <c r="G121" s="287" t="s">
        <v>1954</v>
      </c>
      <c r="H121" s="288">
        <v>429.89999999999998</v>
      </c>
      <c r="I121" s="289"/>
      <c r="J121" s="290">
        <f>ROUND(I121*H121,2)</f>
        <v>0</v>
      </c>
      <c r="K121" s="286" t="s">
        <v>403</v>
      </c>
      <c r="L121" s="291"/>
      <c r="M121" s="292" t="s">
        <v>21</v>
      </c>
      <c r="N121" s="293" t="s">
        <v>41</v>
      </c>
      <c r="O121" s="47"/>
      <c r="P121" s="246">
        <f>O121*H121</f>
        <v>0</v>
      </c>
      <c r="Q121" s="246">
        <v>0</v>
      </c>
      <c r="R121" s="246">
        <f>Q121*H121</f>
        <v>0</v>
      </c>
      <c r="S121" s="246">
        <v>0</v>
      </c>
      <c r="T121" s="247">
        <f>S121*H121</f>
        <v>0</v>
      </c>
      <c r="AR121" s="24" t="s">
        <v>336</v>
      </c>
      <c r="AT121" s="24" t="s">
        <v>333</v>
      </c>
      <c r="AU121" s="24" t="s">
        <v>16</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90</v>
      </c>
      <c r="BM121" s="24" t="s">
        <v>2801</v>
      </c>
    </row>
    <row r="122" s="13" customFormat="1">
      <c r="B122" s="261"/>
      <c r="C122" s="262"/>
      <c r="D122" s="251" t="s">
        <v>306</v>
      </c>
      <c r="E122" s="263" t="s">
        <v>21</v>
      </c>
      <c r="F122" s="264" t="s">
        <v>2802</v>
      </c>
      <c r="G122" s="262"/>
      <c r="H122" s="263" t="s">
        <v>21</v>
      </c>
      <c r="I122" s="265"/>
      <c r="J122" s="262"/>
      <c r="K122" s="262"/>
      <c r="L122" s="266"/>
      <c r="M122" s="267"/>
      <c r="N122" s="268"/>
      <c r="O122" s="268"/>
      <c r="P122" s="268"/>
      <c r="Q122" s="268"/>
      <c r="R122" s="268"/>
      <c r="S122" s="268"/>
      <c r="T122" s="269"/>
      <c r="AT122" s="270" t="s">
        <v>306</v>
      </c>
      <c r="AU122" s="270" t="s">
        <v>16</v>
      </c>
      <c r="AV122" s="13" t="s">
        <v>16</v>
      </c>
      <c r="AW122" s="13" t="s">
        <v>33</v>
      </c>
      <c r="AX122" s="13" t="s">
        <v>70</v>
      </c>
      <c r="AY122" s="270" t="s">
        <v>298</v>
      </c>
    </row>
    <row r="123" s="12" customFormat="1">
      <c r="B123" s="249"/>
      <c r="C123" s="250"/>
      <c r="D123" s="251" t="s">
        <v>306</v>
      </c>
      <c r="E123" s="252" t="s">
        <v>21</v>
      </c>
      <c r="F123" s="253" t="s">
        <v>2803</v>
      </c>
      <c r="G123" s="250"/>
      <c r="H123" s="254">
        <v>13.4</v>
      </c>
      <c r="I123" s="255"/>
      <c r="J123" s="250"/>
      <c r="K123" s="250"/>
      <c r="L123" s="256"/>
      <c r="M123" s="257"/>
      <c r="N123" s="258"/>
      <c r="O123" s="258"/>
      <c r="P123" s="258"/>
      <c r="Q123" s="258"/>
      <c r="R123" s="258"/>
      <c r="S123" s="258"/>
      <c r="T123" s="259"/>
      <c r="AT123" s="260" t="s">
        <v>306</v>
      </c>
      <c r="AU123" s="260" t="s">
        <v>16</v>
      </c>
      <c r="AV123" s="12" t="s">
        <v>78</v>
      </c>
      <c r="AW123" s="12" t="s">
        <v>33</v>
      </c>
      <c r="AX123" s="12" t="s">
        <v>70</v>
      </c>
      <c r="AY123" s="260" t="s">
        <v>298</v>
      </c>
    </row>
    <row r="124" s="13" customFormat="1">
      <c r="B124" s="261"/>
      <c r="C124" s="262"/>
      <c r="D124" s="251" t="s">
        <v>306</v>
      </c>
      <c r="E124" s="263" t="s">
        <v>21</v>
      </c>
      <c r="F124" s="264" t="s">
        <v>2797</v>
      </c>
      <c r="G124" s="262"/>
      <c r="H124" s="263" t="s">
        <v>21</v>
      </c>
      <c r="I124" s="265"/>
      <c r="J124" s="262"/>
      <c r="K124" s="262"/>
      <c r="L124" s="266"/>
      <c r="M124" s="267"/>
      <c r="N124" s="268"/>
      <c r="O124" s="268"/>
      <c r="P124" s="268"/>
      <c r="Q124" s="268"/>
      <c r="R124" s="268"/>
      <c r="S124" s="268"/>
      <c r="T124" s="269"/>
      <c r="AT124" s="270" t="s">
        <v>306</v>
      </c>
      <c r="AU124" s="270" t="s">
        <v>16</v>
      </c>
      <c r="AV124" s="13" t="s">
        <v>16</v>
      </c>
      <c r="AW124" s="13" t="s">
        <v>33</v>
      </c>
      <c r="AX124" s="13" t="s">
        <v>70</v>
      </c>
      <c r="AY124" s="270" t="s">
        <v>298</v>
      </c>
    </row>
    <row r="125" s="12" customFormat="1">
      <c r="B125" s="249"/>
      <c r="C125" s="250"/>
      <c r="D125" s="251" t="s">
        <v>306</v>
      </c>
      <c r="E125" s="252" t="s">
        <v>21</v>
      </c>
      <c r="F125" s="253" t="s">
        <v>2804</v>
      </c>
      <c r="G125" s="250"/>
      <c r="H125" s="254">
        <v>234</v>
      </c>
      <c r="I125" s="255"/>
      <c r="J125" s="250"/>
      <c r="K125" s="250"/>
      <c r="L125" s="256"/>
      <c r="M125" s="257"/>
      <c r="N125" s="258"/>
      <c r="O125" s="258"/>
      <c r="P125" s="258"/>
      <c r="Q125" s="258"/>
      <c r="R125" s="258"/>
      <c r="S125" s="258"/>
      <c r="T125" s="259"/>
      <c r="AT125" s="260" t="s">
        <v>306</v>
      </c>
      <c r="AU125" s="260" t="s">
        <v>16</v>
      </c>
      <c r="AV125" s="12" t="s">
        <v>78</v>
      </c>
      <c r="AW125" s="12" t="s">
        <v>33</v>
      </c>
      <c r="AX125" s="12" t="s">
        <v>70</v>
      </c>
      <c r="AY125" s="260" t="s">
        <v>298</v>
      </c>
    </row>
    <row r="126" s="13" customFormat="1">
      <c r="B126" s="261"/>
      <c r="C126" s="262"/>
      <c r="D126" s="251" t="s">
        <v>306</v>
      </c>
      <c r="E126" s="263" t="s">
        <v>21</v>
      </c>
      <c r="F126" s="264" t="s">
        <v>2805</v>
      </c>
      <c r="G126" s="262"/>
      <c r="H126" s="263" t="s">
        <v>21</v>
      </c>
      <c r="I126" s="265"/>
      <c r="J126" s="262"/>
      <c r="K126" s="262"/>
      <c r="L126" s="266"/>
      <c r="M126" s="267"/>
      <c r="N126" s="268"/>
      <c r="O126" s="268"/>
      <c r="P126" s="268"/>
      <c r="Q126" s="268"/>
      <c r="R126" s="268"/>
      <c r="S126" s="268"/>
      <c r="T126" s="269"/>
      <c r="AT126" s="270" t="s">
        <v>306</v>
      </c>
      <c r="AU126" s="270" t="s">
        <v>16</v>
      </c>
      <c r="AV126" s="13" t="s">
        <v>16</v>
      </c>
      <c r="AW126" s="13" t="s">
        <v>33</v>
      </c>
      <c r="AX126" s="13" t="s">
        <v>70</v>
      </c>
      <c r="AY126" s="270" t="s">
        <v>298</v>
      </c>
    </row>
    <row r="127" s="12" customFormat="1">
      <c r="B127" s="249"/>
      <c r="C127" s="250"/>
      <c r="D127" s="251" t="s">
        <v>306</v>
      </c>
      <c r="E127" s="252" t="s">
        <v>21</v>
      </c>
      <c r="F127" s="253" t="s">
        <v>2806</v>
      </c>
      <c r="G127" s="250"/>
      <c r="H127" s="254">
        <v>182.5</v>
      </c>
      <c r="I127" s="255"/>
      <c r="J127" s="250"/>
      <c r="K127" s="250"/>
      <c r="L127" s="256"/>
      <c r="M127" s="257"/>
      <c r="N127" s="258"/>
      <c r="O127" s="258"/>
      <c r="P127" s="258"/>
      <c r="Q127" s="258"/>
      <c r="R127" s="258"/>
      <c r="S127" s="258"/>
      <c r="T127" s="259"/>
      <c r="AT127" s="260" t="s">
        <v>306</v>
      </c>
      <c r="AU127" s="260" t="s">
        <v>16</v>
      </c>
      <c r="AV127" s="12" t="s">
        <v>78</v>
      </c>
      <c r="AW127" s="12" t="s">
        <v>33</v>
      </c>
      <c r="AX127" s="12" t="s">
        <v>70</v>
      </c>
      <c r="AY127" s="260" t="s">
        <v>298</v>
      </c>
    </row>
    <row r="128" s="14" customFormat="1">
      <c r="B128" s="271"/>
      <c r="C128" s="272"/>
      <c r="D128" s="251" t="s">
        <v>306</v>
      </c>
      <c r="E128" s="273" t="s">
        <v>21</v>
      </c>
      <c r="F128" s="274" t="s">
        <v>309</v>
      </c>
      <c r="G128" s="272"/>
      <c r="H128" s="275">
        <v>429.89999999999998</v>
      </c>
      <c r="I128" s="276"/>
      <c r="J128" s="272"/>
      <c r="K128" s="272"/>
      <c r="L128" s="277"/>
      <c r="M128" s="278"/>
      <c r="N128" s="279"/>
      <c r="O128" s="279"/>
      <c r="P128" s="279"/>
      <c r="Q128" s="279"/>
      <c r="R128" s="279"/>
      <c r="S128" s="279"/>
      <c r="T128" s="280"/>
      <c r="AT128" s="281" t="s">
        <v>306</v>
      </c>
      <c r="AU128" s="281" t="s">
        <v>16</v>
      </c>
      <c r="AV128" s="14" t="s">
        <v>90</v>
      </c>
      <c r="AW128" s="14" t="s">
        <v>33</v>
      </c>
      <c r="AX128" s="14" t="s">
        <v>16</v>
      </c>
      <c r="AY128" s="281" t="s">
        <v>298</v>
      </c>
    </row>
    <row r="129" s="1" customFormat="1" ht="16.5" customHeight="1">
      <c r="B129" s="46"/>
      <c r="C129" s="284" t="s">
        <v>336</v>
      </c>
      <c r="D129" s="284" t="s">
        <v>333</v>
      </c>
      <c r="E129" s="285" t="s">
        <v>2807</v>
      </c>
      <c r="F129" s="286" t="s">
        <v>2808</v>
      </c>
      <c r="G129" s="287" t="s">
        <v>1954</v>
      </c>
      <c r="H129" s="288">
        <v>20</v>
      </c>
      <c r="I129" s="289"/>
      <c r="J129" s="290">
        <f>ROUND(I129*H129,2)</f>
        <v>0</v>
      </c>
      <c r="K129" s="286" t="s">
        <v>403</v>
      </c>
      <c r="L129" s="291"/>
      <c r="M129" s="292" t="s">
        <v>21</v>
      </c>
      <c r="N129" s="293" t="s">
        <v>41</v>
      </c>
      <c r="O129" s="47"/>
      <c r="P129" s="246">
        <f>O129*H129</f>
        <v>0</v>
      </c>
      <c r="Q129" s="246">
        <v>0</v>
      </c>
      <c r="R129" s="246">
        <f>Q129*H129</f>
        <v>0</v>
      </c>
      <c r="S129" s="246">
        <v>0</v>
      </c>
      <c r="T129" s="247">
        <f>S129*H129</f>
        <v>0</v>
      </c>
      <c r="AR129" s="24" t="s">
        <v>336</v>
      </c>
      <c r="AT129" s="24" t="s">
        <v>333</v>
      </c>
      <c r="AU129" s="24" t="s">
        <v>16</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90</v>
      </c>
      <c r="BM129" s="24" t="s">
        <v>2809</v>
      </c>
    </row>
    <row r="130" s="1" customFormat="1" ht="16.5" customHeight="1">
      <c r="B130" s="46"/>
      <c r="C130" s="284" t="s">
        <v>346</v>
      </c>
      <c r="D130" s="284" t="s">
        <v>333</v>
      </c>
      <c r="E130" s="285" t="s">
        <v>2810</v>
      </c>
      <c r="F130" s="286" t="s">
        <v>2811</v>
      </c>
      <c r="G130" s="287" t="s">
        <v>341</v>
      </c>
      <c r="H130" s="288">
        <v>364</v>
      </c>
      <c r="I130" s="289"/>
      <c r="J130" s="290">
        <f>ROUND(I130*H130,2)</f>
        <v>0</v>
      </c>
      <c r="K130" s="286" t="s">
        <v>403</v>
      </c>
      <c r="L130" s="291"/>
      <c r="M130" s="292" t="s">
        <v>21</v>
      </c>
      <c r="N130" s="293" t="s">
        <v>41</v>
      </c>
      <c r="O130" s="47"/>
      <c r="P130" s="246">
        <f>O130*H130</f>
        <v>0</v>
      </c>
      <c r="Q130" s="246">
        <v>0.51000000000000001</v>
      </c>
      <c r="R130" s="246">
        <f>Q130*H130</f>
        <v>185.64000000000002</v>
      </c>
      <c r="S130" s="246">
        <v>0</v>
      </c>
      <c r="T130" s="247">
        <f>S130*H130</f>
        <v>0</v>
      </c>
      <c r="AR130" s="24" t="s">
        <v>336</v>
      </c>
      <c r="AT130" s="24" t="s">
        <v>333</v>
      </c>
      <c r="AU130" s="24" t="s">
        <v>16</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90</v>
      </c>
      <c r="BM130" s="24" t="s">
        <v>2812</v>
      </c>
    </row>
    <row r="131" s="13" customFormat="1">
      <c r="B131" s="261"/>
      <c r="C131" s="262"/>
      <c r="D131" s="251" t="s">
        <v>306</v>
      </c>
      <c r="E131" s="263" t="s">
        <v>21</v>
      </c>
      <c r="F131" s="264" t="s">
        <v>2774</v>
      </c>
      <c r="G131" s="262"/>
      <c r="H131" s="263" t="s">
        <v>21</v>
      </c>
      <c r="I131" s="265"/>
      <c r="J131" s="262"/>
      <c r="K131" s="262"/>
      <c r="L131" s="266"/>
      <c r="M131" s="267"/>
      <c r="N131" s="268"/>
      <c r="O131" s="268"/>
      <c r="P131" s="268"/>
      <c r="Q131" s="268"/>
      <c r="R131" s="268"/>
      <c r="S131" s="268"/>
      <c r="T131" s="269"/>
      <c r="AT131" s="270" t="s">
        <v>306</v>
      </c>
      <c r="AU131" s="270" t="s">
        <v>16</v>
      </c>
      <c r="AV131" s="13" t="s">
        <v>16</v>
      </c>
      <c r="AW131" s="13" t="s">
        <v>33</v>
      </c>
      <c r="AX131" s="13" t="s">
        <v>70</v>
      </c>
      <c r="AY131" s="270" t="s">
        <v>298</v>
      </c>
    </row>
    <row r="132" s="12" customFormat="1">
      <c r="B132" s="249"/>
      <c r="C132" s="250"/>
      <c r="D132" s="251" t="s">
        <v>306</v>
      </c>
      <c r="E132" s="252" t="s">
        <v>21</v>
      </c>
      <c r="F132" s="253" t="s">
        <v>1110</v>
      </c>
      <c r="G132" s="250"/>
      <c r="H132" s="254">
        <v>66</v>
      </c>
      <c r="I132" s="255"/>
      <c r="J132" s="250"/>
      <c r="K132" s="250"/>
      <c r="L132" s="256"/>
      <c r="M132" s="257"/>
      <c r="N132" s="258"/>
      <c r="O132" s="258"/>
      <c r="P132" s="258"/>
      <c r="Q132" s="258"/>
      <c r="R132" s="258"/>
      <c r="S132" s="258"/>
      <c r="T132" s="259"/>
      <c r="AT132" s="260" t="s">
        <v>306</v>
      </c>
      <c r="AU132" s="260" t="s">
        <v>16</v>
      </c>
      <c r="AV132" s="12" t="s">
        <v>78</v>
      </c>
      <c r="AW132" s="12" t="s">
        <v>33</v>
      </c>
      <c r="AX132" s="12" t="s">
        <v>70</v>
      </c>
      <c r="AY132" s="260" t="s">
        <v>298</v>
      </c>
    </row>
    <row r="133" s="13" customFormat="1">
      <c r="B133" s="261"/>
      <c r="C133" s="262"/>
      <c r="D133" s="251" t="s">
        <v>306</v>
      </c>
      <c r="E133" s="263" t="s">
        <v>21</v>
      </c>
      <c r="F133" s="264" t="s">
        <v>2775</v>
      </c>
      <c r="G133" s="262"/>
      <c r="H133" s="263" t="s">
        <v>21</v>
      </c>
      <c r="I133" s="265"/>
      <c r="J133" s="262"/>
      <c r="K133" s="262"/>
      <c r="L133" s="266"/>
      <c r="M133" s="267"/>
      <c r="N133" s="268"/>
      <c r="O133" s="268"/>
      <c r="P133" s="268"/>
      <c r="Q133" s="268"/>
      <c r="R133" s="268"/>
      <c r="S133" s="268"/>
      <c r="T133" s="269"/>
      <c r="AT133" s="270" t="s">
        <v>306</v>
      </c>
      <c r="AU133" s="270" t="s">
        <v>16</v>
      </c>
      <c r="AV133" s="13" t="s">
        <v>16</v>
      </c>
      <c r="AW133" s="13" t="s">
        <v>33</v>
      </c>
      <c r="AX133" s="13" t="s">
        <v>70</v>
      </c>
      <c r="AY133" s="270" t="s">
        <v>298</v>
      </c>
    </row>
    <row r="134" s="12" customFormat="1">
      <c r="B134" s="249"/>
      <c r="C134" s="250"/>
      <c r="D134" s="251" t="s">
        <v>306</v>
      </c>
      <c r="E134" s="252" t="s">
        <v>21</v>
      </c>
      <c r="F134" s="253" t="s">
        <v>2813</v>
      </c>
      <c r="G134" s="250"/>
      <c r="H134" s="254">
        <v>298</v>
      </c>
      <c r="I134" s="255"/>
      <c r="J134" s="250"/>
      <c r="K134" s="250"/>
      <c r="L134" s="256"/>
      <c r="M134" s="257"/>
      <c r="N134" s="258"/>
      <c r="O134" s="258"/>
      <c r="P134" s="258"/>
      <c r="Q134" s="258"/>
      <c r="R134" s="258"/>
      <c r="S134" s="258"/>
      <c r="T134" s="259"/>
      <c r="AT134" s="260" t="s">
        <v>306</v>
      </c>
      <c r="AU134" s="260" t="s">
        <v>16</v>
      </c>
      <c r="AV134" s="12" t="s">
        <v>78</v>
      </c>
      <c r="AW134" s="12" t="s">
        <v>33</v>
      </c>
      <c r="AX134" s="12" t="s">
        <v>70</v>
      </c>
      <c r="AY134" s="260" t="s">
        <v>298</v>
      </c>
    </row>
    <row r="135" s="14" customFormat="1">
      <c r="B135" s="271"/>
      <c r="C135" s="272"/>
      <c r="D135" s="251" t="s">
        <v>306</v>
      </c>
      <c r="E135" s="273" t="s">
        <v>21</v>
      </c>
      <c r="F135" s="274" t="s">
        <v>309</v>
      </c>
      <c r="G135" s="272"/>
      <c r="H135" s="275">
        <v>364</v>
      </c>
      <c r="I135" s="276"/>
      <c r="J135" s="272"/>
      <c r="K135" s="272"/>
      <c r="L135" s="277"/>
      <c r="M135" s="278"/>
      <c r="N135" s="279"/>
      <c r="O135" s="279"/>
      <c r="P135" s="279"/>
      <c r="Q135" s="279"/>
      <c r="R135" s="279"/>
      <c r="S135" s="279"/>
      <c r="T135" s="280"/>
      <c r="AT135" s="281" t="s">
        <v>306</v>
      </c>
      <c r="AU135" s="281" t="s">
        <v>16</v>
      </c>
      <c r="AV135" s="14" t="s">
        <v>90</v>
      </c>
      <c r="AW135" s="14" t="s">
        <v>33</v>
      </c>
      <c r="AX135" s="14" t="s">
        <v>16</v>
      </c>
      <c r="AY135" s="281" t="s">
        <v>298</v>
      </c>
    </row>
    <row r="136" s="1" customFormat="1" ht="16.5" customHeight="1">
      <c r="B136" s="46"/>
      <c r="C136" s="284" t="s">
        <v>350</v>
      </c>
      <c r="D136" s="284" t="s">
        <v>333</v>
      </c>
      <c r="E136" s="285" t="s">
        <v>2814</v>
      </c>
      <c r="F136" s="286" t="s">
        <v>2815</v>
      </c>
      <c r="G136" s="287" t="s">
        <v>303</v>
      </c>
      <c r="H136" s="288">
        <v>31.719999999999999</v>
      </c>
      <c r="I136" s="289"/>
      <c r="J136" s="290">
        <f>ROUND(I136*H136,2)</f>
        <v>0</v>
      </c>
      <c r="K136" s="286" t="s">
        <v>403</v>
      </c>
      <c r="L136" s="291"/>
      <c r="M136" s="292" t="s">
        <v>21</v>
      </c>
      <c r="N136" s="293" t="s">
        <v>41</v>
      </c>
      <c r="O136" s="47"/>
      <c r="P136" s="246">
        <f>O136*H136</f>
        <v>0</v>
      </c>
      <c r="Q136" s="246">
        <v>2.234</v>
      </c>
      <c r="R136" s="246">
        <f>Q136*H136</f>
        <v>70.862479999999991</v>
      </c>
      <c r="S136" s="246">
        <v>0</v>
      </c>
      <c r="T136" s="247">
        <f>S136*H136</f>
        <v>0</v>
      </c>
      <c r="AR136" s="24" t="s">
        <v>336</v>
      </c>
      <c r="AT136" s="24" t="s">
        <v>333</v>
      </c>
      <c r="AU136" s="24" t="s">
        <v>16</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90</v>
      </c>
      <c r="BM136" s="24" t="s">
        <v>2816</v>
      </c>
    </row>
    <row r="137" s="13" customFormat="1">
      <c r="B137" s="261"/>
      <c r="C137" s="262"/>
      <c r="D137" s="251" t="s">
        <v>306</v>
      </c>
      <c r="E137" s="263" t="s">
        <v>21</v>
      </c>
      <c r="F137" s="264" t="s">
        <v>2817</v>
      </c>
      <c r="G137" s="262"/>
      <c r="H137" s="263" t="s">
        <v>21</v>
      </c>
      <c r="I137" s="265"/>
      <c r="J137" s="262"/>
      <c r="K137" s="262"/>
      <c r="L137" s="266"/>
      <c r="M137" s="267"/>
      <c r="N137" s="268"/>
      <c r="O137" s="268"/>
      <c r="P137" s="268"/>
      <c r="Q137" s="268"/>
      <c r="R137" s="268"/>
      <c r="S137" s="268"/>
      <c r="T137" s="269"/>
      <c r="AT137" s="270" t="s">
        <v>306</v>
      </c>
      <c r="AU137" s="270" t="s">
        <v>16</v>
      </c>
      <c r="AV137" s="13" t="s">
        <v>16</v>
      </c>
      <c r="AW137" s="13" t="s">
        <v>33</v>
      </c>
      <c r="AX137" s="13" t="s">
        <v>70</v>
      </c>
      <c r="AY137" s="270" t="s">
        <v>298</v>
      </c>
    </row>
    <row r="138" s="12" customFormat="1">
      <c r="B138" s="249"/>
      <c r="C138" s="250"/>
      <c r="D138" s="251" t="s">
        <v>306</v>
      </c>
      <c r="E138" s="252" t="s">
        <v>21</v>
      </c>
      <c r="F138" s="253" t="s">
        <v>2818</v>
      </c>
      <c r="G138" s="250"/>
      <c r="H138" s="254">
        <v>17</v>
      </c>
      <c r="I138" s="255"/>
      <c r="J138" s="250"/>
      <c r="K138" s="250"/>
      <c r="L138" s="256"/>
      <c r="M138" s="257"/>
      <c r="N138" s="258"/>
      <c r="O138" s="258"/>
      <c r="P138" s="258"/>
      <c r="Q138" s="258"/>
      <c r="R138" s="258"/>
      <c r="S138" s="258"/>
      <c r="T138" s="259"/>
      <c r="AT138" s="260" t="s">
        <v>306</v>
      </c>
      <c r="AU138" s="260" t="s">
        <v>16</v>
      </c>
      <c r="AV138" s="12" t="s">
        <v>78</v>
      </c>
      <c r="AW138" s="12" t="s">
        <v>33</v>
      </c>
      <c r="AX138" s="12" t="s">
        <v>70</v>
      </c>
      <c r="AY138" s="260" t="s">
        <v>298</v>
      </c>
    </row>
    <row r="139" s="13" customFormat="1">
      <c r="B139" s="261"/>
      <c r="C139" s="262"/>
      <c r="D139" s="251" t="s">
        <v>306</v>
      </c>
      <c r="E139" s="263" t="s">
        <v>21</v>
      </c>
      <c r="F139" s="264" t="s">
        <v>2819</v>
      </c>
      <c r="G139" s="262"/>
      <c r="H139" s="263" t="s">
        <v>21</v>
      </c>
      <c r="I139" s="265"/>
      <c r="J139" s="262"/>
      <c r="K139" s="262"/>
      <c r="L139" s="266"/>
      <c r="M139" s="267"/>
      <c r="N139" s="268"/>
      <c r="O139" s="268"/>
      <c r="P139" s="268"/>
      <c r="Q139" s="268"/>
      <c r="R139" s="268"/>
      <c r="S139" s="268"/>
      <c r="T139" s="269"/>
      <c r="AT139" s="270" t="s">
        <v>306</v>
      </c>
      <c r="AU139" s="270" t="s">
        <v>16</v>
      </c>
      <c r="AV139" s="13" t="s">
        <v>16</v>
      </c>
      <c r="AW139" s="13" t="s">
        <v>33</v>
      </c>
      <c r="AX139" s="13" t="s">
        <v>70</v>
      </c>
      <c r="AY139" s="270" t="s">
        <v>298</v>
      </c>
    </row>
    <row r="140" s="12" customFormat="1">
      <c r="B140" s="249"/>
      <c r="C140" s="250"/>
      <c r="D140" s="251" t="s">
        <v>306</v>
      </c>
      <c r="E140" s="252" t="s">
        <v>21</v>
      </c>
      <c r="F140" s="253" t="s">
        <v>2820</v>
      </c>
      <c r="G140" s="250"/>
      <c r="H140" s="254">
        <v>14.720000000000001</v>
      </c>
      <c r="I140" s="255"/>
      <c r="J140" s="250"/>
      <c r="K140" s="250"/>
      <c r="L140" s="256"/>
      <c r="M140" s="257"/>
      <c r="N140" s="258"/>
      <c r="O140" s="258"/>
      <c r="P140" s="258"/>
      <c r="Q140" s="258"/>
      <c r="R140" s="258"/>
      <c r="S140" s="258"/>
      <c r="T140" s="259"/>
      <c r="AT140" s="260" t="s">
        <v>306</v>
      </c>
      <c r="AU140" s="260" t="s">
        <v>16</v>
      </c>
      <c r="AV140" s="12" t="s">
        <v>78</v>
      </c>
      <c r="AW140" s="12" t="s">
        <v>33</v>
      </c>
      <c r="AX140" s="12" t="s">
        <v>70</v>
      </c>
      <c r="AY140" s="260" t="s">
        <v>298</v>
      </c>
    </row>
    <row r="141" s="14" customFormat="1">
      <c r="B141" s="271"/>
      <c r="C141" s="272"/>
      <c r="D141" s="251" t="s">
        <v>306</v>
      </c>
      <c r="E141" s="273" t="s">
        <v>21</v>
      </c>
      <c r="F141" s="274" t="s">
        <v>309</v>
      </c>
      <c r="G141" s="272"/>
      <c r="H141" s="275">
        <v>31.719999999999999</v>
      </c>
      <c r="I141" s="276"/>
      <c r="J141" s="272"/>
      <c r="K141" s="272"/>
      <c r="L141" s="277"/>
      <c r="M141" s="278"/>
      <c r="N141" s="279"/>
      <c r="O141" s="279"/>
      <c r="P141" s="279"/>
      <c r="Q141" s="279"/>
      <c r="R141" s="279"/>
      <c r="S141" s="279"/>
      <c r="T141" s="280"/>
      <c r="AT141" s="281" t="s">
        <v>306</v>
      </c>
      <c r="AU141" s="281" t="s">
        <v>16</v>
      </c>
      <c r="AV141" s="14" t="s">
        <v>90</v>
      </c>
      <c r="AW141" s="14" t="s">
        <v>33</v>
      </c>
      <c r="AX141" s="14" t="s">
        <v>16</v>
      </c>
      <c r="AY141" s="281" t="s">
        <v>298</v>
      </c>
    </row>
    <row r="142" s="1" customFormat="1" ht="25.5" customHeight="1">
      <c r="B142" s="46"/>
      <c r="C142" s="284" t="s">
        <v>354</v>
      </c>
      <c r="D142" s="284" t="s">
        <v>333</v>
      </c>
      <c r="E142" s="285" t="s">
        <v>2821</v>
      </c>
      <c r="F142" s="286" t="s">
        <v>2822</v>
      </c>
      <c r="G142" s="287" t="s">
        <v>303</v>
      </c>
      <c r="H142" s="288">
        <v>3</v>
      </c>
      <c r="I142" s="289"/>
      <c r="J142" s="290">
        <f>ROUND(I142*H142,2)</f>
        <v>0</v>
      </c>
      <c r="K142" s="286" t="s">
        <v>403</v>
      </c>
      <c r="L142" s="291"/>
      <c r="M142" s="292" t="s">
        <v>21</v>
      </c>
      <c r="N142" s="293" t="s">
        <v>41</v>
      </c>
      <c r="O142" s="47"/>
      <c r="P142" s="246">
        <f>O142*H142</f>
        <v>0</v>
      </c>
      <c r="Q142" s="246">
        <v>2.4289999999999998</v>
      </c>
      <c r="R142" s="246">
        <f>Q142*H142</f>
        <v>7.286999999999999</v>
      </c>
      <c r="S142" s="246">
        <v>0</v>
      </c>
      <c r="T142" s="247">
        <f>S142*H142</f>
        <v>0</v>
      </c>
      <c r="AR142" s="24" t="s">
        <v>336</v>
      </c>
      <c r="AT142" s="24" t="s">
        <v>333</v>
      </c>
      <c r="AU142" s="24" t="s">
        <v>16</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90</v>
      </c>
      <c r="BM142" s="24" t="s">
        <v>2823</v>
      </c>
    </row>
    <row r="143" s="13" customFormat="1">
      <c r="B143" s="261"/>
      <c r="C143" s="262"/>
      <c r="D143" s="251" t="s">
        <v>306</v>
      </c>
      <c r="E143" s="263" t="s">
        <v>21</v>
      </c>
      <c r="F143" s="264" t="s">
        <v>2824</v>
      </c>
      <c r="G143" s="262"/>
      <c r="H143" s="263" t="s">
        <v>21</v>
      </c>
      <c r="I143" s="265"/>
      <c r="J143" s="262"/>
      <c r="K143" s="262"/>
      <c r="L143" s="266"/>
      <c r="M143" s="267"/>
      <c r="N143" s="268"/>
      <c r="O143" s="268"/>
      <c r="P143" s="268"/>
      <c r="Q143" s="268"/>
      <c r="R143" s="268"/>
      <c r="S143" s="268"/>
      <c r="T143" s="269"/>
      <c r="AT143" s="270" t="s">
        <v>306</v>
      </c>
      <c r="AU143" s="270" t="s">
        <v>16</v>
      </c>
      <c r="AV143" s="13" t="s">
        <v>16</v>
      </c>
      <c r="AW143" s="13" t="s">
        <v>33</v>
      </c>
      <c r="AX143" s="13" t="s">
        <v>70</v>
      </c>
      <c r="AY143" s="270" t="s">
        <v>298</v>
      </c>
    </row>
    <row r="144" s="12" customFormat="1">
      <c r="B144" s="249"/>
      <c r="C144" s="250"/>
      <c r="D144" s="251" t="s">
        <v>306</v>
      </c>
      <c r="E144" s="252" t="s">
        <v>21</v>
      </c>
      <c r="F144" s="253" t="s">
        <v>85</v>
      </c>
      <c r="G144" s="250"/>
      <c r="H144" s="254">
        <v>3</v>
      </c>
      <c r="I144" s="255"/>
      <c r="J144" s="250"/>
      <c r="K144" s="250"/>
      <c r="L144" s="256"/>
      <c r="M144" s="257"/>
      <c r="N144" s="258"/>
      <c r="O144" s="258"/>
      <c r="P144" s="258"/>
      <c r="Q144" s="258"/>
      <c r="R144" s="258"/>
      <c r="S144" s="258"/>
      <c r="T144" s="259"/>
      <c r="AT144" s="260" t="s">
        <v>306</v>
      </c>
      <c r="AU144" s="260" t="s">
        <v>16</v>
      </c>
      <c r="AV144" s="12" t="s">
        <v>78</v>
      </c>
      <c r="AW144" s="12" t="s">
        <v>33</v>
      </c>
      <c r="AX144" s="12" t="s">
        <v>70</v>
      </c>
      <c r="AY144" s="260" t="s">
        <v>298</v>
      </c>
    </row>
    <row r="145" s="14" customFormat="1">
      <c r="B145" s="271"/>
      <c r="C145" s="272"/>
      <c r="D145" s="251" t="s">
        <v>306</v>
      </c>
      <c r="E145" s="273" t="s">
        <v>21</v>
      </c>
      <c r="F145" s="274" t="s">
        <v>309</v>
      </c>
      <c r="G145" s="272"/>
      <c r="H145" s="275">
        <v>3</v>
      </c>
      <c r="I145" s="276"/>
      <c r="J145" s="272"/>
      <c r="K145" s="272"/>
      <c r="L145" s="277"/>
      <c r="M145" s="278"/>
      <c r="N145" s="279"/>
      <c r="O145" s="279"/>
      <c r="P145" s="279"/>
      <c r="Q145" s="279"/>
      <c r="R145" s="279"/>
      <c r="S145" s="279"/>
      <c r="T145" s="280"/>
      <c r="AT145" s="281" t="s">
        <v>306</v>
      </c>
      <c r="AU145" s="281" t="s">
        <v>16</v>
      </c>
      <c r="AV145" s="14" t="s">
        <v>90</v>
      </c>
      <c r="AW145" s="14" t="s">
        <v>33</v>
      </c>
      <c r="AX145" s="14" t="s">
        <v>16</v>
      </c>
      <c r="AY145" s="281" t="s">
        <v>298</v>
      </c>
    </row>
    <row r="146" s="1" customFormat="1" ht="16.5" customHeight="1">
      <c r="B146" s="46"/>
      <c r="C146" s="284" t="s">
        <v>361</v>
      </c>
      <c r="D146" s="284" t="s">
        <v>333</v>
      </c>
      <c r="E146" s="285" t="s">
        <v>2825</v>
      </c>
      <c r="F146" s="286" t="s">
        <v>2826</v>
      </c>
      <c r="G146" s="287" t="s">
        <v>318</v>
      </c>
      <c r="H146" s="288">
        <v>100.59999999999999</v>
      </c>
      <c r="I146" s="289"/>
      <c r="J146" s="290">
        <f>ROUND(I146*H146,2)</f>
        <v>0</v>
      </c>
      <c r="K146" s="286" t="s">
        <v>21</v>
      </c>
      <c r="L146" s="291"/>
      <c r="M146" s="292" t="s">
        <v>21</v>
      </c>
      <c r="N146" s="293" t="s">
        <v>41</v>
      </c>
      <c r="O146" s="47"/>
      <c r="P146" s="246">
        <f>O146*H146</f>
        <v>0</v>
      </c>
      <c r="Q146" s="246">
        <v>0.13200000000000001</v>
      </c>
      <c r="R146" s="246">
        <f>Q146*H146</f>
        <v>13.279199999999999</v>
      </c>
      <c r="S146" s="246">
        <v>0</v>
      </c>
      <c r="T146" s="247">
        <f>S146*H146</f>
        <v>0</v>
      </c>
      <c r="AR146" s="24" t="s">
        <v>336</v>
      </c>
      <c r="AT146" s="24" t="s">
        <v>333</v>
      </c>
      <c r="AU146" s="24" t="s">
        <v>16</v>
      </c>
      <c r="AY146" s="24" t="s">
        <v>298</v>
      </c>
      <c r="BE146" s="248">
        <f>IF(N146="základní",J146,0)</f>
        <v>0</v>
      </c>
      <c r="BF146" s="248">
        <f>IF(N146="snížená",J146,0)</f>
        <v>0</v>
      </c>
      <c r="BG146" s="248">
        <f>IF(N146="zákl. přenesená",J146,0)</f>
        <v>0</v>
      </c>
      <c r="BH146" s="248">
        <f>IF(N146="sníž. přenesená",J146,0)</f>
        <v>0</v>
      </c>
      <c r="BI146" s="248">
        <f>IF(N146="nulová",J146,0)</f>
        <v>0</v>
      </c>
      <c r="BJ146" s="24" t="s">
        <v>16</v>
      </c>
      <c r="BK146" s="248">
        <f>ROUND(I146*H146,2)</f>
        <v>0</v>
      </c>
      <c r="BL146" s="24" t="s">
        <v>90</v>
      </c>
      <c r="BM146" s="24" t="s">
        <v>2827</v>
      </c>
    </row>
    <row r="147" s="13" customFormat="1">
      <c r="B147" s="261"/>
      <c r="C147" s="262"/>
      <c r="D147" s="251" t="s">
        <v>306</v>
      </c>
      <c r="E147" s="263" t="s">
        <v>21</v>
      </c>
      <c r="F147" s="264" t="s">
        <v>2774</v>
      </c>
      <c r="G147" s="262"/>
      <c r="H147" s="263" t="s">
        <v>21</v>
      </c>
      <c r="I147" s="265"/>
      <c r="J147" s="262"/>
      <c r="K147" s="262"/>
      <c r="L147" s="266"/>
      <c r="M147" s="267"/>
      <c r="N147" s="268"/>
      <c r="O147" s="268"/>
      <c r="P147" s="268"/>
      <c r="Q147" s="268"/>
      <c r="R147" s="268"/>
      <c r="S147" s="268"/>
      <c r="T147" s="269"/>
      <c r="AT147" s="270" t="s">
        <v>306</v>
      </c>
      <c r="AU147" s="270" t="s">
        <v>16</v>
      </c>
      <c r="AV147" s="13" t="s">
        <v>16</v>
      </c>
      <c r="AW147" s="13" t="s">
        <v>33</v>
      </c>
      <c r="AX147" s="13" t="s">
        <v>70</v>
      </c>
      <c r="AY147" s="270" t="s">
        <v>298</v>
      </c>
    </row>
    <row r="148" s="12" customFormat="1">
      <c r="B148" s="249"/>
      <c r="C148" s="250"/>
      <c r="D148" s="251" t="s">
        <v>306</v>
      </c>
      <c r="E148" s="252" t="s">
        <v>21</v>
      </c>
      <c r="F148" s="253" t="s">
        <v>1154</v>
      </c>
      <c r="G148" s="250"/>
      <c r="H148" s="254">
        <v>77</v>
      </c>
      <c r="I148" s="255"/>
      <c r="J148" s="250"/>
      <c r="K148" s="250"/>
      <c r="L148" s="256"/>
      <c r="M148" s="257"/>
      <c r="N148" s="258"/>
      <c r="O148" s="258"/>
      <c r="P148" s="258"/>
      <c r="Q148" s="258"/>
      <c r="R148" s="258"/>
      <c r="S148" s="258"/>
      <c r="T148" s="259"/>
      <c r="AT148" s="260" t="s">
        <v>306</v>
      </c>
      <c r="AU148" s="260" t="s">
        <v>16</v>
      </c>
      <c r="AV148" s="12" t="s">
        <v>78</v>
      </c>
      <c r="AW148" s="12" t="s">
        <v>33</v>
      </c>
      <c r="AX148" s="12" t="s">
        <v>70</v>
      </c>
      <c r="AY148" s="260" t="s">
        <v>298</v>
      </c>
    </row>
    <row r="149" s="13" customFormat="1">
      <c r="B149" s="261"/>
      <c r="C149" s="262"/>
      <c r="D149" s="251" t="s">
        <v>306</v>
      </c>
      <c r="E149" s="263" t="s">
        <v>21</v>
      </c>
      <c r="F149" s="264" t="s">
        <v>2775</v>
      </c>
      <c r="G149" s="262"/>
      <c r="H149" s="263" t="s">
        <v>21</v>
      </c>
      <c r="I149" s="265"/>
      <c r="J149" s="262"/>
      <c r="K149" s="262"/>
      <c r="L149" s="266"/>
      <c r="M149" s="267"/>
      <c r="N149" s="268"/>
      <c r="O149" s="268"/>
      <c r="P149" s="268"/>
      <c r="Q149" s="268"/>
      <c r="R149" s="268"/>
      <c r="S149" s="268"/>
      <c r="T149" s="269"/>
      <c r="AT149" s="270" t="s">
        <v>306</v>
      </c>
      <c r="AU149" s="270" t="s">
        <v>16</v>
      </c>
      <c r="AV149" s="13" t="s">
        <v>16</v>
      </c>
      <c r="AW149" s="13" t="s">
        <v>33</v>
      </c>
      <c r="AX149" s="13" t="s">
        <v>70</v>
      </c>
      <c r="AY149" s="270" t="s">
        <v>298</v>
      </c>
    </row>
    <row r="150" s="12" customFormat="1">
      <c r="B150" s="249"/>
      <c r="C150" s="250"/>
      <c r="D150" s="251" t="s">
        <v>306</v>
      </c>
      <c r="E150" s="252" t="s">
        <v>21</v>
      </c>
      <c r="F150" s="253" t="s">
        <v>2828</v>
      </c>
      <c r="G150" s="250"/>
      <c r="H150" s="254">
        <v>23.600000000000001</v>
      </c>
      <c r="I150" s="255"/>
      <c r="J150" s="250"/>
      <c r="K150" s="250"/>
      <c r="L150" s="256"/>
      <c r="M150" s="257"/>
      <c r="N150" s="258"/>
      <c r="O150" s="258"/>
      <c r="P150" s="258"/>
      <c r="Q150" s="258"/>
      <c r="R150" s="258"/>
      <c r="S150" s="258"/>
      <c r="T150" s="259"/>
      <c r="AT150" s="260" t="s">
        <v>306</v>
      </c>
      <c r="AU150" s="260" t="s">
        <v>16</v>
      </c>
      <c r="AV150" s="12" t="s">
        <v>78</v>
      </c>
      <c r="AW150" s="12" t="s">
        <v>33</v>
      </c>
      <c r="AX150" s="12" t="s">
        <v>70</v>
      </c>
      <c r="AY150" s="260" t="s">
        <v>298</v>
      </c>
    </row>
    <row r="151" s="14" customFormat="1">
      <c r="B151" s="271"/>
      <c r="C151" s="272"/>
      <c r="D151" s="251" t="s">
        <v>306</v>
      </c>
      <c r="E151" s="273" t="s">
        <v>21</v>
      </c>
      <c r="F151" s="274" t="s">
        <v>309</v>
      </c>
      <c r="G151" s="272"/>
      <c r="H151" s="275">
        <v>100.59999999999999</v>
      </c>
      <c r="I151" s="276"/>
      <c r="J151" s="272"/>
      <c r="K151" s="272"/>
      <c r="L151" s="277"/>
      <c r="M151" s="278"/>
      <c r="N151" s="279"/>
      <c r="O151" s="279"/>
      <c r="P151" s="279"/>
      <c r="Q151" s="279"/>
      <c r="R151" s="279"/>
      <c r="S151" s="279"/>
      <c r="T151" s="280"/>
      <c r="AT151" s="281" t="s">
        <v>306</v>
      </c>
      <c r="AU151" s="281" t="s">
        <v>16</v>
      </c>
      <c r="AV151" s="14" t="s">
        <v>90</v>
      </c>
      <c r="AW151" s="14" t="s">
        <v>33</v>
      </c>
      <c r="AX151" s="14" t="s">
        <v>16</v>
      </c>
      <c r="AY151" s="281" t="s">
        <v>298</v>
      </c>
    </row>
    <row r="152" s="1" customFormat="1" ht="16.5" customHeight="1">
      <c r="B152" s="46"/>
      <c r="C152" s="284" t="s">
        <v>366</v>
      </c>
      <c r="D152" s="284" t="s">
        <v>333</v>
      </c>
      <c r="E152" s="285" t="s">
        <v>2829</v>
      </c>
      <c r="F152" s="286" t="s">
        <v>2830</v>
      </c>
      <c r="G152" s="287" t="s">
        <v>341</v>
      </c>
      <c r="H152" s="288">
        <v>612</v>
      </c>
      <c r="I152" s="289"/>
      <c r="J152" s="290">
        <f>ROUND(I152*H152,2)</f>
        <v>0</v>
      </c>
      <c r="K152" s="286" t="s">
        <v>21</v>
      </c>
      <c r="L152" s="291"/>
      <c r="M152" s="292" t="s">
        <v>21</v>
      </c>
      <c r="N152" s="293" t="s">
        <v>41</v>
      </c>
      <c r="O152" s="47"/>
      <c r="P152" s="246">
        <f>O152*H152</f>
        <v>0</v>
      </c>
      <c r="Q152" s="246">
        <v>0.099000000000000005</v>
      </c>
      <c r="R152" s="246">
        <f>Q152*H152</f>
        <v>60.588000000000001</v>
      </c>
      <c r="S152" s="246">
        <v>0</v>
      </c>
      <c r="T152" s="247">
        <f>S152*H152</f>
        <v>0</v>
      </c>
      <c r="AR152" s="24" t="s">
        <v>336</v>
      </c>
      <c r="AT152" s="24" t="s">
        <v>333</v>
      </c>
      <c r="AU152" s="24" t="s">
        <v>16</v>
      </c>
      <c r="AY152" s="24" t="s">
        <v>298</v>
      </c>
      <c r="BE152" s="248">
        <f>IF(N152="základní",J152,0)</f>
        <v>0</v>
      </c>
      <c r="BF152" s="248">
        <f>IF(N152="snížená",J152,0)</f>
        <v>0</v>
      </c>
      <c r="BG152" s="248">
        <f>IF(N152="zákl. přenesená",J152,0)</f>
        <v>0</v>
      </c>
      <c r="BH152" s="248">
        <f>IF(N152="sníž. přenesená",J152,0)</f>
        <v>0</v>
      </c>
      <c r="BI152" s="248">
        <f>IF(N152="nulová",J152,0)</f>
        <v>0</v>
      </c>
      <c r="BJ152" s="24" t="s">
        <v>16</v>
      </c>
      <c r="BK152" s="248">
        <f>ROUND(I152*H152,2)</f>
        <v>0</v>
      </c>
      <c r="BL152" s="24" t="s">
        <v>90</v>
      </c>
      <c r="BM152" s="24" t="s">
        <v>2831</v>
      </c>
    </row>
    <row r="153" s="1" customFormat="1">
      <c r="B153" s="46"/>
      <c r="C153" s="74"/>
      <c r="D153" s="251" t="s">
        <v>320</v>
      </c>
      <c r="E153" s="74"/>
      <c r="F153" s="282" t="s">
        <v>2832</v>
      </c>
      <c r="G153" s="74"/>
      <c r="H153" s="74"/>
      <c r="I153" s="204"/>
      <c r="J153" s="74"/>
      <c r="K153" s="74"/>
      <c r="L153" s="72"/>
      <c r="M153" s="283"/>
      <c r="N153" s="47"/>
      <c r="O153" s="47"/>
      <c r="P153" s="47"/>
      <c r="Q153" s="47"/>
      <c r="R153" s="47"/>
      <c r="S153" s="47"/>
      <c r="T153" s="95"/>
      <c r="AT153" s="24" t="s">
        <v>320</v>
      </c>
      <c r="AU153" s="24" t="s">
        <v>16</v>
      </c>
    </row>
    <row r="154" s="1" customFormat="1" ht="16.5" customHeight="1">
      <c r="B154" s="46"/>
      <c r="C154" s="284" t="s">
        <v>374</v>
      </c>
      <c r="D154" s="284" t="s">
        <v>333</v>
      </c>
      <c r="E154" s="285" t="s">
        <v>2833</v>
      </c>
      <c r="F154" s="286" t="s">
        <v>2834</v>
      </c>
      <c r="G154" s="287" t="s">
        <v>303</v>
      </c>
      <c r="H154" s="288">
        <v>22.5</v>
      </c>
      <c r="I154" s="289"/>
      <c r="J154" s="290">
        <f>ROUND(I154*H154,2)</f>
        <v>0</v>
      </c>
      <c r="K154" s="286" t="s">
        <v>21</v>
      </c>
      <c r="L154" s="291"/>
      <c r="M154" s="292" t="s">
        <v>21</v>
      </c>
      <c r="N154" s="293" t="s">
        <v>41</v>
      </c>
      <c r="O154" s="47"/>
      <c r="P154" s="246">
        <f>O154*H154</f>
        <v>0</v>
      </c>
      <c r="Q154" s="246">
        <v>2.4289999999999998</v>
      </c>
      <c r="R154" s="246">
        <f>Q154*H154</f>
        <v>54.652499999999996</v>
      </c>
      <c r="S154" s="246">
        <v>0</v>
      </c>
      <c r="T154" s="247">
        <f>S154*H154</f>
        <v>0</v>
      </c>
      <c r="AR154" s="24" t="s">
        <v>336</v>
      </c>
      <c r="AT154" s="24" t="s">
        <v>333</v>
      </c>
      <c r="AU154" s="24" t="s">
        <v>16</v>
      </c>
      <c r="AY154" s="24" t="s">
        <v>298</v>
      </c>
      <c r="BE154" s="248">
        <f>IF(N154="základní",J154,0)</f>
        <v>0</v>
      </c>
      <c r="BF154" s="248">
        <f>IF(N154="snížená",J154,0)</f>
        <v>0</v>
      </c>
      <c r="BG154" s="248">
        <f>IF(N154="zákl. přenesená",J154,0)</f>
        <v>0</v>
      </c>
      <c r="BH154" s="248">
        <f>IF(N154="sníž. přenesená",J154,0)</f>
        <v>0</v>
      </c>
      <c r="BI154" s="248">
        <f>IF(N154="nulová",J154,0)</f>
        <v>0</v>
      </c>
      <c r="BJ154" s="24" t="s">
        <v>16</v>
      </c>
      <c r="BK154" s="248">
        <f>ROUND(I154*H154,2)</f>
        <v>0</v>
      </c>
      <c r="BL154" s="24" t="s">
        <v>90</v>
      </c>
      <c r="BM154" s="24" t="s">
        <v>2835</v>
      </c>
    </row>
    <row r="155" s="1" customFormat="1">
      <c r="B155" s="46"/>
      <c r="C155" s="74"/>
      <c r="D155" s="251" t="s">
        <v>320</v>
      </c>
      <c r="E155" s="74"/>
      <c r="F155" s="282" t="s">
        <v>2836</v>
      </c>
      <c r="G155" s="74"/>
      <c r="H155" s="74"/>
      <c r="I155" s="204"/>
      <c r="J155" s="74"/>
      <c r="K155" s="74"/>
      <c r="L155" s="72"/>
      <c r="M155" s="283"/>
      <c r="N155" s="47"/>
      <c r="O155" s="47"/>
      <c r="P155" s="47"/>
      <c r="Q155" s="47"/>
      <c r="R155" s="47"/>
      <c r="S155" s="47"/>
      <c r="T155" s="95"/>
      <c r="AT155" s="24" t="s">
        <v>320</v>
      </c>
      <c r="AU155" s="24" t="s">
        <v>16</v>
      </c>
    </row>
    <row r="156" s="1" customFormat="1" ht="25.5" customHeight="1">
      <c r="B156" s="46"/>
      <c r="C156" s="284" t="s">
        <v>10</v>
      </c>
      <c r="D156" s="284" t="s">
        <v>333</v>
      </c>
      <c r="E156" s="285" t="s">
        <v>2821</v>
      </c>
      <c r="F156" s="286" t="s">
        <v>2822</v>
      </c>
      <c r="G156" s="287" t="s">
        <v>303</v>
      </c>
      <c r="H156" s="288">
        <v>4.4000000000000004</v>
      </c>
      <c r="I156" s="289"/>
      <c r="J156" s="290">
        <f>ROUND(I156*H156,2)</f>
        <v>0</v>
      </c>
      <c r="K156" s="286" t="s">
        <v>403</v>
      </c>
      <c r="L156" s="291"/>
      <c r="M156" s="292" t="s">
        <v>21</v>
      </c>
      <c r="N156" s="293" t="s">
        <v>41</v>
      </c>
      <c r="O156" s="47"/>
      <c r="P156" s="246">
        <f>O156*H156</f>
        <v>0</v>
      </c>
      <c r="Q156" s="246">
        <v>2.4289999999999998</v>
      </c>
      <c r="R156" s="246">
        <f>Q156*H156</f>
        <v>10.6876</v>
      </c>
      <c r="S156" s="246">
        <v>0</v>
      </c>
      <c r="T156" s="247">
        <f>S156*H156</f>
        <v>0</v>
      </c>
      <c r="AR156" s="24" t="s">
        <v>336</v>
      </c>
      <c r="AT156" s="24" t="s">
        <v>333</v>
      </c>
      <c r="AU156" s="24" t="s">
        <v>16</v>
      </c>
      <c r="AY156" s="24" t="s">
        <v>298</v>
      </c>
      <c r="BE156" s="248">
        <f>IF(N156="základní",J156,0)</f>
        <v>0</v>
      </c>
      <c r="BF156" s="248">
        <f>IF(N156="snížená",J156,0)</f>
        <v>0</v>
      </c>
      <c r="BG156" s="248">
        <f>IF(N156="zákl. přenesená",J156,0)</f>
        <v>0</v>
      </c>
      <c r="BH156" s="248">
        <f>IF(N156="sníž. přenesená",J156,0)</f>
        <v>0</v>
      </c>
      <c r="BI156" s="248">
        <f>IF(N156="nulová",J156,0)</f>
        <v>0</v>
      </c>
      <c r="BJ156" s="24" t="s">
        <v>16</v>
      </c>
      <c r="BK156" s="248">
        <f>ROUND(I156*H156,2)</f>
        <v>0</v>
      </c>
      <c r="BL156" s="24" t="s">
        <v>90</v>
      </c>
      <c r="BM156" s="24" t="s">
        <v>2837</v>
      </c>
    </row>
    <row r="157" s="1" customFormat="1">
      <c r="B157" s="46"/>
      <c r="C157" s="74"/>
      <c r="D157" s="251" t="s">
        <v>320</v>
      </c>
      <c r="E157" s="74"/>
      <c r="F157" s="282" t="s">
        <v>2838</v>
      </c>
      <c r="G157" s="74"/>
      <c r="H157" s="74"/>
      <c r="I157" s="204"/>
      <c r="J157" s="74"/>
      <c r="K157" s="74"/>
      <c r="L157" s="72"/>
      <c r="M157" s="283"/>
      <c r="N157" s="47"/>
      <c r="O157" s="47"/>
      <c r="P157" s="47"/>
      <c r="Q157" s="47"/>
      <c r="R157" s="47"/>
      <c r="S157" s="47"/>
      <c r="T157" s="95"/>
      <c r="AT157" s="24" t="s">
        <v>320</v>
      </c>
      <c r="AU157" s="24" t="s">
        <v>16</v>
      </c>
    </row>
    <row r="158" s="1" customFormat="1" ht="16.5" customHeight="1">
      <c r="B158" s="46"/>
      <c r="C158" s="284" t="s">
        <v>381</v>
      </c>
      <c r="D158" s="284" t="s">
        <v>333</v>
      </c>
      <c r="E158" s="285" t="s">
        <v>2839</v>
      </c>
      <c r="F158" s="286" t="s">
        <v>2840</v>
      </c>
      <c r="G158" s="287" t="s">
        <v>2345</v>
      </c>
      <c r="H158" s="288">
        <v>0.80000000000000004</v>
      </c>
      <c r="I158" s="289"/>
      <c r="J158" s="290">
        <f>ROUND(I158*H158,2)</f>
        <v>0</v>
      </c>
      <c r="K158" s="286" t="s">
        <v>21</v>
      </c>
      <c r="L158" s="291"/>
      <c r="M158" s="292" t="s">
        <v>21</v>
      </c>
      <c r="N158" s="293" t="s">
        <v>41</v>
      </c>
      <c r="O158" s="47"/>
      <c r="P158" s="246">
        <f>O158*H158</f>
        <v>0</v>
      </c>
      <c r="Q158" s="246">
        <v>0.129</v>
      </c>
      <c r="R158" s="246">
        <f>Q158*H158</f>
        <v>0.10320000000000001</v>
      </c>
      <c r="S158" s="246">
        <v>0</v>
      </c>
      <c r="T158" s="247">
        <f>S158*H158</f>
        <v>0</v>
      </c>
      <c r="AR158" s="24" t="s">
        <v>336</v>
      </c>
      <c r="AT158" s="24" t="s">
        <v>333</v>
      </c>
      <c r="AU158" s="24" t="s">
        <v>16</v>
      </c>
      <c r="AY158" s="24" t="s">
        <v>298</v>
      </c>
      <c r="BE158" s="248">
        <f>IF(N158="základní",J158,0)</f>
        <v>0</v>
      </c>
      <c r="BF158" s="248">
        <f>IF(N158="snížená",J158,0)</f>
        <v>0</v>
      </c>
      <c r="BG158" s="248">
        <f>IF(N158="zákl. přenesená",J158,0)</f>
        <v>0</v>
      </c>
      <c r="BH158" s="248">
        <f>IF(N158="sníž. přenesená",J158,0)</f>
        <v>0</v>
      </c>
      <c r="BI158" s="248">
        <f>IF(N158="nulová",J158,0)</f>
        <v>0</v>
      </c>
      <c r="BJ158" s="24" t="s">
        <v>16</v>
      </c>
      <c r="BK158" s="248">
        <f>ROUND(I158*H158,2)</f>
        <v>0</v>
      </c>
      <c r="BL158" s="24" t="s">
        <v>90</v>
      </c>
      <c r="BM158" s="24" t="s">
        <v>2841</v>
      </c>
    </row>
    <row r="159" s="1" customFormat="1" ht="16.5" customHeight="1">
      <c r="B159" s="46"/>
      <c r="C159" s="284" t="s">
        <v>385</v>
      </c>
      <c r="D159" s="284" t="s">
        <v>333</v>
      </c>
      <c r="E159" s="285" t="s">
        <v>2842</v>
      </c>
      <c r="F159" s="286" t="s">
        <v>2843</v>
      </c>
      <c r="G159" s="287" t="s">
        <v>341</v>
      </c>
      <c r="H159" s="288">
        <v>11</v>
      </c>
      <c r="I159" s="289"/>
      <c r="J159" s="290">
        <f>ROUND(I159*H159,2)</f>
        <v>0</v>
      </c>
      <c r="K159" s="286" t="s">
        <v>21</v>
      </c>
      <c r="L159" s="291"/>
      <c r="M159" s="292" t="s">
        <v>21</v>
      </c>
      <c r="N159" s="293" t="s">
        <v>41</v>
      </c>
      <c r="O159" s="47"/>
      <c r="P159" s="246">
        <f>O159*H159</f>
        <v>0</v>
      </c>
      <c r="Q159" s="246">
        <v>0.13200000000000001</v>
      </c>
      <c r="R159" s="246">
        <f>Q159*H159</f>
        <v>1.452</v>
      </c>
      <c r="S159" s="246">
        <v>0</v>
      </c>
      <c r="T159" s="247">
        <f>S159*H159</f>
        <v>0</v>
      </c>
      <c r="AR159" s="24" t="s">
        <v>336</v>
      </c>
      <c r="AT159" s="24" t="s">
        <v>333</v>
      </c>
      <c r="AU159" s="24" t="s">
        <v>16</v>
      </c>
      <c r="AY159" s="24" t="s">
        <v>298</v>
      </c>
      <c r="BE159" s="248">
        <f>IF(N159="základní",J159,0)</f>
        <v>0</v>
      </c>
      <c r="BF159" s="248">
        <f>IF(N159="snížená",J159,0)</f>
        <v>0</v>
      </c>
      <c r="BG159" s="248">
        <f>IF(N159="zákl. přenesená",J159,0)</f>
        <v>0</v>
      </c>
      <c r="BH159" s="248">
        <f>IF(N159="sníž. přenesená",J159,0)</f>
        <v>0</v>
      </c>
      <c r="BI159" s="248">
        <f>IF(N159="nulová",J159,0)</f>
        <v>0</v>
      </c>
      <c r="BJ159" s="24" t="s">
        <v>16</v>
      </c>
      <c r="BK159" s="248">
        <f>ROUND(I159*H159,2)</f>
        <v>0</v>
      </c>
      <c r="BL159" s="24" t="s">
        <v>90</v>
      </c>
      <c r="BM159" s="24" t="s">
        <v>2844</v>
      </c>
    </row>
    <row r="160" s="1" customFormat="1" ht="16.5" customHeight="1">
      <c r="B160" s="46"/>
      <c r="C160" s="284" t="s">
        <v>389</v>
      </c>
      <c r="D160" s="284" t="s">
        <v>333</v>
      </c>
      <c r="E160" s="285" t="s">
        <v>2845</v>
      </c>
      <c r="F160" s="286" t="s">
        <v>2846</v>
      </c>
      <c r="G160" s="287" t="s">
        <v>341</v>
      </c>
      <c r="H160" s="288">
        <v>6</v>
      </c>
      <c r="I160" s="289"/>
      <c r="J160" s="290">
        <f>ROUND(I160*H160,2)</f>
        <v>0</v>
      </c>
      <c r="K160" s="286" t="s">
        <v>21</v>
      </c>
      <c r="L160" s="291"/>
      <c r="M160" s="292" t="s">
        <v>21</v>
      </c>
      <c r="N160" s="293" t="s">
        <v>41</v>
      </c>
      <c r="O160" s="47"/>
      <c r="P160" s="246">
        <f>O160*H160</f>
        <v>0</v>
      </c>
      <c r="Q160" s="246">
        <v>0.13200000000000001</v>
      </c>
      <c r="R160" s="246">
        <f>Q160*H160</f>
        <v>0.79200000000000004</v>
      </c>
      <c r="S160" s="246">
        <v>0</v>
      </c>
      <c r="T160" s="247">
        <f>S160*H160</f>
        <v>0</v>
      </c>
      <c r="AR160" s="24" t="s">
        <v>336</v>
      </c>
      <c r="AT160" s="24" t="s">
        <v>333</v>
      </c>
      <c r="AU160" s="24" t="s">
        <v>16</v>
      </c>
      <c r="AY160" s="24" t="s">
        <v>298</v>
      </c>
      <c r="BE160" s="248">
        <f>IF(N160="základní",J160,0)</f>
        <v>0</v>
      </c>
      <c r="BF160" s="248">
        <f>IF(N160="snížená",J160,0)</f>
        <v>0</v>
      </c>
      <c r="BG160" s="248">
        <f>IF(N160="zákl. přenesená",J160,0)</f>
        <v>0</v>
      </c>
      <c r="BH160" s="248">
        <f>IF(N160="sníž. přenesená",J160,0)</f>
        <v>0</v>
      </c>
      <c r="BI160" s="248">
        <f>IF(N160="nulová",J160,0)</f>
        <v>0</v>
      </c>
      <c r="BJ160" s="24" t="s">
        <v>16</v>
      </c>
      <c r="BK160" s="248">
        <f>ROUND(I160*H160,2)</f>
        <v>0</v>
      </c>
      <c r="BL160" s="24" t="s">
        <v>90</v>
      </c>
      <c r="BM160" s="24" t="s">
        <v>2847</v>
      </c>
    </row>
    <row r="161" s="1" customFormat="1" ht="16.5" customHeight="1">
      <c r="B161" s="46"/>
      <c r="C161" s="284" t="s">
        <v>393</v>
      </c>
      <c r="D161" s="284" t="s">
        <v>333</v>
      </c>
      <c r="E161" s="285" t="s">
        <v>2733</v>
      </c>
      <c r="F161" s="286" t="s">
        <v>2734</v>
      </c>
      <c r="G161" s="287" t="s">
        <v>2345</v>
      </c>
      <c r="H161" s="288">
        <v>114.72499999999999</v>
      </c>
      <c r="I161" s="289"/>
      <c r="J161" s="290">
        <f>ROUND(I161*H161,2)</f>
        <v>0</v>
      </c>
      <c r="K161" s="286" t="s">
        <v>403</v>
      </c>
      <c r="L161" s="291"/>
      <c r="M161" s="292" t="s">
        <v>21</v>
      </c>
      <c r="N161" s="293" t="s">
        <v>41</v>
      </c>
      <c r="O161" s="47"/>
      <c r="P161" s="246">
        <f>O161*H161</f>
        <v>0</v>
      </c>
      <c r="Q161" s="246">
        <v>1</v>
      </c>
      <c r="R161" s="246">
        <f>Q161*H161</f>
        <v>114.72499999999999</v>
      </c>
      <c r="S161" s="246">
        <v>0</v>
      </c>
      <c r="T161" s="247">
        <f>S161*H161</f>
        <v>0</v>
      </c>
      <c r="AR161" s="24" t="s">
        <v>336</v>
      </c>
      <c r="AT161" s="24" t="s">
        <v>333</v>
      </c>
      <c r="AU161" s="24" t="s">
        <v>16</v>
      </c>
      <c r="AY161" s="24" t="s">
        <v>298</v>
      </c>
      <c r="BE161" s="248">
        <f>IF(N161="základní",J161,0)</f>
        <v>0</v>
      </c>
      <c r="BF161" s="248">
        <f>IF(N161="snížená",J161,0)</f>
        <v>0</v>
      </c>
      <c r="BG161" s="248">
        <f>IF(N161="zákl. přenesená",J161,0)</f>
        <v>0</v>
      </c>
      <c r="BH161" s="248">
        <f>IF(N161="sníž. přenesená",J161,0)</f>
        <v>0</v>
      </c>
      <c r="BI161" s="248">
        <f>IF(N161="nulová",J161,0)</f>
        <v>0</v>
      </c>
      <c r="BJ161" s="24" t="s">
        <v>16</v>
      </c>
      <c r="BK161" s="248">
        <f>ROUND(I161*H161,2)</f>
        <v>0</v>
      </c>
      <c r="BL161" s="24" t="s">
        <v>90</v>
      </c>
      <c r="BM161" s="24" t="s">
        <v>2848</v>
      </c>
    </row>
    <row r="162" s="13" customFormat="1">
      <c r="B162" s="261"/>
      <c r="C162" s="262"/>
      <c r="D162" s="251" t="s">
        <v>306</v>
      </c>
      <c r="E162" s="263" t="s">
        <v>21</v>
      </c>
      <c r="F162" s="264" t="s">
        <v>2849</v>
      </c>
      <c r="G162" s="262"/>
      <c r="H162" s="263" t="s">
        <v>21</v>
      </c>
      <c r="I162" s="265"/>
      <c r="J162" s="262"/>
      <c r="K162" s="262"/>
      <c r="L162" s="266"/>
      <c r="M162" s="267"/>
      <c r="N162" s="268"/>
      <c r="O162" s="268"/>
      <c r="P162" s="268"/>
      <c r="Q162" s="268"/>
      <c r="R162" s="268"/>
      <c r="S162" s="268"/>
      <c r="T162" s="269"/>
      <c r="AT162" s="270" t="s">
        <v>306</v>
      </c>
      <c r="AU162" s="270" t="s">
        <v>16</v>
      </c>
      <c r="AV162" s="13" t="s">
        <v>16</v>
      </c>
      <c r="AW162" s="13" t="s">
        <v>33</v>
      </c>
      <c r="AX162" s="13" t="s">
        <v>70</v>
      </c>
      <c r="AY162" s="270" t="s">
        <v>298</v>
      </c>
    </row>
    <row r="163" s="12" customFormat="1">
      <c r="B163" s="249"/>
      <c r="C163" s="250"/>
      <c r="D163" s="251" t="s">
        <v>306</v>
      </c>
      <c r="E163" s="252" t="s">
        <v>21</v>
      </c>
      <c r="F163" s="253" t="s">
        <v>2850</v>
      </c>
      <c r="G163" s="250"/>
      <c r="H163" s="254">
        <v>114.72499999999999</v>
      </c>
      <c r="I163" s="255"/>
      <c r="J163" s="250"/>
      <c r="K163" s="250"/>
      <c r="L163" s="256"/>
      <c r="M163" s="257"/>
      <c r="N163" s="258"/>
      <c r="O163" s="258"/>
      <c r="P163" s="258"/>
      <c r="Q163" s="258"/>
      <c r="R163" s="258"/>
      <c r="S163" s="258"/>
      <c r="T163" s="259"/>
      <c r="AT163" s="260" t="s">
        <v>306</v>
      </c>
      <c r="AU163" s="260" t="s">
        <v>16</v>
      </c>
      <c r="AV163" s="12" t="s">
        <v>78</v>
      </c>
      <c r="AW163" s="12" t="s">
        <v>33</v>
      </c>
      <c r="AX163" s="12" t="s">
        <v>70</v>
      </c>
      <c r="AY163" s="260" t="s">
        <v>298</v>
      </c>
    </row>
    <row r="164" s="14" customFormat="1">
      <c r="B164" s="271"/>
      <c r="C164" s="272"/>
      <c r="D164" s="251" t="s">
        <v>306</v>
      </c>
      <c r="E164" s="273" t="s">
        <v>21</v>
      </c>
      <c r="F164" s="274" t="s">
        <v>309</v>
      </c>
      <c r="G164" s="272"/>
      <c r="H164" s="275">
        <v>114.72499999999999</v>
      </c>
      <c r="I164" s="276"/>
      <c r="J164" s="272"/>
      <c r="K164" s="272"/>
      <c r="L164" s="277"/>
      <c r="M164" s="278"/>
      <c r="N164" s="279"/>
      <c r="O164" s="279"/>
      <c r="P164" s="279"/>
      <c r="Q164" s="279"/>
      <c r="R164" s="279"/>
      <c r="S164" s="279"/>
      <c r="T164" s="280"/>
      <c r="AT164" s="281" t="s">
        <v>306</v>
      </c>
      <c r="AU164" s="281" t="s">
        <v>16</v>
      </c>
      <c r="AV164" s="14" t="s">
        <v>90</v>
      </c>
      <c r="AW164" s="14" t="s">
        <v>33</v>
      </c>
      <c r="AX164" s="14" t="s">
        <v>16</v>
      </c>
      <c r="AY164" s="281" t="s">
        <v>298</v>
      </c>
    </row>
    <row r="165" s="1" customFormat="1" ht="16.5" customHeight="1">
      <c r="B165" s="46"/>
      <c r="C165" s="284" t="s">
        <v>460</v>
      </c>
      <c r="D165" s="284" t="s">
        <v>333</v>
      </c>
      <c r="E165" s="285" t="s">
        <v>2641</v>
      </c>
      <c r="F165" s="286" t="s">
        <v>2642</v>
      </c>
      <c r="G165" s="287" t="s">
        <v>2345</v>
      </c>
      <c r="H165" s="288">
        <v>134.28299999999999</v>
      </c>
      <c r="I165" s="289"/>
      <c r="J165" s="290">
        <f>ROUND(I165*H165,2)</f>
        <v>0</v>
      </c>
      <c r="K165" s="286" t="s">
        <v>403</v>
      </c>
      <c r="L165" s="291"/>
      <c r="M165" s="292" t="s">
        <v>21</v>
      </c>
      <c r="N165" s="293" t="s">
        <v>41</v>
      </c>
      <c r="O165" s="47"/>
      <c r="P165" s="246">
        <f>O165*H165</f>
        <v>0</v>
      </c>
      <c r="Q165" s="246">
        <v>1</v>
      </c>
      <c r="R165" s="246">
        <f>Q165*H165</f>
        <v>134.28299999999999</v>
      </c>
      <c r="S165" s="246">
        <v>0</v>
      </c>
      <c r="T165" s="247">
        <f>S165*H165</f>
        <v>0</v>
      </c>
      <c r="AR165" s="24" t="s">
        <v>336</v>
      </c>
      <c r="AT165" s="24" t="s">
        <v>333</v>
      </c>
      <c r="AU165" s="24" t="s">
        <v>16</v>
      </c>
      <c r="AY165" s="24" t="s">
        <v>298</v>
      </c>
      <c r="BE165" s="248">
        <f>IF(N165="základní",J165,0)</f>
        <v>0</v>
      </c>
      <c r="BF165" s="248">
        <f>IF(N165="snížená",J165,0)</f>
        <v>0</v>
      </c>
      <c r="BG165" s="248">
        <f>IF(N165="zákl. přenesená",J165,0)</f>
        <v>0</v>
      </c>
      <c r="BH165" s="248">
        <f>IF(N165="sníž. přenesená",J165,0)</f>
        <v>0</v>
      </c>
      <c r="BI165" s="248">
        <f>IF(N165="nulová",J165,0)</f>
        <v>0</v>
      </c>
      <c r="BJ165" s="24" t="s">
        <v>16</v>
      </c>
      <c r="BK165" s="248">
        <f>ROUND(I165*H165,2)</f>
        <v>0</v>
      </c>
      <c r="BL165" s="24" t="s">
        <v>90</v>
      </c>
      <c r="BM165" s="24" t="s">
        <v>2851</v>
      </c>
    </row>
    <row r="166" s="13" customFormat="1">
      <c r="B166" s="261"/>
      <c r="C166" s="262"/>
      <c r="D166" s="251" t="s">
        <v>306</v>
      </c>
      <c r="E166" s="263" t="s">
        <v>21</v>
      </c>
      <c r="F166" s="264" t="s">
        <v>2852</v>
      </c>
      <c r="G166" s="262"/>
      <c r="H166" s="263" t="s">
        <v>21</v>
      </c>
      <c r="I166" s="265"/>
      <c r="J166" s="262"/>
      <c r="K166" s="262"/>
      <c r="L166" s="266"/>
      <c r="M166" s="267"/>
      <c r="N166" s="268"/>
      <c r="O166" s="268"/>
      <c r="P166" s="268"/>
      <c r="Q166" s="268"/>
      <c r="R166" s="268"/>
      <c r="S166" s="268"/>
      <c r="T166" s="269"/>
      <c r="AT166" s="270" t="s">
        <v>306</v>
      </c>
      <c r="AU166" s="270" t="s">
        <v>16</v>
      </c>
      <c r="AV166" s="13" t="s">
        <v>16</v>
      </c>
      <c r="AW166" s="13" t="s">
        <v>33</v>
      </c>
      <c r="AX166" s="13" t="s">
        <v>70</v>
      </c>
      <c r="AY166" s="270" t="s">
        <v>298</v>
      </c>
    </row>
    <row r="167" s="12" customFormat="1">
      <c r="B167" s="249"/>
      <c r="C167" s="250"/>
      <c r="D167" s="251" t="s">
        <v>306</v>
      </c>
      <c r="E167" s="252" t="s">
        <v>21</v>
      </c>
      <c r="F167" s="253" t="s">
        <v>2853</v>
      </c>
      <c r="G167" s="250"/>
      <c r="H167" s="254">
        <v>76.483000000000004</v>
      </c>
      <c r="I167" s="255"/>
      <c r="J167" s="250"/>
      <c r="K167" s="250"/>
      <c r="L167" s="256"/>
      <c r="M167" s="257"/>
      <c r="N167" s="258"/>
      <c r="O167" s="258"/>
      <c r="P167" s="258"/>
      <c r="Q167" s="258"/>
      <c r="R167" s="258"/>
      <c r="S167" s="258"/>
      <c r="T167" s="259"/>
      <c r="AT167" s="260" t="s">
        <v>306</v>
      </c>
      <c r="AU167" s="260" t="s">
        <v>16</v>
      </c>
      <c r="AV167" s="12" t="s">
        <v>78</v>
      </c>
      <c r="AW167" s="12" t="s">
        <v>33</v>
      </c>
      <c r="AX167" s="12" t="s">
        <v>70</v>
      </c>
      <c r="AY167" s="260" t="s">
        <v>298</v>
      </c>
    </row>
    <row r="168" s="13" customFormat="1">
      <c r="B168" s="261"/>
      <c r="C168" s="262"/>
      <c r="D168" s="251" t="s">
        <v>306</v>
      </c>
      <c r="E168" s="263" t="s">
        <v>21</v>
      </c>
      <c r="F168" s="264" t="s">
        <v>2854</v>
      </c>
      <c r="G168" s="262"/>
      <c r="H168" s="263" t="s">
        <v>21</v>
      </c>
      <c r="I168" s="265"/>
      <c r="J168" s="262"/>
      <c r="K168" s="262"/>
      <c r="L168" s="266"/>
      <c r="M168" s="267"/>
      <c r="N168" s="268"/>
      <c r="O168" s="268"/>
      <c r="P168" s="268"/>
      <c r="Q168" s="268"/>
      <c r="R168" s="268"/>
      <c r="S168" s="268"/>
      <c r="T168" s="269"/>
      <c r="AT168" s="270" t="s">
        <v>306</v>
      </c>
      <c r="AU168" s="270" t="s">
        <v>16</v>
      </c>
      <c r="AV168" s="13" t="s">
        <v>16</v>
      </c>
      <c r="AW168" s="13" t="s">
        <v>33</v>
      </c>
      <c r="AX168" s="13" t="s">
        <v>70</v>
      </c>
      <c r="AY168" s="270" t="s">
        <v>298</v>
      </c>
    </row>
    <row r="169" s="12" customFormat="1">
      <c r="B169" s="249"/>
      <c r="C169" s="250"/>
      <c r="D169" s="251" t="s">
        <v>306</v>
      </c>
      <c r="E169" s="252" t="s">
        <v>21</v>
      </c>
      <c r="F169" s="253" t="s">
        <v>2855</v>
      </c>
      <c r="G169" s="250"/>
      <c r="H169" s="254">
        <v>57.799999999999997</v>
      </c>
      <c r="I169" s="255"/>
      <c r="J169" s="250"/>
      <c r="K169" s="250"/>
      <c r="L169" s="256"/>
      <c r="M169" s="257"/>
      <c r="N169" s="258"/>
      <c r="O169" s="258"/>
      <c r="P169" s="258"/>
      <c r="Q169" s="258"/>
      <c r="R169" s="258"/>
      <c r="S169" s="258"/>
      <c r="T169" s="259"/>
      <c r="AT169" s="260" t="s">
        <v>306</v>
      </c>
      <c r="AU169" s="260" t="s">
        <v>16</v>
      </c>
      <c r="AV169" s="12" t="s">
        <v>78</v>
      </c>
      <c r="AW169" s="12" t="s">
        <v>33</v>
      </c>
      <c r="AX169" s="12" t="s">
        <v>70</v>
      </c>
      <c r="AY169" s="260" t="s">
        <v>298</v>
      </c>
    </row>
    <row r="170" s="14" customFormat="1">
      <c r="B170" s="271"/>
      <c r="C170" s="272"/>
      <c r="D170" s="251" t="s">
        <v>306</v>
      </c>
      <c r="E170" s="273" t="s">
        <v>21</v>
      </c>
      <c r="F170" s="274" t="s">
        <v>309</v>
      </c>
      <c r="G170" s="272"/>
      <c r="H170" s="275">
        <v>134.28299999999999</v>
      </c>
      <c r="I170" s="276"/>
      <c r="J170" s="272"/>
      <c r="K170" s="272"/>
      <c r="L170" s="277"/>
      <c r="M170" s="278"/>
      <c r="N170" s="279"/>
      <c r="O170" s="279"/>
      <c r="P170" s="279"/>
      <c r="Q170" s="279"/>
      <c r="R170" s="279"/>
      <c r="S170" s="279"/>
      <c r="T170" s="280"/>
      <c r="AT170" s="281" t="s">
        <v>306</v>
      </c>
      <c r="AU170" s="281" t="s">
        <v>16</v>
      </c>
      <c r="AV170" s="14" t="s">
        <v>90</v>
      </c>
      <c r="AW170" s="14" t="s">
        <v>33</v>
      </c>
      <c r="AX170" s="14" t="s">
        <v>16</v>
      </c>
      <c r="AY170" s="281" t="s">
        <v>298</v>
      </c>
    </row>
    <row r="171" s="1" customFormat="1" ht="16.5" customHeight="1">
      <c r="B171" s="46"/>
      <c r="C171" s="284" t="s">
        <v>9</v>
      </c>
      <c r="D171" s="284" t="s">
        <v>333</v>
      </c>
      <c r="E171" s="285" t="s">
        <v>2856</v>
      </c>
      <c r="F171" s="286" t="s">
        <v>2857</v>
      </c>
      <c r="G171" s="287" t="s">
        <v>341</v>
      </c>
      <c r="H171" s="288">
        <v>4</v>
      </c>
      <c r="I171" s="289"/>
      <c r="J171" s="290">
        <f>ROUND(I171*H171,2)</f>
        <v>0</v>
      </c>
      <c r="K171" s="286" t="s">
        <v>403</v>
      </c>
      <c r="L171" s="291"/>
      <c r="M171" s="292" t="s">
        <v>21</v>
      </c>
      <c r="N171" s="293" t="s">
        <v>41</v>
      </c>
      <c r="O171" s="47"/>
      <c r="P171" s="246">
        <f>O171*H171</f>
        <v>0</v>
      </c>
      <c r="Q171" s="246">
        <v>0</v>
      </c>
      <c r="R171" s="246">
        <f>Q171*H171</f>
        <v>0</v>
      </c>
      <c r="S171" s="246">
        <v>0</v>
      </c>
      <c r="T171" s="247">
        <f>S171*H171</f>
        <v>0</v>
      </c>
      <c r="AR171" s="24" t="s">
        <v>336</v>
      </c>
      <c r="AT171" s="24" t="s">
        <v>333</v>
      </c>
      <c r="AU171" s="24" t="s">
        <v>16</v>
      </c>
      <c r="AY171" s="24" t="s">
        <v>298</v>
      </c>
      <c r="BE171" s="248">
        <f>IF(N171="základní",J171,0)</f>
        <v>0</v>
      </c>
      <c r="BF171" s="248">
        <f>IF(N171="snížená",J171,0)</f>
        <v>0</v>
      </c>
      <c r="BG171" s="248">
        <f>IF(N171="zákl. přenesená",J171,0)</f>
        <v>0</v>
      </c>
      <c r="BH171" s="248">
        <f>IF(N171="sníž. přenesená",J171,0)</f>
        <v>0</v>
      </c>
      <c r="BI171" s="248">
        <f>IF(N171="nulová",J171,0)</f>
        <v>0</v>
      </c>
      <c r="BJ171" s="24" t="s">
        <v>16</v>
      </c>
      <c r="BK171" s="248">
        <f>ROUND(I171*H171,2)</f>
        <v>0</v>
      </c>
      <c r="BL171" s="24" t="s">
        <v>90</v>
      </c>
      <c r="BM171" s="24" t="s">
        <v>2858</v>
      </c>
    </row>
    <row r="172" s="1" customFormat="1" ht="16.5" customHeight="1">
      <c r="B172" s="46"/>
      <c r="C172" s="284" t="s">
        <v>467</v>
      </c>
      <c r="D172" s="284" t="s">
        <v>333</v>
      </c>
      <c r="E172" s="285" t="s">
        <v>2859</v>
      </c>
      <c r="F172" s="286" t="s">
        <v>2860</v>
      </c>
      <c r="G172" s="287" t="s">
        <v>318</v>
      </c>
      <c r="H172" s="288">
        <v>7.2000000000000002</v>
      </c>
      <c r="I172" s="289"/>
      <c r="J172" s="290">
        <f>ROUND(I172*H172,2)</f>
        <v>0</v>
      </c>
      <c r="K172" s="286" t="s">
        <v>403</v>
      </c>
      <c r="L172" s="291"/>
      <c r="M172" s="292" t="s">
        <v>21</v>
      </c>
      <c r="N172" s="293" t="s">
        <v>41</v>
      </c>
      <c r="O172" s="47"/>
      <c r="P172" s="246">
        <f>O172*H172</f>
        <v>0</v>
      </c>
      <c r="Q172" s="246">
        <v>0</v>
      </c>
      <c r="R172" s="246">
        <f>Q172*H172</f>
        <v>0</v>
      </c>
      <c r="S172" s="246">
        <v>0</v>
      </c>
      <c r="T172" s="247">
        <f>S172*H172</f>
        <v>0</v>
      </c>
      <c r="AR172" s="24" t="s">
        <v>336</v>
      </c>
      <c r="AT172" s="24" t="s">
        <v>333</v>
      </c>
      <c r="AU172" s="24" t="s">
        <v>16</v>
      </c>
      <c r="AY172" s="24" t="s">
        <v>298</v>
      </c>
      <c r="BE172" s="248">
        <f>IF(N172="základní",J172,0)</f>
        <v>0</v>
      </c>
      <c r="BF172" s="248">
        <f>IF(N172="snížená",J172,0)</f>
        <v>0</v>
      </c>
      <c r="BG172" s="248">
        <f>IF(N172="zákl. přenesená",J172,0)</f>
        <v>0</v>
      </c>
      <c r="BH172" s="248">
        <f>IF(N172="sníž. přenesená",J172,0)</f>
        <v>0</v>
      </c>
      <c r="BI172" s="248">
        <f>IF(N172="nulová",J172,0)</f>
        <v>0</v>
      </c>
      <c r="BJ172" s="24" t="s">
        <v>16</v>
      </c>
      <c r="BK172" s="248">
        <f>ROUND(I172*H172,2)</f>
        <v>0</v>
      </c>
      <c r="BL172" s="24" t="s">
        <v>90</v>
      </c>
      <c r="BM172" s="24" t="s">
        <v>2861</v>
      </c>
    </row>
    <row r="173" s="13" customFormat="1">
      <c r="B173" s="261"/>
      <c r="C173" s="262"/>
      <c r="D173" s="251" t="s">
        <v>306</v>
      </c>
      <c r="E173" s="263" t="s">
        <v>21</v>
      </c>
      <c r="F173" s="264" t="s">
        <v>2862</v>
      </c>
      <c r="G173" s="262"/>
      <c r="H173" s="263" t="s">
        <v>21</v>
      </c>
      <c r="I173" s="265"/>
      <c r="J173" s="262"/>
      <c r="K173" s="262"/>
      <c r="L173" s="266"/>
      <c r="M173" s="267"/>
      <c r="N173" s="268"/>
      <c r="O173" s="268"/>
      <c r="P173" s="268"/>
      <c r="Q173" s="268"/>
      <c r="R173" s="268"/>
      <c r="S173" s="268"/>
      <c r="T173" s="269"/>
      <c r="AT173" s="270" t="s">
        <v>306</v>
      </c>
      <c r="AU173" s="270" t="s">
        <v>16</v>
      </c>
      <c r="AV173" s="13" t="s">
        <v>16</v>
      </c>
      <c r="AW173" s="13" t="s">
        <v>33</v>
      </c>
      <c r="AX173" s="13" t="s">
        <v>70</v>
      </c>
      <c r="AY173" s="270" t="s">
        <v>298</v>
      </c>
    </row>
    <row r="174" s="12" customFormat="1">
      <c r="B174" s="249"/>
      <c r="C174" s="250"/>
      <c r="D174" s="251" t="s">
        <v>306</v>
      </c>
      <c r="E174" s="252" t="s">
        <v>21</v>
      </c>
      <c r="F174" s="253" t="s">
        <v>2863</v>
      </c>
      <c r="G174" s="250"/>
      <c r="H174" s="254">
        <v>7.2000000000000002</v>
      </c>
      <c r="I174" s="255"/>
      <c r="J174" s="250"/>
      <c r="K174" s="250"/>
      <c r="L174" s="256"/>
      <c r="M174" s="257"/>
      <c r="N174" s="258"/>
      <c r="O174" s="258"/>
      <c r="P174" s="258"/>
      <c r="Q174" s="258"/>
      <c r="R174" s="258"/>
      <c r="S174" s="258"/>
      <c r="T174" s="259"/>
      <c r="AT174" s="260" t="s">
        <v>306</v>
      </c>
      <c r="AU174" s="260" t="s">
        <v>16</v>
      </c>
      <c r="AV174" s="12" t="s">
        <v>78</v>
      </c>
      <c r="AW174" s="12" t="s">
        <v>33</v>
      </c>
      <c r="AX174" s="12" t="s">
        <v>70</v>
      </c>
      <c r="AY174" s="260" t="s">
        <v>298</v>
      </c>
    </row>
    <row r="175" s="14" customFormat="1">
      <c r="B175" s="271"/>
      <c r="C175" s="272"/>
      <c r="D175" s="251" t="s">
        <v>306</v>
      </c>
      <c r="E175" s="273" t="s">
        <v>21</v>
      </c>
      <c r="F175" s="274" t="s">
        <v>309</v>
      </c>
      <c r="G175" s="272"/>
      <c r="H175" s="275">
        <v>7.2000000000000002</v>
      </c>
      <c r="I175" s="276"/>
      <c r="J175" s="272"/>
      <c r="K175" s="272"/>
      <c r="L175" s="277"/>
      <c r="M175" s="278"/>
      <c r="N175" s="279"/>
      <c r="O175" s="279"/>
      <c r="P175" s="279"/>
      <c r="Q175" s="279"/>
      <c r="R175" s="279"/>
      <c r="S175" s="279"/>
      <c r="T175" s="280"/>
      <c r="AT175" s="281" t="s">
        <v>306</v>
      </c>
      <c r="AU175" s="281" t="s">
        <v>16</v>
      </c>
      <c r="AV175" s="14" t="s">
        <v>90</v>
      </c>
      <c r="AW175" s="14" t="s">
        <v>33</v>
      </c>
      <c r="AX175" s="14" t="s">
        <v>16</v>
      </c>
      <c r="AY175" s="281" t="s">
        <v>298</v>
      </c>
    </row>
    <row r="176" s="1" customFormat="1" ht="38.25" customHeight="1">
      <c r="B176" s="46"/>
      <c r="C176" s="237" t="s">
        <v>471</v>
      </c>
      <c r="D176" s="237" t="s">
        <v>300</v>
      </c>
      <c r="E176" s="238" t="s">
        <v>2864</v>
      </c>
      <c r="F176" s="239" t="s">
        <v>2865</v>
      </c>
      <c r="G176" s="240" t="s">
        <v>318</v>
      </c>
      <c r="H176" s="241">
        <v>7.2000000000000002</v>
      </c>
      <c r="I176" s="242"/>
      <c r="J176" s="243">
        <f>ROUND(I176*H176,2)</f>
        <v>0</v>
      </c>
      <c r="K176" s="239" t="s">
        <v>403</v>
      </c>
      <c r="L176" s="72"/>
      <c r="M176" s="244" t="s">
        <v>21</v>
      </c>
      <c r="N176" s="245" t="s">
        <v>41</v>
      </c>
      <c r="O176" s="47"/>
      <c r="P176" s="246">
        <f>O176*H176</f>
        <v>0</v>
      </c>
      <c r="Q176" s="246">
        <v>0</v>
      </c>
      <c r="R176" s="246">
        <f>Q176*H176</f>
        <v>0</v>
      </c>
      <c r="S176" s="246">
        <v>0</v>
      </c>
      <c r="T176" s="247">
        <f>S176*H176</f>
        <v>0</v>
      </c>
      <c r="AR176" s="24" t="s">
        <v>90</v>
      </c>
      <c r="AT176" s="24" t="s">
        <v>300</v>
      </c>
      <c r="AU176" s="24" t="s">
        <v>16</v>
      </c>
      <c r="AY176" s="24" t="s">
        <v>298</v>
      </c>
      <c r="BE176" s="248">
        <f>IF(N176="základní",J176,0)</f>
        <v>0</v>
      </c>
      <c r="BF176" s="248">
        <f>IF(N176="snížená",J176,0)</f>
        <v>0</v>
      </c>
      <c r="BG176" s="248">
        <f>IF(N176="zákl. přenesená",J176,0)</f>
        <v>0</v>
      </c>
      <c r="BH176" s="248">
        <f>IF(N176="sníž. přenesená",J176,0)</f>
        <v>0</v>
      </c>
      <c r="BI176" s="248">
        <f>IF(N176="nulová",J176,0)</f>
        <v>0</v>
      </c>
      <c r="BJ176" s="24" t="s">
        <v>16</v>
      </c>
      <c r="BK176" s="248">
        <f>ROUND(I176*H176,2)</f>
        <v>0</v>
      </c>
      <c r="BL176" s="24" t="s">
        <v>90</v>
      </c>
      <c r="BM176" s="24" t="s">
        <v>2866</v>
      </c>
    </row>
    <row r="177" s="1" customFormat="1" ht="38.25" customHeight="1">
      <c r="B177" s="46"/>
      <c r="C177" s="237" t="s">
        <v>475</v>
      </c>
      <c r="D177" s="237" t="s">
        <v>300</v>
      </c>
      <c r="E177" s="238" t="s">
        <v>2867</v>
      </c>
      <c r="F177" s="239" t="s">
        <v>2868</v>
      </c>
      <c r="G177" s="240" t="s">
        <v>341</v>
      </c>
      <c r="H177" s="241">
        <v>4</v>
      </c>
      <c r="I177" s="242"/>
      <c r="J177" s="243">
        <f>ROUND(I177*H177,2)</f>
        <v>0</v>
      </c>
      <c r="K177" s="239" t="s">
        <v>403</v>
      </c>
      <c r="L177" s="72"/>
      <c r="M177" s="244" t="s">
        <v>21</v>
      </c>
      <c r="N177" s="245" t="s">
        <v>41</v>
      </c>
      <c r="O177" s="47"/>
      <c r="P177" s="246">
        <f>O177*H177</f>
        <v>0</v>
      </c>
      <c r="Q177" s="246">
        <v>0</v>
      </c>
      <c r="R177" s="246">
        <f>Q177*H177</f>
        <v>0</v>
      </c>
      <c r="S177" s="246">
        <v>0</v>
      </c>
      <c r="T177" s="247">
        <f>S177*H177</f>
        <v>0</v>
      </c>
      <c r="AR177" s="24" t="s">
        <v>90</v>
      </c>
      <c r="AT177" s="24" t="s">
        <v>300</v>
      </c>
      <c r="AU177" s="24" t="s">
        <v>16</v>
      </c>
      <c r="AY177" s="24" t="s">
        <v>298</v>
      </c>
      <c r="BE177" s="248">
        <f>IF(N177="základní",J177,0)</f>
        <v>0</v>
      </c>
      <c r="BF177" s="248">
        <f>IF(N177="snížená",J177,0)</f>
        <v>0</v>
      </c>
      <c r="BG177" s="248">
        <f>IF(N177="zákl. přenesená",J177,0)</f>
        <v>0</v>
      </c>
      <c r="BH177" s="248">
        <f>IF(N177="sníž. přenesená",J177,0)</f>
        <v>0</v>
      </c>
      <c r="BI177" s="248">
        <f>IF(N177="nulová",J177,0)</f>
        <v>0</v>
      </c>
      <c r="BJ177" s="24" t="s">
        <v>16</v>
      </c>
      <c r="BK177" s="248">
        <f>ROUND(I177*H177,2)</f>
        <v>0</v>
      </c>
      <c r="BL177" s="24" t="s">
        <v>90</v>
      </c>
      <c r="BM177" s="24" t="s">
        <v>2869</v>
      </c>
    </row>
    <row r="178" s="1" customFormat="1">
      <c r="B178" s="46"/>
      <c r="C178" s="74"/>
      <c r="D178" s="251" t="s">
        <v>2523</v>
      </c>
      <c r="E178" s="74"/>
      <c r="F178" s="282" t="s">
        <v>2870</v>
      </c>
      <c r="G178" s="74"/>
      <c r="H178" s="74"/>
      <c r="I178" s="204"/>
      <c r="J178" s="74"/>
      <c r="K178" s="74"/>
      <c r="L178" s="72"/>
      <c r="M178" s="283"/>
      <c r="N178" s="47"/>
      <c r="O178" s="47"/>
      <c r="P178" s="47"/>
      <c r="Q178" s="47"/>
      <c r="R178" s="47"/>
      <c r="S178" s="47"/>
      <c r="T178" s="95"/>
      <c r="AT178" s="24" t="s">
        <v>2523</v>
      </c>
      <c r="AU178" s="24" t="s">
        <v>16</v>
      </c>
    </row>
    <row r="179" s="13" customFormat="1">
      <c r="B179" s="261"/>
      <c r="C179" s="262"/>
      <c r="D179" s="251" t="s">
        <v>306</v>
      </c>
      <c r="E179" s="263" t="s">
        <v>21</v>
      </c>
      <c r="F179" s="264" t="s">
        <v>2871</v>
      </c>
      <c r="G179" s="262"/>
      <c r="H179" s="263" t="s">
        <v>21</v>
      </c>
      <c r="I179" s="265"/>
      <c r="J179" s="262"/>
      <c r="K179" s="262"/>
      <c r="L179" s="266"/>
      <c r="M179" s="267"/>
      <c r="N179" s="268"/>
      <c r="O179" s="268"/>
      <c r="P179" s="268"/>
      <c r="Q179" s="268"/>
      <c r="R179" s="268"/>
      <c r="S179" s="268"/>
      <c r="T179" s="269"/>
      <c r="AT179" s="270" t="s">
        <v>306</v>
      </c>
      <c r="AU179" s="270" t="s">
        <v>16</v>
      </c>
      <c r="AV179" s="13" t="s">
        <v>16</v>
      </c>
      <c r="AW179" s="13" t="s">
        <v>33</v>
      </c>
      <c r="AX179" s="13" t="s">
        <v>70</v>
      </c>
      <c r="AY179" s="270" t="s">
        <v>298</v>
      </c>
    </row>
    <row r="180" s="12" customFormat="1">
      <c r="B180" s="249"/>
      <c r="C180" s="250"/>
      <c r="D180" s="251" t="s">
        <v>306</v>
      </c>
      <c r="E180" s="252" t="s">
        <v>21</v>
      </c>
      <c r="F180" s="253" t="s">
        <v>2872</v>
      </c>
      <c r="G180" s="250"/>
      <c r="H180" s="254">
        <v>4</v>
      </c>
      <c r="I180" s="255"/>
      <c r="J180" s="250"/>
      <c r="K180" s="250"/>
      <c r="L180" s="256"/>
      <c r="M180" s="257"/>
      <c r="N180" s="258"/>
      <c r="O180" s="258"/>
      <c r="P180" s="258"/>
      <c r="Q180" s="258"/>
      <c r="R180" s="258"/>
      <c r="S180" s="258"/>
      <c r="T180" s="259"/>
      <c r="AT180" s="260" t="s">
        <v>306</v>
      </c>
      <c r="AU180" s="260" t="s">
        <v>16</v>
      </c>
      <c r="AV180" s="12" t="s">
        <v>78</v>
      </c>
      <c r="AW180" s="12" t="s">
        <v>33</v>
      </c>
      <c r="AX180" s="12" t="s">
        <v>70</v>
      </c>
      <c r="AY180" s="260" t="s">
        <v>298</v>
      </c>
    </row>
    <row r="181" s="14" customFormat="1">
      <c r="B181" s="271"/>
      <c r="C181" s="272"/>
      <c r="D181" s="251" t="s">
        <v>306</v>
      </c>
      <c r="E181" s="273" t="s">
        <v>21</v>
      </c>
      <c r="F181" s="274" t="s">
        <v>309</v>
      </c>
      <c r="G181" s="272"/>
      <c r="H181" s="275">
        <v>4</v>
      </c>
      <c r="I181" s="276"/>
      <c r="J181" s="272"/>
      <c r="K181" s="272"/>
      <c r="L181" s="277"/>
      <c r="M181" s="278"/>
      <c r="N181" s="279"/>
      <c r="O181" s="279"/>
      <c r="P181" s="279"/>
      <c r="Q181" s="279"/>
      <c r="R181" s="279"/>
      <c r="S181" s="279"/>
      <c r="T181" s="280"/>
      <c r="AT181" s="281" t="s">
        <v>306</v>
      </c>
      <c r="AU181" s="281" t="s">
        <v>16</v>
      </c>
      <c r="AV181" s="14" t="s">
        <v>90</v>
      </c>
      <c r="AW181" s="14" t="s">
        <v>33</v>
      </c>
      <c r="AX181" s="14" t="s">
        <v>16</v>
      </c>
      <c r="AY181" s="281" t="s">
        <v>298</v>
      </c>
    </row>
    <row r="182" s="1" customFormat="1" ht="38.25" customHeight="1">
      <c r="B182" s="46"/>
      <c r="C182" s="237" t="s">
        <v>479</v>
      </c>
      <c r="D182" s="237" t="s">
        <v>300</v>
      </c>
      <c r="E182" s="238" t="s">
        <v>2873</v>
      </c>
      <c r="F182" s="239" t="s">
        <v>2874</v>
      </c>
      <c r="G182" s="240" t="s">
        <v>1954</v>
      </c>
      <c r="H182" s="241">
        <v>455.89999999999998</v>
      </c>
      <c r="I182" s="242"/>
      <c r="J182" s="243">
        <f>ROUND(I182*H182,2)</f>
        <v>0</v>
      </c>
      <c r="K182" s="239" t="s">
        <v>403</v>
      </c>
      <c r="L182" s="72"/>
      <c r="M182" s="244" t="s">
        <v>21</v>
      </c>
      <c r="N182" s="245" t="s">
        <v>41</v>
      </c>
      <c r="O182" s="47"/>
      <c r="P182" s="246">
        <f>O182*H182</f>
        <v>0</v>
      </c>
      <c r="Q182" s="246">
        <v>0</v>
      </c>
      <c r="R182" s="246">
        <f>Q182*H182</f>
        <v>0</v>
      </c>
      <c r="S182" s="246">
        <v>0</v>
      </c>
      <c r="T182" s="247">
        <f>S182*H182</f>
        <v>0</v>
      </c>
      <c r="AR182" s="24" t="s">
        <v>90</v>
      </c>
      <c r="AT182" s="24" t="s">
        <v>300</v>
      </c>
      <c r="AU182" s="24" t="s">
        <v>16</v>
      </c>
      <c r="AY182" s="24" t="s">
        <v>298</v>
      </c>
      <c r="BE182" s="248">
        <f>IF(N182="základní",J182,0)</f>
        <v>0</v>
      </c>
      <c r="BF182" s="248">
        <f>IF(N182="snížená",J182,0)</f>
        <v>0</v>
      </c>
      <c r="BG182" s="248">
        <f>IF(N182="zákl. přenesená",J182,0)</f>
        <v>0</v>
      </c>
      <c r="BH182" s="248">
        <f>IF(N182="sníž. přenesená",J182,0)</f>
        <v>0</v>
      </c>
      <c r="BI182" s="248">
        <f>IF(N182="nulová",J182,0)</f>
        <v>0</v>
      </c>
      <c r="BJ182" s="24" t="s">
        <v>16</v>
      </c>
      <c r="BK182" s="248">
        <f>ROUND(I182*H182,2)</f>
        <v>0</v>
      </c>
      <c r="BL182" s="24" t="s">
        <v>90</v>
      </c>
      <c r="BM182" s="24" t="s">
        <v>2875</v>
      </c>
    </row>
    <row r="183" s="1" customFormat="1">
      <c r="B183" s="46"/>
      <c r="C183" s="74"/>
      <c r="D183" s="251" t="s">
        <v>2523</v>
      </c>
      <c r="E183" s="74"/>
      <c r="F183" s="282" t="s">
        <v>2876</v>
      </c>
      <c r="G183" s="74"/>
      <c r="H183" s="74"/>
      <c r="I183" s="204"/>
      <c r="J183" s="74"/>
      <c r="K183" s="74"/>
      <c r="L183" s="72"/>
      <c r="M183" s="283"/>
      <c r="N183" s="47"/>
      <c r="O183" s="47"/>
      <c r="P183" s="47"/>
      <c r="Q183" s="47"/>
      <c r="R183" s="47"/>
      <c r="S183" s="47"/>
      <c r="T183" s="95"/>
      <c r="AT183" s="24" t="s">
        <v>2523</v>
      </c>
      <c r="AU183" s="24" t="s">
        <v>16</v>
      </c>
    </row>
    <row r="184" s="12" customFormat="1">
      <c r="B184" s="249"/>
      <c r="C184" s="250"/>
      <c r="D184" s="251" t="s">
        <v>306</v>
      </c>
      <c r="E184" s="252" t="s">
        <v>21</v>
      </c>
      <c r="F184" s="253" t="s">
        <v>2877</v>
      </c>
      <c r="G184" s="250"/>
      <c r="H184" s="254">
        <v>429.89999999999998</v>
      </c>
      <c r="I184" s="255"/>
      <c r="J184" s="250"/>
      <c r="K184" s="250"/>
      <c r="L184" s="256"/>
      <c r="M184" s="257"/>
      <c r="N184" s="258"/>
      <c r="O184" s="258"/>
      <c r="P184" s="258"/>
      <c r="Q184" s="258"/>
      <c r="R184" s="258"/>
      <c r="S184" s="258"/>
      <c r="T184" s="259"/>
      <c r="AT184" s="260" t="s">
        <v>306</v>
      </c>
      <c r="AU184" s="260" t="s">
        <v>16</v>
      </c>
      <c r="AV184" s="12" t="s">
        <v>78</v>
      </c>
      <c r="AW184" s="12" t="s">
        <v>33</v>
      </c>
      <c r="AX184" s="12" t="s">
        <v>70</v>
      </c>
      <c r="AY184" s="260" t="s">
        <v>298</v>
      </c>
    </row>
    <row r="185" s="13" customFormat="1">
      <c r="B185" s="261"/>
      <c r="C185" s="262"/>
      <c r="D185" s="251" t="s">
        <v>306</v>
      </c>
      <c r="E185" s="263" t="s">
        <v>21</v>
      </c>
      <c r="F185" s="264" t="s">
        <v>2878</v>
      </c>
      <c r="G185" s="262"/>
      <c r="H185" s="263" t="s">
        <v>21</v>
      </c>
      <c r="I185" s="265"/>
      <c r="J185" s="262"/>
      <c r="K185" s="262"/>
      <c r="L185" s="266"/>
      <c r="M185" s="267"/>
      <c r="N185" s="268"/>
      <c r="O185" s="268"/>
      <c r="P185" s="268"/>
      <c r="Q185" s="268"/>
      <c r="R185" s="268"/>
      <c r="S185" s="268"/>
      <c r="T185" s="269"/>
      <c r="AT185" s="270" t="s">
        <v>306</v>
      </c>
      <c r="AU185" s="270" t="s">
        <v>16</v>
      </c>
      <c r="AV185" s="13" t="s">
        <v>16</v>
      </c>
      <c r="AW185" s="13" t="s">
        <v>33</v>
      </c>
      <c r="AX185" s="13" t="s">
        <v>70</v>
      </c>
      <c r="AY185" s="270" t="s">
        <v>298</v>
      </c>
    </row>
    <row r="186" s="12" customFormat="1">
      <c r="B186" s="249"/>
      <c r="C186" s="250"/>
      <c r="D186" s="251" t="s">
        <v>306</v>
      </c>
      <c r="E186" s="252" t="s">
        <v>21</v>
      </c>
      <c r="F186" s="253" t="s">
        <v>460</v>
      </c>
      <c r="G186" s="250"/>
      <c r="H186" s="254">
        <v>20</v>
      </c>
      <c r="I186" s="255"/>
      <c r="J186" s="250"/>
      <c r="K186" s="250"/>
      <c r="L186" s="256"/>
      <c r="M186" s="257"/>
      <c r="N186" s="258"/>
      <c r="O186" s="258"/>
      <c r="P186" s="258"/>
      <c r="Q186" s="258"/>
      <c r="R186" s="258"/>
      <c r="S186" s="258"/>
      <c r="T186" s="259"/>
      <c r="AT186" s="260" t="s">
        <v>306</v>
      </c>
      <c r="AU186" s="260" t="s">
        <v>16</v>
      </c>
      <c r="AV186" s="12" t="s">
        <v>78</v>
      </c>
      <c r="AW186" s="12" t="s">
        <v>33</v>
      </c>
      <c r="AX186" s="12" t="s">
        <v>70</v>
      </c>
      <c r="AY186" s="260" t="s">
        <v>298</v>
      </c>
    </row>
    <row r="187" s="13" customFormat="1">
      <c r="B187" s="261"/>
      <c r="C187" s="262"/>
      <c r="D187" s="251" t="s">
        <v>306</v>
      </c>
      <c r="E187" s="263" t="s">
        <v>21</v>
      </c>
      <c r="F187" s="264" t="s">
        <v>2879</v>
      </c>
      <c r="G187" s="262"/>
      <c r="H187" s="263" t="s">
        <v>21</v>
      </c>
      <c r="I187" s="265"/>
      <c r="J187" s="262"/>
      <c r="K187" s="262"/>
      <c r="L187" s="266"/>
      <c r="M187" s="267"/>
      <c r="N187" s="268"/>
      <c r="O187" s="268"/>
      <c r="P187" s="268"/>
      <c r="Q187" s="268"/>
      <c r="R187" s="268"/>
      <c r="S187" s="268"/>
      <c r="T187" s="269"/>
      <c r="AT187" s="270" t="s">
        <v>306</v>
      </c>
      <c r="AU187" s="270" t="s">
        <v>16</v>
      </c>
      <c r="AV187" s="13" t="s">
        <v>16</v>
      </c>
      <c r="AW187" s="13" t="s">
        <v>33</v>
      </c>
      <c r="AX187" s="13" t="s">
        <v>70</v>
      </c>
      <c r="AY187" s="270" t="s">
        <v>298</v>
      </c>
    </row>
    <row r="188" s="12" customFormat="1">
      <c r="B188" s="249"/>
      <c r="C188" s="250"/>
      <c r="D188" s="251" t="s">
        <v>306</v>
      </c>
      <c r="E188" s="252" t="s">
        <v>21</v>
      </c>
      <c r="F188" s="253" t="s">
        <v>332</v>
      </c>
      <c r="G188" s="250"/>
      <c r="H188" s="254">
        <v>6</v>
      </c>
      <c r="I188" s="255"/>
      <c r="J188" s="250"/>
      <c r="K188" s="250"/>
      <c r="L188" s="256"/>
      <c r="M188" s="257"/>
      <c r="N188" s="258"/>
      <c r="O188" s="258"/>
      <c r="P188" s="258"/>
      <c r="Q188" s="258"/>
      <c r="R188" s="258"/>
      <c r="S188" s="258"/>
      <c r="T188" s="259"/>
      <c r="AT188" s="260" t="s">
        <v>306</v>
      </c>
      <c r="AU188" s="260" t="s">
        <v>16</v>
      </c>
      <c r="AV188" s="12" t="s">
        <v>78</v>
      </c>
      <c r="AW188" s="12" t="s">
        <v>33</v>
      </c>
      <c r="AX188" s="12" t="s">
        <v>70</v>
      </c>
      <c r="AY188" s="260" t="s">
        <v>298</v>
      </c>
    </row>
    <row r="189" s="14" customFormat="1">
      <c r="B189" s="271"/>
      <c r="C189" s="272"/>
      <c r="D189" s="251" t="s">
        <v>306</v>
      </c>
      <c r="E189" s="273" t="s">
        <v>21</v>
      </c>
      <c r="F189" s="274" t="s">
        <v>309</v>
      </c>
      <c r="G189" s="272"/>
      <c r="H189" s="275">
        <v>455.89999999999998</v>
      </c>
      <c r="I189" s="276"/>
      <c r="J189" s="272"/>
      <c r="K189" s="272"/>
      <c r="L189" s="277"/>
      <c r="M189" s="278"/>
      <c r="N189" s="279"/>
      <c r="O189" s="279"/>
      <c r="P189" s="279"/>
      <c r="Q189" s="279"/>
      <c r="R189" s="279"/>
      <c r="S189" s="279"/>
      <c r="T189" s="280"/>
      <c r="AT189" s="281" t="s">
        <v>306</v>
      </c>
      <c r="AU189" s="281" t="s">
        <v>16</v>
      </c>
      <c r="AV189" s="14" t="s">
        <v>90</v>
      </c>
      <c r="AW189" s="14" t="s">
        <v>33</v>
      </c>
      <c r="AX189" s="14" t="s">
        <v>16</v>
      </c>
      <c r="AY189" s="281" t="s">
        <v>298</v>
      </c>
    </row>
    <row r="190" s="1" customFormat="1" ht="38.25" customHeight="1">
      <c r="B190" s="46"/>
      <c r="C190" s="237" t="s">
        <v>483</v>
      </c>
      <c r="D190" s="237" t="s">
        <v>300</v>
      </c>
      <c r="E190" s="238" t="s">
        <v>2880</v>
      </c>
      <c r="F190" s="239" t="s">
        <v>2881</v>
      </c>
      <c r="G190" s="240" t="s">
        <v>318</v>
      </c>
      <c r="H190" s="241">
        <v>425</v>
      </c>
      <c r="I190" s="242"/>
      <c r="J190" s="243">
        <f>ROUND(I190*H190,2)</f>
        <v>0</v>
      </c>
      <c r="K190" s="239" t="s">
        <v>403</v>
      </c>
      <c r="L190" s="72"/>
      <c r="M190" s="244" t="s">
        <v>21</v>
      </c>
      <c r="N190" s="245" t="s">
        <v>41</v>
      </c>
      <c r="O190" s="47"/>
      <c r="P190" s="246">
        <f>O190*H190</f>
        <v>0</v>
      </c>
      <c r="Q190" s="246">
        <v>0</v>
      </c>
      <c r="R190" s="246">
        <f>Q190*H190</f>
        <v>0</v>
      </c>
      <c r="S190" s="246">
        <v>0</v>
      </c>
      <c r="T190" s="247">
        <f>S190*H190</f>
        <v>0</v>
      </c>
      <c r="AR190" s="24" t="s">
        <v>90</v>
      </c>
      <c r="AT190" s="24" t="s">
        <v>300</v>
      </c>
      <c r="AU190" s="24" t="s">
        <v>16</v>
      </c>
      <c r="AY190" s="24" t="s">
        <v>298</v>
      </c>
      <c r="BE190" s="248">
        <f>IF(N190="základní",J190,0)</f>
        <v>0</v>
      </c>
      <c r="BF190" s="248">
        <f>IF(N190="snížená",J190,0)</f>
        <v>0</v>
      </c>
      <c r="BG190" s="248">
        <f>IF(N190="zákl. přenesená",J190,0)</f>
        <v>0</v>
      </c>
      <c r="BH190" s="248">
        <f>IF(N190="sníž. přenesená",J190,0)</f>
        <v>0</v>
      </c>
      <c r="BI190" s="248">
        <f>IF(N190="nulová",J190,0)</f>
        <v>0</v>
      </c>
      <c r="BJ190" s="24" t="s">
        <v>16</v>
      </c>
      <c r="BK190" s="248">
        <f>ROUND(I190*H190,2)</f>
        <v>0</v>
      </c>
      <c r="BL190" s="24" t="s">
        <v>90</v>
      </c>
      <c r="BM190" s="24" t="s">
        <v>2882</v>
      </c>
    </row>
    <row r="191" s="1" customFormat="1">
      <c r="B191" s="46"/>
      <c r="C191" s="74"/>
      <c r="D191" s="251" t="s">
        <v>2523</v>
      </c>
      <c r="E191" s="74"/>
      <c r="F191" s="282" t="s">
        <v>2876</v>
      </c>
      <c r="G191" s="74"/>
      <c r="H191" s="74"/>
      <c r="I191" s="204"/>
      <c r="J191" s="74"/>
      <c r="K191" s="74"/>
      <c r="L191" s="72"/>
      <c r="M191" s="283"/>
      <c r="N191" s="47"/>
      <c r="O191" s="47"/>
      <c r="P191" s="47"/>
      <c r="Q191" s="47"/>
      <c r="R191" s="47"/>
      <c r="S191" s="47"/>
      <c r="T191" s="95"/>
      <c r="AT191" s="24" t="s">
        <v>2523</v>
      </c>
      <c r="AU191" s="24" t="s">
        <v>16</v>
      </c>
    </row>
    <row r="192" s="12" customFormat="1">
      <c r="B192" s="249"/>
      <c r="C192" s="250"/>
      <c r="D192" s="251" t="s">
        <v>306</v>
      </c>
      <c r="E192" s="252" t="s">
        <v>21</v>
      </c>
      <c r="F192" s="253" t="s">
        <v>2883</v>
      </c>
      <c r="G192" s="250"/>
      <c r="H192" s="254">
        <v>425</v>
      </c>
      <c r="I192" s="255"/>
      <c r="J192" s="250"/>
      <c r="K192" s="250"/>
      <c r="L192" s="256"/>
      <c r="M192" s="257"/>
      <c r="N192" s="258"/>
      <c r="O192" s="258"/>
      <c r="P192" s="258"/>
      <c r="Q192" s="258"/>
      <c r="R192" s="258"/>
      <c r="S192" s="258"/>
      <c r="T192" s="259"/>
      <c r="AT192" s="260" t="s">
        <v>306</v>
      </c>
      <c r="AU192" s="260" t="s">
        <v>16</v>
      </c>
      <c r="AV192" s="12" t="s">
        <v>78</v>
      </c>
      <c r="AW192" s="12" t="s">
        <v>33</v>
      </c>
      <c r="AX192" s="12" t="s">
        <v>70</v>
      </c>
      <c r="AY192" s="260" t="s">
        <v>298</v>
      </c>
    </row>
    <row r="193" s="14" customFormat="1">
      <c r="B193" s="271"/>
      <c r="C193" s="272"/>
      <c r="D193" s="251" t="s">
        <v>306</v>
      </c>
      <c r="E193" s="273" t="s">
        <v>21</v>
      </c>
      <c r="F193" s="274" t="s">
        <v>309</v>
      </c>
      <c r="G193" s="272"/>
      <c r="H193" s="275">
        <v>425</v>
      </c>
      <c r="I193" s="276"/>
      <c r="J193" s="272"/>
      <c r="K193" s="272"/>
      <c r="L193" s="277"/>
      <c r="M193" s="278"/>
      <c r="N193" s="279"/>
      <c r="O193" s="279"/>
      <c r="P193" s="279"/>
      <c r="Q193" s="279"/>
      <c r="R193" s="279"/>
      <c r="S193" s="279"/>
      <c r="T193" s="280"/>
      <c r="AT193" s="281" t="s">
        <v>306</v>
      </c>
      <c r="AU193" s="281" t="s">
        <v>16</v>
      </c>
      <c r="AV193" s="14" t="s">
        <v>90</v>
      </c>
      <c r="AW193" s="14" t="s">
        <v>33</v>
      </c>
      <c r="AX193" s="14" t="s">
        <v>16</v>
      </c>
      <c r="AY193" s="281" t="s">
        <v>298</v>
      </c>
    </row>
    <row r="194" s="1" customFormat="1" ht="51" customHeight="1">
      <c r="B194" s="46"/>
      <c r="C194" s="237" t="s">
        <v>487</v>
      </c>
      <c r="D194" s="237" t="s">
        <v>300</v>
      </c>
      <c r="E194" s="238" t="s">
        <v>2884</v>
      </c>
      <c r="F194" s="239" t="s">
        <v>2885</v>
      </c>
      <c r="G194" s="240" t="s">
        <v>318</v>
      </c>
      <c r="H194" s="241">
        <v>364</v>
      </c>
      <c r="I194" s="242"/>
      <c r="J194" s="243">
        <f>ROUND(I194*H194,2)</f>
        <v>0</v>
      </c>
      <c r="K194" s="239" t="s">
        <v>403</v>
      </c>
      <c r="L194" s="72"/>
      <c r="M194" s="244" t="s">
        <v>21</v>
      </c>
      <c r="N194" s="245" t="s">
        <v>41</v>
      </c>
      <c r="O194" s="47"/>
      <c r="P194" s="246">
        <f>O194*H194</f>
        <v>0</v>
      </c>
      <c r="Q194" s="246">
        <v>0</v>
      </c>
      <c r="R194" s="246">
        <f>Q194*H194</f>
        <v>0</v>
      </c>
      <c r="S194" s="246">
        <v>0</v>
      </c>
      <c r="T194" s="247">
        <f>S194*H194</f>
        <v>0</v>
      </c>
      <c r="AR194" s="24" t="s">
        <v>90</v>
      </c>
      <c r="AT194" s="24" t="s">
        <v>300</v>
      </c>
      <c r="AU194" s="24" t="s">
        <v>16</v>
      </c>
      <c r="AY194" s="24" t="s">
        <v>298</v>
      </c>
      <c r="BE194" s="248">
        <f>IF(N194="základní",J194,0)</f>
        <v>0</v>
      </c>
      <c r="BF194" s="248">
        <f>IF(N194="snížená",J194,0)</f>
        <v>0</v>
      </c>
      <c r="BG194" s="248">
        <f>IF(N194="zákl. přenesená",J194,0)</f>
        <v>0</v>
      </c>
      <c r="BH194" s="248">
        <f>IF(N194="sníž. přenesená",J194,0)</f>
        <v>0</v>
      </c>
      <c r="BI194" s="248">
        <f>IF(N194="nulová",J194,0)</f>
        <v>0</v>
      </c>
      <c r="BJ194" s="24" t="s">
        <v>16</v>
      </c>
      <c r="BK194" s="248">
        <f>ROUND(I194*H194,2)</f>
        <v>0</v>
      </c>
      <c r="BL194" s="24" t="s">
        <v>90</v>
      </c>
      <c r="BM194" s="24" t="s">
        <v>2886</v>
      </c>
    </row>
    <row r="195" s="1" customFormat="1">
      <c r="B195" s="46"/>
      <c r="C195" s="74"/>
      <c r="D195" s="251" t="s">
        <v>2523</v>
      </c>
      <c r="E195" s="74"/>
      <c r="F195" s="282" t="s">
        <v>2887</v>
      </c>
      <c r="G195" s="74"/>
      <c r="H195" s="74"/>
      <c r="I195" s="204"/>
      <c r="J195" s="74"/>
      <c r="K195" s="74"/>
      <c r="L195" s="72"/>
      <c r="M195" s="283"/>
      <c r="N195" s="47"/>
      <c r="O195" s="47"/>
      <c r="P195" s="47"/>
      <c r="Q195" s="47"/>
      <c r="R195" s="47"/>
      <c r="S195" s="47"/>
      <c r="T195" s="95"/>
      <c r="AT195" s="24" t="s">
        <v>2523</v>
      </c>
      <c r="AU195" s="24" t="s">
        <v>16</v>
      </c>
    </row>
    <row r="196" s="1" customFormat="1">
      <c r="B196" s="46"/>
      <c r="C196" s="74"/>
      <c r="D196" s="251" t="s">
        <v>320</v>
      </c>
      <c r="E196" s="74"/>
      <c r="F196" s="282" t="s">
        <v>2888</v>
      </c>
      <c r="G196" s="74"/>
      <c r="H196" s="74"/>
      <c r="I196" s="204"/>
      <c r="J196" s="74"/>
      <c r="K196" s="74"/>
      <c r="L196" s="72"/>
      <c r="M196" s="283"/>
      <c r="N196" s="47"/>
      <c r="O196" s="47"/>
      <c r="P196" s="47"/>
      <c r="Q196" s="47"/>
      <c r="R196" s="47"/>
      <c r="S196" s="47"/>
      <c r="T196" s="95"/>
      <c r="AT196" s="24" t="s">
        <v>320</v>
      </c>
      <c r="AU196" s="24" t="s">
        <v>16</v>
      </c>
    </row>
    <row r="197" s="13" customFormat="1">
      <c r="B197" s="261"/>
      <c r="C197" s="262"/>
      <c r="D197" s="251" t="s">
        <v>306</v>
      </c>
      <c r="E197" s="263" t="s">
        <v>21</v>
      </c>
      <c r="F197" s="264" t="s">
        <v>2889</v>
      </c>
      <c r="G197" s="262"/>
      <c r="H197" s="263" t="s">
        <v>21</v>
      </c>
      <c r="I197" s="265"/>
      <c r="J197" s="262"/>
      <c r="K197" s="262"/>
      <c r="L197" s="266"/>
      <c r="M197" s="267"/>
      <c r="N197" s="268"/>
      <c r="O197" s="268"/>
      <c r="P197" s="268"/>
      <c r="Q197" s="268"/>
      <c r="R197" s="268"/>
      <c r="S197" s="268"/>
      <c r="T197" s="269"/>
      <c r="AT197" s="270" t="s">
        <v>306</v>
      </c>
      <c r="AU197" s="270" t="s">
        <v>16</v>
      </c>
      <c r="AV197" s="13" t="s">
        <v>16</v>
      </c>
      <c r="AW197" s="13" t="s">
        <v>33</v>
      </c>
      <c r="AX197" s="13" t="s">
        <v>70</v>
      </c>
      <c r="AY197" s="270" t="s">
        <v>298</v>
      </c>
    </row>
    <row r="198" s="12" customFormat="1">
      <c r="B198" s="249"/>
      <c r="C198" s="250"/>
      <c r="D198" s="251" t="s">
        <v>306</v>
      </c>
      <c r="E198" s="252" t="s">
        <v>21</v>
      </c>
      <c r="F198" s="253" t="s">
        <v>2890</v>
      </c>
      <c r="G198" s="250"/>
      <c r="H198" s="254">
        <v>364</v>
      </c>
      <c r="I198" s="255"/>
      <c r="J198" s="250"/>
      <c r="K198" s="250"/>
      <c r="L198" s="256"/>
      <c r="M198" s="257"/>
      <c r="N198" s="258"/>
      <c r="O198" s="258"/>
      <c r="P198" s="258"/>
      <c r="Q198" s="258"/>
      <c r="R198" s="258"/>
      <c r="S198" s="258"/>
      <c r="T198" s="259"/>
      <c r="AT198" s="260" t="s">
        <v>306</v>
      </c>
      <c r="AU198" s="260" t="s">
        <v>16</v>
      </c>
      <c r="AV198" s="12" t="s">
        <v>78</v>
      </c>
      <c r="AW198" s="12" t="s">
        <v>33</v>
      </c>
      <c r="AX198" s="12" t="s">
        <v>70</v>
      </c>
      <c r="AY198" s="260" t="s">
        <v>298</v>
      </c>
    </row>
    <row r="199" s="14" customFormat="1">
      <c r="B199" s="271"/>
      <c r="C199" s="272"/>
      <c r="D199" s="251" t="s">
        <v>306</v>
      </c>
      <c r="E199" s="273" t="s">
        <v>21</v>
      </c>
      <c r="F199" s="274" t="s">
        <v>309</v>
      </c>
      <c r="G199" s="272"/>
      <c r="H199" s="275">
        <v>364</v>
      </c>
      <c r="I199" s="276"/>
      <c r="J199" s="272"/>
      <c r="K199" s="272"/>
      <c r="L199" s="277"/>
      <c r="M199" s="278"/>
      <c r="N199" s="279"/>
      <c r="O199" s="279"/>
      <c r="P199" s="279"/>
      <c r="Q199" s="279"/>
      <c r="R199" s="279"/>
      <c r="S199" s="279"/>
      <c r="T199" s="280"/>
      <c r="AT199" s="281" t="s">
        <v>306</v>
      </c>
      <c r="AU199" s="281" t="s">
        <v>16</v>
      </c>
      <c r="AV199" s="14" t="s">
        <v>90</v>
      </c>
      <c r="AW199" s="14" t="s">
        <v>33</v>
      </c>
      <c r="AX199" s="14" t="s">
        <v>16</v>
      </c>
      <c r="AY199" s="281" t="s">
        <v>298</v>
      </c>
    </row>
    <row r="200" s="1" customFormat="1" ht="38.25" customHeight="1">
      <c r="B200" s="46"/>
      <c r="C200" s="237" t="s">
        <v>491</v>
      </c>
      <c r="D200" s="237" t="s">
        <v>300</v>
      </c>
      <c r="E200" s="238" t="s">
        <v>2891</v>
      </c>
      <c r="F200" s="239" t="s">
        <v>2892</v>
      </c>
      <c r="G200" s="240" t="s">
        <v>318</v>
      </c>
      <c r="H200" s="241">
        <v>60</v>
      </c>
      <c r="I200" s="242"/>
      <c r="J200" s="243">
        <f>ROUND(I200*H200,2)</f>
        <v>0</v>
      </c>
      <c r="K200" s="239" t="s">
        <v>403</v>
      </c>
      <c r="L200" s="72"/>
      <c r="M200" s="244" t="s">
        <v>21</v>
      </c>
      <c r="N200" s="245" t="s">
        <v>41</v>
      </c>
      <c r="O200" s="47"/>
      <c r="P200" s="246">
        <f>O200*H200</f>
        <v>0</v>
      </c>
      <c r="Q200" s="246">
        <v>0</v>
      </c>
      <c r="R200" s="246">
        <f>Q200*H200</f>
        <v>0</v>
      </c>
      <c r="S200" s="246">
        <v>0</v>
      </c>
      <c r="T200" s="247">
        <f>S200*H200</f>
        <v>0</v>
      </c>
      <c r="AR200" s="24" t="s">
        <v>90</v>
      </c>
      <c r="AT200" s="24" t="s">
        <v>300</v>
      </c>
      <c r="AU200" s="24" t="s">
        <v>16</v>
      </c>
      <c r="AY200" s="24" t="s">
        <v>298</v>
      </c>
      <c r="BE200" s="248">
        <f>IF(N200="základní",J200,0)</f>
        <v>0</v>
      </c>
      <c r="BF200" s="248">
        <f>IF(N200="snížená",J200,0)</f>
        <v>0</v>
      </c>
      <c r="BG200" s="248">
        <f>IF(N200="zákl. přenesená",J200,0)</f>
        <v>0</v>
      </c>
      <c r="BH200" s="248">
        <f>IF(N200="sníž. přenesená",J200,0)</f>
        <v>0</v>
      </c>
      <c r="BI200" s="248">
        <f>IF(N200="nulová",J200,0)</f>
        <v>0</v>
      </c>
      <c r="BJ200" s="24" t="s">
        <v>16</v>
      </c>
      <c r="BK200" s="248">
        <f>ROUND(I200*H200,2)</f>
        <v>0</v>
      </c>
      <c r="BL200" s="24" t="s">
        <v>90</v>
      </c>
      <c r="BM200" s="24" t="s">
        <v>2893</v>
      </c>
    </row>
    <row r="201" s="1" customFormat="1">
      <c r="B201" s="46"/>
      <c r="C201" s="74"/>
      <c r="D201" s="251" t="s">
        <v>2523</v>
      </c>
      <c r="E201" s="74"/>
      <c r="F201" s="282" t="s">
        <v>2894</v>
      </c>
      <c r="G201" s="74"/>
      <c r="H201" s="74"/>
      <c r="I201" s="204"/>
      <c r="J201" s="74"/>
      <c r="K201" s="74"/>
      <c r="L201" s="72"/>
      <c r="M201" s="283"/>
      <c r="N201" s="47"/>
      <c r="O201" s="47"/>
      <c r="P201" s="47"/>
      <c r="Q201" s="47"/>
      <c r="R201" s="47"/>
      <c r="S201" s="47"/>
      <c r="T201" s="95"/>
      <c r="AT201" s="24" t="s">
        <v>2523</v>
      </c>
      <c r="AU201" s="24" t="s">
        <v>16</v>
      </c>
    </row>
    <row r="202" s="13" customFormat="1">
      <c r="B202" s="261"/>
      <c r="C202" s="262"/>
      <c r="D202" s="251" t="s">
        <v>306</v>
      </c>
      <c r="E202" s="263" t="s">
        <v>21</v>
      </c>
      <c r="F202" s="264" t="s">
        <v>2895</v>
      </c>
      <c r="G202" s="262"/>
      <c r="H202" s="263" t="s">
        <v>21</v>
      </c>
      <c r="I202" s="265"/>
      <c r="J202" s="262"/>
      <c r="K202" s="262"/>
      <c r="L202" s="266"/>
      <c r="M202" s="267"/>
      <c r="N202" s="268"/>
      <c r="O202" s="268"/>
      <c r="P202" s="268"/>
      <c r="Q202" s="268"/>
      <c r="R202" s="268"/>
      <c r="S202" s="268"/>
      <c r="T202" s="269"/>
      <c r="AT202" s="270" t="s">
        <v>306</v>
      </c>
      <c r="AU202" s="270" t="s">
        <v>16</v>
      </c>
      <c r="AV202" s="13" t="s">
        <v>16</v>
      </c>
      <c r="AW202" s="13" t="s">
        <v>33</v>
      </c>
      <c r="AX202" s="13" t="s">
        <v>70</v>
      </c>
      <c r="AY202" s="270" t="s">
        <v>298</v>
      </c>
    </row>
    <row r="203" s="12" customFormat="1">
      <c r="B203" s="249"/>
      <c r="C203" s="250"/>
      <c r="D203" s="251" t="s">
        <v>306</v>
      </c>
      <c r="E203" s="252" t="s">
        <v>21</v>
      </c>
      <c r="F203" s="253" t="s">
        <v>1086</v>
      </c>
      <c r="G203" s="250"/>
      <c r="H203" s="254">
        <v>60</v>
      </c>
      <c r="I203" s="255"/>
      <c r="J203" s="250"/>
      <c r="K203" s="250"/>
      <c r="L203" s="256"/>
      <c r="M203" s="257"/>
      <c r="N203" s="258"/>
      <c r="O203" s="258"/>
      <c r="P203" s="258"/>
      <c r="Q203" s="258"/>
      <c r="R203" s="258"/>
      <c r="S203" s="258"/>
      <c r="T203" s="259"/>
      <c r="AT203" s="260" t="s">
        <v>306</v>
      </c>
      <c r="AU203" s="260" t="s">
        <v>16</v>
      </c>
      <c r="AV203" s="12" t="s">
        <v>78</v>
      </c>
      <c r="AW203" s="12" t="s">
        <v>33</v>
      </c>
      <c r="AX203" s="12" t="s">
        <v>16</v>
      </c>
      <c r="AY203" s="260" t="s">
        <v>298</v>
      </c>
    </row>
    <row r="204" s="1" customFormat="1" ht="38.25" customHeight="1">
      <c r="B204" s="46"/>
      <c r="C204" s="237" t="s">
        <v>495</v>
      </c>
      <c r="D204" s="237" t="s">
        <v>300</v>
      </c>
      <c r="E204" s="238" t="s">
        <v>2896</v>
      </c>
      <c r="F204" s="239" t="s">
        <v>2897</v>
      </c>
      <c r="G204" s="240" t="s">
        <v>318</v>
      </c>
      <c r="H204" s="241">
        <v>364</v>
      </c>
      <c r="I204" s="242"/>
      <c r="J204" s="243">
        <f>ROUND(I204*H204,2)</f>
        <v>0</v>
      </c>
      <c r="K204" s="239" t="s">
        <v>403</v>
      </c>
      <c r="L204" s="72"/>
      <c r="M204" s="244" t="s">
        <v>21</v>
      </c>
      <c r="N204" s="245" t="s">
        <v>41</v>
      </c>
      <c r="O204" s="47"/>
      <c r="P204" s="246">
        <f>O204*H204</f>
        <v>0</v>
      </c>
      <c r="Q204" s="246">
        <v>0</v>
      </c>
      <c r="R204" s="246">
        <f>Q204*H204</f>
        <v>0</v>
      </c>
      <c r="S204" s="246">
        <v>0</v>
      </c>
      <c r="T204" s="247">
        <f>S204*H204</f>
        <v>0</v>
      </c>
      <c r="AR204" s="24" t="s">
        <v>90</v>
      </c>
      <c r="AT204" s="24" t="s">
        <v>300</v>
      </c>
      <c r="AU204" s="24" t="s">
        <v>16</v>
      </c>
      <c r="AY204" s="24" t="s">
        <v>298</v>
      </c>
      <c r="BE204" s="248">
        <f>IF(N204="základní",J204,0)</f>
        <v>0</v>
      </c>
      <c r="BF204" s="248">
        <f>IF(N204="snížená",J204,0)</f>
        <v>0</v>
      </c>
      <c r="BG204" s="248">
        <f>IF(N204="zákl. přenesená",J204,0)</f>
        <v>0</v>
      </c>
      <c r="BH204" s="248">
        <f>IF(N204="sníž. přenesená",J204,0)</f>
        <v>0</v>
      </c>
      <c r="BI204" s="248">
        <f>IF(N204="nulová",J204,0)</f>
        <v>0</v>
      </c>
      <c r="BJ204" s="24" t="s">
        <v>16</v>
      </c>
      <c r="BK204" s="248">
        <f>ROUND(I204*H204,2)</f>
        <v>0</v>
      </c>
      <c r="BL204" s="24" t="s">
        <v>90</v>
      </c>
      <c r="BM204" s="24" t="s">
        <v>2898</v>
      </c>
    </row>
    <row r="205" s="1" customFormat="1">
      <c r="B205" s="46"/>
      <c r="C205" s="74"/>
      <c r="D205" s="251" t="s">
        <v>2523</v>
      </c>
      <c r="E205" s="74"/>
      <c r="F205" s="282" t="s">
        <v>2894</v>
      </c>
      <c r="G205" s="74"/>
      <c r="H205" s="74"/>
      <c r="I205" s="204"/>
      <c r="J205" s="74"/>
      <c r="K205" s="74"/>
      <c r="L205" s="72"/>
      <c r="M205" s="283"/>
      <c r="N205" s="47"/>
      <c r="O205" s="47"/>
      <c r="P205" s="47"/>
      <c r="Q205" s="47"/>
      <c r="R205" s="47"/>
      <c r="S205" s="47"/>
      <c r="T205" s="95"/>
      <c r="AT205" s="24" t="s">
        <v>2523</v>
      </c>
      <c r="AU205" s="24" t="s">
        <v>16</v>
      </c>
    </row>
    <row r="206" s="13" customFormat="1">
      <c r="B206" s="261"/>
      <c r="C206" s="262"/>
      <c r="D206" s="251" t="s">
        <v>306</v>
      </c>
      <c r="E206" s="263" t="s">
        <v>21</v>
      </c>
      <c r="F206" s="264" t="s">
        <v>2774</v>
      </c>
      <c r="G206" s="262"/>
      <c r="H206" s="263" t="s">
        <v>21</v>
      </c>
      <c r="I206" s="265"/>
      <c r="J206" s="262"/>
      <c r="K206" s="262"/>
      <c r="L206" s="266"/>
      <c r="M206" s="267"/>
      <c r="N206" s="268"/>
      <c r="O206" s="268"/>
      <c r="P206" s="268"/>
      <c r="Q206" s="268"/>
      <c r="R206" s="268"/>
      <c r="S206" s="268"/>
      <c r="T206" s="269"/>
      <c r="AT206" s="270" t="s">
        <v>306</v>
      </c>
      <c r="AU206" s="270" t="s">
        <v>16</v>
      </c>
      <c r="AV206" s="13" t="s">
        <v>16</v>
      </c>
      <c r="AW206" s="13" t="s">
        <v>33</v>
      </c>
      <c r="AX206" s="13" t="s">
        <v>70</v>
      </c>
      <c r="AY206" s="270" t="s">
        <v>298</v>
      </c>
    </row>
    <row r="207" s="12" customFormat="1">
      <c r="B207" s="249"/>
      <c r="C207" s="250"/>
      <c r="D207" s="251" t="s">
        <v>306</v>
      </c>
      <c r="E207" s="252" t="s">
        <v>21</v>
      </c>
      <c r="F207" s="253" t="s">
        <v>1110</v>
      </c>
      <c r="G207" s="250"/>
      <c r="H207" s="254">
        <v>66</v>
      </c>
      <c r="I207" s="255"/>
      <c r="J207" s="250"/>
      <c r="K207" s="250"/>
      <c r="L207" s="256"/>
      <c r="M207" s="257"/>
      <c r="N207" s="258"/>
      <c r="O207" s="258"/>
      <c r="P207" s="258"/>
      <c r="Q207" s="258"/>
      <c r="R207" s="258"/>
      <c r="S207" s="258"/>
      <c r="T207" s="259"/>
      <c r="AT207" s="260" t="s">
        <v>306</v>
      </c>
      <c r="AU207" s="260" t="s">
        <v>16</v>
      </c>
      <c r="AV207" s="12" t="s">
        <v>78</v>
      </c>
      <c r="AW207" s="12" t="s">
        <v>33</v>
      </c>
      <c r="AX207" s="12" t="s">
        <v>70</v>
      </c>
      <c r="AY207" s="260" t="s">
        <v>298</v>
      </c>
    </row>
    <row r="208" s="13" customFormat="1">
      <c r="B208" s="261"/>
      <c r="C208" s="262"/>
      <c r="D208" s="251" t="s">
        <v>306</v>
      </c>
      <c r="E208" s="263" t="s">
        <v>21</v>
      </c>
      <c r="F208" s="264" t="s">
        <v>2775</v>
      </c>
      <c r="G208" s="262"/>
      <c r="H208" s="263" t="s">
        <v>21</v>
      </c>
      <c r="I208" s="265"/>
      <c r="J208" s="262"/>
      <c r="K208" s="262"/>
      <c r="L208" s="266"/>
      <c r="M208" s="267"/>
      <c r="N208" s="268"/>
      <c r="O208" s="268"/>
      <c r="P208" s="268"/>
      <c r="Q208" s="268"/>
      <c r="R208" s="268"/>
      <c r="S208" s="268"/>
      <c r="T208" s="269"/>
      <c r="AT208" s="270" t="s">
        <v>306</v>
      </c>
      <c r="AU208" s="270" t="s">
        <v>16</v>
      </c>
      <c r="AV208" s="13" t="s">
        <v>16</v>
      </c>
      <c r="AW208" s="13" t="s">
        <v>33</v>
      </c>
      <c r="AX208" s="13" t="s">
        <v>70</v>
      </c>
      <c r="AY208" s="270" t="s">
        <v>298</v>
      </c>
    </row>
    <row r="209" s="12" customFormat="1">
      <c r="B209" s="249"/>
      <c r="C209" s="250"/>
      <c r="D209" s="251" t="s">
        <v>306</v>
      </c>
      <c r="E209" s="252" t="s">
        <v>21</v>
      </c>
      <c r="F209" s="253" t="s">
        <v>2813</v>
      </c>
      <c r="G209" s="250"/>
      <c r="H209" s="254">
        <v>298</v>
      </c>
      <c r="I209" s="255"/>
      <c r="J209" s="250"/>
      <c r="K209" s="250"/>
      <c r="L209" s="256"/>
      <c r="M209" s="257"/>
      <c r="N209" s="258"/>
      <c r="O209" s="258"/>
      <c r="P209" s="258"/>
      <c r="Q209" s="258"/>
      <c r="R209" s="258"/>
      <c r="S209" s="258"/>
      <c r="T209" s="259"/>
      <c r="AT209" s="260" t="s">
        <v>306</v>
      </c>
      <c r="AU209" s="260" t="s">
        <v>16</v>
      </c>
      <c r="AV209" s="12" t="s">
        <v>78</v>
      </c>
      <c r="AW209" s="12" t="s">
        <v>33</v>
      </c>
      <c r="AX209" s="12" t="s">
        <v>70</v>
      </c>
      <c r="AY209" s="260" t="s">
        <v>298</v>
      </c>
    </row>
    <row r="210" s="14" customFormat="1">
      <c r="B210" s="271"/>
      <c r="C210" s="272"/>
      <c r="D210" s="251" t="s">
        <v>306</v>
      </c>
      <c r="E210" s="273" t="s">
        <v>21</v>
      </c>
      <c r="F210" s="274" t="s">
        <v>309</v>
      </c>
      <c r="G210" s="272"/>
      <c r="H210" s="275">
        <v>364</v>
      </c>
      <c r="I210" s="276"/>
      <c r="J210" s="272"/>
      <c r="K210" s="272"/>
      <c r="L210" s="277"/>
      <c r="M210" s="278"/>
      <c r="N210" s="279"/>
      <c r="O210" s="279"/>
      <c r="P210" s="279"/>
      <c r="Q210" s="279"/>
      <c r="R210" s="279"/>
      <c r="S210" s="279"/>
      <c r="T210" s="280"/>
      <c r="AT210" s="281" t="s">
        <v>306</v>
      </c>
      <c r="AU210" s="281" t="s">
        <v>16</v>
      </c>
      <c r="AV210" s="14" t="s">
        <v>90</v>
      </c>
      <c r="AW210" s="14" t="s">
        <v>33</v>
      </c>
      <c r="AX210" s="14" t="s">
        <v>16</v>
      </c>
      <c r="AY210" s="281" t="s">
        <v>298</v>
      </c>
    </row>
    <row r="211" s="1" customFormat="1" ht="25.5" customHeight="1">
      <c r="B211" s="46"/>
      <c r="C211" s="237" t="s">
        <v>499</v>
      </c>
      <c r="D211" s="237" t="s">
        <v>300</v>
      </c>
      <c r="E211" s="238" t="s">
        <v>2899</v>
      </c>
      <c r="F211" s="239" t="s">
        <v>2900</v>
      </c>
      <c r="G211" s="240" t="s">
        <v>1954</v>
      </c>
      <c r="H211" s="241">
        <v>15.6</v>
      </c>
      <c r="I211" s="242"/>
      <c r="J211" s="243">
        <f>ROUND(I211*H211,2)</f>
        <v>0</v>
      </c>
      <c r="K211" s="239" t="s">
        <v>403</v>
      </c>
      <c r="L211" s="72"/>
      <c r="M211" s="244" t="s">
        <v>21</v>
      </c>
      <c r="N211" s="245" t="s">
        <v>41</v>
      </c>
      <c r="O211" s="47"/>
      <c r="P211" s="246">
        <f>O211*H211</f>
        <v>0</v>
      </c>
      <c r="Q211" s="246">
        <v>0</v>
      </c>
      <c r="R211" s="246">
        <f>Q211*H211</f>
        <v>0</v>
      </c>
      <c r="S211" s="246">
        <v>0</v>
      </c>
      <c r="T211" s="247">
        <f>S211*H211</f>
        <v>0</v>
      </c>
      <c r="AR211" s="24" t="s">
        <v>90</v>
      </c>
      <c r="AT211" s="24" t="s">
        <v>300</v>
      </c>
      <c r="AU211" s="24" t="s">
        <v>16</v>
      </c>
      <c r="AY211" s="24" t="s">
        <v>298</v>
      </c>
      <c r="BE211" s="248">
        <f>IF(N211="základní",J211,0)</f>
        <v>0</v>
      </c>
      <c r="BF211" s="248">
        <f>IF(N211="snížená",J211,0)</f>
        <v>0</v>
      </c>
      <c r="BG211" s="248">
        <f>IF(N211="zákl. přenesená",J211,0)</f>
        <v>0</v>
      </c>
      <c r="BH211" s="248">
        <f>IF(N211="sníž. přenesená",J211,0)</f>
        <v>0</v>
      </c>
      <c r="BI211" s="248">
        <f>IF(N211="nulová",J211,0)</f>
        <v>0</v>
      </c>
      <c r="BJ211" s="24" t="s">
        <v>16</v>
      </c>
      <c r="BK211" s="248">
        <f>ROUND(I211*H211,2)</f>
        <v>0</v>
      </c>
      <c r="BL211" s="24" t="s">
        <v>90</v>
      </c>
      <c r="BM211" s="24" t="s">
        <v>2901</v>
      </c>
    </row>
    <row r="212" s="1" customFormat="1">
      <c r="B212" s="46"/>
      <c r="C212" s="74"/>
      <c r="D212" s="251" t="s">
        <v>2523</v>
      </c>
      <c r="E212" s="74"/>
      <c r="F212" s="282" t="s">
        <v>2902</v>
      </c>
      <c r="G212" s="74"/>
      <c r="H212" s="74"/>
      <c r="I212" s="204"/>
      <c r="J212" s="74"/>
      <c r="K212" s="74"/>
      <c r="L212" s="72"/>
      <c r="M212" s="283"/>
      <c r="N212" s="47"/>
      <c r="O212" s="47"/>
      <c r="P212" s="47"/>
      <c r="Q212" s="47"/>
      <c r="R212" s="47"/>
      <c r="S212" s="47"/>
      <c r="T212" s="95"/>
      <c r="AT212" s="24" t="s">
        <v>2523</v>
      </c>
      <c r="AU212" s="24" t="s">
        <v>16</v>
      </c>
    </row>
    <row r="213" s="1" customFormat="1">
      <c r="B213" s="46"/>
      <c r="C213" s="74"/>
      <c r="D213" s="251" t="s">
        <v>320</v>
      </c>
      <c r="E213" s="74"/>
      <c r="F213" s="282" t="s">
        <v>2903</v>
      </c>
      <c r="G213" s="74"/>
      <c r="H213" s="74"/>
      <c r="I213" s="204"/>
      <c r="J213" s="74"/>
      <c r="K213" s="74"/>
      <c r="L213" s="72"/>
      <c r="M213" s="283"/>
      <c r="N213" s="47"/>
      <c r="O213" s="47"/>
      <c r="P213" s="47"/>
      <c r="Q213" s="47"/>
      <c r="R213" s="47"/>
      <c r="S213" s="47"/>
      <c r="T213" s="95"/>
      <c r="AT213" s="24" t="s">
        <v>320</v>
      </c>
      <c r="AU213" s="24" t="s">
        <v>16</v>
      </c>
    </row>
    <row r="214" s="12" customFormat="1">
      <c r="B214" s="249"/>
      <c r="C214" s="250"/>
      <c r="D214" s="251" t="s">
        <v>306</v>
      </c>
      <c r="E214" s="252" t="s">
        <v>21</v>
      </c>
      <c r="F214" s="253" t="s">
        <v>2904</v>
      </c>
      <c r="G214" s="250"/>
      <c r="H214" s="254">
        <v>11.699999999999999</v>
      </c>
      <c r="I214" s="255"/>
      <c r="J214" s="250"/>
      <c r="K214" s="250"/>
      <c r="L214" s="256"/>
      <c r="M214" s="257"/>
      <c r="N214" s="258"/>
      <c r="O214" s="258"/>
      <c r="P214" s="258"/>
      <c r="Q214" s="258"/>
      <c r="R214" s="258"/>
      <c r="S214" s="258"/>
      <c r="T214" s="259"/>
      <c r="AT214" s="260" t="s">
        <v>306</v>
      </c>
      <c r="AU214" s="260" t="s">
        <v>16</v>
      </c>
      <c r="AV214" s="12" t="s">
        <v>78</v>
      </c>
      <c r="AW214" s="12" t="s">
        <v>33</v>
      </c>
      <c r="AX214" s="12" t="s">
        <v>70</v>
      </c>
      <c r="AY214" s="260" t="s">
        <v>298</v>
      </c>
    </row>
    <row r="215" s="12" customFormat="1">
      <c r="B215" s="249"/>
      <c r="C215" s="250"/>
      <c r="D215" s="251" t="s">
        <v>306</v>
      </c>
      <c r="E215" s="252" t="s">
        <v>21</v>
      </c>
      <c r="F215" s="253" t="s">
        <v>2905</v>
      </c>
      <c r="G215" s="250"/>
      <c r="H215" s="254">
        <v>3.8999999999999999</v>
      </c>
      <c r="I215" s="255"/>
      <c r="J215" s="250"/>
      <c r="K215" s="250"/>
      <c r="L215" s="256"/>
      <c r="M215" s="257"/>
      <c r="N215" s="258"/>
      <c r="O215" s="258"/>
      <c r="P215" s="258"/>
      <c r="Q215" s="258"/>
      <c r="R215" s="258"/>
      <c r="S215" s="258"/>
      <c r="T215" s="259"/>
      <c r="AT215" s="260" t="s">
        <v>306</v>
      </c>
      <c r="AU215" s="260" t="s">
        <v>16</v>
      </c>
      <c r="AV215" s="12" t="s">
        <v>78</v>
      </c>
      <c r="AW215" s="12" t="s">
        <v>33</v>
      </c>
      <c r="AX215" s="12" t="s">
        <v>70</v>
      </c>
      <c r="AY215" s="260" t="s">
        <v>298</v>
      </c>
    </row>
    <row r="216" s="14" customFormat="1">
      <c r="B216" s="271"/>
      <c r="C216" s="272"/>
      <c r="D216" s="251" t="s">
        <v>306</v>
      </c>
      <c r="E216" s="273" t="s">
        <v>21</v>
      </c>
      <c r="F216" s="274" t="s">
        <v>309</v>
      </c>
      <c r="G216" s="272"/>
      <c r="H216" s="275">
        <v>15.6</v>
      </c>
      <c r="I216" s="276"/>
      <c r="J216" s="272"/>
      <c r="K216" s="272"/>
      <c r="L216" s="277"/>
      <c r="M216" s="278"/>
      <c r="N216" s="279"/>
      <c r="O216" s="279"/>
      <c r="P216" s="279"/>
      <c r="Q216" s="279"/>
      <c r="R216" s="279"/>
      <c r="S216" s="279"/>
      <c r="T216" s="280"/>
      <c r="AT216" s="281" t="s">
        <v>306</v>
      </c>
      <c r="AU216" s="281" t="s">
        <v>16</v>
      </c>
      <c r="AV216" s="14" t="s">
        <v>90</v>
      </c>
      <c r="AW216" s="14" t="s">
        <v>33</v>
      </c>
      <c r="AX216" s="14" t="s">
        <v>16</v>
      </c>
      <c r="AY216" s="281" t="s">
        <v>298</v>
      </c>
    </row>
    <row r="217" s="1" customFormat="1" ht="38.25" customHeight="1">
      <c r="B217" s="46"/>
      <c r="C217" s="237" t="s">
        <v>503</v>
      </c>
      <c r="D217" s="237" t="s">
        <v>300</v>
      </c>
      <c r="E217" s="238" t="s">
        <v>2906</v>
      </c>
      <c r="F217" s="239" t="s">
        <v>2907</v>
      </c>
      <c r="G217" s="240" t="s">
        <v>1954</v>
      </c>
      <c r="H217" s="241">
        <v>6</v>
      </c>
      <c r="I217" s="242"/>
      <c r="J217" s="243">
        <f>ROUND(I217*H217,2)</f>
        <v>0</v>
      </c>
      <c r="K217" s="239" t="s">
        <v>403</v>
      </c>
      <c r="L217" s="72"/>
      <c r="M217" s="244" t="s">
        <v>21</v>
      </c>
      <c r="N217" s="245" t="s">
        <v>41</v>
      </c>
      <c r="O217" s="47"/>
      <c r="P217" s="246">
        <f>O217*H217</f>
        <v>0</v>
      </c>
      <c r="Q217" s="246">
        <v>0</v>
      </c>
      <c r="R217" s="246">
        <f>Q217*H217</f>
        <v>0</v>
      </c>
      <c r="S217" s="246">
        <v>0</v>
      </c>
      <c r="T217" s="247">
        <f>S217*H217</f>
        <v>0</v>
      </c>
      <c r="AR217" s="24" t="s">
        <v>90</v>
      </c>
      <c r="AT217" s="24" t="s">
        <v>300</v>
      </c>
      <c r="AU217" s="24" t="s">
        <v>16</v>
      </c>
      <c r="AY217" s="24" t="s">
        <v>298</v>
      </c>
      <c r="BE217" s="248">
        <f>IF(N217="základní",J217,0)</f>
        <v>0</v>
      </c>
      <c r="BF217" s="248">
        <f>IF(N217="snížená",J217,0)</f>
        <v>0</v>
      </c>
      <c r="BG217" s="248">
        <f>IF(N217="zákl. přenesená",J217,0)</f>
        <v>0</v>
      </c>
      <c r="BH217" s="248">
        <f>IF(N217="sníž. přenesená",J217,0)</f>
        <v>0</v>
      </c>
      <c r="BI217" s="248">
        <f>IF(N217="nulová",J217,0)</f>
        <v>0</v>
      </c>
      <c r="BJ217" s="24" t="s">
        <v>16</v>
      </c>
      <c r="BK217" s="248">
        <f>ROUND(I217*H217,2)</f>
        <v>0</v>
      </c>
      <c r="BL217" s="24" t="s">
        <v>90</v>
      </c>
      <c r="BM217" s="24" t="s">
        <v>2908</v>
      </c>
    </row>
    <row r="218" s="1" customFormat="1">
      <c r="B218" s="46"/>
      <c r="C218" s="74"/>
      <c r="D218" s="251" t="s">
        <v>2523</v>
      </c>
      <c r="E218" s="74"/>
      <c r="F218" s="282" t="s">
        <v>2909</v>
      </c>
      <c r="G218" s="74"/>
      <c r="H218" s="74"/>
      <c r="I218" s="204"/>
      <c r="J218" s="74"/>
      <c r="K218" s="74"/>
      <c r="L218" s="72"/>
      <c r="M218" s="283"/>
      <c r="N218" s="47"/>
      <c r="O218" s="47"/>
      <c r="P218" s="47"/>
      <c r="Q218" s="47"/>
      <c r="R218" s="47"/>
      <c r="S218" s="47"/>
      <c r="T218" s="95"/>
      <c r="AT218" s="24" t="s">
        <v>2523</v>
      </c>
      <c r="AU218" s="24" t="s">
        <v>16</v>
      </c>
    </row>
    <row r="219" s="13" customFormat="1">
      <c r="B219" s="261"/>
      <c r="C219" s="262"/>
      <c r="D219" s="251" t="s">
        <v>306</v>
      </c>
      <c r="E219" s="263" t="s">
        <v>21</v>
      </c>
      <c r="F219" s="264" t="s">
        <v>2910</v>
      </c>
      <c r="G219" s="262"/>
      <c r="H219" s="263" t="s">
        <v>21</v>
      </c>
      <c r="I219" s="265"/>
      <c r="J219" s="262"/>
      <c r="K219" s="262"/>
      <c r="L219" s="266"/>
      <c r="M219" s="267"/>
      <c r="N219" s="268"/>
      <c r="O219" s="268"/>
      <c r="P219" s="268"/>
      <c r="Q219" s="268"/>
      <c r="R219" s="268"/>
      <c r="S219" s="268"/>
      <c r="T219" s="269"/>
      <c r="AT219" s="270" t="s">
        <v>306</v>
      </c>
      <c r="AU219" s="270" t="s">
        <v>16</v>
      </c>
      <c r="AV219" s="13" t="s">
        <v>16</v>
      </c>
      <c r="AW219" s="13" t="s">
        <v>33</v>
      </c>
      <c r="AX219" s="13" t="s">
        <v>70</v>
      </c>
      <c r="AY219" s="270" t="s">
        <v>298</v>
      </c>
    </row>
    <row r="220" s="12" customFormat="1">
      <c r="B220" s="249"/>
      <c r="C220" s="250"/>
      <c r="D220" s="251" t="s">
        <v>306</v>
      </c>
      <c r="E220" s="252" t="s">
        <v>21</v>
      </c>
      <c r="F220" s="253" t="s">
        <v>332</v>
      </c>
      <c r="G220" s="250"/>
      <c r="H220" s="254">
        <v>6</v>
      </c>
      <c r="I220" s="255"/>
      <c r="J220" s="250"/>
      <c r="K220" s="250"/>
      <c r="L220" s="256"/>
      <c r="M220" s="257"/>
      <c r="N220" s="258"/>
      <c r="O220" s="258"/>
      <c r="P220" s="258"/>
      <c r="Q220" s="258"/>
      <c r="R220" s="258"/>
      <c r="S220" s="258"/>
      <c r="T220" s="259"/>
      <c r="AT220" s="260" t="s">
        <v>306</v>
      </c>
      <c r="AU220" s="260" t="s">
        <v>16</v>
      </c>
      <c r="AV220" s="12" t="s">
        <v>78</v>
      </c>
      <c r="AW220" s="12" t="s">
        <v>33</v>
      </c>
      <c r="AX220" s="12" t="s">
        <v>70</v>
      </c>
      <c r="AY220" s="260" t="s">
        <v>298</v>
      </c>
    </row>
    <row r="221" s="14" customFormat="1">
      <c r="B221" s="271"/>
      <c r="C221" s="272"/>
      <c r="D221" s="251" t="s">
        <v>306</v>
      </c>
      <c r="E221" s="273" t="s">
        <v>21</v>
      </c>
      <c r="F221" s="274" t="s">
        <v>309</v>
      </c>
      <c r="G221" s="272"/>
      <c r="H221" s="275">
        <v>6</v>
      </c>
      <c r="I221" s="276"/>
      <c r="J221" s="272"/>
      <c r="K221" s="272"/>
      <c r="L221" s="277"/>
      <c r="M221" s="278"/>
      <c r="N221" s="279"/>
      <c r="O221" s="279"/>
      <c r="P221" s="279"/>
      <c r="Q221" s="279"/>
      <c r="R221" s="279"/>
      <c r="S221" s="279"/>
      <c r="T221" s="280"/>
      <c r="AT221" s="281" t="s">
        <v>306</v>
      </c>
      <c r="AU221" s="281" t="s">
        <v>16</v>
      </c>
      <c r="AV221" s="14" t="s">
        <v>90</v>
      </c>
      <c r="AW221" s="14" t="s">
        <v>33</v>
      </c>
      <c r="AX221" s="14" t="s">
        <v>16</v>
      </c>
      <c r="AY221" s="281" t="s">
        <v>298</v>
      </c>
    </row>
    <row r="222" s="1" customFormat="1" ht="38.25" customHeight="1">
      <c r="B222" s="46"/>
      <c r="C222" s="237" t="s">
        <v>507</v>
      </c>
      <c r="D222" s="237" t="s">
        <v>300</v>
      </c>
      <c r="E222" s="238" t="s">
        <v>2911</v>
      </c>
      <c r="F222" s="239" t="s">
        <v>2912</v>
      </c>
      <c r="G222" s="240" t="s">
        <v>318</v>
      </c>
      <c r="H222" s="241">
        <v>529</v>
      </c>
      <c r="I222" s="242"/>
      <c r="J222" s="243">
        <f>ROUND(I222*H222,2)</f>
        <v>0</v>
      </c>
      <c r="K222" s="239" t="s">
        <v>403</v>
      </c>
      <c r="L222" s="72"/>
      <c r="M222" s="244" t="s">
        <v>21</v>
      </c>
      <c r="N222" s="245" t="s">
        <v>41</v>
      </c>
      <c r="O222" s="47"/>
      <c r="P222" s="246">
        <f>O222*H222</f>
        <v>0</v>
      </c>
      <c r="Q222" s="246">
        <v>0</v>
      </c>
      <c r="R222" s="246">
        <f>Q222*H222</f>
        <v>0</v>
      </c>
      <c r="S222" s="246">
        <v>0</v>
      </c>
      <c r="T222" s="247">
        <f>S222*H222</f>
        <v>0</v>
      </c>
      <c r="AR222" s="24" t="s">
        <v>90</v>
      </c>
      <c r="AT222" s="24" t="s">
        <v>300</v>
      </c>
      <c r="AU222" s="24" t="s">
        <v>16</v>
      </c>
      <c r="AY222" s="24" t="s">
        <v>298</v>
      </c>
      <c r="BE222" s="248">
        <f>IF(N222="základní",J222,0)</f>
        <v>0</v>
      </c>
      <c r="BF222" s="248">
        <f>IF(N222="snížená",J222,0)</f>
        <v>0</v>
      </c>
      <c r="BG222" s="248">
        <f>IF(N222="zákl. přenesená",J222,0)</f>
        <v>0</v>
      </c>
      <c r="BH222" s="248">
        <f>IF(N222="sníž. přenesená",J222,0)</f>
        <v>0</v>
      </c>
      <c r="BI222" s="248">
        <f>IF(N222="nulová",J222,0)</f>
        <v>0</v>
      </c>
      <c r="BJ222" s="24" t="s">
        <v>16</v>
      </c>
      <c r="BK222" s="248">
        <f>ROUND(I222*H222,2)</f>
        <v>0</v>
      </c>
      <c r="BL222" s="24" t="s">
        <v>90</v>
      </c>
      <c r="BM222" s="24" t="s">
        <v>2913</v>
      </c>
    </row>
    <row r="223" s="1" customFormat="1">
      <c r="B223" s="46"/>
      <c r="C223" s="74"/>
      <c r="D223" s="251" t="s">
        <v>2523</v>
      </c>
      <c r="E223" s="74"/>
      <c r="F223" s="282" t="s">
        <v>2914</v>
      </c>
      <c r="G223" s="74"/>
      <c r="H223" s="74"/>
      <c r="I223" s="204"/>
      <c r="J223" s="74"/>
      <c r="K223" s="74"/>
      <c r="L223" s="72"/>
      <c r="M223" s="283"/>
      <c r="N223" s="47"/>
      <c r="O223" s="47"/>
      <c r="P223" s="47"/>
      <c r="Q223" s="47"/>
      <c r="R223" s="47"/>
      <c r="S223" s="47"/>
      <c r="T223" s="95"/>
      <c r="AT223" s="24" t="s">
        <v>2523</v>
      </c>
      <c r="AU223" s="24" t="s">
        <v>16</v>
      </c>
    </row>
    <row r="224" s="1" customFormat="1">
      <c r="B224" s="46"/>
      <c r="C224" s="74"/>
      <c r="D224" s="251" t="s">
        <v>320</v>
      </c>
      <c r="E224" s="74"/>
      <c r="F224" s="282" t="s">
        <v>2915</v>
      </c>
      <c r="G224" s="74"/>
      <c r="H224" s="74"/>
      <c r="I224" s="204"/>
      <c r="J224" s="74"/>
      <c r="K224" s="74"/>
      <c r="L224" s="72"/>
      <c r="M224" s="283"/>
      <c r="N224" s="47"/>
      <c r="O224" s="47"/>
      <c r="P224" s="47"/>
      <c r="Q224" s="47"/>
      <c r="R224" s="47"/>
      <c r="S224" s="47"/>
      <c r="T224" s="95"/>
      <c r="AT224" s="24" t="s">
        <v>320</v>
      </c>
      <c r="AU224" s="24" t="s">
        <v>16</v>
      </c>
    </row>
    <row r="225" s="12" customFormat="1">
      <c r="B225" s="249"/>
      <c r="C225" s="250"/>
      <c r="D225" s="251" t="s">
        <v>306</v>
      </c>
      <c r="E225" s="252" t="s">
        <v>21</v>
      </c>
      <c r="F225" s="253" t="s">
        <v>2916</v>
      </c>
      <c r="G225" s="250"/>
      <c r="H225" s="254">
        <v>469</v>
      </c>
      <c r="I225" s="255"/>
      <c r="J225" s="250"/>
      <c r="K225" s="250"/>
      <c r="L225" s="256"/>
      <c r="M225" s="257"/>
      <c r="N225" s="258"/>
      <c r="O225" s="258"/>
      <c r="P225" s="258"/>
      <c r="Q225" s="258"/>
      <c r="R225" s="258"/>
      <c r="S225" s="258"/>
      <c r="T225" s="259"/>
      <c r="AT225" s="260" t="s">
        <v>306</v>
      </c>
      <c r="AU225" s="260" t="s">
        <v>16</v>
      </c>
      <c r="AV225" s="12" t="s">
        <v>78</v>
      </c>
      <c r="AW225" s="12" t="s">
        <v>33</v>
      </c>
      <c r="AX225" s="12" t="s">
        <v>70</v>
      </c>
      <c r="AY225" s="260" t="s">
        <v>298</v>
      </c>
    </row>
    <row r="226" s="13" customFormat="1">
      <c r="B226" s="261"/>
      <c r="C226" s="262"/>
      <c r="D226" s="251" t="s">
        <v>306</v>
      </c>
      <c r="E226" s="263" t="s">
        <v>21</v>
      </c>
      <c r="F226" s="264" t="s">
        <v>2917</v>
      </c>
      <c r="G226" s="262"/>
      <c r="H226" s="263" t="s">
        <v>21</v>
      </c>
      <c r="I226" s="265"/>
      <c r="J226" s="262"/>
      <c r="K226" s="262"/>
      <c r="L226" s="266"/>
      <c r="M226" s="267"/>
      <c r="N226" s="268"/>
      <c r="O226" s="268"/>
      <c r="P226" s="268"/>
      <c r="Q226" s="268"/>
      <c r="R226" s="268"/>
      <c r="S226" s="268"/>
      <c r="T226" s="269"/>
      <c r="AT226" s="270" t="s">
        <v>306</v>
      </c>
      <c r="AU226" s="270" t="s">
        <v>16</v>
      </c>
      <c r="AV226" s="13" t="s">
        <v>16</v>
      </c>
      <c r="AW226" s="13" t="s">
        <v>33</v>
      </c>
      <c r="AX226" s="13" t="s">
        <v>70</v>
      </c>
      <c r="AY226" s="270" t="s">
        <v>298</v>
      </c>
    </row>
    <row r="227" s="12" customFormat="1">
      <c r="B227" s="249"/>
      <c r="C227" s="250"/>
      <c r="D227" s="251" t="s">
        <v>306</v>
      </c>
      <c r="E227" s="252" t="s">
        <v>21</v>
      </c>
      <c r="F227" s="253" t="s">
        <v>1086</v>
      </c>
      <c r="G227" s="250"/>
      <c r="H227" s="254">
        <v>60</v>
      </c>
      <c r="I227" s="255"/>
      <c r="J227" s="250"/>
      <c r="K227" s="250"/>
      <c r="L227" s="256"/>
      <c r="M227" s="257"/>
      <c r="N227" s="258"/>
      <c r="O227" s="258"/>
      <c r="P227" s="258"/>
      <c r="Q227" s="258"/>
      <c r="R227" s="258"/>
      <c r="S227" s="258"/>
      <c r="T227" s="259"/>
      <c r="AT227" s="260" t="s">
        <v>306</v>
      </c>
      <c r="AU227" s="260" t="s">
        <v>16</v>
      </c>
      <c r="AV227" s="12" t="s">
        <v>78</v>
      </c>
      <c r="AW227" s="12" t="s">
        <v>33</v>
      </c>
      <c r="AX227" s="12" t="s">
        <v>70</v>
      </c>
      <c r="AY227" s="260" t="s">
        <v>298</v>
      </c>
    </row>
    <row r="228" s="14" customFormat="1">
      <c r="B228" s="271"/>
      <c r="C228" s="272"/>
      <c r="D228" s="251" t="s">
        <v>306</v>
      </c>
      <c r="E228" s="273" t="s">
        <v>21</v>
      </c>
      <c r="F228" s="274" t="s">
        <v>309</v>
      </c>
      <c r="G228" s="272"/>
      <c r="H228" s="275">
        <v>529</v>
      </c>
      <c r="I228" s="276"/>
      <c r="J228" s="272"/>
      <c r="K228" s="272"/>
      <c r="L228" s="277"/>
      <c r="M228" s="278"/>
      <c r="N228" s="279"/>
      <c r="O228" s="279"/>
      <c r="P228" s="279"/>
      <c r="Q228" s="279"/>
      <c r="R228" s="279"/>
      <c r="S228" s="279"/>
      <c r="T228" s="280"/>
      <c r="AT228" s="281" t="s">
        <v>306</v>
      </c>
      <c r="AU228" s="281" t="s">
        <v>16</v>
      </c>
      <c r="AV228" s="14" t="s">
        <v>90</v>
      </c>
      <c r="AW228" s="14" t="s">
        <v>33</v>
      </c>
      <c r="AX228" s="14" t="s">
        <v>16</v>
      </c>
      <c r="AY228" s="281" t="s">
        <v>298</v>
      </c>
    </row>
    <row r="229" s="11" customFormat="1" ht="29.88" customHeight="1">
      <c r="B229" s="221"/>
      <c r="C229" s="222"/>
      <c r="D229" s="223" t="s">
        <v>69</v>
      </c>
      <c r="E229" s="235" t="s">
        <v>328</v>
      </c>
      <c r="F229" s="235" t="s">
        <v>2686</v>
      </c>
      <c r="G229" s="222"/>
      <c r="H229" s="222"/>
      <c r="I229" s="225"/>
      <c r="J229" s="236">
        <f>BK229</f>
        <v>0</v>
      </c>
      <c r="K229" s="222"/>
      <c r="L229" s="227"/>
      <c r="M229" s="228"/>
      <c r="N229" s="229"/>
      <c r="O229" s="229"/>
      <c r="P229" s="230">
        <f>SUM(P230:P251)</f>
        <v>0</v>
      </c>
      <c r="Q229" s="229"/>
      <c r="R229" s="230">
        <f>SUM(R230:R251)</f>
        <v>0</v>
      </c>
      <c r="S229" s="229"/>
      <c r="T229" s="231">
        <f>SUM(T230:T251)</f>
        <v>0</v>
      </c>
      <c r="AR229" s="232" t="s">
        <v>16</v>
      </c>
      <c r="AT229" s="233" t="s">
        <v>69</v>
      </c>
      <c r="AU229" s="233" t="s">
        <v>16</v>
      </c>
      <c r="AY229" s="232" t="s">
        <v>298</v>
      </c>
      <c r="BK229" s="234">
        <f>SUM(BK230:BK251)</f>
        <v>0</v>
      </c>
    </row>
    <row r="230" s="1" customFormat="1" ht="16.5" customHeight="1">
      <c r="B230" s="46"/>
      <c r="C230" s="237" t="s">
        <v>511</v>
      </c>
      <c r="D230" s="237" t="s">
        <v>300</v>
      </c>
      <c r="E230" s="238" t="s">
        <v>2918</v>
      </c>
      <c r="F230" s="239" t="s">
        <v>2919</v>
      </c>
      <c r="G230" s="240" t="s">
        <v>2920</v>
      </c>
      <c r="H230" s="241">
        <v>17</v>
      </c>
      <c r="I230" s="242"/>
      <c r="J230" s="243">
        <f>ROUND(I230*H230,2)</f>
        <v>0</v>
      </c>
      <c r="K230" s="239" t="s">
        <v>21</v>
      </c>
      <c r="L230" s="72"/>
      <c r="M230" s="244" t="s">
        <v>21</v>
      </c>
      <c r="N230" s="245" t="s">
        <v>41</v>
      </c>
      <c r="O230" s="47"/>
      <c r="P230" s="246">
        <f>O230*H230</f>
        <v>0</v>
      </c>
      <c r="Q230" s="246">
        <v>0</v>
      </c>
      <c r="R230" s="246">
        <f>Q230*H230</f>
        <v>0</v>
      </c>
      <c r="S230" s="246">
        <v>0</v>
      </c>
      <c r="T230" s="247">
        <f>S230*H230</f>
        <v>0</v>
      </c>
      <c r="AR230" s="24" t="s">
        <v>90</v>
      </c>
      <c r="AT230" s="24" t="s">
        <v>300</v>
      </c>
      <c r="AU230" s="24" t="s">
        <v>78</v>
      </c>
      <c r="AY230" s="24" t="s">
        <v>298</v>
      </c>
      <c r="BE230" s="248">
        <f>IF(N230="základní",J230,0)</f>
        <v>0</v>
      </c>
      <c r="BF230" s="248">
        <f>IF(N230="snížená",J230,0)</f>
        <v>0</v>
      </c>
      <c r="BG230" s="248">
        <f>IF(N230="zákl. přenesená",J230,0)</f>
        <v>0</v>
      </c>
      <c r="BH230" s="248">
        <f>IF(N230="sníž. přenesená",J230,0)</f>
        <v>0</v>
      </c>
      <c r="BI230" s="248">
        <f>IF(N230="nulová",J230,0)</f>
        <v>0</v>
      </c>
      <c r="BJ230" s="24" t="s">
        <v>16</v>
      </c>
      <c r="BK230" s="248">
        <f>ROUND(I230*H230,2)</f>
        <v>0</v>
      </c>
      <c r="BL230" s="24" t="s">
        <v>90</v>
      </c>
      <c r="BM230" s="24" t="s">
        <v>2921</v>
      </c>
    </row>
    <row r="231" s="13" customFormat="1">
      <c r="B231" s="261"/>
      <c r="C231" s="262"/>
      <c r="D231" s="251" t="s">
        <v>306</v>
      </c>
      <c r="E231" s="263" t="s">
        <v>21</v>
      </c>
      <c r="F231" s="264" t="s">
        <v>2922</v>
      </c>
      <c r="G231" s="262"/>
      <c r="H231" s="263" t="s">
        <v>21</v>
      </c>
      <c r="I231" s="265"/>
      <c r="J231" s="262"/>
      <c r="K231" s="262"/>
      <c r="L231" s="266"/>
      <c r="M231" s="267"/>
      <c r="N231" s="268"/>
      <c r="O231" s="268"/>
      <c r="P231" s="268"/>
      <c r="Q231" s="268"/>
      <c r="R231" s="268"/>
      <c r="S231" s="268"/>
      <c r="T231" s="269"/>
      <c r="AT231" s="270" t="s">
        <v>306</v>
      </c>
      <c r="AU231" s="270" t="s">
        <v>78</v>
      </c>
      <c r="AV231" s="13" t="s">
        <v>16</v>
      </c>
      <c r="AW231" s="13" t="s">
        <v>33</v>
      </c>
      <c r="AX231" s="13" t="s">
        <v>70</v>
      </c>
      <c r="AY231" s="270" t="s">
        <v>298</v>
      </c>
    </row>
    <row r="232" s="12" customFormat="1">
      <c r="B232" s="249"/>
      <c r="C232" s="250"/>
      <c r="D232" s="251" t="s">
        <v>306</v>
      </c>
      <c r="E232" s="252" t="s">
        <v>21</v>
      </c>
      <c r="F232" s="253" t="s">
        <v>354</v>
      </c>
      <c r="G232" s="250"/>
      <c r="H232" s="254">
        <v>11</v>
      </c>
      <c r="I232" s="255"/>
      <c r="J232" s="250"/>
      <c r="K232" s="250"/>
      <c r="L232" s="256"/>
      <c r="M232" s="257"/>
      <c r="N232" s="258"/>
      <c r="O232" s="258"/>
      <c r="P232" s="258"/>
      <c r="Q232" s="258"/>
      <c r="R232" s="258"/>
      <c r="S232" s="258"/>
      <c r="T232" s="259"/>
      <c r="AT232" s="260" t="s">
        <v>306</v>
      </c>
      <c r="AU232" s="260" t="s">
        <v>78</v>
      </c>
      <c r="AV232" s="12" t="s">
        <v>78</v>
      </c>
      <c r="AW232" s="12" t="s">
        <v>33</v>
      </c>
      <c r="AX232" s="12" t="s">
        <v>70</v>
      </c>
      <c r="AY232" s="260" t="s">
        <v>298</v>
      </c>
    </row>
    <row r="233" s="13" customFormat="1">
      <c r="B233" s="261"/>
      <c r="C233" s="262"/>
      <c r="D233" s="251" t="s">
        <v>306</v>
      </c>
      <c r="E233" s="263" t="s">
        <v>21</v>
      </c>
      <c r="F233" s="264" t="s">
        <v>2923</v>
      </c>
      <c r="G233" s="262"/>
      <c r="H233" s="263" t="s">
        <v>21</v>
      </c>
      <c r="I233" s="265"/>
      <c r="J233" s="262"/>
      <c r="K233" s="262"/>
      <c r="L233" s="266"/>
      <c r="M233" s="267"/>
      <c r="N233" s="268"/>
      <c r="O233" s="268"/>
      <c r="P233" s="268"/>
      <c r="Q233" s="268"/>
      <c r="R233" s="268"/>
      <c r="S233" s="268"/>
      <c r="T233" s="269"/>
      <c r="AT233" s="270" t="s">
        <v>306</v>
      </c>
      <c r="AU233" s="270" t="s">
        <v>78</v>
      </c>
      <c r="AV233" s="13" t="s">
        <v>16</v>
      </c>
      <c r="AW233" s="13" t="s">
        <v>33</v>
      </c>
      <c r="AX233" s="13" t="s">
        <v>70</v>
      </c>
      <c r="AY233" s="270" t="s">
        <v>298</v>
      </c>
    </row>
    <row r="234" s="12" customFormat="1">
      <c r="B234" s="249"/>
      <c r="C234" s="250"/>
      <c r="D234" s="251" t="s">
        <v>306</v>
      </c>
      <c r="E234" s="252" t="s">
        <v>21</v>
      </c>
      <c r="F234" s="253" t="s">
        <v>332</v>
      </c>
      <c r="G234" s="250"/>
      <c r="H234" s="254">
        <v>6</v>
      </c>
      <c r="I234" s="255"/>
      <c r="J234" s="250"/>
      <c r="K234" s="250"/>
      <c r="L234" s="256"/>
      <c r="M234" s="257"/>
      <c r="N234" s="258"/>
      <c r="O234" s="258"/>
      <c r="P234" s="258"/>
      <c r="Q234" s="258"/>
      <c r="R234" s="258"/>
      <c r="S234" s="258"/>
      <c r="T234" s="259"/>
      <c r="AT234" s="260" t="s">
        <v>306</v>
      </c>
      <c r="AU234" s="260" t="s">
        <v>78</v>
      </c>
      <c r="AV234" s="12" t="s">
        <v>78</v>
      </c>
      <c r="AW234" s="12" t="s">
        <v>33</v>
      </c>
      <c r="AX234" s="12" t="s">
        <v>70</v>
      </c>
      <c r="AY234" s="260" t="s">
        <v>298</v>
      </c>
    </row>
    <row r="235" s="14" customFormat="1">
      <c r="B235" s="271"/>
      <c r="C235" s="272"/>
      <c r="D235" s="251" t="s">
        <v>306</v>
      </c>
      <c r="E235" s="273" t="s">
        <v>21</v>
      </c>
      <c r="F235" s="274" t="s">
        <v>309</v>
      </c>
      <c r="G235" s="272"/>
      <c r="H235" s="275">
        <v>17</v>
      </c>
      <c r="I235" s="276"/>
      <c r="J235" s="272"/>
      <c r="K235" s="272"/>
      <c r="L235" s="277"/>
      <c r="M235" s="278"/>
      <c r="N235" s="279"/>
      <c r="O235" s="279"/>
      <c r="P235" s="279"/>
      <c r="Q235" s="279"/>
      <c r="R235" s="279"/>
      <c r="S235" s="279"/>
      <c r="T235" s="280"/>
      <c r="AT235" s="281" t="s">
        <v>306</v>
      </c>
      <c r="AU235" s="281" t="s">
        <v>78</v>
      </c>
      <c r="AV235" s="14" t="s">
        <v>90</v>
      </c>
      <c r="AW235" s="14" t="s">
        <v>33</v>
      </c>
      <c r="AX235" s="14" t="s">
        <v>16</v>
      </c>
      <c r="AY235" s="281" t="s">
        <v>298</v>
      </c>
    </row>
    <row r="236" s="1" customFormat="1" ht="38.25" customHeight="1">
      <c r="B236" s="46"/>
      <c r="C236" s="237" t="s">
        <v>515</v>
      </c>
      <c r="D236" s="237" t="s">
        <v>300</v>
      </c>
      <c r="E236" s="238" t="s">
        <v>2924</v>
      </c>
      <c r="F236" s="239" t="s">
        <v>2925</v>
      </c>
      <c r="G236" s="240" t="s">
        <v>341</v>
      </c>
      <c r="H236" s="241">
        <v>14</v>
      </c>
      <c r="I236" s="242"/>
      <c r="J236" s="243">
        <f>ROUND(I236*H236,2)</f>
        <v>0</v>
      </c>
      <c r="K236" s="239" t="s">
        <v>403</v>
      </c>
      <c r="L236" s="72"/>
      <c r="M236" s="244" t="s">
        <v>21</v>
      </c>
      <c r="N236" s="245" t="s">
        <v>41</v>
      </c>
      <c r="O236" s="47"/>
      <c r="P236" s="246">
        <f>O236*H236</f>
        <v>0</v>
      </c>
      <c r="Q236" s="246">
        <v>0</v>
      </c>
      <c r="R236" s="246">
        <f>Q236*H236</f>
        <v>0</v>
      </c>
      <c r="S236" s="246">
        <v>0</v>
      </c>
      <c r="T236" s="247">
        <f>S236*H236</f>
        <v>0</v>
      </c>
      <c r="AR236" s="24" t="s">
        <v>90</v>
      </c>
      <c r="AT236" s="24" t="s">
        <v>300</v>
      </c>
      <c r="AU236" s="24" t="s">
        <v>78</v>
      </c>
      <c r="AY236" s="24" t="s">
        <v>298</v>
      </c>
      <c r="BE236" s="248">
        <f>IF(N236="základní",J236,0)</f>
        <v>0</v>
      </c>
      <c r="BF236" s="248">
        <f>IF(N236="snížená",J236,0)</f>
        <v>0</v>
      </c>
      <c r="BG236" s="248">
        <f>IF(N236="zákl. přenesená",J236,0)</f>
        <v>0</v>
      </c>
      <c r="BH236" s="248">
        <f>IF(N236="sníž. přenesená",J236,0)</f>
        <v>0</v>
      </c>
      <c r="BI236" s="248">
        <f>IF(N236="nulová",J236,0)</f>
        <v>0</v>
      </c>
      <c r="BJ236" s="24" t="s">
        <v>16</v>
      </c>
      <c r="BK236" s="248">
        <f>ROUND(I236*H236,2)</f>
        <v>0</v>
      </c>
      <c r="BL236" s="24" t="s">
        <v>90</v>
      </c>
      <c r="BM236" s="24" t="s">
        <v>2926</v>
      </c>
    </row>
    <row r="237" s="1" customFormat="1">
      <c r="B237" s="46"/>
      <c r="C237" s="74"/>
      <c r="D237" s="251" t="s">
        <v>2523</v>
      </c>
      <c r="E237" s="74"/>
      <c r="F237" s="282" t="s">
        <v>2927</v>
      </c>
      <c r="G237" s="74"/>
      <c r="H237" s="74"/>
      <c r="I237" s="204"/>
      <c r="J237" s="74"/>
      <c r="K237" s="74"/>
      <c r="L237" s="72"/>
      <c r="M237" s="283"/>
      <c r="N237" s="47"/>
      <c r="O237" s="47"/>
      <c r="P237" s="47"/>
      <c r="Q237" s="47"/>
      <c r="R237" s="47"/>
      <c r="S237" s="47"/>
      <c r="T237" s="95"/>
      <c r="AT237" s="24" t="s">
        <v>2523</v>
      </c>
      <c r="AU237" s="24" t="s">
        <v>78</v>
      </c>
    </row>
    <row r="238" s="1" customFormat="1">
      <c r="B238" s="46"/>
      <c r="C238" s="74"/>
      <c r="D238" s="251" t="s">
        <v>320</v>
      </c>
      <c r="E238" s="74"/>
      <c r="F238" s="282" t="s">
        <v>2928</v>
      </c>
      <c r="G238" s="74"/>
      <c r="H238" s="74"/>
      <c r="I238" s="204"/>
      <c r="J238" s="74"/>
      <c r="K238" s="74"/>
      <c r="L238" s="72"/>
      <c r="M238" s="283"/>
      <c r="N238" s="47"/>
      <c r="O238" s="47"/>
      <c r="P238" s="47"/>
      <c r="Q238" s="47"/>
      <c r="R238" s="47"/>
      <c r="S238" s="47"/>
      <c r="T238" s="95"/>
      <c r="AT238" s="24" t="s">
        <v>320</v>
      </c>
      <c r="AU238" s="24" t="s">
        <v>78</v>
      </c>
    </row>
    <row r="239" s="1" customFormat="1" ht="38.25" customHeight="1">
      <c r="B239" s="46"/>
      <c r="C239" s="237" t="s">
        <v>519</v>
      </c>
      <c r="D239" s="237" t="s">
        <v>300</v>
      </c>
      <c r="E239" s="238" t="s">
        <v>2929</v>
      </c>
      <c r="F239" s="239" t="s">
        <v>2930</v>
      </c>
      <c r="G239" s="240" t="s">
        <v>341</v>
      </c>
      <c r="H239" s="241">
        <v>4</v>
      </c>
      <c r="I239" s="242"/>
      <c r="J239" s="243">
        <f>ROUND(I239*H239,2)</f>
        <v>0</v>
      </c>
      <c r="K239" s="239" t="s">
        <v>403</v>
      </c>
      <c r="L239" s="72"/>
      <c r="M239" s="244" t="s">
        <v>21</v>
      </c>
      <c r="N239" s="245" t="s">
        <v>41</v>
      </c>
      <c r="O239" s="47"/>
      <c r="P239" s="246">
        <f>O239*H239</f>
        <v>0</v>
      </c>
      <c r="Q239" s="246">
        <v>0</v>
      </c>
      <c r="R239" s="246">
        <f>Q239*H239</f>
        <v>0</v>
      </c>
      <c r="S239" s="246">
        <v>0</v>
      </c>
      <c r="T239" s="247">
        <f>S239*H239</f>
        <v>0</v>
      </c>
      <c r="AR239" s="24" t="s">
        <v>90</v>
      </c>
      <c r="AT239" s="24" t="s">
        <v>300</v>
      </c>
      <c r="AU239" s="24" t="s">
        <v>78</v>
      </c>
      <c r="AY239" s="24" t="s">
        <v>298</v>
      </c>
      <c r="BE239" s="248">
        <f>IF(N239="základní",J239,0)</f>
        <v>0</v>
      </c>
      <c r="BF239" s="248">
        <f>IF(N239="snížená",J239,0)</f>
        <v>0</v>
      </c>
      <c r="BG239" s="248">
        <f>IF(N239="zákl. přenesená",J239,0)</f>
        <v>0</v>
      </c>
      <c r="BH239" s="248">
        <f>IF(N239="sníž. přenesená",J239,0)</f>
        <v>0</v>
      </c>
      <c r="BI239" s="248">
        <f>IF(N239="nulová",J239,0)</f>
        <v>0</v>
      </c>
      <c r="BJ239" s="24" t="s">
        <v>16</v>
      </c>
      <c r="BK239" s="248">
        <f>ROUND(I239*H239,2)</f>
        <v>0</v>
      </c>
      <c r="BL239" s="24" t="s">
        <v>90</v>
      </c>
      <c r="BM239" s="24" t="s">
        <v>2931</v>
      </c>
    </row>
    <row r="240" s="1" customFormat="1">
      <c r="B240" s="46"/>
      <c r="C240" s="74"/>
      <c r="D240" s="251" t="s">
        <v>2523</v>
      </c>
      <c r="E240" s="74"/>
      <c r="F240" s="282" t="s">
        <v>2927</v>
      </c>
      <c r="G240" s="74"/>
      <c r="H240" s="74"/>
      <c r="I240" s="204"/>
      <c r="J240" s="74"/>
      <c r="K240" s="74"/>
      <c r="L240" s="72"/>
      <c r="M240" s="283"/>
      <c r="N240" s="47"/>
      <c r="O240" s="47"/>
      <c r="P240" s="47"/>
      <c r="Q240" s="47"/>
      <c r="R240" s="47"/>
      <c r="S240" s="47"/>
      <c r="T240" s="95"/>
      <c r="AT240" s="24" t="s">
        <v>2523</v>
      </c>
      <c r="AU240" s="24" t="s">
        <v>78</v>
      </c>
    </row>
    <row r="241" s="1" customFormat="1">
      <c r="B241" s="46"/>
      <c r="C241" s="74"/>
      <c r="D241" s="251" t="s">
        <v>320</v>
      </c>
      <c r="E241" s="74"/>
      <c r="F241" s="282" t="s">
        <v>2928</v>
      </c>
      <c r="G241" s="74"/>
      <c r="H241" s="74"/>
      <c r="I241" s="204"/>
      <c r="J241" s="74"/>
      <c r="K241" s="74"/>
      <c r="L241" s="72"/>
      <c r="M241" s="283"/>
      <c r="N241" s="47"/>
      <c r="O241" s="47"/>
      <c r="P241" s="47"/>
      <c r="Q241" s="47"/>
      <c r="R241" s="47"/>
      <c r="S241" s="47"/>
      <c r="T241" s="95"/>
      <c r="AT241" s="24" t="s">
        <v>320</v>
      </c>
      <c r="AU241" s="24" t="s">
        <v>78</v>
      </c>
    </row>
    <row r="242" s="1" customFormat="1" ht="16.5" customHeight="1">
      <c r="B242" s="46"/>
      <c r="C242" s="237" t="s">
        <v>523</v>
      </c>
      <c r="D242" s="237" t="s">
        <v>300</v>
      </c>
      <c r="E242" s="238" t="s">
        <v>2932</v>
      </c>
      <c r="F242" s="239" t="s">
        <v>2933</v>
      </c>
      <c r="G242" s="240" t="s">
        <v>303</v>
      </c>
      <c r="H242" s="241">
        <v>38.25</v>
      </c>
      <c r="I242" s="242"/>
      <c r="J242" s="243">
        <f>ROUND(I242*H242,2)</f>
        <v>0</v>
      </c>
      <c r="K242" s="239" t="s">
        <v>21</v>
      </c>
      <c r="L242" s="72"/>
      <c r="M242" s="244" t="s">
        <v>21</v>
      </c>
      <c r="N242" s="245" t="s">
        <v>41</v>
      </c>
      <c r="O242" s="47"/>
      <c r="P242" s="246">
        <f>O242*H242</f>
        <v>0</v>
      </c>
      <c r="Q242" s="246">
        <v>0</v>
      </c>
      <c r="R242" s="246">
        <f>Q242*H242</f>
        <v>0</v>
      </c>
      <c r="S242" s="246">
        <v>0</v>
      </c>
      <c r="T242" s="247">
        <f>S242*H242</f>
        <v>0</v>
      </c>
      <c r="AR242" s="24" t="s">
        <v>90</v>
      </c>
      <c r="AT242" s="24" t="s">
        <v>300</v>
      </c>
      <c r="AU242" s="24" t="s">
        <v>78</v>
      </c>
      <c r="AY242" s="24" t="s">
        <v>298</v>
      </c>
      <c r="BE242" s="248">
        <f>IF(N242="základní",J242,0)</f>
        <v>0</v>
      </c>
      <c r="BF242" s="248">
        <f>IF(N242="snížená",J242,0)</f>
        <v>0</v>
      </c>
      <c r="BG242" s="248">
        <f>IF(N242="zákl. přenesená",J242,0)</f>
        <v>0</v>
      </c>
      <c r="BH242" s="248">
        <f>IF(N242="sníž. přenesená",J242,0)</f>
        <v>0</v>
      </c>
      <c r="BI242" s="248">
        <f>IF(N242="nulová",J242,0)</f>
        <v>0</v>
      </c>
      <c r="BJ242" s="24" t="s">
        <v>16</v>
      </c>
      <c r="BK242" s="248">
        <f>ROUND(I242*H242,2)</f>
        <v>0</v>
      </c>
      <c r="BL242" s="24" t="s">
        <v>90</v>
      </c>
      <c r="BM242" s="24" t="s">
        <v>2934</v>
      </c>
    </row>
    <row r="243" s="1" customFormat="1" ht="16.5" customHeight="1">
      <c r="B243" s="46"/>
      <c r="C243" s="237" t="s">
        <v>527</v>
      </c>
      <c r="D243" s="237" t="s">
        <v>300</v>
      </c>
      <c r="E243" s="238" t="s">
        <v>2935</v>
      </c>
      <c r="F243" s="239" t="s">
        <v>2936</v>
      </c>
      <c r="G243" s="240" t="s">
        <v>318</v>
      </c>
      <c r="H243" s="241">
        <v>100.59999999999999</v>
      </c>
      <c r="I243" s="242"/>
      <c r="J243" s="243">
        <f>ROUND(I243*H243,2)</f>
        <v>0</v>
      </c>
      <c r="K243" s="239" t="s">
        <v>21</v>
      </c>
      <c r="L243" s="72"/>
      <c r="M243" s="244" t="s">
        <v>21</v>
      </c>
      <c r="N243" s="245" t="s">
        <v>41</v>
      </c>
      <c r="O243" s="47"/>
      <c r="P243" s="246">
        <f>O243*H243</f>
        <v>0</v>
      </c>
      <c r="Q243" s="246">
        <v>0</v>
      </c>
      <c r="R243" s="246">
        <f>Q243*H243</f>
        <v>0</v>
      </c>
      <c r="S243" s="246">
        <v>0</v>
      </c>
      <c r="T243" s="247">
        <f>S243*H243</f>
        <v>0</v>
      </c>
      <c r="AR243" s="24" t="s">
        <v>90</v>
      </c>
      <c r="AT243" s="24" t="s">
        <v>300</v>
      </c>
      <c r="AU243" s="24" t="s">
        <v>78</v>
      </c>
      <c r="AY243" s="24" t="s">
        <v>298</v>
      </c>
      <c r="BE243" s="248">
        <f>IF(N243="základní",J243,0)</f>
        <v>0</v>
      </c>
      <c r="BF243" s="248">
        <f>IF(N243="snížená",J243,0)</f>
        <v>0</v>
      </c>
      <c r="BG243" s="248">
        <f>IF(N243="zákl. přenesená",J243,0)</f>
        <v>0</v>
      </c>
      <c r="BH243" s="248">
        <f>IF(N243="sníž. přenesená",J243,0)</f>
        <v>0</v>
      </c>
      <c r="BI243" s="248">
        <f>IF(N243="nulová",J243,0)</f>
        <v>0</v>
      </c>
      <c r="BJ243" s="24" t="s">
        <v>16</v>
      </c>
      <c r="BK243" s="248">
        <f>ROUND(I243*H243,2)</f>
        <v>0</v>
      </c>
      <c r="BL243" s="24" t="s">
        <v>90</v>
      </c>
      <c r="BM243" s="24" t="s">
        <v>2937</v>
      </c>
    </row>
    <row r="244" s="1" customFormat="1" ht="16.5" customHeight="1">
      <c r="B244" s="46"/>
      <c r="C244" s="237" t="s">
        <v>531</v>
      </c>
      <c r="D244" s="237" t="s">
        <v>300</v>
      </c>
      <c r="E244" s="238" t="s">
        <v>2938</v>
      </c>
      <c r="F244" s="239" t="s">
        <v>2939</v>
      </c>
      <c r="G244" s="240" t="s">
        <v>341</v>
      </c>
      <c r="H244" s="241">
        <v>3</v>
      </c>
      <c r="I244" s="242"/>
      <c r="J244" s="243">
        <f>ROUND(I244*H244,2)</f>
        <v>0</v>
      </c>
      <c r="K244" s="239" t="s">
        <v>403</v>
      </c>
      <c r="L244" s="72"/>
      <c r="M244" s="244" t="s">
        <v>21</v>
      </c>
      <c r="N244" s="245" t="s">
        <v>41</v>
      </c>
      <c r="O244" s="47"/>
      <c r="P244" s="246">
        <f>O244*H244</f>
        <v>0</v>
      </c>
      <c r="Q244" s="246">
        <v>0</v>
      </c>
      <c r="R244" s="246">
        <f>Q244*H244</f>
        <v>0</v>
      </c>
      <c r="S244" s="246">
        <v>0</v>
      </c>
      <c r="T244" s="247">
        <f>S244*H244</f>
        <v>0</v>
      </c>
      <c r="AR244" s="24" t="s">
        <v>90</v>
      </c>
      <c r="AT244" s="24" t="s">
        <v>300</v>
      </c>
      <c r="AU244" s="24" t="s">
        <v>78</v>
      </c>
      <c r="AY244" s="24" t="s">
        <v>298</v>
      </c>
      <c r="BE244" s="248">
        <f>IF(N244="základní",J244,0)</f>
        <v>0</v>
      </c>
      <c r="BF244" s="248">
        <f>IF(N244="snížená",J244,0)</f>
        <v>0</v>
      </c>
      <c r="BG244" s="248">
        <f>IF(N244="zákl. přenesená",J244,0)</f>
        <v>0</v>
      </c>
      <c r="BH244" s="248">
        <f>IF(N244="sníž. přenesená",J244,0)</f>
        <v>0</v>
      </c>
      <c r="BI244" s="248">
        <f>IF(N244="nulová",J244,0)</f>
        <v>0</v>
      </c>
      <c r="BJ244" s="24" t="s">
        <v>16</v>
      </c>
      <c r="BK244" s="248">
        <f>ROUND(I244*H244,2)</f>
        <v>0</v>
      </c>
      <c r="BL244" s="24" t="s">
        <v>90</v>
      </c>
      <c r="BM244" s="24" t="s">
        <v>2940</v>
      </c>
    </row>
    <row r="245" s="1" customFormat="1" ht="38.25" customHeight="1">
      <c r="B245" s="46"/>
      <c r="C245" s="237" t="s">
        <v>535</v>
      </c>
      <c r="D245" s="237" t="s">
        <v>300</v>
      </c>
      <c r="E245" s="238" t="s">
        <v>2941</v>
      </c>
      <c r="F245" s="239" t="s">
        <v>2942</v>
      </c>
      <c r="G245" s="240" t="s">
        <v>318</v>
      </c>
      <c r="H245" s="241">
        <v>4</v>
      </c>
      <c r="I245" s="242"/>
      <c r="J245" s="243">
        <f>ROUND(I245*H245,2)</f>
        <v>0</v>
      </c>
      <c r="K245" s="239" t="s">
        <v>403</v>
      </c>
      <c r="L245" s="72"/>
      <c r="M245" s="244" t="s">
        <v>21</v>
      </c>
      <c r="N245" s="245" t="s">
        <v>41</v>
      </c>
      <c r="O245" s="47"/>
      <c r="P245" s="246">
        <f>O245*H245</f>
        <v>0</v>
      </c>
      <c r="Q245" s="246">
        <v>0</v>
      </c>
      <c r="R245" s="246">
        <f>Q245*H245</f>
        <v>0</v>
      </c>
      <c r="S245" s="246">
        <v>0</v>
      </c>
      <c r="T245" s="247">
        <f>S245*H245</f>
        <v>0</v>
      </c>
      <c r="AR245" s="24" t="s">
        <v>90</v>
      </c>
      <c r="AT245" s="24" t="s">
        <v>300</v>
      </c>
      <c r="AU245" s="24" t="s">
        <v>78</v>
      </c>
      <c r="AY245" s="24" t="s">
        <v>298</v>
      </c>
      <c r="BE245" s="248">
        <f>IF(N245="základní",J245,0)</f>
        <v>0</v>
      </c>
      <c r="BF245" s="248">
        <f>IF(N245="snížená",J245,0)</f>
        <v>0</v>
      </c>
      <c r="BG245" s="248">
        <f>IF(N245="zákl. přenesená",J245,0)</f>
        <v>0</v>
      </c>
      <c r="BH245" s="248">
        <f>IF(N245="sníž. přenesená",J245,0)</f>
        <v>0</v>
      </c>
      <c r="BI245" s="248">
        <f>IF(N245="nulová",J245,0)</f>
        <v>0</v>
      </c>
      <c r="BJ245" s="24" t="s">
        <v>16</v>
      </c>
      <c r="BK245" s="248">
        <f>ROUND(I245*H245,2)</f>
        <v>0</v>
      </c>
      <c r="BL245" s="24" t="s">
        <v>90</v>
      </c>
      <c r="BM245" s="24" t="s">
        <v>2943</v>
      </c>
    </row>
    <row r="246" s="13" customFormat="1">
      <c r="B246" s="261"/>
      <c r="C246" s="262"/>
      <c r="D246" s="251" t="s">
        <v>306</v>
      </c>
      <c r="E246" s="263" t="s">
        <v>21</v>
      </c>
      <c r="F246" s="264" t="s">
        <v>2944</v>
      </c>
      <c r="G246" s="262"/>
      <c r="H246" s="263" t="s">
        <v>21</v>
      </c>
      <c r="I246" s="265"/>
      <c r="J246" s="262"/>
      <c r="K246" s="262"/>
      <c r="L246" s="266"/>
      <c r="M246" s="267"/>
      <c r="N246" s="268"/>
      <c r="O246" s="268"/>
      <c r="P246" s="268"/>
      <c r="Q246" s="268"/>
      <c r="R246" s="268"/>
      <c r="S246" s="268"/>
      <c r="T246" s="269"/>
      <c r="AT246" s="270" t="s">
        <v>306</v>
      </c>
      <c r="AU246" s="270" t="s">
        <v>78</v>
      </c>
      <c r="AV246" s="13" t="s">
        <v>16</v>
      </c>
      <c r="AW246" s="13" t="s">
        <v>33</v>
      </c>
      <c r="AX246" s="13" t="s">
        <v>70</v>
      </c>
      <c r="AY246" s="270" t="s">
        <v>298</v>
      </c>
    </row>
    <row r="247" s="12" customFormat="1">
      <c r="B247" s="249"/>
      <c r="C247" s="250"/>
      <c r="D247" s="251" t="s">
        <v>306</v>
      </c>
      <c r="E247" s="252" t="s">
        <v>21</v>
      </c>
      <c r="F247" s="253" t="s">
        <v>90</v>
      </c>
      <c r="G247" s="250"/>
      <c r="H247" s="254">
        <v>4</v>
      </c>
      <c r="I247" s="255"/>
      <c r="J247" s="250"/>
      <c r="K247" s="250"/>
      <c r="L247" s="256"/>
      <c r="M247" s="257"/>
      <c r="N247" s="258"/>
      <c r="O247" s="258"/>
      <c r="P247" s="258"/>
      <c r="Q247" s="258"/>
      <c r="R247" s="258"/>
      <c r="S247" s="258"/>
      <c r="T247" s="259"/>
      <c r="AT247" s="260" t="s">
        <v>306</v>
      </c>
      <c r="AU247" s="260" t="s">
        <v>78</v>
      </c>
      <c r="AV247" s="12" t="s">
        <v>78</v>
      </c>
      <c r="AW247" s="12" t="s">
        <v>33</v>
      </c>
      <c r="AX247" s="12" t="s">
        <v>70</v>
      </c>
      <c r="AY247" s="260" t="s">
        <v>298</v>
      </c>
    </row>
    <row r="248" s="14" customFormat="1">
      <c r="B248" s="271"/>
      <c r="C248" s="272"/>
      <c r="D248" s="251" t="s">
        <v>306</v>
      </c>
      <c r="E248" s="273" t="s">
        <v>21</v>
      </c>
      <c r="F248" s="274" t="s">
        <v>309</v>
      </c>
      <c r="G248" s="272"/>
      <c r="H248" s="275">
        <v>4</v>
      </c>
      <c r="I248" s="276"/>
      <c r="J248" s="272"/>
      <c r="K248" s="272"/>
      <c r="L248" s="277"/>
      <c r="M248" s="278"/>
      <c r="N248" s="279"/>
      <c r="O248" s="279"/>
      <c r="P248" s="279"/>
      <c r="Q248" s="279"/>
      <c r="R248" s="279"/>
      <c r="S248" s="279"/>
      <c r="T248" s="280"/>
      <c r="AT248" s="281" t="s">
        <v>306</v>
      </c>
      <c r="AU248" s="281" t="s">
        <v>78</v>
      </c>
      <c r="AV248" s="14" t="s">
        <v>90</v>
      </c>
      <c r="AW248" s="14" t="s">
        <v>33</v>
      </c>
      <c r="AX248" s="14" t="s">
        <v>16</v>
      </c>
      <c r="AY248" s="281" t="s">
        <v>298</v>
      </c>
    </row>
    <row r="249" s="1" customFormat="1" ht="16.5" customHeight="1">
      <c r="B249" s="46"/>
      <c r="C249" s="284" t="s">
        <v>539</v>
      </c>
      <c r="D249" s="284" t="s">
        <v>333</v>
      </c>
      <c r="E249" s="285" t="s">
        <v>2945</v>
      </c>
      <c r="F249" s="286" t="s">
        <v>2946</v>
      </c>
      <c r="G249" s="287" t="s">
        <v>341</v>
      </c>
      <c r="H249" s="288">
        <v>4</v>
      </c>
      <c r="I249" s="289"/>
      <c r="J249" s="290">
        <f>ROUND(I249*H249,2)</f>
        <v>0</v>
      </c>
      <c r="K249" s="286" t="s">
        <v>403</v>
      </c>
      <c r="L249" s="291"/>
      <c r="M249" s="292" t="s">
        <v>21</v>
      </c>
      <c r="N249" s="293" t="s">
        <v>41</v>
      </c>
      <c r="O249" s="47"/>
      <c r="P249" s="246">
        <f>O249*H249</f>
        <v>0</v>
      </c>
      <c r="Q249" s="246">
        <v>0</v>
      </c>
      <c r="R249" s="246">
        <f>Q249*H249</f>
        <v>0</v>
      </c>
      <c r="S249" s="246">
        <v>0</v>
      </c>
      <c r="T249" s="247">
        <f>S249*H249</f>
        <v>0</v>
      </c>
      <c r="AR249" s="24" t="s">
        <v>336</v>
      </c>
      <c r="AT249" s="24" t="s">
        <v>333</v>
      </c>
      <c r="AU249" s="24" t="s">
        <v>78</v>
      </c>
      <c r="AY249" s="24" t="s">
        <v>298</v>
      </c>
      <c r="BE249" s="248">
        <f>IF(N249="základní",J249,0)</f>
        <v>0</v>
      </c>
      <c r="BF249" s="248">
        <f>IF(N249="snížená",J249,0)</f>
        <v>0</v>
      </c>
      <c r="BG249" s="248">
        <f>IF(N249="zákl. přenesená",J249,0)</f>
        <v>0</v>
      </c>
      <c r="BH249" s="248">
        <f>IF(N249="sníž. přenesená",J249,0)</f>
        <v>0</v>
      </c>
      <c r="BI249" s="248">
        <f>IF(N249="nulová",J249,0)</f>
        <v>0</v>
      </c>
      <c r="BJ249" s="24" t="s">
        <v>16</v>
      </c>
      <c r="BK249" s="248">
        <f>ROUND(I249*H249,2)</f>
        <v>0</v>
      </c>
      <c r="BL249" s="24" t="s">
        <v>90</v>
      </c>
      <c r="BM249" s="24" t="s">
        <v>2947</v>
      </c>
    </row>
    <row r="250" s="1" customFormat="1" ht="16.5" customHeight="1">
      <c r="B250" s="46"/>
      <c r="C250" s="284" t="s">
        <v>543</v>
      </c>
      <c r="D250" s="284" t="s">
        <v>333</v>
      </c>
      <c r="E250" s="285" t="s">
        <v>2948</v>
      </c>
      <c r="F250" s="286" t="s">
        <v>2949</v>
      </c>
      <c r="G250" s="287" t="s">
        <v>341</v>
      </c>
      <c r="H250" s="288">
        <v>16</v>
      </c>
      <c r="I250" s="289"/>
      <c r="J250" s="290">
        <f>ROUND(I250*H250,2)</f>
        <v>0</v>
      </c>
      <c r="K250" s="286" t="s">
        <v>403</v>
      </c>
      <c r="L250" s="291"/>
      <c r="M250" s="292" t="s">
        <v>21</v>
      </c>
      <c r="N250" s="293" t="s">
        <v>41</v>
      </c>
      <c r="O250" s="47"/>
      <c r="P250" s="246">
        <f>O250*H250</f>
        <v>0</v>
      </c>
      <c r="Q250" s="246">
        <v>0</v>
      </c>
      <c r="R250" s="246">
        <f>Q250*H250</f>
        <v>0</v>
      </c>
      <c r="S250" s="246">
        <v>0</v>
      </c>
      <c r="T250" s="247">
        <f>S250*H250</f>
        <v>0</v>
      </c>
      <c r="AR250" s="24" t="s">
        <v>336</v>
      </c>
      <c r="AT250" s="24" t="s">
        <v>333</v>
      </c>
      <c r="AU250" s="24" t="s">
        <v>78</v>
      </c>
      <c r="AY250" s="24" t="s">
        <v>298</v>
      </c>
      <c r="BE250" s="248">
        <f>IF(N250="základní",J250,0)</f>
        <v>0</v>
      </c>
      <c r="BF250" s="248">
        <f>IF(N250="snížená",J250,0)</f>
        <v>0</v>
      </c>
      <c r="BG250" s="248">
        <f>IF(N250="zákl. přenesená",J250,0)</f>
        <v>0</v>
      </c>
      <c r="BH250" s="248">
        <f>IF(N250="sníž. přenesená",J250,0)</f>
        <v>0</v>
      </c>
      <c r="BI250" s="248">
        <f>IF(N250="nulová",J250,0)</f>
        <v>0</v>
      </c>
      <c r="BJ250" s="24" t="s">
        <v>16</v>
      </c>
      <c r="BK250" s="248">
        <f>ROUND(I250*H250,2)</f>
        <v>0</v>
      </c>
      <c r="BL250" s="24" t="s">
        <v>90</v>
      </c>
      <c r="BM250" s="24" t="s">
        <v>2950</v>
      </c>
    </row>
    <row r="251" s="1" customFormat="1" ht="16.5" customHeight="1">
      <c r="B251" s="46"/>
      <c r="C251" s="284" t="s">
        <v>547</v>
      </c>
      <c r="D251" s="284" t="s">
        <v>333</v>
      </c>
      <c r="E251" s="285" t="s">
        <v>2951</v>
      </c>
      <c r="F251" s="286" t="s">
        <v>2952</v>
      </c>
      <c r="G251" s="287" t="s">
        <v>341</v>
      </c>
      <c r="H251" s="288">
        <v>16</v>
      </c>
      <c r="I251" s="289"/>
      <c r="J251" s="290">
        <f>ROUND(I251*H251,2)</f>
        <v>0</v>
      </c>
      <c r="K251" s="286" t="s">
        <v>403</v>
      </c>
      <c r="L251" s="291"/>
      <c r="M251" s="292" t="s">
        <v>21</v>
      </c>
      <c r="N251" s="293" t="s">
        <v>41</v>
      </c>
      <c r="O251" s="47"/>
      <c r="P251" s="246">
        <f>O251*H251</f>
        <v>0</v>
      </c>
      <c r="Q251" s="246">
        <v>0</v>
      </c>
      <c r="R251" s="246">
        <f>Q251*H251</f>
        <v>0</v>
      </c>
      <c r="S251" s="246">
        <v>0</v>
      </c>
      <c r="T251" s="247">
        <f>S251*H251</f>
        <v>0</v>
      </c>
      <c r="AR251" s="24" t="s">
        <v>336</v>
      </c>
      <c r="AT251" s="24" t="s">
        <v>333</v>
      </c>
      <c r="AU251" s="24" t="s">
        <v>78</v>
      </c>
      <c r="AY251" s="24" t="s">
        <v>298</v>
      </c>
      <c r="BE251" s="248">
        <f>IF(N251="základní",J251,0)</f>
        <v>0</v>
      </c>
      <c r="BF251" s="248">
        <f>IF(N251="snížená",J251,0)</f>
        <v>0</v>
      </c>
      <c r="BG251" s="248">
        <f>IF(N251="zákl. přenesená",J251,0)</f>
        <v>0</v>
      </c>
      <c r="BH251" s="248">
        <f>IF(N251="sníž. přenesená",J251,0)</f>
        <v>0</v>
      </c>
      <c r="BI251" s="248">
        <f>IF(N251="nulová",J251,0)</f>
        <v>0</v>
      </c>
      <c r="BJ251" s="24" t="s">
        <v>16</v>
      </c>
      <c r="BK251" s="248">
        <f>ROUND(I251*H251,2)</f>
        <v>0</v>
      </c>
      <c r="BL251" s="24" t="s">
        <v>90</v>
      </c>
      <c r="BM251" s="24" t="s">
        <v>2953</v>
      </c>
    </row>
    <row r="252" s="11" customFormat="1" ht="29.88" customHeight="1">
      <c r="B252" s="221"/>
      <c r="C252" s="222"/>
      <c r="D252" s="223" t="s">
        <v>69</v>
      </c>
      <c r="E252" s="235" t="s">
        <v>346</v>
      </c>
      <c r="F252" s="235" t="s">
        <v>1782</v>
      </c>
      <c r="G252" s="222"/>
      <c r="H252" s="222"/>
      <c r="I252" s="225"/>
      <c r="J252" s="236">
        <f>BK252</f>
        <v>0</v>
      </c>
      <c r="K252" s="222"/>
      <c r="L252" s="227"/>
      <c r="M252" s="228"/>
      <c r="N252" s="229"/>
      <c r="O252" s="229"/>
      <c r="P252" s="230">
        <v>0</v>
      </c>
      <c r="Q252" s="229"/>
      <c r="R252" s="230">
        <v>0</v>
      </c>
      <c r="S252" s="229"/>
      <c r="T252" s="231">
        <v>0</v>
      </c>
      <c r="AR252" s="232" t="s">
        <v>16</v>
      </c>
      <c r="AT252" s="233" t="s">
        <v>69</v>
      </c>
      <c r="AU252" s="233" t="s">
        <v>16</v>
      </c>
      <c r="AY252" s="232" t="s">
        <v>298</v>
      </c>
      <c r="BK252" s="234">
        <v>0</v>
      </c>
    </row>
    <row r="253" s="11" customFormat="1" ht="24.96" customHeight="1">
      <c r="B253" s="221"/>
      <c r="C253" s="222"/>
      <c r="D253" s="223" t="s">
        <v>69</v>
      </c>
      <c r="E253" s="224" t="s">
        <v>172</v>
      </c>
      <c r="F253" s="224" t="s">
        <v>1772</v>
      </c>
      <c r="G253" s="222"/>
      <c r="H253" s="222"/>
      <c r="I253" s="225"/>
      <c r="J253" s="226">
        <f>BK253</f>
        <v>0</v>
      </c>
      <c r="K253" s="222"/>
      <c r="L253" s="227"/>
      <c r="M253" s="228"/>
      <c r="N253" s="229"/>
      <c r="O253" s="229"/>
      <c r="P253" s="230">
        <f>SUM(P254:P309)</f>
        <v>0</v>
      </c>
      <c r="Q253" s="229"/>
      <c r="R253" s="230">
        <f>SUM(R254:R309)</f>
        <v>0</v>
      </c>
      <c r="S253" s="229"/>
      <c r="T253" s="231">
        <f>SUM(T254:T309)</f>
        <v>0</v>
      </c>
      <c r="AR253" s="232" t="s">
        <v>328</v>
      </c>
      <c r="AT253" s="233" t="s">
        <v>69</v>
      </c>
      <c r="AU253" s="233" t="s">
        <v>70</v>
      </c>
      <c r="AY253" s="232" t="s">
        <v>298</v>
      </c>
      <c r="BK253" s="234">
        <f>SUM(BK254:BK309)</f>
        <v>0</v>
      </c>
    </row>
    <row r="254" s="1" customFormat="1" ht="63.75" customHeight="1">
      <c r="B254" s="46"/>
      <c r="C254" s="237" t="s">
        <v>551</v>
      </c>
      <c r="D254" s="237" t="s">
        <v>300</v>
      </c>
      <c r="E254" s="238" t="s">
        <v>2673</v>
      </c>
      <c r="F254" s="239" t="s">
        <v>2674</v>
      </c>
      <c r="G254" s="240" t="s">
        <v>2345</v>
      </c>
      <c r="H254" s="241">
        <v>48.576000000000001</v>
      </c>
      <c r="I254" s="242"/>
      <c r="J254" s="243">
        <f>ROUND(I254*H254,2)</f>
        <v>0</v>
      </c>
      <c r="K254" s="239" t="s">
        <v>403</v>
      </c>
      <c r="L254" s="72"/>
      <c r="M254" s="244" t="s">
        <v>21</v>
      </c>
      <c r="N254" s="245" t="s">
        <v>41</v>
      </c>
      <c r="O254" s="47"/>
      <c r="P254" s="246">
        <f>O254*H254</f>
        <v>0</v>
      </c>
      <c r="Q254" s="246">
        <v>0</v>
      </c>
      <c r="R254" s="246">
        <f>Q254*H254</f>
        <v>0</v>
      </c>
      <c r="S254" s="246">
        <v>0</v>
      </c>
      <c r="T254" s="247">
        <f>S254*H254</f>
        <v>0</v>
      </c>
      <c r="AR254" s="24" t="s">
        <v>404</v>
      </c>
      <c r="AT254" s="24" t="s">
        <v>300</v>
      </c>
      <c r="AU254" s="24" t="s">
        <v>16</v>
      </c>
      <c r="AY254" s="24" t="s">
        <v>298</v>
      </c>
      <c r="BE254" s="248">
        <f>IF(N254="základní",J254,0)</f>
        <v>0</v>
      </c>
      <c r="BF254" s="248">
        <f>IF(N254="snížená",J254,0)</f>
        <v>0</v>
      </c>
      <c r="BG254" s="248">
        <f>IF(N254="zákl. přenesená",J254,0)</f>
        <v>0</v>
      </c>
      <c r="BH254" s="248">
        <f>IF(N254="sníž. přenesená",J254,0)</f>
        <v>0</v>
      </c>
      <c r="BI254" s="248">
        <f>IF(N254="nulová",J254,0)</f>
        <v>0</v>
      </c>
      <c r="BJ254" s="24" t="s">
        <v>16</v>
      </c>
      <c r="BK254" s="248">
        <f>ROUND(I254*H254,2)</f>
        <v>0</v>
      </c>
      <c r="BL254" s="24" t="s">
        <v>404</v>
      </c>
      <c r="BM254" s="24" t="s">
        <v>2954</v>
      </c>
    </row>
    <row r="255" s="1" customFormat="1">
      <c r="B255" s="46"/>
      <c r="C255" s="74"/>
      <c r="D255" s="251" t="s">
        <v>320</v>
      </c>
      <c r="E255" s="74"/>
      <c r="F255" s="282" t="s">
        <v>2955</v>
      </c>
      <c r="G255" s="74"/>
      <c r="H255" s="74"/>
      <c r="I255" s="204"/>
      <c r="J255" s="74"/>
      <c r="K255" s="74"/>
      <c r="L255" s="72"/>
      <c r="M255" s="283"/>
      <c r="N255" s="47"/>
      <c r="O255" s="47"/>
      <c r="P255" s="47"/>
      <c r="Q255" s="47"/>
      <c r="R255" s="47"/>
      <c r="S255" s="47"/>
      <c r="T255" s="95"/>
      <c r="AT255" s="24" t="s">
        <v>320</v>
      </c>
      <c r="AU255" s="24" t="s">
        <v>16</v>
      </c>
    </row>
    <row r="256" s="1" customFormat="1" ht="153" customHeight="1">
      <c r="B256" s="46"/>
      <c r="C256" s="237" t="s">
        <v>555</v>
      </c>
      <c r="D256" s="237" t="s">
        <v>300</v>
      </c>
      <c r="E256" s="238" t="s">
        <v>2646</v>
      </c>
      <c r="F256" s="239" t="s">
        <v>2647</v>
      </c>
      <c r="G256" s="240" t="s">
        <v>2345</v>
      </c>
      <c r="H256" s="241">
        <v>1481.182</v>
      </c>
      <c r="I256" s="242"/>
      <c r="J256" s="243">
        <f>ROUND(I256*H256,2)</f>
        <v>0</v>
      </c>
      <c r="K256" s="239" t="s">
        <v>403</v>
      </c>
      <c r="L256" s="72"/>
      <c r="M256" s="244" t="s">
        <v>21</v>
      </c>
      <c r="N256" s="245" t="s">
        <v>41</v>
      </c>
      <c r="O256" s="47"/>
      <c r="P256" s="246">
        <f>O256*H256</f>
        <v>0</v>
      </c>
      <c r="Q256" s="246">
        <v>0</v>
      </c>
      <c r="R256" s="246">
        <f>Q256*H256</f>
        <v>0</v>
      </c>
      <c r="S256" s="246">
        <v>0</v>
      </c>
      <c r="T256" s="247">
        <f>S256*H256</f>
        <v>0</v>
      </c>
      <c r="AR256" s="24" t="s">
        <v>90</v>
      </c>
      <c r="AT256" s="24" t="s">
        <v>300</v>
      </c>
      <c r="AU256" s="24" t="s">
        <v>16</v>
      </c>
      <c r="AY256" s="24" t="s">
        <v>298</v>
      </c>
      <c r="BE256" s="248">
        <f>IF(N256="základní",J256,0)</f>
        <v>0</v>
      </c>
      <c r="BF256" s="248">
        <f>IF(N256="snížená",J256,0)</f>
        <v>0</v>
      </c>
      <c r="BG256" s="248">
        <f>IF(N256="zákl. přenesená",J256,0)</f>
        <v>0</v>
      </c>
      <c r="BH256" s="248">
        <f>IF(N256="sníž. přenesená",J256,0)</f>
        <v>0</v>
      </c>
      <c r="BI256" s="248">
        <f>IF(N256="nulová",J256,0)</f>
        <v>0</v>
      </c>
      <c r="BJ256" s="24" t="s">
        <v>16</v>
      </c>
      <c r="BK256" s="248">
        <f>ROUND(I256*H256,2)</f>
        <v>0</v>
      </c>
      <c r="BL256" s="24" t="s">
        <v>90</v>
      </c>
      <c r="BM256" s="24" t="s">
        <v>2956</v>
      </c>
    </row>
    <row r="257" s="1" customFormat="1">
      <c r="B257" s="46"/>
      <c r="C257" s="74"/>
      <c r="D257" s="251" t="s">
        <v>2523</v>
      </c>
      <c r="E257" s="74"/>
      <c r="F257" s="282" t="s">
        <v>2649</v>
      </c>
      <c r="G257" s="74"/>
      <c r="H257" s="74"/>
      <c r="I257" s="204"/>
      <c r="J257" s="74"/>
      <c r="K257" s="74"/>
      <c r="L257" s="72"/>
      <c r="M257" s="283"/>
      <c r="N257" s="47"/>
      <c r="O257" s="47"/>
      <c r="P257" s="47"/>
      <c r="Q257" s="47"/>
      <c r="R257" s="47"/>
      <c r="S257" s="47"/>
      <c r="T257" s="95"/>
      <c r="AT257" s="24" t="s">
        <v>2523</v>
      </c>
      <c r="AU257" s="24" t="s">
        <v>16</v>
      </c>
    </row>
    <row r="258" s="1" customFormat="1">
      <c r="B258" s="46"/>
      <c r="C258" s="74"/>
      <c r="D258" s="251" t="s">
        <v>320</v>
      </c>
      <c r="E258" s="74"/>
      <c r="F258" s="282" t="s">
        <v>2957</v>
      </c>
      <c r="G258" s="74"/>
      <c r="H258" s="74"/>
      <c r="I258" s="204"/>
      <c r="J258" s="74"/>
      <c r="K258" s="74"/>
      <c r="L258" s="72"/>
      <c r="M258" s="283"/>
      <c r="N258" s="47"/>
      <c r="O258" s="47"/>
      <c r="P258" s="47"/>
      <c r="Q258" s="47"/>
      <c r="R258" s="47"/>
      <c r="S258" s="47"/>
      <c r="T258" s="95"/>
      <c r="AT258" s="24" t="s">
        <v>320</v>
      </c>
      <c r="AU258" s="24" t="s">
        <v>16</v>
      </c>
    </row>
    <row r="259" s="13" customFormat="1">
      <c r="B259" s="261"/>
      <c r="C259" s="262"/>
      <c r="D259" s="251" t="s">
        <v>306</v>
      </c>
      <c r="E259" s="263" t="s">
        <v>21</v>
      </c>
      <c r="F259" s="264" t="s">
        <v>2958</v>
      </c>
      <c r="G259" s="262"/>
      <c r="H259" s="263" t="s">
        <v>21</v>
      </c>
      <c r="I259" s="265"/>
      <c r="J259" s="262"/>
      <c r="K259" s="262"/>
      <c r="L259" s="266"/>
      <c r="M259" s="267"/>
      <c r="N259" s="268"/>
      <c r="O259" s="268"/>
      <c r="P259" s="268"/>
      <c r="Q259" s="268"/>
      <c r="R259" s="268"/>
      <c r="S259" s="268"/>
      <c r="T259" s="269"/>
      <c r="AT259" s="270" t="s">
        <v>306</v>
      </c>
      <c r="AU259" s="270" t="s">
        <v>16</v>
      </c>
      <c r="AV259" s="13" t="s">
        <v>16</v>
      </c>
      <c r="AW259" s="13" t="s">
        <v>33</v>
      </c>
      <c r="AX259" s="13" t="s">
        <v>70</v>
      </c>
      <c r="AY259" s="270" t="s">
        <v>298</v>
      </c>
    </row>
    <row r="260" s="12" customFormat="1">
      <c r="B260" s="249"/>
      <c r="C260" s="250"/>
      <c r="D260" s="251" t="s">
        <v>306</v>
      </c>
      <c r="E260" s="252" t="s">
        <v>21</v>
      </c>
      <c r="F260" s="253" t="s">
        <v>2959</v>
      </c>
      <c r="G260" s="250"/>
      <c r="H260" s="254">
        <v>134.28299999999999</v>
      </c>
      <c r="I260" s="255"/>
      <c r="J260" s="250"/>
      <c r="K260" s="250"/>
      <c r="L260" s="256"/>
      <c r="M260" s="257"/>
      <c r="N260" s="258"/>
      <c r="O260" s="258"/>
      <c r="P260" s="258"/>
      <c r="Q260" s="258"/>
      <c r="R260" s="258"/>
      <c r="S260" s="258"/>
      <c r="T260" s="259"/>
      <c r="AT260" s="260" t="s">
        <v>306</v>
      </c>
      <c r="AU260" s="260" t="s">
        <v>16</v>
      </c>
      <c r="AV260" s="12" t="s">
        <v>78</v>
      </c>
      <c r="AW260" s="12" t="s">
        <v>33</v>
      </c>
      <c r="AX260" s="12" t="s">
        <v>70</v>
      </c>
      <c r="AY260" s="260" t="s">
        <v>298</v>
      </c>
    </row>
    <row r="261" s="13" customFormat="1">
      <c r="B261" s="261"/>
      <c r="C261" s="262"/>
      <c r="D261" s="251" t="s">
        <v>306</v>
      </c>
      <c r="E261" s="263" t="s">
        <v>21</v>
      </c>
      <c r="F261" s="264" t="s">
        <v>2960</v>
      </c>
      <c r="G261" s="262"/>
      <c r="H261" s="263" t="s">
        <v>21</v>
      </c>
      <c r="I261" s="265"/>
      <c r="J261" s="262"/>
      <c r="K261" s="262"/>
      <c r="L261" s="266"/>
      <c r="M261" s="267"/>
      <c r="N261" s="268"/>
      <c r="O261" s="268"/>
      <c r="P261" s="268"/>
      <c r="Q261" s="268"/>
      <c r="R261" s="268"/>
      <c r="S261" s="268"/>
      <c r="T261" s="269"/>
      <c r="AT261" s="270" t="s">
        <v>306</v>
      </c>
      <c r="AU261" s="270" t="s">
        <v>16</v>
      </c>
      <c r="AV261" s="13" t="s">
        <v>16</v>
      </c>
      <c r="AW261" s="13" t="s">
        <v>33</v>
      </c>
      <c r="AX261" s="13" t="s">
        <v>70</v>
      </c>
      <c r="AY261" s="270" t="s">
        <v>298</v>
      </c>
    </row>
    <row r="262" s="12" customFormat="1">
      <c r="B262" s="249"/>
      <c r="C262" s="250"/>
      <c r="D262" s="251" t="s">
        <v>306</v>
      </c>
      <c r="E262" s="252" t="s">
        <v>21</v>
      </c>
      <c r="F262" s="253" t="s">
        <v>2961</v>
      </c>
      <c r="G262" s="250"/>
      <c r="H262" s="254">
        <v>114.72499999999999</v>
      </c>
      <c r="I262" s="255"/>
      <c r="J262" s="250"/>
      <c r="K262" s="250"/>
      <c r="L262" s="256"/>
      <c r="M262" s="257"/>
      <c r="N262" s="258"/>
      <c r="O262" s="258"/>
      <c r="P262" s="258"/>
      <c r="Q262" s="258"/>
      <c r="R262" s="258"/>
      <c r="S262" s="258"/>
      <c r="T262" s="259"/>
      <c r="AT262" s="260" t="s">
        <v>306</v>
      </c>
      <c r="AU262" s="260" t="s">
        <v>16</v>
      </c>
      <c r="AV262" s="12" t="s">
        <v>78</v>
      </c>
      <c r="AW262" s="12" t="s">
        <v>33</v>
      </c>
      <c r="AX262" s="12" t="s">
        <v>70</v>
      </c>
      <c r="AY262" s="260" t="s">
        <v>298</v>
      </c>
    </row>
    <row r="263" s="13" customFormat="1">
      <c r="B263" s="261"/>
      <c r="C263" s="262"/>
      <c r="D263" s="251" t="s">
        <v>306</v>
      </c>
      <c r="E263" s="263" t="s">
        <v>21</v>
      </c>
      <c r="F263" s="264" t="s">
        <v>2650</v>
      </c>
      <c r="G263" s="262"/>
      <c r="H263" s="263" t="s">
        <v>21</v>
      </c>
      <c r="I263" s="265"/>
      <c r="J263" s="262"/>
      <c r="K263" s="262"/>
      <c r="L263" s="266"/>
      <c r="M263" s="267"/>
      <c r="N263" s="268"/>
      <c r="O263" s="268"/>
      <c r="P263" s="268"/>
      <c r="Q263" s="268"/>
      <c r="R263" s="268"/>
      <c r="S263" s="268"/>
      <c r="T263" s="269"/>
      <c r="AT263" s="270" t="s">
        <v>306</v>
      </c>
      <c r="AU263" s="270" t="s">
        <v>16</v>
      </c>
      <c r="AV263" s="13" t="s">
        <v>16</v>
      </c>
      <c r="AW263" s="13" t="s">
        <v>33</v>
      </c>
      <c r="AX263" s="13" t="s">
        <v>70</v>
      </c>
      <c r="AY263" s="270" t="s">
        <v>298</v>
      </c>
    </row>
    <row r="264" s="12" customFormat="1">
      <c r="B264" s="249"/>
      <c r="C264" s="250"/>
      <c r="D264" s="251" t="s">
        <v>306</v>
      </c>
      <c r="E264" s="252" t="s">
        <v>21</v>
      </c>
      <c r="F264" s="253" t="s">
        <v>2962</v>
      </c>
      <c r="G264" s="250"/>
      <c r="H264" s="254">
        <v>1232.174</v>
      </c>
      <c r="I264" s="255"/>
      <c r="J264" s="250"/>
      <c r="K264" s="250"/>
      <c r="L264" s="256"/>
      <c r="M264" s="257"/>
      <c r="N264" s="258"/>
      <c r="O264" s="258"/>
      <c r="P264" s="258"/>
      <c r="Q264" s="258"/>
      <c r="R264" s="258"/>
      <c r="S264" s="258"/>
      <c r="T264" s="259"/>
      <c r="AT264" s="260" t="s">
        <v>306</v>
      </c>
      <c r="AU264" s="260" t="s">
        <v>16</v>
      </c>
      <c r="AV264" s="12" t="s">
        <v>78</v>
      </c>
      <c r="AW264" s="12" t="s">
        <v>33</v>
      </c>
      <c r="AX264" s="12" t="s">
        <v>70</v>
      </c>
      <c r="AY264" s="260" t="s">
        <v>298</v>
      </c>
    </row>
    <row r="265" s="14" customFormat="1">
      <c r="B265" s="271"/>
      <c r="C265" s="272"/>
      <c r="D265" s="251" t="s">
        <v>306</v>
      </c>
      <c r="E265" s="273" t="s">
        <v>21</v>
      </c>
      <c r="F265" s="274" t="s">
        <v>309</v>
      </c>
      <c r="G265" s="272"/>
      <c r="H265" s="275">
        <v>1481.182</v>
      </c>
      <c r="I265" s="276"/>
      <c r="J265" s="272"/>
      <c r="K265" s="272"/>
      <c r="L265" s="277"/>
      <c r="M265" s="278"/>
      <c r="N265" s="279"/>
      <c r="O265" s="279"/>
      <c r="P265" s="279"/>
      <c r="Q265" s="279"/>
      <c r="R265" s="279"/>
      <c r="S265" s="279"/>
      <c r="T265" s="280"/>
      <c r="AT265" s="281" t="s">
        <v>306</v>
      </c>
      <c r="AU265" s="281" t="s">
        <v>16</v>
      </c>
      <c r="AV265" s="14" t="s">
        <v>90</v>
      </c>
      <c r="AW265" s="14" t="s">
        <v>33</v>
      </c>
      <c r="AX265" s="14" t="s">
        <v>16</v>
      </c>
      <c r="AY265" s="281" t="s">
        <v>298</v>
      </c>
    </row>
    <row r="266" s="1" customFormat="1" ht="153" customHeight="1">
      <c r="B266" s="46"/>
      <c r="C266" s="237" t="s">
        <v>559</v>
      </c>
      <c r="D266" s="237" t="s">
        <v>300</v>
      </c>
      <c r="E266" s="238" t="s">
        <v>2963</v>
      </c>
      <c r="F266" s="239" t="s">
        <v>2964</v>
      </c>
      <c r="G266" s="240" t="s">
        <v>2345</v>
      </c>
      <c r="H266" s="241">
        <v>304.54300000000001</v>
      </c>
      <c r="I266" s="242"/>
      <c r="J266" s="243">
        <f>ROUND(I266*H266,2)</f>
        <v>0</v>
      </c>
      <c r="K266" s="239" t="s">
        <v>403</v>
      </c>
      <c r="L266" s="72"/>
      <c r="M266" s="244" t="s">
        <v>21</v>
      </c>
      <c r="N266" s="245" t="s">
        <v>41</v>
      </c>
      <c r="O266" s="47"/>
      <c r="P266" s="246">
        <f>O266*H266</f>
        <v>0</v>
      </c>
      <c r="Q266" s="246">
        <v>0</v>
      </c>
      <c r="R266" s="246">
        <f>Q266*H266</f>
        <v>0</v>
      </c>
      <c r="S266" s="246">
        <v>0</v>
      </c>
      <c r="T266" s="247">
        <f>S266*H266</f>
        <v>0</v>
      </c>
      <c r="AR266" s="24" t="s">
        <v>90</v>
      </c>
      <c r="AT266" s="24" t="s">
        <v>300</v>
      </c>
      <c r="AU266" s="24" t="s">
        <v>16</v>
      </c>
      <c r="AY266" s="24" t="s">
        <v>298</v>
      </c>
      <c r="BE266" s="248">
        <f>IF(N266="základní",J266,0)</f>
        <v>0</v>
      </c>
      <c r="BF266" s="248">
        <f>IF(N266="snížená",J266,0)</f>
        <v>0</v>
      </c>
      <c r="BG266" s="248">
        <f>IF(N266="zákl. přenesená",J266,0)</f>
        <v>0</v>
      </c>
      <c r="BH266" s="248">
        <f>IF(N266="sníž. přenesená",J266,0)</f>
        <v>0</v>
      </c>
      <c r="BI266" s="248">
        <f>IF(N266="nulová",J266,0)</f>
        <v>0</v>
      </c>
      <c r="BJ266" s="24" t="s">
        <v>16</v>
      </c>
      <c r="BK266" s="248">
        <f>ROUND(I266*H266,2)</f>
        <v>0</v>
      </c>
      <c r="BL266" s="24" t="s">
        <v>90</v>
      </c>
      <c r="BM266" s="24" t="s">
        <v>2965</v>
      </c>
    </row>
    <row r="267" s="1" customFormat="1">
      <c r="B267" s="46"/>
      <c r="C267" s="74"/>
      <c r="D267" s="251" t="s">
        <v>2523</v>
      </c>
      <c r="E267" s="74"/>
      <c r="F267" s="282" t="s">
        <v>2649</v>
      </c>
      <c r="G267" s="74"/>
      <c r="H267" s="74"/>
      <c r="I267" s="204"/>
      <c r="J267" s="74"/>
      <c r="K267" s="74"/>
      <c r="L267" s="72"/>
      <c r="M267" s="283"/>
      <c r="N267" s="47"/>
      <c r="O267" s="47"/>
      <c r="P267" s="47"/>
      <c r="Q267" s="47"/>
      <c r="R267" s="47"/>
      <c r="S267" s="47"/>
      <c r="T267" s="95"/>
      <c r="AT267" s="24" t="s">
        <v>2523</v>
      </c>
      <c r="AU267" s="24" t="s">
        <v>16</v>
      </c>
    </row>
    <row r="268" s="13" customFormat="1">
      <c r="B268" s="261"/>
      <c r="C268" s="262"/>
      <c r="D268" s="251" t="s">
        <v>306</v>
      </c>
      <c r="E268" s="263" t="s">
        <v>21</v>
      </c>
      <c r="F268" s="264" t="s">
        <v>2966</v>
      </c>
      <c r="G268" s="262"/>
      <c r="H268" s="263" t="s">
        <v>21</v>
      </c>
      <c r="I268" s="265"/>
      <c r="J268" s="262"/>
      <c r="K268" s="262"/>
      <c r="L268" s="266"/>
      <c r="M268" s="267"/>
      <c r="N268" s="268"/>
      <c r="O268" s="268"/>
      <c r="P268" s="268"/>
      <c r="Q268" s="268"/>
      <c r="R268" s="268"/>
      <c r="S268" s="268"/>
      <c r="T268" s="269"/>
      <c r="AT268" s="270" t="s">
        <v>306</v>
      </c>
      <c r="AU268" s="270" t="s">
        <v>16</v>
      </c>
      <c r="AV268" s="13" t="s">
        <v>16</v>
      </c>
      <c r="AW268" s="13" t="s">
        <v>33</v>
      </c>
      <c r="AX268" s="13" t="s">
        <v>70</v>
      </c>
      <c r="AY268" s="270" t="s">
        <v>298</v>
      </c>
    </row>
    <row r="269" s="12" customFormat="1">
      <c r="B269" s="249"/>
      <c r="C269" s="250"/>
      <c r="D269" s="251" t="s">
        <v>306</v>
      </c>
      <c r="E269" s="252" t="s">
        <v>21</v>
      </c>
      <c r="F269" s="253" t="s">
        <v>2967</v>
      </c>
      <c r="G269" s="250"/>
      <c r="H269" s="254">
        <v>7.5129999999999999</v>
      </c>
      <c r="I269" s="255"/>
      <c r="J269" s="250"/>
      <c r="K269" s="250"/>
      <c r="L269" s="256"/>
      <c r="M269" s="257"/>
      <c r="N269" s="258"/>
      <c r="O269" s="258"/>
      <c r="P269" s="258"/>
      <c r="Q269" s="258"/>
      <c r="R269" s="258"/>
      <c r="S269" s="258"/>
      <c r="T269" s="259"/>
      <c r="AT269" s="260" t="s">
        <v>306</v>
      </c>
      <c r="AU269" s="260" t="s">
        <v>16</v>
      </c>
      <c r="AV269" s="12" t="s">
        <v>78</v>
      </c>
      <c r="AW269" s="12" t="s">
        <v>33</v>
      </c>
      <c r="AX269" s="12" t="s">
        <v>70</v>
      </c>
      <c r="AY269" s="260" t="s">
        <v>298</v>
      </c>
    </row>
    <row r="270" s="13" customFormat="1">
      <c r="B270" s="261"/>
      <c r="C270" s="262"/>
      <c r="D270" s="251" t="s">
        <v>306</v>
      </c>
      <c r="E270" s="263" t="s">
        <v>21</v>
      </c>
      <c r="F270" s="264" t="s">
        <v>2968</v>
      </c>
      <c r="G270" s="262"/>
      <c r="H270" s="263" t="s">
        <v>21</v>
      </c>
      <c r="I270" s="265"/>
      <c r="J270" s="262"/>
      <c r="K270" s="262"/>
      <c r="L270" s="266"/>
      <c r="M270" s="267"/>
      <c r="N270" s="268"/>
      <c r="O270" s="268"/>
      <c r="P270" s="268"/>
      <c r="Q270" s="268"/>
      <c r="R270" s="268"/>
      <c r="S270" s="268"/>
      <c r="T270" s="269"/>
      <c r="AT270" s="270" t="s">
        <v>306</v>
      </c>
      <c r="AU270" s="270" t="s">
        <v>16</v>
      </c>
      <c r="AV270" s="13" t="s">
        <v>16</v>
      </c>
      <c r="AW270" s="13" t="s">
        <v>33</v>
      </c>
      <c r="AX270" s="13" t="s">
        <v>70</v>
      </c>
      <c r="AY270" s="270" t="s">
        <v>298</v>
      </c>
    </row>
    <row r="271" s="12" customFormat="1">
      <c r="B271" s="249"/>
      <c r="C271" s="250"/>
      <c r="D271" s="251" t="s">
        <v>306</v>
      </c>
      <c r="E271" s="252" t="s">
        <v>21</v>
      </c>
      <c r="F271" s="253" t="s">
        <v>2969</v>
      </c>
      <c r="G271" s="250"/>
      <c r="H271" s="254">
        <v>21.675000000000001</v>
      </c>
      <c r="I271" s="255"/>
      <c r="J271" s="250"/>
      <c r="K271" s="250"/>
      <c r="L271" s="256"/>
      <c r="M271" s="257"/>
      <c r="N271" s="258"/>
      <c r="O271" s="258"/>
      <c r="P271" s="258"/>
      <c r="Q271" s="258"/>
      <c r="R271" s="258"/>
      <c r="S271" s="258"/>
      <c r="T271" s="259"/>
      <c r="AT271" s="260" t="s">
        <v>306</v>
      </c>
      <c r="AU271" s="260" t="s">
        <v>16</v>
      </c>
      <c r="AV271" s="12" t="s">
        <v>78</v>
      </c>
      <c r="AW271" s="12" t="s">
        <v>33</v>
      </c>
      <c r="AX271" s="12" t="s">
        <v>70</v>
      </c>
      <c r="AY271" s="260" t="s">
        <v>298</v>
      </c>
    </row>
    <row r="272" s="13" customFormat="1">
      <c r="B272" s="261"/>
      <c r="C272" s="262"/>
      <c r="D272" s="251" t="s">
        <v>306</v>
      </c>
      <c r="E272" s="263" t="s">
        <v>21</v>
      </c>
      <c r="F272" s="264" t="s">
        <v>2970</v>
      </c>
      <c r="G272" s="262"/>
      <c r="H272" s="263" t="s">
        <v>21</v>
      </c>
      <c r="I272" s="265"/>
      <c r="J272" s="262"/>
      <c r="K272" s="262"/>
      <c r="L272" s="266"/>
      <c r="M272" s="267"/>
      <c r="N272" s="268"/>
      <c r="O272" s="268"/>
      <c r="P272" s="268"/>
      <c r="Q272" s="268"/>
      <c r="R272" s="268"/>
      <c r="S272" s="268"/>
      <c r="T272" s="269"/>
      <c r="AT272" s="270" t="s">
        <v>306</v>
      </c>
      <c r="AU272" s="270" t="s">
        <v>16</v>
      </c>
      <c r="AV272" s="13" t="s">
        <v>16</v>
      </c>
      <c r="AW272" s="13" t="s">
        <v>33</v>
      </c>
      <c r="AX272" s="13" t="s">
        <v>70</v>
      </c>
      <c r="AY272" s="270" t="s">
        <v>298</v>
      </c>
    </row>
    <row r="273" s="12" customFormat="1">
      <c r="B273" s="249"/>
      <c r="C273" s="250"/>
      <c r="D273" s="251" t="s">
        <v>306</v>
      </c>
      <c r="E273" s="252" t="s">
        <v>21</v>
      </c>
      <c r="F273" s="253" t="s">
        <v>2971</v>
      </c>
      <c r="G273" s="250"/>
      <c r="H273" s="254">
        <v>76.128</v>
      </c>
      <c r="I273" s="255"/>
      <c r="J273" s="250"/>
      <c r="K273" s="250"/>
      <c r="L273" s="256"/>
      <c r="M273" s="257"/>
      <c r="N273" s="258"/>
      <c r="O273" s="258"/>
      <c r="P273" s="258"/>
      <c r="Q273" s="258"/>
      <c r="R273" s="258"/>
      <c r="S273" s="258"/>
      <c r="T273" s="259"/>
      <c r="AT273" s="260" t="s">
        <v>306</v>
      </c>
      <c r="AU273" s="260" t="s">
        <v>16</v>
      </c>
      <c r="AV273" s="12" t="s">
        <v>78</v>
      </c>
      <c r="AW273" s="12" t="s">
        <v>33</v>
      </c>
      <c r="AX273" s="12" t="s">
        <v>70</v>
      </c>
      <c r="AY273" s="260" t="s">
        <v>298</v>
      </c>
    </row>
    <row r="274" s="13" customFormat="1">
      <c r="B274" s="261"/>
      <c r="C274" s="262"/>
      <c r="D274" s="251" t="s">
        <v>306</v>
      </c>
      <c r="E274" s="263" t="s">
        <v>21</v>
      </c>
      <c r="F274" s="264" t="s">
        <v>2972</v>
      </c>
      <c r="G274" s="262"/>
      <c r="H274" s="263" t="s">
        <v>21</v>
      </c>
      <c r="I274" s="265"/>
      <c r="J274" s="262"/>
      <c r="K274" s="262"/>
      <c r="L274" s="266"/>
      <c r="M274" s="267"/>
      <c r="N274" s="268"/>
      <c r="O274" s="268"/>
      <c r="P274" s="268"/>
      <c r="Q274" s="268"/>
      <c r="R274" s="268"/>
      <c r="S274" s="268"/>
      <c r="T274" s="269"/>
      <c r="AT274" s="270" t="s">
        <v>306</v>
      </c>
      <c r="AU274" s="270" t="s">
        <v>16</v>
      </c>
      <c r="AV274" s="13" t="s">
        <v>16</v>
      </c>
      <c r="AW274" s="13" t="s">
        <v>33</v>
      </c>
      <c r="AX274" s="13" t="s">
        <v>70</v>
      </c>
      <c r="AY274" s="270" t="s">
        <v>298</v>
      </c>
    </row>
    <row r="275" s="12" customFormat="1">
      <c r="B275" s="249"/>
      <c r="C275" s="250"/>
      <c r="D275" s="251" t="s">
        <v>306</v>
      </c>
      <c r="E275" s="252" t="s">
        <v>21</v>
      </c>
      <c r="F275" s="253" t="s">
        <v>2973</v>
      </c>
      <c r="G275" s="250"/>
      <c r="H275" s="254">
        <v>17.847000000000001</v>
      </c>
      <c r="I275" s="255"/>
      <c r="J275" s="250"/>
      <c r="K275" s="250"/>
      <c r="L275" s="256"/>
      <c r="M275" s="257"/>
      <c r="N275" s="258"/>
      <c r="O275" s="258"/>
      <c r="P275" s="258"/>
      <c r="Q275" s="258"/>
      <c r="R275" s="258"/>
      <c r="S275" s="258"/>
      <c r="T275" s="259"/>
      <c r="AT275" s="260" t="s">
        <v>306</v>
      </c>
      <c r="AU275" s="260" t="s">
        <v>16</v>
      </c>
      <c r="AV275" s="12" t="s">
        <v>78</v>
      </c>
      <c r="AW275" s="12" t="s">
        <v>33</v>
      </c>
      <c r="AX275" s="12" t="s">
        <v>70</v>
      </c>
      <c r="AY275" s="260" t="s">
        <v>298</v>
      </c>
    </row>
    <row r="276" s="13" customFormat="1">
      <c r="B276" s="261"/>
      <c r="C276" s="262"/>
      <c r="D276" s="251" t="s">
        <v>306</v>
      </c>
      <c r="E276" s="263" t="s">
        <v>21</v>
      </c>
      <c r="F276" s="264" t="s">
        <v>2974</v>
      </c>
      <c r="G276" s="262"/>
      <c r="H276" s="263" t="s">
        <v>21</v>
      </c>
      <c r="I276" s="265"/>
      <c r="J276" s="262"/>
      <c r="K276" s="262"/>
      <c r="L276" s="266"/>
      <c r="M276" s="267"/>
      <c r="N276" s="268"/>
      <c r="O276" s="268"/>
      <c r="P276" s="268"/>
      <c r="Q276" s="268"/>
      <c r="R276" s="268"/>
      <c r="S276" s="268"/>
      <c r="T276" s="269"/>
      <c r="AT276" s="270" t="s">
        <v>306</v>
      </c>
      <c r="AU276" s="270" t="s">
        <v>16</v>
      </c>
      <c r="AV276" s="13" t="s">
        <v>16</v>
      </c>
      <c r="AW276" s="13" t="s">
        <v>33</v>
      </c>
      <c r="AX276" s="13" t="s">
        <v>70</v>
      </c>
      <c r="AY276" s="270" t="s">
        <v>298</v>
      </c>
    </row>
    <row r="277" s="12" customFormat="1">
      <c r="B277" s="249"/>
      <c r="C277" s="250"/>
      <c r="D277" s="251" t="s">
        <v>306</v>
      </c>
      <c r="E277" s="252" t="s">
        <v>21</v>
      </c>
      <c r="F277" s="253" t="s">
        <v>2975</v>
      </c>
      <c r="G277" s="250"/>
      <c r="H277" s="254">
        <v>104.3</v>
      </c>
      <c r="I277" s="255"/>
      <c r="J277" s="250"/>
      <c r="K277" s="250"/>
      <c r="L277" s="256"/>
      <c r="M277" s="257"/>
      <c r="N277" s="258"/>
      <c r="O277" s="258"/>
      <c r="P277" s="258"/>
      <c r="Q277" s="258"/>
      <c r="R277" s="258"/>
      <c r="S277" s="258"/>
      <c r="T277" s="259"/>
      <c r="AT277" s="260" t="s">
        <v>306</v>
      </c>
      <c r="AU277" s="260" t="s">
        <v>16</v>
      </c>
      <c r="AV277" s="12" t="s">
        <v>78</v>
      </c>
      <c r="AW277" s="12" t="s">
        <v>33</v>
      </c>
      <c r="AX277" s="12" t="s">
        <v>70</v>
      </c>
      <c r="AY277" s="260" t="s">
        <v>298</v>
      </c>
    </row>
    <row r="278" s="13" customFormat="1">
      <c r="B278" s="261"/>
      <c r="C278" s="262"/>
      <c r="D278" s="251" t="s">
        <v>306</v>
      </c>
      <c r="E278" s="263" t="s">
        <v>21</v>
      </c>
      <c r="F278" s="264" t="s">
        <v>2976</v>
      </c>
      <c r="G278" s="262"/>
      <c r="H278" s="263" t="s">
        <v>21</v>
      </c>
      <c r="I278" s="265"/>
      <c r="J278" s="262"/>
      <c r="K278" s="262"/>
      <c r="L278" s="266"/>
      <c r="M278" s="267"/>
      <c r="N278" s="268"/>
      <c r="O278" s="268"/>
      <c r="P278" s="268"/>
      <c r="Q278" s="268"/>
      <c r="R278" s="268"/>
      <c r="S278" s="268"/>
      <c r="T278" s="269"/>
      <c r="AT278" s="270" t="s">
        <v>306</v>
      </c>
      <c r="AU278" s="270" t="s">
        <v>16</v>
      </c>
      <c r="AV278" s="13" t="s">
        <v>16</v>
      </c>
      <c r="AW278" s="13" t="s">
        <v>33</v>
      </c>
      <c r="AX278" s="13" t="s">
        <v>70</v>
      </c>
      <c r="AY278" s="270" t="s">
        <v>298</v>
      </c>
    </row>
    <row r="279" s="12" customFormat="1">
      <c r="B279" s="249"/>
      <c r="C279" s="250"/>
      <c r="D279" s="251" t="s">
        <v>306</v>
      </c>
      <c r="E279" s="252" t="s">
        <v>21</v>
      </c>
      <c r="F279" s="253" t="s">
        <v>2977</v>
      </c>
      <c r="G279" s="250"/>
      <c r="H279" s="254">
        <v>52.880000000000003</v>
      </c>
      <c r="I279" s="255"/>
      <c r="J279" s="250"/>
      <c r="K279" s="250"/>
      <c r="L279" s="256"/>
      <c r="M279" s="257"/>
      <c r="N279" s="258"/>
      <c r="O279" s="258"/>
      <c r="P279" s="258"/>
      <c r="Q279" s="258"/>
      <c r="R279" s="258"/>
      <c r="S279" s="258"/>
      <c r="T279" s="259"/>
      <c r="AT279" s="260" t="s">
        <v>306</v>
      </c>
      <c r="AU279" s="260" t="s">
        <v>16</v>
      </c>
      <c r="AV279" s="12" t="s">
        <v>78</v>
      </c>
      <c r="AW279" s="12" t="s">
        <v>33</v>
      </c>
      <c r="AX279" s="12" t="s">
        <v>70</v>
      </c>
      <c r="AY279" s="260" t="s">
        <v>298</v>
      </c>
    </row>
    <row r="280" s="13" customFormat="1">
      <c r="B280" s="261"/>
      <c r="C280" s="262"/>
      <c r="D280" s="251" t="s">
        <v>306</v>
      </c>
      <c r="E280" s="263" t="s">
        <v>21</v>
      </c>
      <c r="F280" s="264" t="s">
        <v>2978</v>
      </c>
      <c r="G280" s="262"/>
      <c r="H280" s="263" t="s">
        <v>21</v>
      </c>
      <c r="I280" s="265"/>
      <c r="J280" s="262"/>
      <c r="K280" s="262"/>
      <c r="L280" s="266"/>
      <c r="M280" s="267"/>
      <c r="N280" s="268"/>
      <c r="O280" s="268"/>
      <c r="P280" s="268"/>
      <c r="Q280" s="268"/>
      <c r="R280" s="268"/>
      <c r="S280" s="268"/>
      <c r="T280" s="269"/>
      <c r="AT280" s="270" t="s">
        <v>306</v>
      </c>
      <c r="AU280" s="270" t="s">
        <v>16</v>
      </c>
      <c r="AV280" s="13" t="s">
        <v>16</v>
      </c>
      <c r="AW280" s="13" t="s">
        <v>33</v>
      </c>
      <c r="AX280" s="13" t="s">
        <v>70</v>
      </c>
      <c r="AY280" s="270" t="s">
        <v>298</v>
      </c>
    </row>
    <row r="281" s="12" customFormat="1">
      <c r="B281" s="249"/>
      <c r="C281" s="250"/>
      <c r="D281" s="251" t="s">
        <v>306</v>
      </c>
      <c r="E281" s="252" t="s">
        <v>21</v>
      </c>
      <c r="F281" s="253" t="s">
        <v>2979</v>
      </c>
      <c r="G281" s="250"/>
      <c r="H281" s="254">
        <v>20.5</v>
      </c>
      <c r="I281" s="255"/>
      <c r="J281" s="250"/>
      <c r="K281" s="250"/>
      <c r="L281" s="256"/>
      <c r="M281" s="257"/>
      <c r="N281" s="258"/>
      <c r="O281" s="258"/>
      <c r="P281" s="258"/>
      <c r="Q281" s="258"/>
      <c r="R281" s="258"/>
      <c r="S281" s="258"/>
      <c r="T281" s="259"/>
      <c r="AT281" s="260" t="s">
        <v>306</v>
      </c>
      <c r="AU281" s="260" t="s">
        <v>16</v>
      </c>
      <c r="AV281" s="12" t="s">
        <v>78</v>
      </c>
      <c r="AW281" s="12" t="s">
        <v>33</v>
      </c>
      <c r="AX281" s="12" t="s">
        <v>70</v>
      </c>
      <c r="AY281" s="260" t="s">
        <v>298</v>
      </c>
    </row>
    <row r="282" s="13" customFormat="1">
      <c r="B282" s="261"/>
      <c r="C282" s="262"/>
      <c r="D282" s="251" t="s">
        <v>306</v>
      </c>
      <c r="E282" s="263" t="s">
        <v>21</v>
      </c>
      <c r="F282" s="264" t="s">
        <v>2980</v>
      </c>
      <c r="G282" s="262"/>
      <c r="H282" s="263" t="s">
        <v>21</v>
      </c>
      <c r="I282" s="265"/>
      <c r="J282" s="262"/>
      <c r="K282" s="262"/>
      <c r="L282" s="266"/>
      <c r="M282" s="267"/>
      <c r="N282" s="268"/>
      <c r="O282" s="268"/>
      <c r="P282" s="268"/>
      <c r="Q282" s="268"/>
      <c r="R282" s="268"/>
      <c r="S282" s="268"/>
      <c r="T282" s="269"/>
      <c r="AT282" s="270" t="s">
        <v>306</v>
      </c>
      <c r="AU282" s="270" t="s">
        <v>16</v>
      </c>
      <c r="AV282" s="13" t="s">
        <v>16</v>
      </c>
      <c r="AW282" s="13" t="s">
        <v>33</v>
      </c>
      <c r="AX282" s="13" t="s">
        <v>70</v>
      </c>
      <c r="AY282" s="270" t="s">
        <v>298</v>
      </c>
    </row>
    <row r="283" s="12" customFormat="1">
      <c r="B283" s="249"/>
      <c r="C283" s="250"/>
      <c r="D283" s="251" t="s">
        <v>306</v>
      </c>
      <c r="E283" s="252" t="s">
        <v>21</v>
      </c>
      <c r="F283" s="253" t="s">
        <v>2981</v>
      </c>
      <c r="G283" s="250"/>
      <c r="H283" s="254">
        <v>3.7000000000000002</v>
      </c>
      <c r="I283" s="255"/>
      <c r="J283" s="250"/>
      <c r="K283" s="250"/>
      <c r="L283" s="256"/>
      <c r="M283" s="257"/>
      <c r="N283" s="258"/>
      <c r="O283" s="258"/>
      <c r="P283" s="258"/>
      <c r="Q283" s="258"/>
      <c r="R283" s="258"/>
      <c r="S283" s="258"/>
      <c r="T283" s="259"/>
      <c r="AT283" s="260" t="s">
        <v>306</v>
      </c>
      <c r="AU283" s="260" t="s">
        <v>16</v>
      </c>
      <c r="AV283" s="12" t="s">
        <v>78</v>
      </c>
      <c r="AW283" s="12" t="s">
        <v>33</v>
      </c>
      <c r="AX283" s="12" t="s">
        <v>70</v>
      </c>
      <c r="AY283" s="260" t="s">
        <v>298</v>
      </c>
    </row>
    <row r="284" s="14" customFormat="1">
      <c r="B284" s="271"/>
      <c r="C284" s="272"/>
      <c r="D284" s="251" t="s">
        <v>306</v>
      </c>
      <c r="E284" s="273" t="s">
        <v>21</v>
      </c>
      <c r="F284" s="274" t="s">
        <v>309</v>
      </c>
      <c r="G284" s="272"/>
      <c r="H284" s="275">
        <v>304.54300000000001</v>
      </c>
      <c r="I284" s="276"/>
      <c r="J284" s="272"/>
      <c r="K284" s="272"/>
      <c r="L284" s="277"/>
      <c r="M284" s="278"/>
      <c r="N284" s="279"/>
      <c r="O284" s="279"/>
      <c r="P284" s="279"/>
      <c r="Q284" s="279"/>
      <c r="R284" s="279"/>
      <c r="S284" s="279"/>
      <c r="T284" s="280"/>
      <c r="AT284" s="281" t="s">
        <v>306</v>
      </c>
      <c r="AU284" s="281" t="s">
        <v>16</v>
      </c>
      <c r="AV284" s="14" t="s">
        <v>90</v>
      </c>
      <c r="AW284" s="14" t="s">
        <v>33</v>
      </c>
      <c r="AX284" s="14" t="s">
        <v>16</v>
      </c>
      <c r="AY284" s="281" t="s">
        <v>298</v>
      </c>
    </row>
    <row r="285" s="1" customFormat="1" ht="153" customHeight="1">
      <c r="B285" s="46"/>
      <c r="C285" s="237" t="s">
        <v>563</v>
      </c>
      <c r="D285" s="237" t="s">
        <v>300</v>
      </c>
      <c r="E285" s="238" t="s">
        <v>2982</v>
      </c>
      <c r="F285" s="239" t="s">
        <v>2983</v>
      </c>
      <c r="G285" s="240" t="s">
        <v>2345</v>
      </c>
      <c r="H285" s="241">
        <v>48.576000000000001</v>
      </c>
      <c r="I285" s="242"/>
      <c r="J285" s="243">
        <f>ROUND(I285*H285,2)</f>
        <v>0</v>
      </c>
      <c r="K285" s="239" t="s">
        <v>403</v>
      </c>
      <c r="L285" s="72"/>
      <c r="M285" s="244" t="s">
        <v>21</v>
      </c>
      <c r="N285" s="245" t="s">
        <v>41</v>
      </c>
      <c r="O285" s="47"/>
      <c r="P285" s="246">
        <f>O285*H285</f>
        <v>0</v>
      </c>
      <c r="Q285" s="246">
        <v>0</v>
      </c>
      <c r="R285" s="246">
        <f>Q285*H285</f>
        <v>0</v>
      </c>
      <c r="S285" s="246">
        <v>0</v>
      </c>
      <c r="T285" s="247">
        <f>S285*H285</f>
        <v>0</v>
      </c>
      <c r="AR285" s="24" t="s">
        <v>404</v>
      </c>
      <c r="AT285" s="24" t="s">
        <v>300</v>
      </c>
      <c r="AU285" s="24" t="s">
        <v>16</v>
      </c>
      <c r="AY285" s="24" t="s">
        <v>298</v>
      </c>
      <c r="BE285" s="248">
        <f>IF(N285="základní",J285,0)</f>
        <v>0</v>
      </c>
      <c r="BF285" s="248">
        <f>IF(N285="snížená",J285,0)</f>
        <v>0</v>
      </c>
      <c r="BG285" s="248">
        <f>IF(N285="zákl. přenesená",J285,0)</f>
        <v>0</v>
      </c>
      <c r="BH285" s="248">
        <f>IF(N285="sníž. přenesená",J285,0)</f>
        <v>0</v>
      </c>
      <c r="BI285" s="248">
        <f>IF(N285="nulová",J285,0)</f>
        <v>0</v>
      </c>
      <c r="BJ285" s="24" t="s">
        <v>16</v>
      </c>
      <c r="BK285" s="248">
        <f>ROUND(I285*H285,2)</f>
        <v>0</v>
      </c>
      <c r="BL285" s="24" t="s">
        <v>404</v>
      </c>
      <c r="BM285" s="24" t="s">
        <v>2984</v>
      </c>
    </row>
    <row r="286" s="1" customFormat="1">
      <c r="B286" s="46"/>
      <c r="C286" s="74"/>
      <c r="D286" s="251" t="s">
        <v>320</v>
      </c>
      <c r="E286" s="74"/>
      <c r="F286" s="282" t="s">
        <v>2985</v>
      </c>
      <c r="G286" s="74"/>
      <c r="H286" s="74"/>
      <c r="I286" s="204"/>
      <c r="J286" s="74"/>
      <c r="K286" s="74"/>
      <c r="L286" s="72"/>
      <c r="M286" s="283"/>
      <c r="N286" s="47"/>
      <c r="O286" s="47"/>
      <c r="P286" s="47"/>
      <c r="Q286" s="47"/>
      <c r="R286" s="47"/>
      <c r="S286" s="47"/>
      <c r="T286" s="95"/>
      <c r="AT286" s="24" t="s">
        <v>320</v>
      </c>
      <c r="AU286" s="24" t="s">
        <v>16</v>
      </c>
    </row>
    <row r="287" s="13" customFormat="1">
      <c r="B287" s="261"/>
      <c r="C287" s="262"/>
      <c r="D287" s="251" t="s">
        <v>306</v>
      </c>
      <c r="E287" s="263" t="s">
        <v>21</v>
      </c>
      <c r="F287" s="264" t="s">
        <v>2986</v>
      </c>
      <c r="G287" s="262"/>
      <c r="H287" s="263" t="s">
        <v>21</v>
      </c>
      <c r="I287" s="265"/>
      <c r="J287" s="262"/>
      <c r="K287" s="262"/>
      <c r="L287" s="266"/>
      <c r="M287" s="267"/>
      <c r="N287" s="268"/>
      <c r="O287" s="268"/>
      <c r="P287" s="268"/>
      <c r="Q287" s="268"/>
      <c r="R287" s="268"/>
      <c r="S287" s="268"/>
      <c r="T287" s="269"/>
      <c r="AT287" s="270" t="s">
        <v>306</v>
      </c>
      <c r="AU287" s="270" t="s">
        <v>16</v>
      </c>
      <c r="AV287" s="13" t="s">
        <v>16</v>
      </c>
      <c r="AW287" s="13" t="s">
        <v>33</v>
      </c>
      <c r="AX287" s="13" t="s">
        <v>70</v>
      </c>
      <c r="AY287" s="270" t="s">
        <v>298</v>
      </c>
    </row>
    <row r="288" s="12" customFormat="1">
      <c r="B288" s="249"/>
      <c r="C288" s="250"/>
      <c r="D288" s="251" t="s">
        <v>306</v>
      </c>
      <c r="E288" s="252" t="s">
        <v>21</v>
      </c>
      <c r="F288" s="253" t="s">
        <v>2987</v>
      </c>
      <c r="G288" s="250"/>
      <c r="H288" s="254">
        <v>48.576000000000001</v>
      </c>
      <c r="I288" s="255"/>
      <c r="J288" s="250"/>
      <c r="K288" s="250"/>
      <c r="L288" s="256"/>
      <c r="M288" s="257"/>
      <c r="N288" s="258"/>
      <c r="O288" s="258"/>
      <c r="P288" s="258"/>
      <c r="Q288" s="258"/>
      <c r="R288" s="258"/>
      <c r="S288" s="258"/>
      <c r="T288" s="259"/>
      <c r="AT288" s="260" t="s">
        <v>306</v>
      </c>
      <c r="AU288" s="260" t="s">
        <v>16</v>
      </c>
      <c r="AV288" s="12" t="s">
        <v>78</v>
      </c>
      <c r="AW288" s="12" t="s">
        <v>33</v>
      </c>
      <c r="AX288" s="12" t="s">
        <v>70</v>
      </c>
      <c r="AY288" s="260" t="s">
        <v>298</v>
      </c>
    </row>
    <row r="289" s="14" customFormat="1">
      <c r="B289" s="271"/>
      <c r="C289" s="272"/>
      <c r="D289" s="251" t="s">
        <v>306</v>
      </c>
      <c r="E289" s="273" t="s">
        <v>21</v>
      </c>
      <c r="F289" s="274" t="s">
        <v>309</v>
      </c>
      <c r="G289" s="272"/>
      <c r="H289" s="275">
        <v>48.576000000000001</v>
      </c>
      <c r="I289" s="276"/>
      <c r="J289" s="272"/>
      <c r="K289" s="272"/>
      <c r="L289" s="277"/>
      <c r="M289" s="278"/>
      <c r="N289" s="279"/>
      <c r="O289" s="279"/>
      <c r="P289" s="279"/>
      <c r="Q289" s="279"/>
      <c r="R289" s="279"/>
      <c r="S289" s="279"/>
      <c r="T289" s="280"/>
      <c r="AT289" s="281" t="s">
        <v>306</v>
      </c>
      <c r="AU289" s="281" t="s">
        <v>16</v>
      </c>
      <c r="AV289" s="14" t="s">
        <v>90</v>
      </c>
      <c r="AW289" s="14" t="s">
        <v>33</v>
      </c>
      <c r="AX289" s="14" t="s">
        <v>16</v>
      </c>
      <c r="AY289" s="281" t="s">
        <v>298</v>
      </c>
    </row>
    <row r="290" s="1" customFormat="1" ht="153" customHeight="1">
      <c r="B290" s="46"/>
      <c r="C290" s="237" t="s">
        <v>567</v>
      </c>
      <c r="D290" s="237" t="s">
        <v>300</v>
      </c>
      <c r="E290" s="238" t="s">
        <v>2988</v>
      </c>
      <c r="F290" s="239" t="s">
        <v>2989</v>
      </c>
      <c r="G290" s="240" t="s">
        <v>2345</v>
      </c>
      <c r="H290" s="241">
        <v>3.5209999999999999</v>
      </c>
      <c r="I290" s="242"/>
      <c r="J290" s="243">
        <f>ROUND(I290*H290,2)</f>
        <v>0</v>
      </c>
      <c r="K290" s="239" t="s">
        <v>403</v>
      </c>
      <c r="L290" s="72"/>
      <c r="M290" s="244" t="s">
        <v>21</v>
      </c>
      <c r="N290" s="245" t="s">
        <v>41</v>
      </c>
      <c r="O290" s="47"/>
      <c r="P290" s="246">
        <f>O290*H290</f>
        <v>0</v>
      </c>
      <c r="Q290" s="246">
        <v>0</v>
      </c>
      <c r="R290" s="246">
        <f>Q290*H290</f>
        <v>0</v>
      </c>
      <c r="S290" s="246">
        <v>0</v>
      </c>
      <c r="T290" s="247">
        <f>S290*H290</f>
        <v>0</v>
      </c>
      <c r="AR290" s="24" t="s">
        <v>90</v>
      </c>
      <c r="AT290" s="24" t="s">
        <v>300</v>
      </c>
      <c r="AU290" s="24" t="s">
        <v>16</v>
      </c>
      <c r="AY290" s="24" t="s">
        <v>298</v>
      </c>
      <c r="BE290" s="248">
        <f>IF(N290="základní",J290,0)</f>
        <v>0</v>
      </c>
      <c r="BF290" s="248">
        <f>IF(N290="snížená",J290,0)</f>
        <v>0</v>
      </c>
      <c r="BG290" s="248">
        <f>IF(N290="zákl. přenesená",J290,0)</f>
        <v>0</v>
      </c>
      <c r="BH290" s="248">
        <f>IF(N290="sníž. přenesená",J290,0)</f>
        <v>0</v>
      </c>
      <c r="BI290" s="248">
        <f>IF(N290="nulová",J290,0)</f>
        <v>0</v>
      </c>
      <c r="BJ290" s="24" t="s">
        <v>16</v>
      </c>
      <c r="BK290" s="248">
        <f>ROUND(I290*H290,2)</f>
        <v>0</v>
      </c>
      <c r="BL290" s="24" t="s">
        <v>90</v>
      </c>
      <c r="BM290" s="24" t="s">
        <v>2990</v>
      </c>
    </row>
    <row r="291" s="1" customFormat="1">
      <c r="B291" s="46"/>
      <c r="C291" s="74"/>
      <c r="D291" s="251" t="s">
        <v>2523</v>
      </c>
      <c r="E291" s="74"/>
      <c r="F291" s="282" t="s">
        <v>2649</v>
      </c>
      <c r="G291" s="74"/>
      <c r="H291" s="74"/>
      <c r="I291" s="204"/>
      <c r="J291" s="74"/>
      <c r="K291" s="74"/>
      <c r="L291" s="72"/>
      <c r="M291" s="283"/>
      <c r="N291" s="47"/>
      <c r="O291" s="47"/>
      <c r="P291" s="47"/>
      <c r="Q291" s="47"/>
      <c r="R291" s="47"/>
      <c r="S291" s="47"/>
      <c r="T291" s="95"/>
      <c r="AT291" s="24" t="s">
        <v>2523</v>
      </c>
      <c r="AU291" s="24" t="s">
        <v>16</v>
      </c>
    </row>
    <row r="292" s="13" customFormat="1">
      <c r="B292" s="261"/>
      <c r="C292" s="262"/>
      <c r="D292" s="251" t="s">
        <v>306</v>
      </c>
      <c r="E292" s="263" t="s">
        <v>21</v>
      </c>
      <c r="F292" s="264" t="s">
        <v>2991</v>
      </c>
      <c r="G292" s="262"/>
      <c r="H292" s="263" t="s">
        <v>21</v>
      </c>
      <c r="I292" s="265"/>
      <c r="J292" s="262"/>
      <c r="K292" s="262"/>
      <c r="L292" s="266"/>
      <c r="M292" s="267"/>
      <c r="N292" s="268"/>
      <c r="O292" s="268"/>
      <c r="P292" s="268"/>
      <c r="Q292" s="268"/>
      <c r="R292" s="268"/>
      <c r="S292" s="268"/>
      <c r="T292" s="269"/>
      <c r="AT292" s="270" t="s">
        <v>306</v>
      </c>
      <c r="AU292" s="270" t="s">
        <v>16</v>
      </c>
      <c r="AV292" s="13" t="s">
        <v>16</v>
      </c>
      <c r="AW292" s="13" t="s">
        <v>33</v>
      </c>
      <c r="AX292" s="13" t="s">
        <v>70</v>
      </c>
      <c r="AY292" s="270" t="s">
        <v>298</v>
      </c>
    </row>
    <row r="293" s="12" customFormat="1">
      <c r="B293" s="249"/>
      <c r="C293" s="250"/>
      <c r="D293" s="251" t="s">
        <v>306</v>
      </c>
      <c r="E293" s="252" t="s">
        <v>21</v>
      </c>
      <c r="F293" s="253" t="s">
        <v>2992</v>
      </c>
      <c r="G293" s="250"/>
      <c r="H293" s="254">
        <v>3.5209999999999999</v>
      </c>
      <c r="I293" s="255"/>
      <c r="J293" s="250"/>
      <c r="K293" s="250"/>
      <c r="L293" s="256"/>
      <c r="M293" s="257"/>
      <c r="N293" s="258"/>
      <c r="O293" s="258"/>
      <c r="P293" s="258"/>
      <c r="Q293" s="258"/>
      <c r="R293" s="258"/>
      <c r="S293" s="258"/>
      <c r="T293" s="259"/>
      <c r="AT293" s="260" t="s">
        <v>306</v>
      </c>
      <c r="AU293" s="260" t="s">
        <v>16</v>
      </c>
      <c r="AV293" s="12" t="s">
        <v>78</v>
      </c>
      <c r="AW293" s="12" t="s">
        <v>33</v>
      </c>
      <c r="AX293" s="12" t="s">
        <v>70</v>
      </c>
      <c r="AY293" s="260" t="s">
        <v>298</v>
      </c>
    </row>
    <row r="294" s="14" customFormat="1">
      <c r="B294" s="271"/>
      <c r="C294" s="272"/>
      <c r="D294" s="251" t="s">
        <v>306</v>
      </c>
      <c r="E294" s="273" t="s">
        <v>21</v>
      </c>
      <c r="F294" s="274" t="s">
        <v>309</v>
      </c>
      <c r="G294" s="272"/>
      <c r="H294" s="275">
        <v>3.5209999999999999</v>
      </c>
      <c r="I294" s="276"/>
      <c r="J294" s="272"/>
      <c r="K294" s="272"/>
      <c r="L294" s="277"/>
      <c r="M294" s="278"/>
      <c r="N294" s="279"/>
      <c r="O294" s="279"/>
      <c r="P294" s="279"/>
      <c r="Q294" s="279"/>
      <c r="R294" s="279"/>
      <c r="S294" s="279"/>
      <c r="T294" s="280"/>
      <c r="AT294" s="281" t="s">
        <v>306</v>
      </c>
      <c r="AU294" s="281" t="s">
        <v>16</v>
      </c>
      <c r="AV294" s="14" t="s">
        <v>90</v>
      </c>
      <c r="AW294" s="14" t="s">
        <v>33</v>
      </c>
      <c r="AX294" s="14" t="s">
        <v>16</v>
      </c>
      <c r="AY294" s="281" t="s">
        <v>298</v>
      </c>
    </row>
    <row r="295" s="1" customFormat="1" ht="153" customHeight="1">
      <c r="B295" s="46"/>
      <c r="C295" s="237" t="s">
        <v>571</v>
      </c>
      <c r="D295" s="237" t="s">
        <v>300</v>
      </c>
      <c r="E295" s="238" t="s">
        <v>2993</v>
      </c>
      <c r="F295" s="239" t="s">
        <v>2994</v>
      </c>
      <c r="G295" s="240" t="s">
        <v>2345</v>
      </c>
      <c r="H295" s="241">
        <v>8</v>
      </c>
      <c r="I295" s="242"/>
      <c r="J295" s="243">
        <f>ROUND(I295*H295,2)</f>
        <v>0</v>
      </c>
      <c r="K295" s="239" t="s">
        <v>403</v>
      </c>
      <c r="L295" s="72"/>
      <c r="M295" s="244" t="s">
        <v>21</v>
      </c>
      <c r="N295" s="245" t="s">
        <v>41</v>
      </c>
      <c r="O295" s="47"/>
      <c r="P295" s="246">
        <f>O295*H295</f>
        <v>0</v>
      </c>
      <c r="Q295" s="246">
        <v>0</v>
      </c>
      <c r="R295" s="246">
        <f>Q295*H295</f>
        <v>0</v>
      </c>
      <c r="S295" s="246">
        <v>0</v>
      </c>
      <c r="T295" s="247">
        <f>S295*H295</f>
        <v>0</v>
      </c>
      <c r="AR295" s="24" t="s">
        <v>90</v>
      </c>
      <c r="AT295" s="24" t="s">
        <v>300</v>
      </c>
      <c r="AU295" s="24" t="s">
        <v>16</v>
      </c>
      <c r="AY295" s="24" t="s">
        <v>298</v>
      </c>
      <c r="BE295" s="248">
        <f>IF(N295="základní",J295,0)</f>
        <v>0</v>
      </c>
      <c r="BF295" s="248">
        <f>IF(N295="snížená",J295,0)</f>
        <v>0</v>
      </c>
      <c r="BG295" s="248">
        <f>IF(N295="zákl. přenesená",J295,0)</f>
        <v>0</v>
      </c>
      <c r="BH295" s="248">
        <f>IF(N295="sníž. přenesená",J295,0)</f>
        <v>0</v>
      </c>
      <c r="BI295" s="248">
        <f>IF(N295="nulová",J295,0)</f>
        <v>0</v>
      </c>
      <c r="BJ295" s="24" t="s">
        <v>16</v>
      </c>
      <c r="BK295" s="248">
        <f>ROUND(I295*H295,2)</f>
        <v>0</v>
      </c>
      <c r="BL295" s="24" t="s">
        <v>90</v>
      </c>
      <c r="BM295" s="24" t="s">
        <v>2995</v>
      </c>
    </row>
    <row r="296" s="1" customFormat="1">
      <c r="B296" s="46"/>
      <c r="C296" s="74"/>
      <c r="D296" s="251" t="s">
        <v>2523</v>
      </c>
      <c r="E296" s="74"/>
      <c r="F296" s="282" t="s">
        <v>2649</v>
      </c>
      <c r="G296" s="74"/>
      <c r="H296" s="74"/>
      <c r="I296" s="204"/>
      <c r="J296" s="74"/>
      <c r="K296" s="74"/>
      <c r="L296" s="72"/>
      <c r="M296" s="283"/>
      <c r="N296" s="47"/>
      <c r="O296" s="47"/>
      <c r="P296" s="47"/>
      <c r="Q296" s="47"/>
      <c r="R296" s="47"/>
      <c r="S296" s="47"/>
      <c r="T296" s="95"/>
      <c r="AT296" s="24" t="s">
        <v>2523</v>
      </c>
      <c r="AU296" s="24" t="s">
        <v>16</v>
      </c>
    </row>
    <row r="297" s="13" customFormat="1">
      <c r="B297" s="261"/>
      <c r="C297" s="262"/>
      <c r="D297" s="251" t="s">
        <v>306</v>
      </c>
      <c r="E297" s="263" t="s">
        <v>21</v>
      </c>
      <c r="F297" s="264" t="s">
        <v>2996</v>
      </c>
      <c r="G297" s="262"/>
      <c r="H297" s="263" t="s">
        <v>21</v>
      </c>
      <c r="I297" s="265"/>
      <c r="J297" s="262"/>
      <c r="K297" s="262"/>
      <c r="L297" s="266"/>
      <c r="M297" s="267"/>
      <c r="N297" s="268"/>
      <c r="O297" s="268"/>
      <c r="P297" s="268"/>
      <c r="Q297" s="268"/>
      <c r="R297" s="268"/>
      <c r="S297" s="268"/>
      <c r="T297" s="269"/>
      <c r="AT297" s="270" t="s">
        <v>306</v>
      </c>
      <c r="AU297" s="270" t="s">
        <v>16</v>
      </c>
      <c r="AV297" s="13" t="s">
        <v>16</v>
      </c>
      <c r="AW297" s="13" t="s">
        <v>33</v>
      </c>
      <c r="AX297" s="13" t="s">
        <v>70</v>
      </c>
      <c r="AY297" s="270" t="s">
        <v>298</v>
      </c>
    </row>
    <row r="298" s="12" customFormat="1">
      <c r="B298" s="249"/>
      <c r="C298" s="250"/>
      <c r="D298" s="251" t="s">
        <v>306</v>
      </c>
      <c r="E298" s="252" t="s">
        <v>21</v>
      </c>
      <c r="F298" s="253" t="s">
        <v>336</v>
      </c>
      <c r="G298" s="250"/>
      <c r="H298" s="254">
        <v>8</v>
      </c>
      <c r="I298" s="255"/>
      <c r="J298" s="250"/>
      <c r="K298" s="250"/>
      <c r="L298" s="256"/>
      <c r="M298" s="257"/>
      <c r="N298" s="258"/>
      <c r="O298" s="258"/>
      <c r="P298" s="258"/>
      <c r="Q298" s="258"/>
      <c r="R298" s="258"/>
      <c r="S298" s="258"/>
      <c r="T298" s="259"/>
      <c r="AT298" s="260" t="s">
        <v>306</v>
      </c>
      <c r="AU298" s="260" t="s">
        <v>16</v>
      </c>
      <c r="AV298" s="12" t="s">
        <v>78</v>
      </c>
      <c r="AW298" s="12" t="s">
        <v>33</v>
      </c>
      <c r="AX298" s="12" t="s">
        <v>70</v>
      </c>
      <c r="AY298" s="260" t="s">
        <v>298</v>
      </c>
    </row>
    <row r="299" s="14" customFormat="1">
      <c r="B299" s="271"/>
      <c r="C299" s="272"/>
      <c r="D299" s="251" t="s">
        <v>306</v>
      </c>
      <c r="E299" s="273" t="s">
        <v>21</v>
      </c>
      <c r="F299" s="274" t="s">
        <v>309</v>
      </c>
      <c r="G299" s="272"/>
      <c r="H299" s="275">
        <v>8</v>
      </c>
      <c r="I299" s="276"/>
      <c r="J299" s="272"/>
      <c r="K299" s="272"/>
      <c r="L299" s="277"/>
      <c r="M299" s="278"/>
      <c r="N299" s="279"/>
      <c r="O299" s="279"/>
      <c r="P299" s="279"/>
      <c r="Q299" s="279"/>
      <c r="R299" s="279"/>
      <c r="S299" s="279"/>
      <c r="T299" s="280"/>
      <c r="AT299" s="281" t="s">
        <v>306</v>
      </c>
      <c r="AU299" s="281" t="s">
        <v>16</v>
      </c>
      <c r="AV299" s="14" t="s">
        <v>90</v>
      </c>
      <c r="AW299" s="14" t="s">
        <v>33</v>
      </c>
      <c r="AX299" s="14" t="s">
        <v>16</v>
      </c>
      <c r="AY299" s="281" t="s">
        <v>298</v>
      </c>
    </row>
    <row r="300" s="1" customFormat="1" ht="153" customHeight="1">
      <c r="B300" s="46"/>
      <c r="C300" s="237" t="s">
        <v>575</v>
      </c>
      <c r="D300" s="237" t="s">
        <v>300</v>
      </c>
      <c r="E300" s="238" t="s">
        <v>2660</v>
      </c>
      <c r="F300" s="239" t="s">
        <v>2661</v>
      </c>
      <c r="G300" s="240" t="s">
        <v>2345</v>
      </c>
      <c r="H300" s="241">
        <v>185.63999999999999</v>
      </c>
      <c r="I300" s="242"/>
      <c r="J300" s="243">
        <f>ROUND(I300*H300,2)</f>
        <v>0</v>
      </c>
      <c r="K300" s="239" t="s">
        <v>403</v>
      </c>
      <c r="L300" s="72"/>
      <c r="M300" s="244" t="s">
        <v>21</v>
      </c>
      <c r="N300" s="245" t="s">
        <v>41</v>
      </c>
      <c r="O300" s="47"/>
      <c r="P300" s="246">
        <f>O300*H300</f>
        <v>0</v>
      </c>
      <c r="Q300" s="246">
        <v>0</v>
      </c>
      <c r="R300" s="246">
        <f>Q300*H300</f>
        <v>0</v>
      </c>
      <c r="S300" s="246">
        <v>0</v>
      </c>
      <c r="T300" s="247">
        <f>S300*H300</f>
        <v>0</v>
      </c>
      <c r="AR300" s="24" t="s">
        <v>90</v>
      </c>
      <c r="AT300" s="24" t="s">
        <v>300</v>
      </c>
      <c r="AU300" s="24" t="s">
        <v>16</v>
      </c>
      <c r="AY300" s="24" t="s">
        <v>298</v>
      </c>
      <c r="BE300" s="248">
        <f>IF(N300="základní",J300,0)</f>
        <v>0</v>
      </c>
      <c r="BF300" s="248">
        <f>IF(N300="snížená",J300,0)</f>
        <v>0</v>
      </c>
      <c r="BG300" s="248">
        <f>IF(N300="zákl. přenesená",J300,0)</f>
        <v>0</v>
      </c>
      <c r="BH300" s="248">
        <f>IF(N300="sníž. přenesená",J300,0)</f>
        <v>0</v>
      </c>
      <c r="BI300" s="248">
        <f>IF(N300="nulová",J300,0)</f>
        <v>0</v>
      </c>
      <c r="BJ300" s="24" t="s">
        <v>16</v>
      </c>
      <c r="BK300" s="248">
        <f>ROUND(I300*H300,2)</f>
        <v>0</v>
      </c>
      <c r="BL300" s="24" t="s">
        <v>90</v>
      </c>
      <c r="BM300" s="24" t="s">
        <v>2997</v>
      </c>
    </row>
    <row r="301" s="1" customFormat="1">
      <c r="B301" s="46"/>
      <c r="C301" s="74"/>
      <c r="D301" s="251" t="s">
        <v>2523</v>
      </c>
      <c r="E301" s="74"/>
      <c r="F301" s="282" t="s">
        <v>2649</v>
      </c>
      <c r="G301" s="74"/>
      <c r="H301" s="74"/>
      <c r="I301" s="204"/>
      <c r="J301" s="74"/>
      <c r="K301" s="74"/>
      <c r="L301" s="72"/>
      <c r="M301" s="283"/>
      <c r="N301" s="47"/>
      <c r="O301" s="47"/>
      <c r="P301" s="47"/>
      <c r="Q301" s="47"/>
      <c r="R301" s="47"/>
      <c r="S301" s="47"/>
      <c r="T301" s="95"/>
      <c r="AT301" s="24" t="s">
        <v>2523</v>
      </c>
      <c r="AU301" s="24" t="s">
        <v>16</v>
      </c>
    </row>
    <row r="302" s="13" customFormat="1">
      <c r="B302" s="261"/>
      <c r="C302" s="262"/>
      <c r="D302" s="251" t="s">
        <v>306</v>
      </c>
      <c r="E302" s="263" t="s">
        <v>21</v>
      </c>
      <c r="F302" s="264" t="s">
        <v>2998</v>
      </c>
      <c r="G302" s="262"/>
      <c r="H302" s="263" t="s">
        <v>21</v>
      </c>
      <c r="I302" s="265"/>
      <c r="J302" s="262"/>
      <c r="K302" s="262"/>
      <c r="L302" s="266"/>
      <c r="M302" s="267"/>
      <c r="N302" s="268"/>
      <c r="O302" s="268"/>
      <c r="P302" s="268"/>
      <c r="Q302" s="268"/>
      <c r="R302" s="268"/>
      <c r="S302" s="268"/>
      <c r="T302" s="269"/>
      <c r="AT302" s="270" t="s">
        <v>306</v>
      </c>
      <c r="AU302" s="270" t="s">
        <v>16</v>
      </c>
      <c r="AV302" s="13" t="s">
        <v>16</v>
      </c>
      <c r="AW302" s="13" t="s">
        <v>33</v>
      </c>
      <c r="AX302" s="13" t="s">
        <v>70</v>
      </c>
      <c r="AY302" s="270" t="s">
        <v>298</v>
      </c>
    </row>
    <row r="303" s="12" customFormat="1">
      <c r="B303" s="249"/>
      <c r="C303" s="250"/>
      <c r="D303" s="251" t="s">
        <v>306</v>
      </c>
      <c r="E303" s="252" t="s">
        <v>21</v>
      </c>
      <c r="F303" s="253" t="s">
        <v>2999</v>
      </c>
      <c r="G303" s="250"/>
      <c r="H303" s="254">
        <v>185.63999999999999</v>
      </c>
      <c r="I303" s="255"/>
      <c r="J303" s="250"/>
      <c r="K303" s="250"/>
      <c r="L303" s="256"/>
      <c r="M303" s="257"/>
      <c r="N303" s="258"/>
      <c r="O303" s="258"/>
      <c r="P303" s="258"/>
      <c r="Q303" s="258"/>
      <c r="R303" s="258"/>
      <c r="S303" s="258"/>
      <c r="T303" s="259"/>
      <c r="AT303" s="260" t="s">
        <v>306</v>
      </c>
      <c r="AU303" s="260" t="s">
        <v>16</v>
      </c>
      <c r="AV303" s="12" t="s">
        <v>78</v>
      </c>
      <c r="AW303" s="12" t="s">
        <v>33</v>
      </c>
      <c r="AX303" s="12" t="s">
        <v>70</v>
      </c>
      <c r="AY303" s="260" t="s">
        <v>298</v>
      </c>
    </row>
    <row r="304" s="14" customFormat="1">
      <c r="B304" s="271"/>
      <c r="C304" s="272"/>
      <c r="D304" s="251" t="s">
        <v>306</v>
      </c>
      <c r="E304" s="273" t="s">
        <v>21</v>
      </c>
      <c r="F304" s="274" t="s">
        <v>309</v>
      </c>
      <c r="G304" s="272"/>
      <c r="H304" s="275">
        <v>185.63999999999999</v>
      </c>
      <c r="I304" s="276"/>
      <c r="J304" s="272"/>
      <c r="K304" s="272"/>
      <c r="L304" s="277"/>
      <c r="M304" s="278"/>
      <c r="N304" s="279"/>
      <c r="O304" s="279"/>
      <c r="P304" s="279"/>
      <c r="Q304" s="279"/>
      <c r="R304" s="279"/>
      <c r="S304" s="279"/>
      <c r="T304" s="280"/>
      <c r="AT304" s="281" t="s">
        <v>306</v>
      </c>
      <c r="AU304" s="281" t="s">
        <v>16</v>
      </c>
      <c r="AV304" s="14" t="s">
        <v>90</v>
      </c>
      <c r="AW304" s="14" t="s">
        <v>33</v>
      </c>
      <c r="AX304" s="14" t="s">
        <v>16</v>
      </c>
      <c r="AY304" s="281" t="s">
        <v>298</v>
      </c>
    </row>
    <row r="305" s="1" customFormat="1" ht="165.75" customHeight="1">
      <c r="B305" s="46"/>
      <c r="C305" s="237" t="s">
        <v>579</v>
      </c>
      <c r="D305" s="237" t="s">
        <v>300</v>
      </c>
      <c r="E305" s="238" t="s">
        <v>2668</v>
      </c>
      <c r="F305" s="239" t="s">
        <v>2669</v>
      </c>
      <c r="G305" s="240" t="s">
        <v>2345</v>
      </c>
      <c r="H305" s="241">
        <v>11138.4</v>
      </c>
      <c r="I305" s="242"/>
      <c r="J305" s="243">
        <f>ROUND(I305*H305,2)</f>
        <v>0</v>
      </c>
      <c r="K305" s="239" t="s">
        <v>403</v>
      </c>
      <c r="L305" s="72"/>
      <c r="M305" s="244" t="s">
        <v>21</v>
      </c>
      <c r="N305" s="245" t="s">
        <v>41</v>
      </c>
      <c r="O305" s="47"/>
      <c r="P305" s="246">
        <f>O305*H305</f>
        <v>0</v>
      </c>
      <c r="Q305" s="246">
        <v>0</v>
      </c>
      <c r="R305" s="246">
        <f>Q305*H305</f>
        <v>0</v>
      </c>
      <c r="S305" s="246">
        <v>0</v>
      </c>
      <c r="T305" s="247">
        <f>S305*H305</f>
        <v>0</v>
      </c>
      <c r="AR305" s="24" t="s">
        <v>90</v>
      </c>
      <c r="AT305" s="24" t="s">
        <v>300</v>
      </c>
      <c r="AU305" s="24" t="s">
        <v>16</v>
      </c>
      <c r="AY305" s="24" t="s">
        <v>298</v>
      </c>
      <c r="BE305" s="248">
        <f>IF(N305="základní",J305,0)</f>
        <v>0</v>
      </c>
      <c r="BF305" s="248">
        <f>IF(N305="snížená",J305,0)</f>
        <v>0</v>
      </c>
      <c r="BG305" s="248">
        <f>IF(N305="zákl. přenesená",J305,0)</f>
        <v>0</v>
      </c>
      <c r="BH305" s="248">
        <f>IF(N305="sníž. přenesená",J305,0)</f>
        <v>0</v>
      </c>
      <c r="BI305" s="248">
        <f>IF(N305="nulová",J305,0)</f>
        <v>0</v>
      </c>
      <c r="BJ305" s="24" t="s">
        <v>16</v>
      </c>
      <c r="BK305" s="248">
        <f>ROUND(I305*H305,2)</f>
        <v>0</v>
      </c>
      <c r="BL305" s="24" t="s">
        <v>90</v>
      </c>
      <c r="BM305" s="24" t="s">
        <v>3000</v>
      </c>
    </row>
    <row r="306" s="1" customFormat="1">
      <c r="B306" s="46"/>
      <c r="C306" s="74"/>
      <c r="D306" s="251" t="s">
        <v>2523</v>
      </c>
      <c r="E306" s="74"/>
      <c r="F306" s="282" t="s">
        <v>2649</v>
      </c>
      <c r="G306" s="74"/>
      <c r="H306" s="74"/>
      <c r="I306" s="204"/>
      <c r="J306" s="74"/>
      <c r="K306" s="74"/>
      <c r="L306" s="72"/>
      <c r="M306" s="283"/>
      <c r="N306" s="47"/>
      <c r="O306" s="47"/>
      <c r="P306" s="47"/>
      <c r="Q306" s="47"/>
      <c r="R306" s="47"/>
      <c r="S306" s="47"/>
      <c r="T306" s="95"/>
      <c r="AT306" s="24" t="s">
        <v>2523</v>
      </c>
      <c r="AU306" s="24" t="s">
        <v>16</v>
      </c>
    </row>
    <row r="307" s="13" customFormat="1">
      <c r="B307" s="261"/>
      <c r="C307" s="262"/>
      <c r="D307" s="251" t="s">
        <v>306</v>
      </c>
      <c r="E307" s="263" t="s">
        <v>21</v>
      </c>
      <c r="F307" s="264" t="s">
        <v>3001</v>
      </c>
      <c r="G307" s="262"/>
      <c r="H307" s="263" t="s">
        <v>21</v>
      </c>
      <c r="I307" s="265"/>
      <c r="J307" s="262"/>
      <c r="K307" s="262"/>
      <c r="L307" s="266"/>
      <c r="M307" s="267"/>
      <c r="N307" s="268"/>
      <c r="O307" s="268"/>
      <c r="P307" s="268"/>
      <c r="Q307" s="268"/>
      <c r="R307" s="268"/>
      <c r="S307" s="268"/>
      <c r="T307" s="269"/>
      <c r="AT307" s="270" t="s">
        <v>306</v>
      </c>
      <c r="AU307" s="270" t="s">
        <v>16</v>
      </c>
      <c r="AV307" s="13" t="s">
        <v>16</v>
      </c>
      <c r="AW307" s="13" t="s">
        <v>33</v>
      </c>
      <c r="AX307" s="13" t="s">
        <v>70</v>
      </c>
      <c r="AY307" s="270" t="s">
        <v>298</v>
      </c>
    </row>
    <row r="308" s="12" customFormat="1">
      <c r="B308" s="249"/>
      <c r="C308" s="250"/>
      <c r="D308" s="251" t="s">
        <v>306</v>
      </c>
      <c r="E308" s="252" t="s">
        <v>21</v>
      </c>
      <c r="F308" s="253" t="s">
        <v>3002</v>
      </c>
      <c r="G308" s="250"/>
      <c r="H308" s="254">
        <v>11138.4</v>
      </c>
      <c r="I308" s="255"/>
      <c r="J308" s="250"/>
      <c r="K308" s="250"/>
      <c r="L308" s="256"/>
      <c r="M308" s="257"/>
      <c r="N308" s="258"/>
      <c r="O308" s="258"/>
      <c r="P308" s="258"/>
      <c r="Q308" s="258"/>
      <c r="R308" s="258"/>
      <c r="S308" s="258"/>
      <c r="T308" s="259"/>
      <c r="AT308" s="260" t="s">
        <v>306</v>
      </c>
      <c r="AU308" s="260" t="s">
        <v>16</v>
      </c>
      <c r="AV308" s="12" t="s">
        <v>78</v>
      </c>
      <c r="AW308" s="12" t="s">
        <v>33</v>
      </c>
      <c r="AX308" s="12" t="s">
        <v>70</v>
      </c>
      <c r="AY308" s="260" t="s">
        <v>298</v>
      </c>
    </row>
    <row r="309" s="14" customFormat="1">
      <c r="B309" s="271"/>
      <c r="C309" s="272"/>
      <c r="D309" s="251" t="s">
        <v>306</v>
      </c>
      <c r="E309" s="273" t="s">
        <v>21</v>
      </c>
      <c r="F309" s="274" t="s">
        <v>309</v>
      </c>
      <c r="G309" s="272"/>
      <c r="H309" s="275">
        <v>11138.4</v>
      </c>
      <c r="I309" s="276"/>
      <c r="J309" s="272"/>
      <c r="K309" s="272"/>
      <c r="L309" s="277"/>
      <c r="M309" s="299"/>
      <c r="N309" s="300"/>
      <c r="O309" s="300"/>
      <c r="P309" s="300"/>
      <c r="Q309" s="300"/>
      <c r="R309" s="300"/>
      <c r="S309" s="300"/>
      <c r="T309" s="301"/>
      <c r="AT309" s="281" t="s">
        <v>306</v>
      </c>
      <c r="AU309" s="281" t="s">
        <v>16</v>
      </c>
      <c r="AV309" s="14" t="s">
        <v>90</v>
      </c>
      <c r="AW309" s="14" t="s">
        <v>33</v>
      </c>
      <c r="AX309" s="14" t="s">
        <v>16</v>
      </c>
      <c r="AY309" s="281" t="s">
        <v>298</v>
      </c>
    </row>
    <row r="310" s="1" customFormat="1" ht="6.96" customHeight="1">
      <c r="B310" s="67"/>
      <c r="C310" s="68"/>
      <c r="D310" s="68"/>
      <c r="E310" s="68"/>
      <c r="F310" s="68"/>
      <c r="G310" s="68"/>
      <c r="H310" s="68"/>
      <c r="I310" s="179"/>
      <c r="J310" s="68"/>
      <c r="K310" s="68"/>
      <c r="L310" s="72"/>
    </row>
  </sheetData>
  <sheetProtection sheet="1" autoFilter="0" formatColumns="0" formatRows="0" objects="1" scenarios="1" spinCount="100000" saltValue="PamCtIZlzc9Z7oZKc3FNiKltpLUBq1EUoNtX7zA0pQu1jOvG0lGd+Ytn+G/8BfQhpwMg566w2BG+dd2XTI6LLA==" hashValue="A0+AmkMDJ3v+sfSgvAyS/TY3sAa/fA4A5HuvOvZYaEQrVv7uM2Qrqr8TLgqWohDTrHgzE5J6YED1e3IQBre+Fg==" algorithmName="SHA-512" password="CC35"/>
  <autoFilter ref="C85:K309"/>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199</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s="1" customFormat="1" ht="16.5" customHeight="1">
      <c r="B9" s="46"/>
      <c r="C9" s="47"/>
      <c r="D9" s="47"/>
      <c r="E9" s="156" t="s">
        <v>2516</v>
      </c>
      <c r="F9" s="47"/>
      <c r="G9" s="47"/>
      <c r="H9" s="47"/>
      <c r="I9" s="157"/>
      <c r="J9" s="47"/>
      <c r="K9" s="51"/>
    </row>
    <row r="10" s="1" customFormat="1">
      <c r="B10" s="46"/>
      <c r="C10" s="47"/>
      <c r="D10" s="40" t="s">
        <v>266</v>
      </c>
      <c r="E10" s="47"/>
      <c r="F10" s="47"/>
      <c r="G10" s="47"/>
      <c r="H10" s="47"/>
      <c r="I10" s="157"/>
      <c r="J10" s="47"/>
      <c r="K10" s="51"/>
    </row>
    <row r="11" s="1" customFormat="1" ht="36.96" customHeight="1">
      <c r="B11" s="46"/>
      <c r="C11" s="47"/>
      <c r="D11" s="47"/>
      <c r="E11" s="158" t="s">
        <v>3003</v>
      </c>
      <c r="F11" s="47"/>
      <c r="G11" s="47"/>
      <c r="H11" s="47"/>
      <c r="I11" s="157"/>
      <c r="J11" s="47"/>
      <c r="K11" s="51"/>
    </row>
    <row r="12" s="1" customFormat="1">
      <c r="B12" s="46"/>
      <c r="C12" s="47"/>
      <c r="D12" s="47"/>
      <c r="E12" s="47"/>
      <c r="F12" s="47"/>
      <c r="G12" s="47"/>
      <c r="H12" s="47"/>
      <c r="I12" s="157"/>
      <c r="J12" s="47"/>
      <c r="K12" s="51"/>
    </row>
    <row r="13" s="1" customFormat="1" ht="14.4" customHeight="1">
      <c r="B13" s="46"/>
      <c r="C13" s="47"/>
      <c r="D13" s="40" t="s">
        <v>20</v>
      </c>
      <c r="E13" s="47"/>
      <c r="F13" s="35" t="s">
        <v>21</v>
      </c>
      <c r="G13" s="47"/>
      <c r="H13" s="47"/>
      <c r="I13" s="159" t="s">
        <v>22</v>
      </c>
      <c r="J13" s="35" t="s">
        <v>21</v>
      </c>
      <c r="K13" s="51"/>
    </row>
    <row r="14" s="1" customFormat="1" ht="14.4" customHeight="1">
      <c r="B14" s="46"/>
      <c r="C14" s="47"/>
      <c r="D14" s="40" t="s">
        <v>23</v>
      </c>
      <c r="E14" s="47"/>
      <c r="F14" s="35" t="s">
        <v>2518</v>
      </c>
      <c r="G14" s="47"/>
      <c r="H14" s="47"/>
      <c r="I14" s="159" t="s">
        <v>25</v>
      </c>
      <c r="J14" s="160" t="str">
        <f>'Rekapitulace stavby'!AN8</f>
        <v>24. 8. 2018</v>
      </c>
      <c r="K14" s="51"/>
    </row>
    <row r="15" s="1" customFormat="1" ht="10.8" customHeight="1">
      <c r="B15" s="46"/>
      <c r="C15" s="47"/>
      <c r="D15" s="47"/>
      <c r="E15" s="47"/>
      <c r="F15" s="47"/>
      <c r="G15" s="47"/>
      <c r="H15" s="47"/>
      <c r="I15" s="157"/>
      <c r="J15" s="47"/>
      <c r="K15" s="51"/>
    </row>
    <row r="16" s="1" customFormat="1" ht="14.4" customHeight="1">
      <c r="B16" s="46"/>
      <c r="C16" s="47"/>
      <c r="D16" s="40" t="s">
        <v>27</v>
      </c>
      <c r="E16" s="47"/>
      <c r="F16" s="47"/>
      <c r="G16" s="47"/>
      <c r="H16" s="47"/>
      <c r="I16" s="159" t="s">
        <v>28</v>
      </c>
      <c r="J16" s="35" t="str">
        <f>IF('Rekapitulace stavby'!AN10="","",'Rekapitulace stavby'!AN10)</f>
        <v/>
      </c>
      <c r="K16" s="51"/>
    </row>
    <row r="17" s="1" customFormat="1" ht="18" customHeight="1">
      <c r="B17" s="46"/>
      <c r="C17" s="47"/>
      <c r="D17" s="47"/>
      <c r="E17" s="35" t="str">
        <f>IF('Rekapitulace stavby'!E11="","",'Rekapitulace stavby'!E11)</f>
        <v xml:space="preserve"> </v>
      </c>
      <c r="F17" s="47"/>
      <c r="G17" s="47"/>
      <c r="H17" s="47"/>
      <c r="I17" s="159" t="s">
        <v>29</v>
      </c>
      <c r="J17" s="35" t="str">
        <f>IF('Rekapitulace stavby'!AN11="","",'Rekapitulace stavby'!AN11)</f>
        <v/>
      </c>
      <c r="K17" s="51"/>
    </row>
    <row r="18" s="1" customFormat="1" ht="6.96" customHeight="1">
      <c r="B18" s="46"/>
      <c r="C18" s="47"/>
      <c r="D18" s="47"/>
      <c r="E18" s="47"/>
      <c r="F18" s="47"/>
      <c r="G18" s="47"/>
      <c r="H18" s="47"/>
      <c r="I18" s="157"/>
      <c r="J18" s="47"/>
      <c r="K18" s="51"/>
    </row>
    <row r="19" s="1" customFormat="1" ht="14.4" customHeight="1">
      <c r="B19" s="46"/>
      <c r="C19" s="47"/>
      <c r="D19" s="40" t="s">
        <v>30</v>
      </c>
      <c r="E19" s="47"/>
      <c r="F19" s="47"/>
      <c r="G19" s="47"/>
      <c r="H19" s="47"/>
      <c r="I19" s="159" t="s">
        <v>28</v>
      </c>
      <c r="J19" s="35" t="str">
        <f>IF('Rekapitulace stavby'!AN13="Vyplň údaj","",IF('Rekapitulace stavby'!AN13="","",'Rekapitulace stavby'!AN13))</f>
        <v/>
      </c>
      <c r="K19" s="51"/>
    </row>
    <row r="20" s="1" customFormat="1" ht="18" customHeight="1">
      <c r="B20" s="46"/>
      <c r="C20" s="47"/>
      <c r="D20" s="47"/>
      <c r="E20" s="35" t="str">
        <f>IF('Rekapitulace stavby'!E14="Vyplň údaj","",IF('Rekapitulace stavby'!E14="","",'Rekapitulace stavby'!E14))</f>
        <v/>
      </c>
      <c r="F20" s="47"/>
      <c r="G20" s="47"/>
      <c r="H20" s="47"/>
      <c r="I20" s="159" t="s">
        <v>29</v>
      </c>
      <c r="J20" s="35" t="str">
        <f>IF('Rekapitulace stavby'!AN14="Vyplň údaj","",IF('Rekapitulace stavby'!AN14="","",'Rekapitulace stavby'!AN14))</f>
        <v/>
      </c>
      <c r="K20" s="51"/>
    </row>
    <row r="21" s="1" customFormat="1" ht="6.96" customHeight="1">
      <c r="B21" s="46"/>
      <c r="C21" s="47"/>
      <c r="D21" s="47"/>
      <c r="E21" s="47"/>
      <c r="F21" s="47"/>
      <c r="G21" s="47"/>
      <c r="H21" s="47"/>
      <c r="I21" s="157"/>
      <c r="J21" s="47"/>
      <c r="K21" s="51"/>
    </row>
    <row r="22" s="1" customFormat="1" ht="14.4" customHeight="1">
      <c r="B22" s="46"/>
      <c r="C22" s="47"/>
      <c r="D22" s="40" t="s">
        <v>32</v>
      </c>
      <c r="E22" s="47"/>
      <c r="F22" s="47"/>
      <c r="G22" s="47"/>
      <c r="H22" s="47"/>
      <c r="I22" s="159" t="s">
        <v>28</v>
      </c>
      <c r="J22" s="35" t="str">
        <f>IF('Rekapitulace stavby'!AN16="","",'Rekapitulace stavby'!AN16)</f>
        <v/>
      </c>
      <c r="K22" s="51"/>
    </row>
    <row r="23" s="1" customFormat="1" ht="18" customHeight="1">
      <c r="B23" s="46"/>
      <c r="C23" s="47"/>
      <c r="D23" s="47"/>
      <c r="E23" s="35" t="str">
        <f>IF('Rekapitulace stavby'!E17="","",'Rekapitulace stavby'!E17)</f>
        <v xml:space="preserve"> </v>
      </c>
      <c r="F23" s="47"/>
      <c r="G23" s="47"/>
      <c r="H23" s="47"/>
      <c r="I23" s="159" t="s">
        <v>29</v>
      </c>
      <c r="J23" s="35" t="str">
        <f>IF('Rekapitulace stavby'!AN17="","",'Rekapitulace stavby'!AN17)</f>
        <v/>
      </c>
      <c r="K23" s="51"/>
    </row>
    <row r="24" s="1" customFormat="1" ht="6.96" customHeight="1">
      <c r="B24" s="46"/>
      <c r="C24" s="47"/>
      <c r="D24" s="47"/>
      <c r="E24" s="47"/>
      <c r="F24" s="47"/>
      <c r="G24" s="47"/>
      <c r="H24" s="47"/>
      <c r="I24" s="157"/>
      <c r="J24" s="47"/>
      <c r="K24" s="51"/>
    </row>
    <row r="25" s="1" customFormat="1" ht="14.4" customHeight="1">
      <c r="B25" s="46"/>
      <c r="C25" s="47"/>
      <c r="D25" s="40" t="s">
        <v>34</v>
      </c>
      <c r="E25" s="47"/>
      <c r="F25" s="47"/>
      <c r="G25" s="47"/>
      <c r="H25" s="47"/>
      <c r="I25" s="157"/>
      <c r="J25" s="47"/>
      <c r="K25" s="51"/>
    </row>
    <row r="26" s="7" customFormat="1" ht="71.25" customHeight="1">
      <c r="B26" s="161"/>
      <c r="C26" s="162"/>
      <c r="D26" s="162"/>
      <c r="E26" s="44" t="s">
        <v>35</v>
      </c>
      <c r="F26" s="44"/>
      <c r="G26" s="44"/>
      <c r="H26" s="44"/>
      <c r="I26" s="163"/>
      <c r="J26" s="162"/>
      <c r="K26" s="164"/>
    </row>
    <row r="27" s="1" customFormat="1" ht="6.96" customHeight="1">
      <c r="B27" s="46"/>
      <c r="C27" s="47"/>
      <c r="D27" s="47"/>
      <c r="E27" s="47"/>
      <c r="F27" s="47"/>
      <c r="G27" s="47"/>
      <c r="H27" s="47"/>
      <c r="I27" s="157"/>
      <c r="J27" s="47"/>
      <c r="K27" s="51"/>
    </row>
    <row r="28" s="1" customFormat="1" ht="6.96" customHeight="1">
      <c r="B28" s="46"/>
      <c r="C28" s="47"/>
      <c r="D28" s="106"/>
      <c r="E28" s="106"/>
      <c r="F28" s="106"/>
      <c r="G28" s="106"/>
      <c r="H28" s="106"/>
      <c r="I28" s="165"/>
      <c r="J28" s="106"/>
      <c r="K28" s="166"/>
    </row>
    <row r="29" s="1" customFormat="1" ht="25.44" customHeight="1">
      <c r="B29" s="46"/>
      <c r="C29" s="47"/>
      <c r="D29" s="167" t="s">
        <v>36</v>
      </c>
      <c r="E29" s="47"/>
      <c r="F29" s="47"/>
      <c r="G29" s="47"/>
      <c r="H29" s="47"/>
      <c r="I29" s="157"/>
      <c r="J29" s="168">
        <f>ROUND(J89,2)</f>
        <v>0</v>
      </c>
      <c r="K29" s="51"/>
    </row>
    <row r="30" s="1" customFormat="1" ht="6.96" customHeight="1">
      <c r="B30" s="46"/>
      <c r="C30" s="47"/>
      <c r="D30" s="106"/>
      <c r="E30" s="106"/>
      <c r="F30" s="106"/>
      <c r="G30" s="106"/>
      <c r="H30" s="106"/>
      <c r="I30" s="165"/>
      <c r="J30" s="106"/>
      <c r="K30" s="166"/>
    </row>
    <row r="31" s="1" customFormat="1" ht="14.4" customHeight="1">
      <c r="B31" s="46"/>
      <c r="C31" s="47"/>
      <c r="D31" s="47"/>
      <c r="E31" s="47"/>
      <c r="F31" s="52" t="s">
        <v>38</v>
      </c>
      <c r="G31" s="47"/>
      <c r="H31" s="47"/>
      <c r="I31" s="169" t="s">
        <v>37</v>
      </c>
      <c r="J31" s="52" t="s">
        <v>39</v>
      </c>
      <c r="K31" s="51"/>
    </row>
    <row r="32" s="1" customFormat="1" ht="14.4" customHeight="1">
      <c r="B32" s="46"/>
      <c r="C32" s="47"/>
      <c r="D32" s="55" t="s">
        <v>40</v>
      </c>
      <c r="E32" s="55" t="s">
        <v>41</v>
      </c>
      <c r="F32" s="170">
        <f>ROUND(SUM(BE89:BE116), 2)</f>
        <v>0</v>
      </c>
      <c r="G32" s="47"/>
      <c r="H32" s="47"/>
      <c r="I32" s="171">
        <v>0.20999999999999999</v>
      </c>
      <c r="J32" s="170">
        <f>ROUND(ROUND((SUM(BE89:BE116)), 2)*I32, 2)</f>
        <v>0</v>
      </c>
      <c r="K32" s="51"/>
    </row>
    <row r="33" s="1" customFormat="1" ht="14.4" customHeight="1">
      <c r="B33" s="46"/>
      <c r="C33" s="47"/>
      <c r="D33" s="47"/>
      <c r="E33" s="55" t="s">
        <v>42</v>
      </c>
      <c r="F33" s="170">
        <f>ROUND(SUM(BF89:BF116), 2)</f>
        <v>0</v>
      </c>
      <c r="G33" s="47"/>
      <c r="H33" s="47"/>
      <c r="I33" s="171">
        <v>0.14999999999999999</v>
      </c>
      <c r="J33" s="170">
        <f>ROUND(ROUND((SUM(BF89:BF116)), 2)*I33, 2)</f>
        <v>0</v>
      </c>
      <c r="K33" s="51"/>
    </row>
    <row r="34" hidden="1" s="1" customFormat="1" ht="14.4" customHeight="1">
      <c r="B34" s="46"/>
      <c r="C34" s="47"/>
      <c r="D34" s="47"/>
      <c r="E34" s="55" t="s">
        <v>43</v>
      </c>
      <c r="F34" s="170">
        <f>ROUND(SUM(BG89:BG116), 2)</f>
        <v>0</v>
      </c>
      <c r="G34" s="47"/>
      <c r="H34" s="47"/>
      <c r="I34" s="171">
        <v>0.20999999999999999</v>
      </c>
      <c r="J34" s="170">
        <v>0</v>
      </c>
      <c r="K34" s="51"/>
    </row>
    <row r="35" hidden="1" s="1" customFormat="1" ht="14.4" customHeight="1">
      <c r="B35" s="46"/>
      <c r="C35" s="47"/>
      <c r="D35" s="47"/>
      <c r="E35" s="55" t="s">
        <v>44</v>
      </c>
      <c r="F35" s="170">
        <f>ROUND(SUM(BH89:BH116), 2)</f>
        <v>0</v>
      </c>
      <c r="G35" s="47"/>
      <c r="H35" s="47"/>
      <c r="I35" s="171">
        <v>0.14999999999999999</v>
      </c>
      <c r="J35" s="170">
        <v>0</v>
      </c>
      <c r="K35" s="51"/>
    </row>
    <row r="36" hidden="1" s="1" customFormat="1" ht="14.4" customHeight="1">
      <c r="B36" s="46"/>
      <c r="C36" s="47"/>
      <c r="D36" s="47"/>
      <c r="E36" s="55" t="s">
        <v>45</v>
      </c>
      <c r="F36" s="170">
        <f>ROUND(SUM(BI89:BI116), 2)</f>
        <v>0</v>
      </c>
      <c r="G36" s="47"/>
      <c r="H36" s="47"/>
      <c r="I36" s="171">
        <v>0</v>
      </c>
      <c r="J36" s="170">
        <v>0</v>
      </c>
      <c r="K36" s="51"/>
    </row>
    <row r="37" s="1" customFormat="1" ht="6.96" customHeight="1">
      <c r="B37" s="46"/>
      <c r="C37" s="47"/>
      <c r="D37" s="47"/>
      <c r="E37" s="47"/>
      <c r="F37" s="47"/>
      <c r="G37" s="47"/>
      <c r="H37" s="47"/>
      <c r="I37" s="157"/>
      <c r="J37" s="47"/>
      <c r="K37" s="51"/>
    </row>
    <row r="38" s="1" customFormat="1" ht="25.44" customHeight="1">
      <c r="B38" s="46"/>
      <c r="C38" s="172"/>
      <c r="D38" s="173" t="s">
        <v>46</v>
      </c>
      <c r="E38" s="98"/>
      <c r="F38" s="98"/>
      <c r="G38" s="174" t="s">
        <v>47</v>
      </c>
      <c r="H38" s="175" t="s">
        <v>48</v>
      </c>
      <c r="I38" s="176"/>
      <c r="J38" s="177">
        <f>SUM(J29:J36)</f>
        <v>0</v>
      </c>
      <c r="K38" s="178"/>
    </row>
    <row r="39" s="1" customFormat="1" ht="14.4" customHeight="1">
      <c r="B39" s="67"/>
      <c r="C39" s="68"/>
      <c r="D39" s="68"/>
      <c r="E39" s="68"/>
      <c r="F39" s="68"/>
      <c r="G39" s="68"/>
      <c r="H39" s="68"/>
      <c r="I39" s="179"/>
      <c r="J39" s="68"/>
      <c r="K39" s="69"/>
    </row>
    <row r="43" s="1" customFormat="1" ht="6.96" customHeight="1">
      <c r="B43" s="180"/>
      <c r="C43" s="181"/>
      <c r="D43" s="181"/>
      <c r="E43" s="181"/>
      <c r="F43" s="181"/>
      <c r="G43" s="181"/>
      <c r="H43" s="181"/>
      <c r="I43" s="182"/>
      <c r="J43" s="181"/>
      <c r="K43" s="183"/>
    </row>
    <row r="44" s="1" customFormat="1" ht="36.96" customHeight="1">
      <c r="B44" s="46"/>
      <c r="C44" s="30" t="s">
        <v>271</v>
      </c>
      <c r="D44" s="47"/>
      <c r="E44" s="47"/>
      <c r="F44" s="47"/>
      <c r="G44" s="47"/>
      <c r="H44" s="47"/>
      <c r="I44" s="157"/>
      <c r="J44" s="47"/>
      <c r="K44" s="51"/>
    </row>
    <row r="45" s="1" customFormat="1" ht="6.96" customHeight="1">
      <c r="B45" s="46"/>
      <c r="C45" s="47"/>
      <c r="D45" s="47"/>
      <c r="E45" s="47"/>
      <c r="F45" s="47"/>
      <c r="G45" s="47"/>
      <c r="H45" s="47"/>
      <c r="I45" s="157"/>
      <c r="J45" s="47"/>
      <c r="K45" s="51"/>
    </row>
    <row r="46" s="1" customFormat="1" ht="14.4" customHeight="1">
      <c r="B46" s="46"/>
      <c r="C46" s="40" t="s">
        <v>18</v>
      </c>
      <c r="D46" s="47"/>
      <c r="E46" s="47"/>
      <c r="F46" s="47"/>
      <c r="G46" s="47"/>
      <c r="H46" s="47"/>
      <c r="I46" s="157"/>
      <c r="J46" s="47"/>
      <c r="K46" s="51"/>
    </row>
    <row r="47" s="1" customFormat="1" ht="16.5" customHeight="1">
      <c r="B47" s="46"/>
      <c r="C47" s="47"/>
      <c r="D47" s="47"/>
      <c r="E47" s="156" t="str">
        <f>E7</f>
        <v>Oprava SZZ Děčín východ horní nádraží 1.změna</v>
      </c>
      <c r="F47" s="40"/>
      <c r="G47" s="40"/>
      <c r="H47" s="40"/>
      <c r="I47" s="157"/>
      <c r="J47" s="47"/>
      <c r="K47" s="51"/>
    </row>
    <row r="48">
      <c r="B48" s="28"/>
      <c r="C48" s="40" t="s">
        <v>264</v>
      </c>
      <c r="D48" s="29"/>
      <c r="E48" s="29"/>
      <c r="F48" s="29"/>
      <c r="G48" s="29"/>
      <c r="H48" s="29"/>
      <c r="I48" s="155"/>
      <c r="J48" s="29"/>
      <c r="K48" s="31"/>
    </row>
    <row r="49" s="1" customFormat="1" ht="16.5" customHeight="1">
      <c r="B49" s="46"/>
      <c r="C49" s="47"/>
      <c r="D49" s="47"/>
      <c r="E49" s="156" t="s">
        <v>2516</v>
      </c>
      <c r="F49" s="47"/>
      <c r="G49" s="47"/>
      <c r="H49" s="47"/>
      <c r="I49" s="157"/>
      <c r="J49" s="47"/>
      <c r="K49" s="51"/>
    </row>
    <row r="50" s="1" customFormat="1" ht="14.4" customHeight="1">
      <c r="B50" s="46"/>
      <c r="C50" s="40" t="s">
        <v>266</v>
      </c>
      <c r="D50" s="47"/>
      <c r="E50" s="47"/>
      <c r="F50" s="47"/>
      <c r="G50" s="47"/>
      <c r="H50" s="47"/>
      <c r="I50" s="157"/>
      <c r="J50" s="47"/>
      <c r="K50" s="51"/>
    </row>
    <row r="51" s="1" customFormat="1" ht="17.25" customHeight="1">
      <c r="B51" s="46"/>
      <c r="C51" s="47"/>
      <c r="D51" s="47"/>
      <c r="E51" s="158" t="str">
        <f>E11</f>
        <v>SO 06 - VRN</v>
      </c>
      <c r="F51" s="47"/>
      <c r="G51" s="47"/>
      <c r="H51" s="47"/>
      <c r="I51" s="157"/>
      <c r="J51" s="47"/>
      <c r="K51" s="51"/>
    </row>
    <row r="52" s="1" customFormat="1" ht="6.96" customHeight="1">
      <c r="B52" s="46"/>
      <c r="C52" s="47"/>
      <c r="D52" s="47"/>
      <c r="E52" s="47"/>
      <c r="F52" s="47"/>
      <c r="G52" s="47"/>
      <c r="H52" s="47"/>
      <c r="I52" s="157"/>
      <c r="J52" s="47"/>
      <c r="K52" s="51"/>
    </row>
    <row r="53" s="1" customFormat="1" ht="18" customHeight="1">
      <c r="B53" s="46"/>
      <c r="C53" s="40" t="s">
        <v>23</v>
      </c>
      <c r="D53" s="47"/>
      <c r="E53" s="47"/>
      <c r="F53" s="35" t="str">
        <f>F14</f>
        <v>Děčín východ</v>
      </c>
      <c r="G53" s="47"/>
      <c r="H53" s="47"/>
      <c r="I53" s="159" t="s">
        <v>25</v>
      </c>
      <c r="J53" s="160" t="str">
        <f>IF(J14="","",J14)</f>
        <v>24. 8. 2018</v>
      </c>
      <c r="K53" s="51"/>
    </row>
    <row r="54" s="1" customFormat="1" ht="6.96" customHeight="1">
      <c r="B54" s="46"/>
      <c r="C54" s="47"/>
      <c r="D54" s="47"/>
      <c r="E54" s="47"/>
      <c r="F54" s="47"/>
      <c r="G54" s="47"/>
      <c r="H54" s="47"/>
      <c r="I54" s="157"/>
      <c r="J54" s="47"/>
      <c r="K54" s="51"/>
    </row>
    <row r="55" s="1" customFormat="1">
      <c r="B55" s="46"/>
      <c r="C55" s="40" t="s">
        <v>27</v>
      </c>
      <c r="D55" s="47"/>
      <c r="E55" s="47"/>
      <c r="F55" s="35" t="str">
        <f>E17</f>
        <v xml:space="preserve"> </v>
      </c>
      <c r="G55" s="47"/>
      <c r="H55" s="47"/>
      <c r="I55" s="159" t="s">
        <v>32</v>
      </c>
      <c r="J55" s="44" t="str">
        <f>E23</f>
        <v xml:space="preserve"> </v>
      </c>
      <c r="K55" s="51"/>
    </row>
    <row r="56" s="1" customFormat="1" ht="14.4" customHeight="1">
      <c r="B56" s="46"/>
      <c r="C56" s="40" t="s">
        <v>30</v>
      </c>
      <c r="D56" s="47"/>
      <c r="E56" s="47"/>
      <c r="F56" s="35" t="str">
        <f>IF(E20="","",E20)</f>
        <v/>
      </c>
      <c r="G56" s="47"/>
      <c r="H56" s="47"/>
      <c r="I56" s="157"/>
      <c r="J56" s="184"/>
      <c r="K56" s="51"/>
    </row>
    <row r="57" s="1" customFormat="1" ht="10.32" customHeight="1">
      <c r="B57" s="46"/>
      <c r="C57" s="47"/>
      <c r="D57" s="47"/>
      <c r="E57" s="47"/>
      <c r="F57" s="47"/>
      <c r="G57" s="47"/>
      <c r="H57" s="47"/>
      <c r="I57" s="157"/>
      <c r="J57" s="47"/>
      <c r="K57" s="51"/>
    </row>
    <row r="58" s="1" customFormat="1" ht="29.28" customHeight="1">
      <c r="B58" s="46"/>
      <c r="C58" s="185" t="s">
        <v>272</v>
      </c>
      <c r="D58" s="172"/>
      <c r="E58" s="172"/>
      <c r="F58" s="172"/>
      <c r="G58" s="172"/>
      <c r="H58" s="172"/>
      <c r="I58" s="186"/>
      <c r="J58" s="187" t="s">
        <v>273</v>
      </c>
      <c r="K58" s="188"/>
    </row>
    <row r="59" s="1" customFormat="1" ht="10.32" customHeight="1">
      <c r="B59" s="46"/>
      <c r="C59" s="47"/>
      <c r="D59" s="47"/>
      <c r="E59" s="47"/>
      <c r="F59" s="47"/>
      <c r="G59" s="47"/>
      <c r="H59" s="47"/>
      <c r="I59" s="157"/>
      <c r="J59" s="47"/>
      <c r="K59" s="51"/>
    </row>
    <row r="60" s="1" customFormat="1" ht="29.28" customHeight="1">
      <c r="B60" s="46"/>
      <c r="C60" s="189" t="s">
        <v>274</v>
      </c>
      <c r="D60" s="47"/>
      <c r="E60" s="47"/>
      <c r="F60" s="47"/>
      <c r="G60" s="47"/>
      <c r="H60" s="47"/>
      <c r="I60" s="157"/>
      <c r="J60" s="168">
        <f>J89</f>
        <v>0</v>
      </c>
      <c r="K60" s="51"/>
      <c r="AU60" s="24" t="s">
        <v>275</v>
      </c>
    </row>
    <row r="61" s="8" customFormat="1" ht="24.96" customHeight="1">
      <c r="B61" s="190"/>
      <c r="C61" s="191"/>
      <c r="D61" s="192" t="s">
        <v>2499</v>
      </c>
      <c r="E61" s="193"/>
      <c r="F61" s="193"/>
      <c r="G61" s="193"/>
      <c r="H61" s="193"/>
      <c r="I61" s="194"/>
      <c r="J61" s="195">
        <f>J90</f>
        <v>0</v>
      </c>
      <c r="K61" s="196"/>
    </row>
    <row r="62" s="9" customFormat="1" ht="19.92" customHeight="1">
      <c r="B62" s="197"/>
      <c r="C62" s="198"/>
      <c r="D62" s="199" t="s">
        <v>3004</v>
      </c>
      <c r="E62" s="200"/>
      <c r="F62" s="200"/>
      <c r="G62" s="200"/>
      <c r="H62" s="200"/>
      <c r="I62" s="201"/>
      <c r="J62" s="202">
        <f>J94</f>
        <v>0</v>
      </c>
      <c r="K62" s="203"/>
    </row>
    <row r="63" s="9" customFormat="1" ht="19.92" customHeight="1">
      <c r="B63" s="197"/>
      <c r="C63" s="198"/>
      <c r="D63" s="199" t="s">
        <v>3005</v>
      </c>
      <c r="E63" s="200"/>
      <c r="F63" s="200"/>
      <c r="G63" s="200"/>
      <c r="H63" s="200"/>
      <c r="I63" s="201"/>
      <c r="J63" s="202">
        <f>J101</f>
        <v>0</v>
      </c>
      <c r="K63" s="203"/>
    </row>
    <row r="64" s="9" customFormat="1" ht="19.92" customHeight="1">
      <c r="B64" s="197"/>
      <c r="C64" s="198"/>
      <c r="D64" s="199" t="s">
        <v>3006</v>
      </c>
      <c r="E64" s="200"/>
      <c r="F64" s="200"/>
      <c r="G64" s="200"/>
      <c r="H64" s="200"/>
      <c r="I64" s="201"/>
      <c r="J64" s="202">
        <f>J103</f>
        <v>0</v>
      </c>
      <c r="K64" s="203"/>
    </row>
    <row r="65" s="9" customFormat="1" ht="19.92" customHeight="1">
      <c r="B65" s="197"/>
      <c r="C65" s="198"/>
      <c r="D65" s="199" t="s">
        <v>2500</v>
      </c>
      <c r="E65" s="200"/>
      <c r="F65" s="200"/>
      <c r="G65" s="200"/>
      <c r="H65" s="200"/>
      <c r="I65" s="201"/>
      <c r="J65" s="202">
        <f>J105</f>
        <v>0</v>
      </c>
      <c r="K65" s="203"/>
    </row>
    <row r="66" s="9" customFormat="1" ht="19.92" customHeight="1">
      <c r="B66" s="197"/>
      <c r="C66" s="198"/>
      <c r="D66" s="199" t="s">
        <v>3007</v>
      </c>
      <c r="E66" s="200"/>
      <c r="F66" s="200"/>
      <c r="G66" s="200"/>
      <c r="H66" s="200"/>
      <c r="I66" s="201"/>
      <c r="J66" s="202">
        <f>J109</f>
        <v>0</v>
      </c>
      <c r="K66" s="203"/>
    </row>
    <row r="67" s="9" customFormat="1" ht="19.92" customHeight="1">
      <c r="B67" s="197"/>
      <c r="C67" s="198"/>
      <c r="D67" s="199" t="s">
        <v>3008</v>
      </c>
      <c r="E67" s="200"/>
      <c r="F67" s="200"/>
      <c r="G67" s="200"/>
      <c r="H67" s="200"/>
      <c r="I67" s="201"/>
      <c r="J67" s="202">
        <f>J112</f>
        <v>0</v>
      </c>
      <c r="K67" s="203"/>
    </row>
    <row r="68" s="1" customFormat="1" ht="21.84" customHeight="1">
      <c r="B68" s="46"/>
      <c r="C68" s="47"/>
      <c r="D68" s="47"/>
      <c r="E68" s="47"/>
      <c r="F68" s="47"/>
      <c r="G68" s="47"/>
      <c r="H68" s="47"/>
      <c r="I68" s="157"/>
      <c r="J68" s="47"/>
      <c r="K68" s="51"/>
    </row>
    <row r="69" s="1" customFormat="1" ht="6.96" customHeight="1">
      <c r="B69" s="67"/>
      <c r="C69" s="68"/>
      <c r="D69" s="68"/>
      <c r="E69" s="68"/>
      <c r="F69" s="68"/>
      <c r="G69" s="68"/>
      <c r="H69" s="68"/>
      <c r="I69" s="179"/>
      <c r="J69" s="68"/>
      <c r="K69" s="69"/>
    </row>
    <row r="73" s="1" customFormat="1" ht="6.96" customHeight="1">
      <c r="B73" s="70"/>
      <c r="C73" s="71"/>
      <c r="D73" s="71"/>
      <c r="E73" s="71"/>
      <c r="F73" s="71"/>
      <c r="G73" s="71"/>
      <c r="H73" s="71"/>
      <c r="I73" s="182"/>
      <c r="J73" s="71"/>
      <c r="K73" s="71"/>
      <c r="L73" s="72"/>
    </row>
    <row r="74" s="1" customFormat="1" ht="36.96" customHeight="1">
      <c r="B74" s="46"/>
      <c r="C74" s="73" t="s">
        <v>282</v>
      </c>
      <c r="D74" s="74"/>
      <c r="E74" s="74"/>
      <c r="F74" s="74"/>
      <c r="G74" s="74"/>
      <c r="H74" s="74"/>
      <c r="I74" s="204"/>
      <c r="J74" s="74"/>
      <c r="K74" s="74"/>
      <c r="L74" s="72"/>
    </row>
    <row r="75" s="1" customFormat="1" ht="6.96" customHeight="1">
      <c r="B75" s="46"/>
      <c r="C75" s="74"/>
      <c r="D75" s="74"/>
      <c r="E75" s="74"/>
      <c r="F75" s="74"/>
      <c r="G75" s="74"/>
      <c r="H75" s="74"/>
      <c r="I75" s="204"/>
      <c r="J75" s="74"/>
      <c r="K75" s="74"/>
      <c r="L75" s="72"/>
    </row>
    <row r="76" s="1" customFormat="1" ht="14.4" customHeight="1">
      <c r="B76" s="46"/>
      <c r="C76" s="76" t="s">
        <v>18</v>
      </c>
      <c r="D76" s="74"/>
      <c r="E76" s="74"/>
      <c r="F76" s="74"/>
      <c r="G76" s="74"/>
      <c r="H76" s="74"/>
      <c r="I76" s="204"/>
      <c r="J76" s="74"/>
      <c r="K76" s="74"/>
      <c r="L76" s="72"/>
    </row>
    <row r="77" s="1" customFormat="1" ht="16.5" customHeight="1">
      <c r="B77" s="46"/>
      <c r="C77" s="74"/>
      <c r="D77" s="74"/>
      <c r="E77" s="205" t="str">
        <f>E7</f>
        <v>Oprava SZZ Děčín východ horní nádraží 1.změna</v>
      </c>
      <c r="F77" s="76"/>
      <c r="G77" s="76"/>
      <c r="H77" s="76"/>
      <c r="I77" s="204"/>
      <c r="J77" s="74"/>
      <c r="K77" s="74"/>
      <c r="L77" s="72"/>
    </row>
    <row r="78">
      <c r="B78" s="28"/>
      <c r="C78" s="76" t="s">
        <v>264</v>
      </c>
      <c r="D78" s="206"/>
      <c r="E78" s="206"/>
      <c r="F78" s="206"/>
      <c r="G78" s="206"/>
      <c r="H78" s="206"/>
      <c r="I78" s="149"/>
      <c r="J78" s="206"/>
      <c r="K78" s="206"/>
      <c r="L78" s="207"/>
    </row>
    <row r="79" s="1" customFormat="1" ht="16.5" customHeight="1">
      <c r="B79" s="46"/>
      <c r="C79" s="74"/>
      <c r="D79" s="74"/>
      <c r="E79" s="205" t="s">
        <v>2516</v>
      </c>
      <c r="F79" s="74"/>
      <c r="G79" s="74"/>
      <c r="H79" s="74"/>
      <c r="I79" s="204"/>
      <c r="J79" s="74"/>
      <c r="K79" s="74"/>
      <c r="L79" s="72"/>
    </row>
    <row r="80" s="1" customFormat="1" ht="14.4" customHeight="1">
      <c r="B80" s="46"/>
      <c r="C80" s="76" t="s">
        <v>266</v>
      </c>
      <c r="D80" s="74"/>
      <c r="E80" s="74"/>
      <c r="F80" s="74"/>
      <c r="G80" s="74"/>
      <c r="H80" s="74"/>
      <c r="I80" s="204"/>
      <c r="J80" s="74"/>
      <c r="K80" s="74"/>
      <c r="L80" s="72"/>
    </row>
    <row r="81" s="1" customFormat="1" ht="17.25" customHeight="1">
      <c r="B81" s="46"/>
      <c r="C81" s="74"/>
      <c r="D81" s="74"/>
      <c r="E81" s="82" t="str">
        <f>E11</f>
        <v>SO 06 - VRN</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F14</f>
        <v>Děčín východ</v>
      </c>
      <c r="G83" s="74"/>
      <c r="H83" s="74"/>
      <c r="I83" s="210" t="s">
        <v>25</v>
      </c>
      <c r="J83" s="85" t="str">
        <f>IF(J14="","",J14)</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E17</f>
        <v xml:space="preserve"> </v>
      </c>
      <c r="G85" s="74"/>
      <c r="H85" s="74"/>
      <c r="I85" s="210" t="s">
        <v>32</v>
      </c>
      <c r="J85" s="209" t="str">
        <f>E23</f>
        <v xml:space="preserve"> </v>
      </c>
      <c r="K85" s="74"/>
      <c r="L85" s="72"/>
    </row>
    <row r="86" s="1" customFormat="1" ht="14.4" customHeight="1">
      <c r="B86" s="46"/>
      <c r="C86" s="76" t="s">
        <v>30</v>
      </c>
      <c r="D86" s="74"/>
      <c r="E86" s="74"/>
      <c r="F86" s="209" t="str">
        <f>IF(E20="","",E20)</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172</v>
      </c>
      <c r="F90" s="224" t="s">
        <v>2501</v>
      </c>
      <c r="G90" s="222"/>
      <c r="H90" s="222"/>
      <c r="I90" s="225"/>
      <c r="J90" s="226">
        <f>BK90</f>
        <v>0</v>
      </c>
      <c r="K90" s="222"/>
      <c r="L90" s="227"/>
      <c r="M90" s="228"/>
      <c r="N90" s="229"/>
      <c r="O90" s="229"/>
      <c r="P90" s="230">
        <f>P91+SUM(P92:P94)+P101+P103+P105+P109+P112</f>
        <v>0</v>
      </c>
      <c r="Q90" s="229"/>
      <c r="R90" s="230">
        <f>R91+SUM(R92:R94)+R101+R103+R105+R109+R112</f>
        <v>0</v>
      </c>
      <c r="S90" s="229"/>
      <c r="T90" s="231">
        <f>T91+SUM(T92:T94)+T101+T103+T105+T109+T112</f>
        <v>0</v>
      </c>
      <c r="AR90" s="232" t="s">
        <v>328</v>
      </c>
      <c r="AT90" s="233" t="s">
        <v>69</v>
      </c>
      <c r="AU90" s="233" t="s">
        <v>70</v>
      </c>
      <c r="AY90" s="232" t="s">
        <v>298</v>
      </c>
      <c r="BK90" s="234">
        <f>BK91+SUM(BK92:BK94)+BK101+BK103+BK105+BK109+BK112</f>
        <v>0</v>
      </c>
    </row>
    <row r="91" s="1" customFormat="1" ht="16.5" customHeight="1">
      <c r="B91" s="46"/>
      <c r="C91" s="237" t="s">
        <v>16</v>
      </c>
      <c r="D91" s="237" t="s">
        <v>300</v>
      </c>
      <c r="E91" s="238" t="s">
        <v>3009</v>
      </c>
      <c r="F91" s="239" t="s">
        <v>3010</v>
      </c>
      <c r="G91" s="240" t="s">
        <v>1630</v>
      </c>
      <c r="H91" s="241">
        <v>1</v>
      </c>
      <c r="I91" s="242"/>
      <c r="J91" s="243">
        <f>ROUND(I91*H91,2)</f>
        <v>0</v>
      </c>
      <c r="K91" s="239" t="s">
        <v>403</v>
      </c>
      <c r="L91" s="72"/>
      <c r="M91" s="244" t="s">
        <v>21</v>
      </c>
      <c r="N91" s="245" t="s">
        <v>41</v>
      </c>
      <c r="O91" s="47"/>
      <c r="P91" s="246">
        <f>O91*H91</f>
        <v>0</v>
      </c>
      <c r="Q91" s="246">
        <v>0</v>
      </c>
      <c r="R91" s="246">
        <f>Q91*H91</f>
        <v>0</v>
      </c>
      <c r="S91" s="246">
        <v>0</v>
      </c>
      <c r="T91" s="247">
        <f>S91*H91</f>
        <v>0</v>
      </c>
      <c r="AR91" s="24" t="s">
        <v>1778</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1778</v>
      </c>
      <c r="BM91" s="24" t="s">
        <v>3011</v>
      </c>
    </row>
    <row r="92" s="13" customFormat="1">
      <c r="B92" s="261"/>
      <c r="C92" s="262"/>
      <c r="D92" s="251" t="s">
        <v>306</v>
      </c>
      <c r="E92" s="263" t="s">
        <v>21</v>
      </c>
      <c r="F92" s="264" t="s">
        <v>3012</v>
      </c>
      <c r="G92" s="262"/>
      <c r="H92" s="263" t="s">
        <v>21</v>
      </c>
      <c r="I92" s="265"/>
      <c r="J92" s="262"/>
      <c r="K92" s="262"/>
      <c r="L92" s="266"/>
      <c r="M92" s="267"/>
      <c r="N92" s="268"/>
      <c r="O92" s="268"/>
      <c r="P92" s="268"/>
      <c r="Q92" s="268"/>
      <c r="R92" s="268"/>
      <c r="S92" s="268"/>
      <c r="T92" s="269"/>
      <c r="AT92" s="270" t="s">
        <v>306</v>
      </c>
      <c r="AU92" s="270" t="s">
        <v>16</v>
      </c>
      <c r="AV92" s="13" t="s">
        <v>16</v>
      </c>
      <c r="AW92" s="13" t="s">
        <v>33</v>
      </c>
      <c r="AX92" s="13" t="s">
        <v>70</v>
      </c>
      <c r="AY92" s="270" t="s">
        <v>298</v>
      </c>
    </row>
    <row r="93" s="12" customFormat="1">
      <c r="B93" s="249"/>
      <c r="C93" s="250"/>
      <c r="D93" s="251" t="s">
        <v>306</v>
      </c>
      <c r="E93" s="252" t="s">
        <v>21</v>
      </c>
      <c r="F93" s="253" t="s">
        <v>16</v>
      </c>
      <c r="G93" s="250"/>
      <c r="H93" s="254">
        <v>1</v>
      </c>
      <c r="I93" s="255"/>
      <c r="J93" s="250"/>
      <c r="K93" s="250"/>
      <c r="L93" s="256"/>
      <c r="M93" s="257"/>
      <c r="N93" s="258"/>
      <c r="O93" s="258"/>
      <c r="P93" s="258"/>
      <c r="Q93" s="258"/>
      <c r="R93" s="258"/>
      <c r="S93" s="258"/>
      <c r="T93" s="259"/>
      <c r="AT93" s="260" t="s">
        <v>306</v>
      </c>
      <c r="AU93" s="260" t="s">
        <v>16</v>
      </c>
      <c r="AV93" s="12" t="s">
        <v>78</v>
      </c>
      <c r="AW93" s="12" t="s">
        <v>33</v>
      </c>
      <c r="AX93" s="12" t="s">
        <v>16</v>
      </c>
      <c r="AY93" s="260" t="s">
        <v>298</v>
      </c>
    </row>
    <row r="94" s="11" customFormat="1" ht="29.88" customHeight="1">
      <c r="B94" s="221"/>
      <c r="C94" s="222"/>
      <c r="D94" s="223" t="s">
        <v>69</v>
      </c>
      <c r="E94" s="235" t="s">
        <v>1773</v>
      </c>
      <c r="F94" s="235" t="s">
        <v>3013</v>
      </c>
      <c r="G94" s="222"/>
      <c r="H94" s="222"/>
      <c r="I94" s="225"/>
      <c r="J94" s="236">
        <f>BK94</f>
        <v>0</v>
      </c>
      <c r="K94" s="222"/>
      <c r="L94" s="227"/>
      <c r="M94" s="228"/>
      <c r="N94" s="229"/>
      <c r="O94" s="229"/>
      <c r="P94" s="230">
        <f>SUM(P95:P100)</f>
        <v>0</v>
      </c>
      <c r="Q94" s="229"/>
      <c r="R94" s="230">
        <f>SUM(R95:R100)</f>
        <v>0</v>
      </c>
      <c r="S94" s="229"/>
      <c r="T94" s="231">
        <f>SUM(T95:T100)</f>
        <v>0</v>
      </c>
      <c r="AR94" s="232" t="s">
        <v>328</v>
      </c>
      <c r="AT94" s="233" t="s">
        <v>69</v>
      </c>
      <c r="AU94" s="233" t="s">
        <v>16</v>
      </c>
      <c r="AY94" s="232" t="s">
        <v>298</v>
      </c>
      <c r="BK94" s="234">
        <f>SUM(BK95:BK100)</f>
        <v>0</v>
      </c>
    </row>
    <row r="95" s="1" customFormat="1" ht="16.5" customHeight="1">
      <c r="B95" s="46"/>
      <c r="C95" s="237" t="s">
        <v>78</v>
      </c>
      <c r="D95" s="237" t="s">
        <v>300</v>
      </c>
      <c r="E95" s="238" t="s">
        <v>3014</v>
      </c>
      <c r="F95" s="239" t="s">
        <v>3015</v>
      </c>
      <c r="G95" s="240" t="s">
        <v>1630</v>
      </c>
      <c r="H95" s="241">
        <v>1</v>
      </c>
      <c r="I95" s="242"/>
      <c r="J95" s="243">
        <f>ROUND(I95*H95,2)</f>
        <v>0</v>
      </c>
      <c r="K95" s="239" t="s">
        <v>304</v>
      </c>
      <c r="L95" s="72"/>
      <c r="M95" s="244" t="s">
        <v>21</v>
      </c>
      <c r="N95" s="245" t="s">
        <v>41</v>
      </c>
      <c r="O95" s="47"/>
      <c r="P95" s="246">
        <f>O95*H95</f>
        <v>0</v>
      </c>
      <c r="Q95" s="246">
        <v>0</v>
      </c>
      <c r="R95" s="246">
        <f>Q95*H95</f>
        <v>0</v>
      </c>
      <c r="S95" s="246">
        <v>0</v>
      </c>
      <c r="T95" s="247">
        <f>S95*H95</f>
        <v>0</v>
      </c>
      <c r="AR95" s="24" t="s">
        <v>1778</v>
      </c>
      <c r="AT95" s="24" t="s">
        <v>300</v>
      </c>
      <c r="AU95" s="24" t="s">
        <v>78</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1778</v>
      </c>
      <c r="BM95" s="24" t="s">
        <v>3016</v>
      </c>
    </row>
    <row r="96" s="1" customFormat="1">
      <c r="B96" s="46"/>
      <c r="C96" s="74"/>
      <c r="D96" s="251" t="s">
        <v>320</v>
      </c>
      <c r="E96" s="74"/>
      <c r="F96" s="282" t="s">
        <v>3017</v>
      </c>
      <c r="G96" s="74"/>
      <c r="H96" s="74"/>
      <c r="I96" s="204"/>
      <c r="J96" s="74"/>
      <c r="K96" s="74"/>
      <c r="L96" s="72"/>
      <c r="M96" s="283"/>
      <c r="N96" s="47"/>
      <c r="O96" s="47"/>
      <c r="P96" s="47"/>
      <c r="Q96" s="47"/>
      <c r="R96" s="47"/>
      <c r="S96" s="47"/>
      <c r="T96" s="95"/>
      <c r="AT96" s="24" t="s">
        <v>320</v>
      </c>
      <c r="AU96" s="24" t="s">
        <v>78</v>
      </c>
    </row>
    <row r="97" s="1" customFormat="1" ht="16.5" customHeight="1">
      <c r="B97" s="46"/>
      <c r="C97" s="237" t="s">
        <v>85</v>
      </c>
      <c r="D97" s="237" t="s">
        <v>300</v>
      </c>
      <c r="E97" s="238" t="s">
        <v>3018</v>
      </c>
      <c r="F97" s="239" t="s">
        <v>3019</v>
      </c>
      <c r="G97" s="240" t="s">
        <v>1630</v>
      </c>
      <c r="H97" s="241">
        <v>1</v>
      </c>
      <c r="I97" s="242"/>
      <c r="J97" s="243">
        <f>ROUND(I97*H97,2)</f>
        <v>0</v>
      </c>
      <c r="K97" s="239" t="s">
        <v>304</v>
      </c>
      <c r="L97" s="72"/>
      <c r="M97" s="244" t="s">
        <v>21</v>
      </c>
      <c r="N97" s="245" t="s">
        <v>41</v>
      </c>
      <c r="O97" s="47"/>
      <c r="P97" s="246">
        <f>O97*H97</f>
        <v>0</v>
      </c>
      <c r="Q97" s="246">
        <v>0</v>
      </c>
      <c r="R97" s="246">
        <f>Q97*H97</f>
        <v>0</v>
      </c>
      <c r="S97" s="246">
        <v>0</v>
      </c>
      <c r="T97" s="247">
        <f>S97*H97</f>
        <v>0</v>
      </c>
      <c r="AR97" s="24" t="s">
        <v>1778</v>
      </c>
      <c r="AT97" s="24" t="s">
        <v>300</v>
      </c>
      <c r="AU97" s="24" t="s">
        <v>78</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1778</v>
      </c>
      <c r="BM97" s="24" t="s">
        <v>3020</v>
      </c>
    </row>
    <row r="98" s="1" customFormat="1">
      <c r="B98" s="46"/>
      <c r="C98" s="74"/>
      <c r="D98" s="251" t="s">
        <v>320</v>
      </c>
      <c r="E98" s="74"/>
      <c r="F98" s="282" t="s">
        <v>3021</v>
      </c>
      <c r="G98" s="74"/>
      <c r="H98" s="74"/>
      <c r="I98" s="204"/>
      <c r="J98" s="74"/>
      <c r="K98" s="74"/>
      <c r="L98" s="72"/>
      <c r="M98" s="283"/>
      <c r="N98" s="47"/>
      <c r="O98" s="47"/>
      <c r="P98" s="47"/>
      <c r="Q98" s="47"/>
      <c r="R98" s="47"/>
      <c r="S98" s="47"/>
      <c r="T98" s="95"/>
      <c r="AT98" s="24" t="s">
        <v>320</v>
      </c>
      <c r="AU98" s="24" t="s">
        <v>78</v>
      </c>
    </row>
    <row r="99" s="1" customFormat="1" ht="16.5" customHeight="1">
      <c r="B99" s="46"/>
      <c r="C99" s="237" t="s">
        <v>90</v>
      </c>
      <c r="D99" s="237" t="s">
        <v>300</v>
      </c>
      <c r="E99" s="238" t="s">
        <v>3022</v>
      </c>
      <c r="F99" s="239" t="s">
        <v>3023</v>
      </c>
      <c r="G99" s="240" t="s">
        <v>1630</v>
      </c>
      <c r="H99" s="241">
        <v>1</v>
      </c>
      <c r="I99" s="242"/>
      <c r="J99" s="243">
        <f>ROUND(I99*H99,2)</f>
        <v>0</v>
      </c>
      <c r="K99" s="239" t="s">
        <v>304</v>
      </c>
      <c r="L99" s="72"/>
      <c r="M99" s="244" t="s">
        <v>21</v>
      </c>
      <c r="N99" s="245" t="s">
        <v>41</v>
      </c>
      <c r="O99" s="47"/>
      <c r="P99" s="246">
        <f>O99*H99</f>
        <v>0</v>
      </c>
      <c r="Q99" s="246">
        <v>0</v>
      </c>
      <c r="R99" s="246">
        <f>Q99*H99</f>
        <v>0</v>
      </c>
      <c r="S99" s="246">
        <v>0</v>
      </c>
      <c r="T99" s="247">
        <f>S99*H99</f>
        <v>0</v>
      </c>
      <c r="AR99" s="24" t="s">
        <v>1778</v>
      </c>
      <c r="AT99" s="24" t="s">
        <v>300</v>
      </c>
      <c r="AU99" s="24" t="s">
        <v>78</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1778</v>
      </c>
      <c r="BM99" s="24" t="s">
        <v>3024</v>
      </c>
    </row>
    <row r="100" s="1" customFormat="1">
      <c r="B100" s="46"/>
      <c r="C100" s="74"/>
      <c r="D100" s="251" t="s">
        <v>320</v>
      </c>
      <c r="E100" s="74"/>
      <c r="F100" s="282" t="s">
        <v>3025</v>
      </c>
      <c r="G100" s="74"/>
      <c r="H100" s="74"/>
      <c r="I100" s="204"/>
      <c r="J100" s="74"/>
      <c r="K100" s="74"/>
      <c r="L100" s="72"/>
      <c r="M100" s="283"/>
      <c r="N100" s="47"/>
      <c r="O100" s="47"/>
      <c r="P100" s="47"/>
      <c r="Q100" s="47"/>
      <c r="R100" s="47"/>
      <c r="S100" s="47"/>
      <c r="T100" s="95"/>
      <c r="AT100" s="24" t="s">
        <v>320</v>
      </c>
      <c r="AU100" s="24" t="s">
        <v>78</v>
      </c>
    </row>
    <row r="101" s="11" customFormat="1" ht="29.88" customHeight="1">
      <c r="B101" s="221"/>
      <c r="C101" s="222"/>
      <c r="D101" s="223" t="s">
        <v>69</v>
      </c>
      <c r="E101" s="235" t="s">
        <v>3026</v>
      </c>
      <c r="F101" s="235" t="s">
        <v>3027</v>
      </c>
      <c r="G101" s="222"/>
      <c r="H101" s="222"/>
      <c r="I101" s="225"/>
      <c r="J101" s="236">
        <f>BK101</f>
        <v>0</v>
      </c>
      <c r="K101" s="222"/>
      <c r="L101" s="227"/>
      <c r="M101" s="228"/>
      <c r="N101" s="229"/>
      <c r="O101" s="229"/>
      <c r="P101" s="230">
        <f>P102</f>
        <v>0</v>
      </c>
      <c r="Q101" s="229"/>
      <c r="R101" s="230">
        <f>R102</f>
        <v>0</v>
      </c>
      <c r="S101" s="229"/>
      <c r="T101" s="231">
        <f>T102</f>
        <v>0</v>
      </c>
      <c r="AR101" s="232" t="s">
        <v>328</v>
      </c>
      <c r="AT101" s="233" t="s">
        <v>69</v>
      </c>
      <c r="AU101" s="233" t="s">
        <v>16</v>
      </c>
      <c r="AY101" s="232" t="s">
        <v>298</v>
      </c>
      <c r="BK101" s="234">
        <f>BK102</f>
        <v>0</v>
      </c>
    </row>
    <row r="102" s="1" customFormat="1" ht="16.5" customHeight="1">
      <c r="B102" s="46"/>
      <c r="C102" s="237" t="s">
        <v>328</v>
      </c>
      <c r="D102" s="237" t="s">
        <v>300</v>
      </c>
      <c r="E102" s="238" t="s">
        <v>3028</v>
      </c>
      <c r="F102" s="239" t="s">
        <v>3029</v>
      </c>
      <c r="G102" s="240" t="s">
        <v>1630</v>
      </c>
      <c r="H102" s="241">
        <v>1</v>
      </c>
      <c r="I102" s="242"/>
      <c r="J102" s="243">
        <f>ROUND(I102*H102,2)</f>
        <v>0</v>
      </c>
      <c r="K102" s="239" t="s">
        <v>304</v>
      </c>
      <c r="L102" s="72"/>
      <c r="M102" s="244" t="s">
        <v>21</v>
      </c>
      <c r="N102" s="245" t="s">
        <v>41</v>
      </c>
      <c r="O102" s="47"/>
      <c r="P102" s="246">
        <f>O102*H102</f>
        <v>0</v>
      </c>
      <c r="Q102" s="246">
        <v>0</v>
      </c>
      <c r="R102" s="246">
        <f>Q102*H102</f>
        <v>0</v>
      </c>
      <c r="S102" s="246">
        <v>0</v>
      </c>
      <c r="T102" s="247">
        <f>S102*H102</f>
        <v>0</v>
      </c>
      <c r="AR102" s="24" t="s">
        <v>1778</v>
      </c>
      <c r="AT102" s="24" t="s">
        <v>300</v>
      </c>
      <c r="AU102" s="24" t="s">
        <v>78</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1778</v>
      </c>
      <c r="BM102" s="24" t="s">
        <v>3030</v>
      </c>
    </row>
    <row r="103" s="11" customFormat="1" ht="29.88" customHeight="1">
      <c r="B103" s="221"/>
      <c r="C103" s="222"/>
      <c r="D103" s="223" t="s">
        <v>69</v>
      </c>
      <c r="E103" s="235" t="s">
        <v>1867</v>
      </c>
      <c r="F103" s="235" t="s">
        <v>3031</v>
      </c>
      <c r="G103" s="222"/>
      <c r="H103" s="222"/>
      <c r="I103" s="225"/>
      <c r="J103" s="236">
        <f>BK103</f>
        <v>0</v>
      </c>
      <c r="K103" s="222"/>
      <c r="L103" s="227"/>
      <c r="M103" s="228"/>
      <c r="N103" s="229"/>
      <c r="O103" s="229"/>
      <c r="P103" s="230">
        <f>P104</f>
        <v>0</v>
      </c>
      <c r="Q103" s="229"/>
      <c r="R103" s="230">
        <f>R104</f>
        <v>0</v>
      </c>
      <c r="S103" s="229"/>
      <c r="T103" s="231">
        <f>T104</f>
        <v>0</v>
      </c>
      <c r="AR103" s="232" t="s">
        <v>328</v>
      </c>
      <c r="AT103" s="233" t="s">
        <v>69</v>
      </c>
      <c r="AU103" s="233" t="s">
        <v>16</v>
      </c>
      <c r="AY103" s="232" t="s">
        <v>298</v>
      </c>
      <c r="BK103" s="234">
        <f>BK104</f>
        <v>0</v>
      </c>
    </row>
    <row r="104" s="1" customFormat="1" ht="16.5" customHeight="1">
      <c r="B104" s="46"/>
      <c r="C104" s="237" t="s">
        <v>332</v>
      </c>
      <c r="D104" s="237" t="s">
        <v>300</v>
      </c>
      <c r="E104" s="238" t="s">
        <v>3032</v>
      </c>
      <c r="F104" s="239" t="s">
        <v>1868</v>
      </c>
      <c r="G104" s="240" t="s">
        <v>1630</v>
      </c>
      <c r="H104" s="241">
        <v>1</v>
      </c>
      <c r="I104" s="242"/>
      <c r="J104" s="243">
        <f>ROUND(I104*H104,2)</f>
        <v>0</v>
      </c>
      <c r="K104" s="239" t="s">
        <v>304</v>
      </c>
      <c r="L104" s="72"/>
      <c r="M104" s="244" t="s">
        <v>21</v>
      </c>
      <c r="N104" s="245" t="s">
        <v>41</v>
      </c>
      <c r="O104" s="47"/>
      <c r="P104" s="246">
        <f>O104*H104</f>
        <v>0</v>
      </c>
      <c r="Q104" s="246">
        <v>0</v>
      </c>
      <c r="R104" s="246">
        <f>Q104*H104</f>
        <v>0</v>
      </c>
      <c r="S104" s="246">
        <v>0</v>
      </c>
      <c r="T104" s="247">
        <f>S104*H104</f>
        <v>0</v>
      </c>
      <c r="AR104" s="24" t="s">
        <v>1778</v>
      </c>
      <c r="AT104" s="24" t="s">
        <v>300</v>
      </c>
      <c r="AU104" s="24" t="s">
        <v>78</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1778</v>
      </c>
      <c r="BM104" s="24" t="s">
        <v>3033</v>
      </c>
    </row>
    <row r="105" s="11" customFormat="1" ht="29.88" customHeight="1">
      <c r="B105" s="221"/>
      <c r="C105" s="222"/>
      <c r="D105" s="223" t="s">
        <v>69</v>
      </c>
      <c r="E105" s="235" t="s">
        <v>1872</v>
      </c>
      <c r="F105" s="235" t="s">
        <v>2502</v>
      </c>
      <c r="G105" s="222"/>
      <c r="H105" s="222"/>
      <c r="I105" s="225"/>
      <c r="J105" s="236">
        <f>BK105</f>
        <v>0</v>
      </c>
      <c r="K105" s="222"/>
      <c r="L105" s="227"/>
      <c r="M105" s="228"/>
      <c r="N105" s="229"/>
      <c r="O105" s="229"/>
      <c r="P105" s="230">
        <f>SUM(P106:P108)</f>
        <v>0</v>
      </c>
      <c r="Q105" s="229"/>
      <c r="R105" s="230">
        <f>SUM(R106:R108)</f>
        <v>0</v>
      </c>
      <c r="S105" s="229"/>
      <c r="T105" s="231">
        <f>SUM(T106:T108)</f>
        <v>0</v>
      </c>
      <c r="AR105" s="232" t="s">
        <v>328</v>
      </c>
      <c r="AT105" s="233" t="s">
        <v>69</v>
      </c>
      <c r="AU105" s="233" t="s">
        <v>16</v>
      </c>
      <c r="AY105" s="232" t="s">
        <v>298</v>
      </c>
      <c r="BK105" s="234">
        <f>SUM(BK106:BK108)</f>
        <v>0</v>
      </c>
    </row>
    <row r="106" s="1" customFormat="1" ht="16.5" customHeight="1">
      <c r="B106" s="46"/>
      <c r="C106" s="237" t="s">
        <v>338</v>
      </c>
      <c r="D106" s="237" t="s">
        <v>300</v>
      </c>
      <c r="E106" s="238" t="s">
        <v>2510</v>
      </c>
      <c r="F106" s="239" t="s">
        <v>3034</v>
      </c>
      <c r="G106" s="240" t="s">
        <v>1630</v>
      </c>
      <c r="H106" s="241">
        <v>1</v>
      </c>
      <c r="I106" s="242"/>
      <c r="J106" s="243">
        <f>ROUND(I106*H106,2)</f>
        <v>0</v>
      </c>
      <c r="K106" s="239" t="s">
        <v>304</v>
      </c>
      <c r="L106" s="72"/>
      <c r="M106" s="244" t="s">
        <v>21</v>
      </c>
      <c r="N106" s="245" t="s">
        <v>41</v>
      </c>
      <c r="O106" s="47"/>
      <c r="P106" s="246">
        <f>O106*H106</f>
        <v>0</v>
      </c>
      <c r="Q106" s="246">
        <v>0</v>
      </c>
      <c r="R106" s="246">
        <f>Q106*H106</f>
        <v>0</v>
      </c>
      <c r="S106" s="246">
        <v>0</v>
      </c>
      <c r="T106" s="247">
        <f>S106*H106</f>
        <v>0</v>
      </c>
      <c r="AR106" s="24" t="s">
        <v>1778</v>
      </c>
      <c r="AT106" s="24" t="s">
        <v>300</v>
      </c>
      <c r="AU106" s="24" t="s">
        <v>78</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1778</v>
      </c>
      <c r="BM106" s="24" t="s">
        <v>3035</v>
      </c>
    </row>
    <row r="107" s="1" customFormat="1">
      <c r="B107" s="46"/>
      <c r="C107" s="74"/>
      <c r="D107" s="251" t="s">
        <v>320</v>
      </c>
      <c r="E107" s="74"/>
      <c r="F107" s="282" t="s">
        <v>3036</v>
      </c>
      <c r="G107" s="74"/>
      <c r="H107" s="74"/>
      <c r="I107" s="204"/>
      <c r="J107" s="74"/>
      <c r="K107" s="74"/>
      <c r="L107" s="72"/>
      <c r="M107" s="283"/>
      <c r="N107" s="47"/>
      <c r="O107" s="47"/>
      <c r="P107" s="47"/>
      <c r="Q107" s="47"/>
      <c r="R107" s="47"/>
      <c r="S107" s="47"/>
      <c r="T107" s="95"/>
      <c r="AT107" s="24" t="s">
        <v>320</v>
      </c>
      <c r="AU107" s="24" t="s">
        <v>78</v>
      </c>
    </row>
    <row r="108" s="1" customFormat="1" ht="16.5" customHeight="1">
      <c r="B108" s="46"/>
      <c r="C108" s="237" t="s">
        <v>336</v>
      </c>
      <c r="D108" s="237" t="s">
        <v>300</v>
      </c>
      <c r="E108" s="238" t="s">
        <v>3037</v>
      </c>
      <c r="F108" s="239" t="s">
        <v>3038</v>
      </c>
      <c r="G108" s="240" t="s">
        <v>1630</v>
      </c>
      <c r="H108" s="241">
        <v>1</v>
      </c>
      <c r="I108" s="242"/>
      <c r="J108" s="243">
        <f>ROUND(I108*H108,2)</f>
        <v>0</v>
      </c>
      <c r="K108" s="239" t="s">
        <v>304</v>
      </c>
      <c r="L108" s="72"/>
      <c r="M108" s="244" t="s">
        <v>21</v>
      </c>
      <c r="N108" s="245" t="s">
        <v>41</v>
      </c>
      <c r="O108" s="47"/>
      <c r="P108" s="246">
        <f>O108*H108</f>
        <v>0</v>
      </c>
      <c r="Q108" s="246">
        <v>0</v>
      </c>
      <c r="R108" s="246">
        <f>Q108*H108</f>
        <v>0</v>
      </c>
      <c r="S108" s="246">
        <v>0</v>
      </c>
      <c r="T108" s="247">
        <f>S108*H108</f>
        <v>0</v>
      </c>
      <c r="AR108" s="24" t="s">
        <v>1778</v>
      </c>
      <c r="AT108" s="24" t="s">
        <v>300</v>
      </c>
      <c r="AU108" s="24" t="s">
        <v>78</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1778</v>
      </c>
      <c r="BM108" s="24" t="s">
        <v>3039</v>
      </c>
    </row>
    <row r="109" s="11" customFormat="1" ht="29.88" customHeight="1">
      <c r="B109" s="221"/>
      <c r="C109" s="222"/>
      <c r="D109" s="223" t="s">
        <v>69</v>
      </c>
      <c r="E109" s="235" t="s">
        <v>3040</v>
      </c>
      <c r="F109" s="235" t="s">
        <v>3041</v>
      </c>
      <c r="G109" s="222"/>
      <c r="H109" s="222"/>
      <c r="I109" s="225"/>
      <c r="J109" s="236">
        <f>BK109</f>
        <v>0</v>
      </c>
      <c r="K109" s="222"/>
      <c r="L109" s="227"/>
      <c r="M109" s="228"/>
      <c r="N109" s="229"/>
      <c r="O109" s="229"/>
      <c r="P109" s="230">
        <f>SUM(P110:P111)</f>
        <v>0</v>
      </c>
      <c r="Q109" s="229"/>
      <c r="R109" s="230">
        <f>SUM(R110:R111)</f>
        <v>0</v>
      </c>
      <c r="S109" s="229"/>
      <c r="T109" s="231">
        <f>SUM(T110:T111)</f>
        <v>0</v>
      </c>
      <c r="AR109" s="232" t="s">
        <v>328</v>
      </c>
      <c r="AT109" s="233" t="s">
        <v>69</v>
      </c>
      <c r="AU109" s="233" t="s">
        <v>16</v>
      </c>
      <c r="AY109" s="232" t="s">
        <v>298</v>
      </c>
      <c r="BK109" s="234">
        <f>SUM(BK110:BK111)</f>
        <v>0</v>
      </c>
    </row>
    <row r="110" s="1" customFormat="1" ht="16.5" customHeight="1">
      <c r="B110" s="46"/>
      <c r="C110" s="237" t="s">
        <v>346</v>
      </c>
      <c r="D110" s="237" t="s">
        <v>300</v>
      </c>
      <c r="E110" s="238" t="s">
        <v>3042</v>
      </c>
      <c r="F110" s="239" t="s">
        <v>3043</v>
      </c>
      <c r="G110" s="240" t="s">
        <v>1630</v>
      </c>
      <c r="H110" s="241">
        <v>1</v>
      </c>
      <c r="I110" s="242"/>
      <c r="J110" s="243">
        <f>ROUND(I110*H110,2)</f>
        <v>0</v>
      </c>
      <c r="K110" s="239" t="s">
        <v>304</v>
      </c>
      <c r="L110" s="72"/>
      <c r="M110" s="244" t="s">
        <v>21</v>
      </c>
      <c r="N110" s="245" t="s">
        <v>41</v>
      </c>
      <c r="O110" s="47"/>
      <c r="P110" s="246">
        <f>O110*H110</f>
        <v>0</v>
      </c>
      <c r="Q110" s="246">
        <v>0</v>
      </c>
      <c r="R110" s="246">
        <f>Q110*H110</f>
        <v>0</v>
      </c>
      <c r="S110" s="246">
        <v>0</v>
      </c>
      <c r="T110" s="247">
        <f>S110*H110</f>
        <v>0</v>
      </c>
      <c r="AR110" s="24" t="s">
        <v>1778</v>
      </c>
      <c r="AT110" s="24" t="s">
        <v>300</v>
      </c>
      <c r="AU110" s="24" t="s">
        <v>78</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1778</v>
      </c>
      <c r="BM110" s="24" t="s">
        <v>3044</v>
      </c>
    </row>
    <row r="111" s="1" customFormat="1">
      <c r="B111" s="46"/>
      <c r="C111" s="74"/>
      <c r="D111" s="251" t="s">
        <v>320</v>
      </c>
      <c r="E111" s="74"/>
      <c r="F111" s="282" t="s">
        <v>3045</v>
      </c>
      <c r="G111" s="74"/>
      <c r="H111" s="74"/>
      <c r="I111" s="204"/>
      <c r="J111" s="74"/>
      <c r="K111" s="74"/>
      <c r="L111" s="72"/>
      <c r="M111" s="283"/>
      <c r="N111" s="47"/>
      <c r="O111" s="47"/>
      <c r="P111" s="47"/>
      <c r="Q111" s="47"/>
      <c r="R111" s="47"/>
      <c r="S111" s="47"/>
      <c r="T111" s="95"/>
      <c r="AT111" s="24" t="s">
        <v>320</v>
      </c>
      <c r="AU111" s="24" t="s">
        <v>78</v>
      </c>
    </row>
    <row r="112" s="11" customFormat="1" ht="29.88" customHeight="1">
      <c r="B112" s="221"/>
      <c r="C112" s="222"/>
      <c r="D112" s="223" t="s">
        <v>69</v>
      </c>
      <c r="E112" s="235" t="s">
        <v>1877</v>
      </c>
      <c r="F112" s="235" t="s">
        <v>3046</v>
      </c>
      <c r="G112" s="222"/>
      <c r="H112" s="222"/>
      <c r="I112" s="225"/>
      <c r="J112" s="236">
        <f>BK112</f>
        <v>0</v>
      </c>
      <c r="K112" s="222"/>
      <c r="L112" s="227"/>
      <c r="M112" s="228"/>
      <c r="N112" s="229"/>
      <c r="O112" s="229"/>
      <c r="P112" s="230">
        <f>SUM(P113:P116)</f>
        <v>0</v>
      </c>
      <c r="Q112" s="229"/>
      <c r="R112" s="230">
        <f>SUM(R113:R116)</f>
        <v>0</v>
      </c>
      <c r="S112" s="229"/>
      <c r="T112" s="231">
        <f>SUM(T113:T116)</f>
        <v>0</v>
      </c>
      <c r="AR112" s="232" t="s">
        <v>328</v>
      </c>
      <c r="AT112" s="233" t="s">
        <v>69</v>
      </c>
      <c r="AU112" s="233" t="s">
        <v>16</v>
      </c>
      <c r="AY112" s="232" t="s">
        <v>298</v>
      </c>
      <c r="BK112" s="234">
        <f>SUM(BK113:BK116)</f>
        <v>0</v>
      </c>
    </row>
    <row r="113" s="1" customFormat="1" ht="16.5" customHeight="1">
      <c r="B113" s="46"/>
      <c r="C113" s="237" t="s">
        <v>350</v>
      </c>
      <c r="D113" s="237" t="s">
        <v>300</v>
      </c>
      <c r="E113" s="238" t="s">
        <v>3047</v>
      </c>
      <c r="F113" s="239" t="s">
        <v>1878</v>
      </c>
      <c r="G113" s="240" t="s">
        <v>1630</v>
      </c>
      <c r="H113" s="241">
        <v>1</v>
      </c>
      <c r="I113" s="242"/>
      <c r="J113" s="243">
        <f>ROUND(I113*H113,2)</f>
        <v>0</v>
      </c>
      <c r="K113" s="239" t="s">
        <v>304</v>
      </c>
      <c r="L113" s="72"/>
      <c r="M113" s="244" t="s">
        <v>21</v>
      </c>
      <c r="N113" s="245" t="s">
        <v>41</v>
      </c>
      <c r="O113" s="47"/>
      <c r="P113" s="246">
        <f>O113*H113</f>
        <v>0</v>
      </c>
      <c r="Q113" s="246">
        <v>0</v>
      </c>
      <c r="R113" s="246">
        <f>Q113*H113</f>
        <v>0</v>
      </c>
      <c r="S113" s="246">
        <v>0</v>
      </c>
      <c r="T113" s="247">
        <f>S113*H113</f>
        <v>0</v>
      </c>
      <c r="AR113" s="24" t="s">
        <v>1778</v>
      </c>
      <c r="AT113" s="24" t="s">
        <v>300</v>
      </c>
      <c r="AU113" s="24" t="s">
        <v>78</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1778</v>
      </c>
      <c r="BM113" s="24" t="s">
        <v>3048</v>
      </c>
    </row>
    <row r="114" s="1" customFormat="1">
      <c r="B114" s="46"/>
      <c r="C114" s="74"/>
      <c r="D114" s="251" t="s">
        <v>320</v>
      </c>
      <c r="E114" s="74"/>
      <c r="F114" s="282" t="s">
        <v>3049</v>
      </c>
      <c r="G114" s="74"/>
      <c r="H114" s="74"/>
      <c r="I114" s="204"/>
      <c r="J114" s="74"/>
      <c r="K114" s="74"/>
      <c r="L114" s="72"/>
      <c r="M114" s="283"/>
      <c r="N114" s="47"/>
      <c r="O114" s="47"/>
      <c r="P114" s="47"/>
      <c r="Q114" s="47"/>
      <c r="R114" s="47"/>
      <c r="S114" s="47"/>
      <c r="T114" s="95"/>
      <c r="AT114" s="24" t="s">
        <v>320</v>
      </c>
      <c r="AU114" s="24" t="s">
        <v>78</v>
      </c>
    </row>
    <row r="115" s="1" customFormat="1" ht="16.5" customHeight="1">
      <c r="B115" s="46"/>
      <c r="C115" s="237" t="s">
        <v>354</v>
      </c>
      <c r="D115" s="237" t="s">
        <v>300</v>
      </c>
      <c r="E115" s="238" t="s">
        <v>3050</v>
      </c>
      <c r="F115" s="239" t="s">
        <v>3051</v>
      </c>
      <c r="G115" s="240" t="s">
        <v>1630</v>
      </c>
      <c r="H115" s="241">
        <v>1</v>
      </c>
      <c r="I115" s="242"/>
      <c r="J115" s="243">
        <f>ROUND(I115*H115,2)</f>
        <v>0</v>
      </c>
      <c r="K115" s="239" t="s">
        <v>304</v>
      </c>
      <c r="L115" s="72"/>
      <c r="M115" s="244" t="s">
        <v>21</v>
      </c>
      <c r="N115" s="245" t="s">
        <v>41</v>
      </c>
      <c r="O115" s="47"/>
      <c r="P115" s="246">
        <f>O115*H115</f>
        <v>0</v>
      </c>
      <c r="Q115" s="246">
        <v>0</v>
      </c>
      <c r="R115" s="246">
        <f>Q115*H115</f>
        <v>0</v>
      </c>
      <c r="S115" s="246">
        <v>0</v>
      </c>
      <c r="T115" s="247">
        <f>S115*H115</f>
        <v>0</v>
      </c>
      <c r="AR115" s="24" t="s">
        <v>1778</v>
      </c>
      <c r="AT115" s="24" t="s">
        <v>300</v>
      </c>
      <c r="AU115" s="24" t="s">
        <v>78</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1778</v>
      </c>
      <c r="BM115" s="24" t="s">
        <v>3052</v>
      </c>
    </row>
    <row r="116" s="1" customFormat="1">
      <c r="B116" s="46"/>
      <c r="C116" s="74"/>
      <c r="D116" s="251" t="s">
        <v>320</v>
      </c>
      <c r="E116" s="74"/>
      <c r="F116" s="282" t="s">
        <v>3053</v>
      </c>
      <c r="G116" s="74"/>
      <c r="H116" s="74"/>
      <c r="I116" s="204"/>
      <c r="J116" s="74"/>
      <c r="K116" s="74"/>
      <c r="L116" s="72"/>
      <c r="M116" s="316"/>
      <c r="N116" s="295"/>
      <c r="O116" s="295"/>
      <c r="P116" s="295"/>
      <c r="Q116" s="295"/>
      <c r="R116" s="295"/>
      <c r="S116" s="295"/>
      <c r="T116" s="317"/>
      <c r="AT116" s="24" t="s">
        <v>320</v>
      </c>
      <c r="AU116" s="24" t="s">
        <v>78</v>
      </c>
    </row>
    <row r="117" s="1" customFormat="1" ht="6.96" customHeight="1">
      <c r="B117" s="67"/>
      <c r="C117" s="68"/>
      <c r="D117" s="68"/>
      <c r="E117" s="68"/>
      <c r="F117" s="68"/>
      <c r="G117" s="68"/>
      <c r="H117" s="68"/>
      <c r="I117" s="179"/>
      <c r="J117" s="68"/>
      <c r="K117" s="68"/>
      <c r="L117" s="72"/>
    </row>
  </sheetData>
  <sheetProtection sheet="1" autoFilter="0" formatColumns="0" formatRows="0" objects="1" scenarios="1" spinCount="100000" saltValue="w3q5cynAiriKt8GMD+b//T7rnhIfog+PWx8zt0moLoT2HZ+ihHqk4aguYmNkVG8H9kdNLsB082tqD1gEtsiHMQ==" hashValue="uAFtte4mH04zkUiqZg5NYIez+AFNanzG0PN6vfb/DWtEA5l1XQaacmcUTQ5dEQYuuA6kw0AO3ZxPoRxeQaSoDw==" algorithmName="SHA-512" password="CC35"/>
  <autoFilter ref="C88:K116"/>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205</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s="1" customFormat="1" ht="16.5" customHeight="1">
      <c r="B9" s="46"/>
      <c r="C9" s="47"/>
      <c r="D9" s="47"/>
      <c r="E9" s="156" t="s">
        <v>3054</v>
      </c>
      <c r="F9" s="47"/>
      <c r="G9" s="47"/>
      <c r="H9" s="47"/>
      <c r="I9" s="157"/>
      <c r="J9" s="47"/>
      <c r="K9" s="51"/>
    </row>
    <row r="10" s="1" customFormat="1">
      <c r="B10" s="46"/>
      <c r="C10" s="47"/>
      <c r="D10" s="40" t="s">
        <v>266</v>
      </c>
      <c r="E10" s="47"/>
      <c r="F10" s="47"/>
      <c r="G10" s="47"/>
      <c r="H10" s="47"/>
      <c r="I10" s="157"/>
      <c r="J10" s="47"/>
      <c r="K10" s="51"/>
    </row>
    <row r="11" s="1" customFormat="1" ht="36.96" customHeight="1">
      <c r="B11" s="46"/>
      <c r="C11" s="47"/>
      <c r="D11" s="47"/>
      <c r="E11" s="158" t="s">
        <v>3055</v>
      </c>
      <c r="F11" s="47"/>
      <c r="G11" s="47"/>
      <c r="H11" s="47"/>
      <c r="I11" s="157"/>
      <c r="J11" s="47"/>
      <c r="K11" s="51"/>
    </row>
    <row r="12" s="1" customFormat="1">
      <c r="B12" s="46"/>
      <c r="C12" s="47"/>
      <c r="D12" s="47"/>
      <c r="E12" s="47"/>
      <c r="F12" s="47"/>
      <c r="G12" s="47"/>
      <c r="H12" s="47"/>
      <c r="I12" s="157"/>
      <c r="J12" s="47"/>
      <c r="K12" s="51"/>
    </row>
    <row r="13" s="1" customFormat="1" ht="14.4" customHeight="1">
      <c r="B13" s="46"/>
      <c r="C13" s="47"/>
      <c r="D13" s="40" t="s">
        <v>20</v>
      </c>
      <c r="E13" s="47"/>
      <c r="F13" s="35" t="s">
        <v>21</v>
      </c>
      <c r="G13" s="47"/>
      <c r="H13" s="47"/>
      <c r="I13" s="159" t="s">
        <v>22</v>
      </c>
      <c r="J13" s="35" t="s">
        <v>21</v>
      </c>
      <c r="K13" s="51"/>
    </row>
    <row r="14" s="1" customFormat="1" ht="14.4" customHeight="1">
      <c r="B14" s="46"/>
      <c r="C14" s="47"/>
      <c r="D14" s="40" t="s">
        <v>23</v>
      </c>
      <c r="E14" s="47"/>
      <c r="F14" s="35" t="s">
        <v>270</v>
      </c>
      <c r="G14" s="47"/>
      <c r="H14" s="47"/>
      <c r="I14" s="159" t="s">
        <v>25</v>
      </c>
      <c r="J14" s="160" t="str">
        <f>'Rekapitulace stavby'!AN8</f>
        <v>24. 8. 2018</v>
      </c>
      <c r="K14" s="51"/>
    </row>
    <row r="15" s="1" customFormat="1" ht="10.8" customHeight="1">
      <c r="B15" s="46"/>
      <c r="C15" s="47"/>
      <c r="D15" s="47"/>
      <c r="E15" s="47"/>
      <c r="F15" s="47"/>
      <c r="G15" s="47"/>
      <c r="H15" s="47"/>
      <c r="I15" s="157"/>
      <c r="J15" s="47"/>
      <c r="K15" s="51"/>
    </row>
    <row r="16" s="1" customFormat="1" ht="14.4" customHeight="1">
      <c r="B16" s="46"/>
      <c r="C16" s="47"/>
      <c r="D16" s="40" t="s">
        <v>27</v>
      </c>
      <c r="E16" s="47"/>
      <c r="F16" s="47"/>
      <c r="G16" s="47"/>
      <c r="H16" s="47"/>
      <c r="I16" s="159" t="s">
        <v>28</v>
      </c>
      <c r="J16" s="35" t="str">
        <f>IF('Rekapitulace stavby'!AN10="","",'Rekapitulace stavby'!AN10)</f>
        <v/>
      </c>
      <c r="K16" s="51"/>
    </row>
    <row r="17" s="1" customFormat="1" ht="18" customHeight="1">
      <c r="B17" s="46"/>
      <c r="C17" s="47"/>
      <c r="D17" s="47"/>
      <c r="E17" s="35" t="str">
        <f>IF('Rekapitulace stavby'!E11="","",'Rekapitulace stavby'!E11)</f>
        <v xml:space="preserve"> </v>
      </c>
      <c r="F17" s="47"/>
      <c r="G17" s="47"/>
      <c r="H17" s="47"/>
      <c r="I17" s="159" t="s">
        <v>29</v>
      </c>
      <c r="J17" s="35" t="str">
        <f>IF('Rekapitulace stavby'!AN11="","",'Rekapitulace stavby'!AN11)</f>
        <v/>
      </c>
      <c r="K17" s="51"/>
    </row>
    <row r="18" s="1" customFormat="1" ht="6.96" customHeight="1">
      <c r="B18" s="46"/>
      <c r="C18" s="47"/>
      <c r="D18" s="47"/>
      <c r="E18" s="47"/>
      <c r="F18" s="47"/>
      <c r="G18" s="47"/>
      <c r="H18" s="47"/>
      <c r="I18" s="157"/>
      <c r="J18" s="47"/>
      <c r="K18" s="51"/>
    </row>
    <row r="19" s="1" customFormat="1" ht="14.4" customHeight="1">
      <c r="B19" s="46"/>
      <c r="C19" s="47"/>
      <c r="D19" s="40" t="s">
        <v>30</v>
      </c>
      <c r="E19" s="47"/>
      <c r="F19" s="47"/>
      <c r="G19" s="47"/>
      <c r="H19" s="47"/>
      <c r="I19" s="159" t="s">
        <v>28</v>
      </c>
      <c r="J19" s="35" t="str">
        <f>IF('Rekapitulace stavby'!AN13="Vyplň údaj","",IF('Rekapitulace stavby'!AN13="","",'Rekapitulace stavby'!AN13))</f>
        <v/>
      </c>
      <c r="K19" s="51"/>
    </row>
    <row r="20" s="1" customFormat="1" ht="18" customHeight="1">
      <c r="B20" s="46"/>
      <c r="C20" s="47"/>
      <c r="D20" s="47"/>
      <c r="E20" s="35" t="str">
        <f>IF('Rekapitulace stavby'!E14="Vyplň údaj","",IF('Rekapitulace stavby'!E14="","",'Rekapitulace stavby'!E14))</f>
        <v/>
      </c>
      <c r="F20" s="47"/>
      <c r="G20" s="47"/>
      <c r="H20" s="47"/>
      <c r="I20" s="159" t="s">
        <v>29</v>
      </c>
      <c r="J20" s="35" t="str">
        <f>IF('Rekapitulace stavby'!AN14="Vyplň údaj","",IF('Rekapitulace stavby'!AN14="","",'Rekapitulace stavby'!AN14))</f>
        <v/>
      </c>
      <c r="K20" s="51"/>
    </row>
    <row r="21" s="1" customFormat="1" ht="6.96" customHeight="1">
      <c r="B21" s="46"/>
      <c r="C21" s="47"/>
      <c r="D21" s="47"/>
      <c r="E21" s="47"/>
      <c r="F21" s="47"/>
      <c r="G21" s="47"/>
      <c r="H21" s="47"/>
      <c r="I21" s="157"/>
      <c r="J21" s="47"/>
      <c r="K21" s="51"/>
    </row>
    <row r="22" s="1" customFormat="1" ht="14.4" customHeight="1">
      <c r="B22" s="46"/>
      <c r="C22" s="47"/>
      <c r="D22" s="40" t="s">
        <v>32</v>
      </c>
      <c r="E22" s="47"/>
      <c r="F22" s="47"/>
      <c r="G22" s="47"/>
      <c r="H22" s="47"/>
      <c r="I22" s="159" t="s">
        <v>28</v>
      </c>
      <c r="J22" s="35" t="str">
        <f>IF('Rekapitulace stavby'!AN16="","",'Rekapitulace stavby'!AN16)</f>
        <v/>
      </c>
      <c r="K22" s="51"/>
    </row>
    <row r="23" s="1" customFormat="1" ht="18" customHeight="1">
      <c r="B23" s="46"/>
      <c r="C23" s="47"/>
      <c r="D23" s="47"/>
      <c r="E23" s="35" t="str">
        <f>IF('Rekapitulace stavby'!E17="","",'Rekapitulace stavby'!E17)</f>
        <v xml:space="preserve"> </v>
      </c>
      <c r="F23" s="47"/>
      <c r="G23" s="47"/>
      <c r="H23" s="47"/>
      <c r="I23" s="159" t="s">
        <v>29</v>
      </c>
      <c r="J23" s="35" t="str">
        <f>IF('Rekapitulace stavby'!AN17="","",'Rekapitulace stavby'!AN17)</f>
        <v/>
      </c>
      <c r="K23" s="51"/>
    </row>
    <row r="24" s="1" customFormat="1" ht="6.96" customHeight="1">
      <c r="B24" s="46"/>
      <c r="C24" s="47"/>
      <c r="D24" s="47"/>
      <c r="E24" s="47"/>
      <c r="F24" s="47"/>
      <c r="G24" s="47"/>
      <c r="H24" s="47"/>
      <c r="I24" s="157"/>
      <c r="J24" s="47"/>
      <c r="K24" s="51"/>
    </row>
    <row r="25" s="1" customFormat="1" ht="14.4" customHeight="1">
      <c r="B25" s="46"/>
      <c r="C25" s="47"/>
      <c r="D25" s="40" t="s">
        <v>34</v>
      </c>
      <c r="E25" s="47"/>
      <c r="F25" s="47"/>
      <c r="G25" s="47"/>
      <c r="H25" s="47"/>
      <c r="I25" s="157"/>
      <c r="J25" s="47"/>
      <c r="K25" s="51"/>
    </row>
    <row r="26" s="7" customFormat="1" ht="16.5" customHeight="1">
      <c r="B26" s="161"/>
      <c r="C26" s="162"/>
      <c r="D26" s="162"/>
      <c r="E26" s="44" t="s">
        <v>21</v>
      </c>
      <c r="F26" s="44"/>
      <c r="G26" s="44"/>
      <c r="H26" s="44"/>
      <c r="I26" s="163"/>
      <c r="J26" s="162"/>
      <c r="K26" s="164"/>
    </row>
    <row r="27" s="1" customFormat="1" ht="6.96" customHeight="1">
      <c r="B27" s="46"/>
      <c r="C27" s="47"/>
      <c r="D27" s="47"/>
      <c r="E27" s="47"/>
      <c r="F27" s="47"/>
      <c r="G27" s="47"/>
      <c r="H27" s="47"/>
      <c r="I27" s="157"/>
      <c r="J27" s="47"/>
      <c r="K27" s="51"/>
    </row>
    <row r="28" s="1" customFormat="1" ht="6.96" customHeight="1">
      <c r="B28" s="46"/>
      <c r="C28" s="47"/>
      <c r="D28" s="106"/>
      <c r="E28" s="106"/>
      <c r="F28" s="106"/>
      <c r="G28" s="106"/>
      <c r="H28" s="106"/>
      <c r="I28" s="165"/>
      <c r="J28" s="106"/>
      <c r="K28" s="166"/>
    </row>
    <row r="29" s="1" customFormat="1" ht="25.44" customHeight="1">
      <c r="B29" s="46"/>
      <c r="C29" s="47"/>
      <c r="D29" s="167" t="s">
        <v>36</v>
      </c>
      <c r="E29" s="47"/>
      <c r="F29" s="47"/>
      <c r="G29" s="47"/>
      <c r="H29" s="47"/>
      <c r="I29" s="157"/>
      <c r="J29" s="168">
        <f>ROUND(J114,2)</f>
        <v>0</v>
      </c>
      <c r="K29" s="51"/>
    </row>
    <row r="30" s="1" customFormat="1" ht="6.96" customHeight="1">
      <c r="B30" s="46"/>
      <c r="C30" s="47"/>
      <c r="D30" s="106"/>
      <c r="E30" s="106"/>
      <c r="F30" s="106"/>
      <c r="G30" s="106"/>
      <c r="H30" s="106"/>
      <c r="I30" s="165"/>
      <c r="J30" s="106"/>
      <c r="K30" s="166"/>
    </row>
    <row r="31" s="1" customFormat="1" ht="14.4" customHeight="1">
      <c r="B31" s="46"/>
      <c r="C31" s="47"/>
      <c r="D31" s="47"/>
      <c r="E31" s="47"/>
      <c r="F31" s="52" t="s">
        <v>38</v>
      </c>
      <c r="G31" s="47"/>
      <c r="H31" s="47"/>
      <c r="I31" s="169" t="s">
        <v>37</v>
      </c>
      <c r="J31" s="52" t="s">
        <v>39</v>
      </c>
      <c r="K31" s="51"/>
    </row>
    <row r="32" s="1" customFormat="1" ht="14.4" customHeight="1">
      <c r="B32" s="46"/>
      <c r="C32" s="47"/>
      <c r="D32" s="55" t="s">
        <v>40</v>
      </c>
      <c r="E32" s="55" t="s">
        <v>41</v>
      </c>
      <c r="F32" s="170">
        <f>ROUND(SUM(BE114:BE326), 2)</f>
        <v>0</v>
      </c>
      <c r="G32" s="47"/>
      <c r="H32" s="47"/>
      <c r="I32" s="171">
        <v>0.20999999999999999</v>
      </c>
      <c r="J32" s="170">
        <f>ROUND(ROUND((SUM(BE114:BE326)), 2)*I32, 2)</f>
        <v>0</v>
      </c>
      <c r="K32" s="51"/>
    </row>
    <row r="33" s="1" customFormat="1" ht="14.4" customHeight="1">
      <c r="B33" s="46"/>
      <c r="C33" s="47"/>
      <c r="D33" s="47"/>
      <c r="E33" s="55" t="s">
        <v>42</v>
      </c>
      <c r="F33" s="170">
        <f>ROUND(SUM(BF114:BF326), 2)</f>
        <v>0</v>
      </c>
      <c r="G33" s="47"/>
      <c r="H33" s="47"/>
      <c r="I33" s="171">
        <v>0.14999999999999999</v>
      </c>
      <c r="J33" s="170">
        <f>ROUND(ROUND((SUM(BF114:BF326)), 2)*I33, 2)</f>
        <v>0</v>
      </c>
      <c r="K33" s="51"/>
    </row>
    <row r="34" hidden="1" s="1" customFormat="1" ht="14.4" customHeight="1">
      <c r="B34" s="46"/>
      <c r="C34" s="47"/>
      <c r="D34" s="47"/>
      <c r="E34" s="55" t="s">
        <v>43</v>
      </c>
      <c r="F34" s="170">
        <f>ROUND(SUM(BG114:BG326), 2)</f>
        <v>0</v>
      </c>
      <c r="G34" s="47"/>
      <c r="H34" s="47"/>
      <c r="I34" s="171">
        <v>0.20999999999999999</v>
      </c>
      <c r="J34" s="170">
        <v>0</v>
      </c>
      <c r="K34" s="51"/>
    </row>
    <row r="35" hidden="1" s="1" customFormat="1" ht="14.4" customHeight="1">
      <c r="B35" s="46"/>
      <c r="C35" s="47"/>
      <c r="D35" s="47"/>
      <c r="E35" s="55" t="s">
        <v>44</v>
      </c>
      <c r="F35" s="170">
        <f>ROUND(SUM(BH114:BH326), 2)</f>
        <v>0</v>
      </c>
      <c r="G35" s="47"/>
      <c r="H35" s="47"/>
      <c r="I35" s="171">
        <v>0.14999999999999999</v>
      </c>
      <c r="J35" s="170">
        <v>0</v>
      </c>
      <c r="K35" s="51"/>
    </row>
    <row r="36" hidden="1" s="1" customFormat="1" ht="14.4" customHeight="1">
      <c r="B36" s="46"/>
      <c r="C36" s="47"/>
      <c r="D36" s="47"/>
      <c r="E36" s="55" t="s">
        <v>45</v>
      </c>
      <c r="F36" s="170">
        <f>ROUND(SUM(BI114:BI326), 2)</f>
        <v>0</v>
      </c>
      <c r="G36" s="47"/>
      <c r="H36" s="47"/>
      <c r="I36" s="171">
        <v>0</v>
      </c>
      <c r="J36" s="170">
        <v>0</v>
      </c>
      <c r="K36" s="51"/>
    </row>
    <row r="37" s="1" customFormat="1" ht="6.96" customHeight="1">
      <c r="B37" s="46"/>
      <c r="C37" s="47"/>
      <c r="D37" s="47"/>
      <c r="E37" s="47"/>
      <c r="F37" s="47"/>
      <c r="G37" s="47"/>
      <c r="H37" s="47"/>
      <c r="I37" s="157"/>
      <c r="J37" s="47"/>
      <c r="K37" s="51"/>
    </row>
    <row r="38" s="1" customFormat="1" ht="25.44" customHeight="1">
      <c r="B38" s="46"/>
      <c r="C38" s="172"/>
      <c r="D38" s="173" t="s">
        <v>46</v>
      </c>
      <c r="E38" s="98"/>
      <c r="F38" s="98"/>
      <c r="G38" s="174" t="s">
        <v>47</v>
      </c>
      <c r="H38" s="175" t="s">
        <v>48</v>
      </c>
      <c r="I38" s="176"/>
      <c r="J38" s="177">
        <f>SUM(J29:J36)</f>
        <v>0</v>
      </c>
      <c r="K38" s="178"/>
    </row>
    <row r="39" s="1" customFormat="1" ht="14.4" customHeight="1">
      <c r="B39" s="67"/>
      <c r="C39" s="68"/>
      <c r="D39" s="68"/>
      <c r="E39" s="68"/>
      <c r="F39" s="68"/>
      <c r="G39" s="68"/>
      <c r="H39" s="68"/>
      <c r="I39" s="179"/>
      <c r="J39" s="68"/>
      <c r="K39" s="69"/>
    </row>
    <row r="43" s="1" customFormat="1" ht="6.96" customHeight="1">
      <c r="B43" s="180"/>
      <c r="C43" s="181"/>
      <c r="D43" s="181"/>
      <c r="E43" s="181"/>
      <c r="F43" s="181"/>
      <c r="G43" s="181"/>
      <c r="H43" s="181"/>
      <c r="I43" s="182"/>
      <c r="J43" s="181"/>
      <c r="K43" s="183"/>
    </row>
    <row r="44" s="1" customFormat="1" ht="36.96" customHeight="1">
      <c r="B44" s="46"/>
      <c r="C44" s="30" t="s">
        <v>271</v>
      </c>
      <c r="D44" s="47"/>
      <c r="E44" s="47"/>
      <c r="F44" s="47"/>
      <c r="G44" s="47"/>
      <c r="H44" s="47"/>
      <c r="I44" s="157"/>
      <c r="J44" s="47"/>
      <c r="K44" s="51"/>
    </row>
    <row r="45" s="1" customFormat="1" ht="6.96" customHeight="1">
      <c r="B45" s="46"/>
      <c r="C45" s="47"/>
      <c r="D45" s="47"/>
      <c r="E45" s="47"/>
      <c r="F45" s="47"/>
      <c r="G45" s="47"/>
      <c r="H45" s="47"/>
      <c r="I45" s="157"/>
      <c r="J45" s="47"/>
      <c r="K45" s="51"/>
    </row>
    <row r="46" s="1" customFormat="1" ht="14.4" customHeight="1">
      <c r="B46" s="46"/>
      <c r="C46" s="40" t="s">
        <v>18</v>
      </c>
      <c r="D46" s="47"/>
      <c r="E46" s="47"/>
      <c r="F46" s="47"/>
      <c r="G46" s="47"/>
      <c r="H46" s="47"/>
      <c r="I46" s="157"/>
      <c r="J46" s="47"/>
      <c r="K46" s="51"/>
    </row>
    <row r="47" s="1" customFormat="1" ht="16.5" customHeight="1">
      <c r="B47" s="46"/>
      <c r="C47" s="47"/>
      <c r="D47" s="47"/>
      <c r="E47" s="156" t="str">
        <f>E7</f>
        <v>Oprava SZZ Děčín východ horní nádraží 1.změna</v>
      </c>
      <c r="F47" s="40"/>
      <c r="G47" s="40"/>
      <c r="H47" s="40"/>
      <c r="I47" s="157"/>
      <c r="J47" s="47"/>
      <c r="K47" s="51"/>
    </row>
    <row r="48">
      <c r="B48" s="28"/>
      <c r="C48" s="40" t="s">
        <v>264</v>
      </c>
      <c r="D48" s="29"/>
      <c r="E48" s="29"/>
      <c r="F48" s="29"/>
      <c r="G48" s="29"/>
      <c r="H48" s="29"/>
      <c r="I48" s="155"/>
      <c r="J48" s="29"/>
      <c r="K48" s="31"/>
    </row>
    <row r="49" s="1" customFormat="1" ht="16.5" customHeight="1">
      <c r="B49" s="46"/>
      <c r="C49" s="47"/>
      <c r="D49" s="47"/>
      <c r="E49" s="156" t="s">
        <v>3054</v>
      </c>
      <c r="F49" s="47"/>
      <c r="G49" s="47"/>
      <c r="H49" s="47"/>
      <c r="I49" s="157"/>
      <c r="J49" s="47"/>
      <c r="K49" s="51"/>
    </row>
    <row r="50" s="1" customFormat="1" ht="14.4" customHeight="1">
      <c r="B50" s="46"/>
      <c r="C50" s="40" t="s">
        <v>266</v>
      </c>
      <c r="D50" s="47"/>
      <c r="E50" s="47"/>
      <c r="F50" s="47"/>
      <c r="G50" s="47"/>
      <c r="H50" s="47"/>
      <c r="I50" s="157"/>
      <c r="J50" s="47"/>
      <c r="K50" s="51"/>
    </row>
    <row r="51" s="1" customFormat="1" ht="17.25" customHeight="1">
      <c r="B51" s="46"/>
      <c r="C51" s="47"/>
      <c r="D51" s="47"/>
      <c r="E51" s="158" t="str">
        <f>E11</f>
        <v>SO 03-40-01 - Rekonstrukce budovy - ÚRS</v>
      </c>
      <c r="F51" s="47"/>
      <c r="G51" s="47"/>
      <c r="H51" s="47"/>
      <c r="I51" s="157"/>
      <c r="J51" s="47"/>
      <c r="K51" s="51"/>
    </row>
    <row r="52" s="1" customFormat="1" ht="6.96" customHeight="1">
      <c r="B52" s="46"/>
      <c r="C52" s="47"/>
      <c r="D52" s="47"/>
      <c r="E52" s="47"/>
      <c r="F52" s="47"/>
      <c r="G52" s="47"/>
      <c r="H52" s="47"/>
      <c r="I52" s="157"/>
      <c r="J52" s="47"/>
      <c r="K52" s="51"/>
    </row>
    <row r="53" s="1" customFormat="1" ht="18" customHeight="1">
      <c r="B53" s="46"/>
      <c r="C53" s="40" t="s">
        <v>23</v>
      </c>
      <c r="D53" s="47"/>
      <c r="E53" s="47"/>
      <c r="F53" s="35" t="str">
        <f>F14</f>
        <v>Děčín</v>
      </c>
      <c r="G53" s="47"/>
      <c r="H53" s="47"/>
      <c r="I53" s="159" t="s">
        <v>25</v>
      </c>
      <c r="J53" s="160" t="str">
        <f>IF(J14="","",J14)</f>
        <v>24. 8. 2018</v>
      </c>
      <c r="K53" s="51"/>
    </row>
    <row r="54" s="1" customFormat="1" ht="6.96" customHeight="1">
      <c r="B54" s="46"/>
      <c r="C54" s="47"/>
      <c r="D54" s="47"/>
      <c r="E54" s="47"/>
      <c r="F54" s="47"/>
      <c r="G54" s="47"/>
      <c r="H54" s="47"/>
      <c r="I54" s="157"/>
      <c r="J54" s="47"/>
      <c r="K54" s="51"/>
    </row>
    <row r="55" s="1" customFormat="1">
      <c r="B55" s="46"/>
      <c r="C55" s="40" t="s">
        <v>27</v>
      </c>
      <c r="D55" s="47"/>
      <c r="E55" s="47"/>
      <c r="F55" s="35" t="str">
        <f>E17</f>
        <v xml:space="preserve"> </v>
      </c>
      <c r="G55" s="47"/>
      <c r="H55" s="47"/>
      <c r="I55" s="159" t="s">
        <v>32</v>
      </c>
      <c r="J55" s="44" t="str">
        <f>E23</f>
        <v xml:space="preserve"> </v>
      </c>
      <c r="K55" s="51"/>
    </row>
    <row r="56" s="1" customFormat="1" ht="14.4" customHeight="1">
      <c r="B56" s="46"/>
      <c r="C56" s="40" t="s">
        <v>30</v>
      </c>
      <c r="D56" s="47"/>
      <c r="E56" s="47"/>
      <c r="F56" s="35" t="str">
        <f>IF(E20="","",E20)</f>
        <v/>
      </c>
      <c r="G56" s="47"/>
      <c r="H56" s="47"/>
      <c r="I56" s="157"/>
      <c r="J56" s="184"/>
      <c r="K56" s="51"/>
    </row>
    <row r="57" s="1" customFormat="1" ht="10.32" customHeight="1">
      <c r="B57" s="46"/>
      <c r="C57" s="47"/>
      <c r="D57" s="47"/>
      <c r="E57" s="47"/>
      <c r="F57" s="47"/>
      <c r="G57" s="47"/>
      <c r="H57" s="47"/>
      <c r="I57" s="157"/>
      <c r="J57" s="47"/>
      <c r="K57" s="51"/>
    </row>
    <row r="58" s="1" customFormat="1" ht="29.28" customHeight="1">
      <c r="B58" s="46"/>
      <c r="C58" s="185" t="s">
        <v>272</v>
      </c>
      <c r="D58" s="172"/>
      <c r="E58" s="172"/>
      <c r="F58" s="172"/>
      <c r="G58" s="172"/>
      <c r="H58" s="172"/>
      <c r="I58" s="186"/>
      <c r="J58" s="187" t="s">
        <v>273</v>
      </c>
      <c r="K58" s="188"/>
    </row>
    <row r="59" s="1" customFormat="1" ht="10.32" customHeight="1">
      <c r="B59" s="46"/>
      <c r="C59" s="47"/>
      <c r="D59" s="47"/>
      <c r="E59" s="47"/>
      <c r="F59" s="47"/>
      <c r="G59" s="47"/>
      <c r="H59" s="47"/>
      <c r="I59" s="157"/>
      <c r="J59" s="47"/>
      <c r="K59" s="51"/>
    </row>
    <row r="60" s="1" customFormat="1" ht="29.28" customHeight="1">
      <c r="B60" s="46"/>
      <c r="C60" s="189" t="s">
        <v>274</v>
      </c>
      <c r="D60" s="47"/>
      <c r="E60" s="47"/>
      <c r="F60" s="47"/>
      <c r="G60" s="47"/>
      <c r="H60" s="47"/>
      <c r="I60" s="157"/>
      <c r="J60" s="168">
        <f>J114</f>
        <v>0</v>
      </c>
      <c r="K60" s="51"/>
      <c r="AU60" s="24" t="s">
        <v>275</v>
      </c>
    </row>
    <row r="61" s="8" customFormat="1" ht="24.96" customHeight="1">
      <c r="B61" s="190"/>
      <c r="C61" s="191"/>
      <c r="D61" s="192" t="s">
        <v>276</v>
      </c>
      <c r="E61" s="193"/>
      <c r="F61" s="193"/>
      <c r="G61" s="193"/>
      <c r="H61" s="193"/>
      <c r="I61" s="194"/>
      <c r="J61" s="195">
        <f>J115</f>
        <v>0</v>
      </c>
      <c r="K61" s="196"/>
    </row>
    <row r="62" s="9" customFormat="1" ht="19.92" customHeight="1">
      <c r="B62" s="197"/>
      <c r="C62" s="198"/>
      <c r="D62" s="199" t="s">
        <v>3056</v>
      </c>
      <c r="E62" s="200"/>
      <c r="F62" s="200"/>
      <c r="G62" s="200"/>
      <c r="H62" s="200"/>
      <c r="I62" s="201"/>
      <c r="J62" s="202">
        <f>J116</f>
        <v>0</v>
      </c>
      <c r="K62" s="203"/>
    </row>
    <row r="63" s="9" customFormat="1" ht="19.92" customHeight="1">
      <c r="B63" s="197"/>
      <c r="C63" s="198"/>
      <c r="D63" s="199" t="s">
        <v>278</v>
      </c>
      <c r="E63" s="200"/>
      <c r="F63" s="200"/>
      <c r="G63" s="200"/>
      <c r="H63" s="200"/>
      <c r="I63" s="201"/>
      <c r="J63" s="202">
        <f>J119</f>
        <v>0</v>
      </c>
      <c r="K63" s="203"/>
    </row>
    <row r="64" s="9" customFormat="1" ht="19.92" customHeight="1">
      <c r="B64" s="197"/>
      <c r="C64" s="198"/>
      <c r="D64" s="199" t="s">
        <v>3057</v>
      </c>
      <c r="E64" s="200"/>
      <c r="F64" s="200"/>
      <c r="G64" s="200"/>
      <c r="H64" s="200"/>
      <c r="I64" s="201"/>
      <c r="J64" s="202">
        <f>J134</f>
        <v>0</v>
      </c>
      <c r="K64" s="203"/>
    </row>
    <row r="65" s="9" customFormat="1" ht="19.92" customHeight="1">
      <c r="B65" s="197"/>
      <c r="C65" s="198"/>
      <c r="D65" s="199" t="s">
        <v>2320</v>
      </c>
      <c r="E65" s="200"/>
      <c r="F65" s="200"/>
      <c r="G65" s="200"/>
      <c r="H65" s="200"/>
      <c r="I65" s="201"/>
      <c r="J65" s="202">
        <f>J138</f>
        <v>0</v>
      </c>
      <c r="K65" s="203"/>
    </row>
    <row r="66" s="9" customFormat="1" ht="19.92" customHeight="1">
      <c r="B66" s="197"/>
      <c r="C66" s="198"/>
      <c r="D66" s="199" t="s">
        <v>1781</v>
      </c>
      <c r="E66" s="200"/>
      <c r="F66" s="200"/>
      <c r="G66" s="200"/>
      <c r="H66" s="200"/>
      <c r="I66" s="201"/>
      <c r="J66" s="202">
        <f>J172</f>
        <v>0</v>
      </c>
      <c r="K66" s="203"/>
    </row>
    <row r="67" s="9" customFormat="1" ht="19.92" customHeight="1">
      <c r="B67" s="197"/>
      <c r="C67" s="198"/>
      <c r="D67" s="199" t="s">
        <v>3058</v>
      </c>
      <c r="E67" s="200"/>
      <c r="F67" s="200"/>
      <c r="G67" s="200"/>
      <c r="H67" s="200"/>
      <c r="I67" s="201"/>
      <c r="J67" s="202">
        <f>J194</f>
        <v>0</v>
      </c>
      <c r="K67" s="203"/>
    </row>
    <row r="68" s="9" customFormat="1" ht="19.92" customHeight="1">
      <c r="B68" s="197"/>
      <c r="C68" s="198"/>
      <c r="D68" s="199" t="s">
        <v>3059</v>
      </c>
      <c r="E68" s="200"/>
      <c r="F68" s="200"/>
      <c r="G68" s="200"/>
      <c r="H68" s="200"/>
      <c r="I68" s="201"/>
      <c r="J68" s="202">
        <f>J203</f>
        <v>0</v>
      </c>
      <c r="K68" s="203"/>
    </row>
    <row r="69" s="8" customFormat="1" ht="24.96" customHeight="1">
      <c r="B69" s="190"/>
      <c r="C69" s="191"/>
      <c r="D69" s="192" t="s">
        <v>3060</v>
      </c>
      <c r="E69" s="193"/>
      <c r="F69" s="193"/>
      <c r="G69" s="193"/>
      <c r="H69" s="193"/>
      <c r="I69" s="194"/>
      <c r="J69" s="195">
        <f>J206</f>
        <v>0</v>
      </c>
      <c r="K69" s="196"/>
    </row>
    <row r="70" s="9" customFormat="1" ht="19.92" customHeight="1">
      <c r="B70" s="197"/>
      <c r="C70" s="198"/>
      <c r="D70" s="199" t="s">
        <v>3061</v>
      </c>
      <c r="E70" s="200"/>
      <c r="F70" s="200"/>
      <c r="G70" s="200"/>
      <c r="H70" s="200"/>
      <c r="I70" s="201"/>
      <c r="J70" s="202">
        <f>J207</f>
        <v>0</v>
      </c>
      <c r="K70" s="203"/>
    </row>
    <row r="71" s="9" customFormat="1" ht="19.92" customHeight="1">
      <c r="B71" s="197"/>
      <c r="C71" s="198"/>
      <c r="D71" s="199" t="s">
        <v>3062</v>
      </c>
      <c r="E71" s="200"/>
      <c r="F71" s="200"/>
      <c r="G71" s="200"/>
      <c r="H71" s="200"/>
      <c r="I71" s="201"/>
      <c r="J71" s="202">
        <f>J217</f>
        <v>0</v>
      </c>
      <c r="K71" s="203"/>
    </row>
    <row r="72" s="9" customFormat="1" ht="19.92" customHeight="1">
      <c r="B72" s="197"/>
      <c r="C72" s="198"/>
      <c r="D72" s="199" t="s">
        <v>3063</v>
      </c>
      <c r="E72" s="200"/>
      <c r="F72" s="200"/>
      <c r="G72" s="200"/>
      <c r="H72" s="200"/>
      <c r="I72" s="201"/>
      <c r="J72" s="202">
        <f>J219</f>
        <v>0</v>
      </c>
      <c r="K72" s="203"/>
    </row>
    <row r="73" s="9" customFormat="1" ht="19.92" customHeight="1">
      <c r="B73" s="197"/>
      <c r="C73" s="198"/>
      <c r="D73" s="199" t="s">
        <v>3064</v>
      </c>
      <c r="E73" s="200"/>
      <c r="F73" s="200"/>
      <c r="G73" s="200"/>
      <c r="H73" s="200"/>
      <c r="I73" s="201"/>
      <c r="J73" s="202">
        <f>J221</f>
        <v>0</v>
      </c>
      <c r="K73" s="203"/>
    </row>
    <row r="74" s="9" customFormat="1" ht="19.92" customHeight="1">
      <c r="B74" s="197"/>
      <c r="C74" s="198"/>
      <c r="D74" s="199" t="s">
        <v>3065</v>
      </c>
      <c r="E74" s="200"/>
      <c r="F74" s="200"/>
      <c r="G74" s="200"/>
      <c r="H74" s="200"/>
      <c r="I74" s="201"/>
      <c r="J74" s="202">
        <f>J223</f>
        <v>0</v>
      </c>
      <c r="K74" s="203"/>
    </row>
    <row r="75" s="9" customFormat="1" ht="19.92" customHeight="1">
      <c r="B75" s="197"/>
      <c r="C75" s="198"/>
      <c r="D75" s="199" t="s">
        <v>3066</v>
      </c>
      <c r="E75" s="200"/>
      <c r="F75" s="200"/>
      <c r="G75" s="200"/>
      <c r="H75" s="200"/>
      <c r="I75" s="201"/>
      <c r="J75" s="202">
        <f>J234</f>
        <v>0</v>
      </c>
      <c r="K75" s="203"/>
    </row>
    <row r="76" s="9" customFormat="1" ht="19.92" customHeight="1">
      <c r="B76" s="197"/>
      <c r="C76" s="198"/>
      <c r="D76" s="199" t="s">
        <v>2322</v>
      </c>
      <c r="E76" s="200"/>
      <c r="F76" s="200"/>
      <c r="G76" s="200"/>
      <c r="H76" s="200"/>
      <c r="I76" s="201"/>
      <c r="J76" s="202">
        <f>J245</f>
        <v>0</v>
      </c>
      <c r="K76" s="203"/>
    </row>
    <row r="77" s="9" customFormat="1" ht="19.92" customHeight="1">
      <c r="B77" s="197"/>
      <c r="C77" s="198"/>
      <c r="D77" s="199" t="s">
        <v>3067</v>
      </c>
      <c r="E77" s="200"/>
      <c r="F77" s="200"/>
      <c r="G77" s="200"/>
      <c r="H77" s="200"/>
      <c r="I77" s="201"/>
      <c r="J77" s="202">
        <f>J254</f>
        <v>0</v>
      </c>
      <c r="K77" s="203"/>
    </row>
    <row r="78" s="9" customFormat="1" ht="19.92" customHeight="1">
      <c r="B78" s="197"/>
      <c r="C78" s="198"/>
      <c r="D78" s="199" t="s">
        <v>3068</v>
      </c>
      <c r="E78" s="200"/>
      <c r="F78" s="200"/>
      <c r="G78" s="200"/>
      <c r="H78" s="200"/>
      <c r="I78" s="201"/>
      <c r="J78" s="202">
        <f>J267</f>
        <v>0</v>
      </c>
      <c r="K78" s="203"/>
    </row>
    <row r="79" s="9" customFormat="1" ht="19.92" customHeight="1">
      <c r="B79" s="197"/>
      <c r="C79" s="198"/>
      <c r="D79" s="199" t="s">
        <v>3069</v>
      </c>
      <c r="E79" s="200"/>
      <c r="F79" s="200"/>
      <c r="G79" s="200"/>
      <c r="H79" s="200"/>
      <c r="I79" s="201"/>
      <c r="J79" s="202">
        <f>J279</f>
        <v>0</v>
      </c>
      <c r="K79" s="203"/>
    </row>
    <row r="80" s="9" customFormat="1" ht="19.92" customHeight="1">
      <c r="B80" s="197"/>
      <c r="C80" s="198"/>
      <c r="D80" s="199" t="s">
        <v>3070</v>
      </c>
      <c r="E80" s="200"/>
      <c r="F80" s="200"/>
      <c r="G80" s="200"/>
      <c r="H80" s="200"/>
      <c r="I80" s="201"/>
      <c r="J80" s="202">
        <f>J286</f>
        <v>0</v>
      </c>
      <c r="K80" s="203"/>
    </row>
    <row r="81" s="9" customFormat="1" ht="19.92" customHeight="1">
      <c r="B81" s="197"/>
      <c r="C81" s="198"/>
      <c r="D81" s="199" t="s">
        <v>3071</v>
      </c>
      <c r="E81" s="200"/>
      <c r="F81" s="200"/>
      <c r="G81" s="200"/>
      <c r="H81" s="200"/>
      <c r="I81" s="201"/>
      <c r="J81" s="202">
        <f>J295</f>
        <v>0</v>
      </c>
      <c r="K81" s="203"/>
    </row>
    <row r="82" s="9" customFormat="1" ht="19.92" customHeight="1">
      <c r="B82" s="197"/>
      <c r="C82" s="198"/>
      <c r="D82" s="199" t="s">
        <v>3072</v>
      </c>
      <c r="E82" s="200"/>
      <c r="F82" s="200"/>
      <c r="G82" s="200"/>
      <c r="H82" s="200"/>
      <c r="I82" s="201"/>
      <c r="J82" s="202">
        <f>J297</f>
        <v>0</v>
      </c>
      <c r="K82" s="203"/>
    </row>
    <row r="83" s="9" customFormat="1" ht="19.92" customHeight="1">
      <c r="B83" s="197"/>
      <c r="C83" s="198"/>
      <c r="D83" s="199" t="s">
        <v>3073</v>
      </c>
      <c r="E83" s="200"/>
      <c r="F83" s="200"/>
      <c r="G83" s="200"/>
      <c r="H83" s="200"/>
      <c r="I83" s="201"/>
      <c r="J83" s="202">
        <f>J302</f>
        <v>0</v>
      </c>
      <c r="K83" s="203"/>
    </row>
    <row r="84" s="9" customFormat="1" ht="19.92" customHeight="1">
      <c r="B84" s="197"/>
      <c r="C84" s="198"/>
      <c r="D84" s="199" t="s">
        <v>3074</v>
      </c>
      <c r="E84" s="200"/>
      <c r="F84" s="200"/>
      <c r="G84" s="200"/>
      <c r="H84" s="200"/>
      <c r="I84" s="201"/>
      <c r="J84" s="202">
        <f>J305</f>
        <v>0</v>
      </c>
      <c r="K84" s="203"/>
    </row>
    <row r="85" s="8" customFormat="1" ht="24.96" customHeight="1">
      <c r="B85" s="190"/>
      <c r="C85" s="191"/>
      <c r="D85" s="192" t="s">
        <v>279</v>
      </c>
      <c r="E85" s="193"/>
      <c r="F85" s="193"/>
      <c r="G85" s="193"/>
      <c r="H85" s="193"/>
      <c r="I85" s="194"/>
      <c r="J85" s="195">
        <f>J308</f>
        <v>0</v>
      </c>
      <c r="K85" s="196"/>
    </row>
    <row r="86" s="9" customFormat="1" ht="19.92" customHeight="1">
      <c r="B86" s="197"/>
      <c r="C86" s="198"/>
      <c r="D86" s="199" t="s">
        <v>2323</v>
      </c>
      <c r="E86" s="200"/>
      <c r="F86" s="200"/>
      <c r="G86" s="200"/>
      <c r="H86" s="200"/>
      <c r="I86" s="201"/>
      <c r="J86" s="202">
        <f>J309</f>
        <v>0</v>
      </c>
      <c r="K86" s="203"/>
    </row>
    <row r="87" s="9" customFormat="1" ht="19.92" customHeight="1">
      <c r="B87" s="197"/>
      <c r="C87" s="198"/>
      <c r="D87" s="199" t="s">
        <v>281</v>
      </c>
      <c r="E87" s="200"/>
      <c r="F87" s="200"/>
      <c r="G87" s="200"/>
      <c r="H87" s="200"/>
      <c r="I87" s="201"/>
      <c r="J87" s="202">
        <f>J312</f>
        <v>0</v>
      </c>
      <c r="K87" s="203"/>
    </row>
    <row r="88" s="8" customFormat="1" ht="24.96" customHeight="1">
      <c r="B88" s="190"/>
      <c r="C88" s="191"/>
      <c r="D88" s="192" t="s">
        <v>1718</v>
      </c>
      <c r="E88" s="193"/>
      <c r="F88" s="193"/>
      <c r="G88" s="193"/>
      <c r="H88" s="193"/>
      <c r="I88" s="194"/>
      <c r="J88" s="195">
        <f>J314</f>
        <v>0</v>
      </c>
      <c r="K88" s="196"/>
    </row>
    <row r="89" s="9" customFormat="1" ht="19.92" customHeight="1">
      <c r="B89" s="197"/>
      <c r="C89" s="198"/>
      <c r="D89" s="199" t="s">
        <v>1857</v>
      </c>
      <c r="E89" s="200"/>
      <c r="F89" s="200"/>
      <c r="G89" s="200"/>
      <c r="H89" s="200"/>
      <c r="I89" s="201"/>
      <c r="J89" s="202">
        <f>J315</f>
        <v>0</v>
      </c>
      <c r="K89" s="203"/>
    </row>
    <row r="90" s="9" customFormat="1" ht="19.92" customHeight="1">
      <c r="B90" s="197"/>
      <c r="C90" s="198"/>
      <c r="D90" s="199" t="s">
        <v>3075</v>
      </c>
      <c r="E90" s="200"/>
      <c r="F90" s="200"/>
      <c r="G90" s="200"/>
      <c r="H90" s="200"/>
      <c r="I90" s="201"/>
      <c r="J90" s="202">
        <f>J318</f>
        <v>0</v>
      </c>
      <c r="K90" s="203"/>
    </row>
    <row r="91" s="9" customFormat="1" ht="19.92" customHeight="1">
      <c r="B91" s="197"/>
      <c r="C91" s="198"/>
      <c r="D91" s="199" t="s">
        <v>3076</v>
      </c>
      <c r="E91" s="200"/>
      <c r="F91" s="200"/>
      <c r="G91" s="200"/>
      <c r="H91" s="200"/>
      <c r="I91" s="201"/>
      <c r="J91" s="202">
        <f>J321</f>
        <v>0</v>
      </c>
      <c r="K91" s="203"/>
    </row>
    <row r="92" s="9" customFormat="1" ht="19.92" customHeight="1">
      <c r="B92" s="197"/>
      <c r="C92" s="198"/>
      <c r="D92" s="199" t="s">
        <v>1859</v>
      </c>
      <c r="E92" s="200"/>
      <c r="F92" s="200"/>
      <c r="G92" s="200"/>
      <c r="H92" s="200"/>
      <c r="I92" s="201"/>
      <c r="J92" s="202">
        <f>J324</f>
        <v>0</v>
      </c>
      <c r="K92" s="203"/>
    </row>
    <row r="93" s="1" customFormat="1" ht="21.84" customHeight="1">
      <c r="B93" s="46"/>
      <c r="C93" s="47"/>
      <c r="D93" s="47"/>
      <c r="E93" s="47"/>
      <c r="F93" s="47"/>
      <c r="G93" s="47"/>
      <c r="H93" s="47"/>
      <c r="I93" s="157"/>
      <c r="J93" s="47"/>
      <c r="K93" s="51"/>
    </row>
    <row r="94" s="1" customFormat="1" ht="6.96" customHeight="1">
      <c r="B94" s="67"/>
      <c r="C94" s="68"/>
      <c r="D94" s="68"/>
      <c r="E94" s="68"/>
      <c r="F94" s="68"/>
      <c r="G94" s="68"/>
      <c r="H94" s="68"/>
      <c r="I94" s="179"/>
      <c r="J94" s="68"/>
      <c r="K94" s="69"/>
    </row>
    <row r="98" s="1" customFormat="1" ht="6.96" customHeight="1">
      <c r="B98" s="70"/>
      <c r="C98" s="71"/>
      <c r="D98" s="71"/>
      <c r="E98" s="71"/>
      <c r="F98" s="71"/>
      <c r="G98" s="71"/>
      <c r="H98" s="71"/>
      <c r="I98" s="182"/>
      <c r="J98" s="71"/>
      <c r="K98" s="71"/>
      <c r="L98" s="72"/>
    </row>
    <row r="99" s="1" customFormat="1" ht="36.96" customHeight="1">
      <c r="B99" s="46"/>
      <c r="C99" s="73" t="s">
        <v>282</v>
      </c>
      <c r="D99" s="74"/>
      <c r="E99" s="74"/>
      <c r="F99" s="74"/>
      <c r="G99" s="74"/>
      <c r="H99" s="74"/>
      <c r="I99" s="204"/>
      <c r="J99" s="74"/>
      <c r="K99" s="74"/>
      <c r="L99" s="72"/>
    </row>
    <row r="100" s="1" customFormat="1" ht="6.96" customHeight="1">
      <c r="B100" s="46"/>
      <c r="C100" s="74"/>
      <c r="D100" s="74"/>
      <c r="E100" s="74"/>
      <c r="F100" s="74"/>
      <c r="G100" s="74"/>
      <c r="H100" s="74"/>
      <c r="I100" s="204"/>
      <c r="J100" s="74"/>
      <c r="K100" s="74"/>
      <c r="L100" s="72"/>
    </row>
    <row r="101" s="1" customFormat="1" ht="14.4" customHeight="1">
      <c r="B101" s="46"/>
      <c r="C101" s="76" t="s">
        <v>18</v>
      </c>
      <c r="D101" s="74"/>
      <c r="E101" s="74"/>
      <c r="F101" s="74"/>
      <c r="G101" s="74"/>
      <c r="H101" s="74"/>
      <c r="I101" s="204"/>
      <c r="J101" s="74"/>
      <c r="K101" s="74"/>
      <c r="L101" s="72"/>
    </row>
    <row r="102" s="1" customFormat="1" ht="16.5" customHeight="1">
      <c r="B102" s="46"/>
      <c r="C102" s="74"/>
      <c r="D102" s="74"/>
      <c r="E102" s="205" t="str">
        <f>E7</f>
        <v>Oprava SZZ Děčín východ horní nádraží 1.změna</v>
      </c>
      <c r="F102" s="76"/>
      <c r="G102" s="76"/>
      <c r="H102" s="76"/>
      <c r="I102" s="204"/>
      <c r="J102" s="74"/>
      <c r="K102" s="74"/>
      <c r="L102" s="72"/>
    </row>
    <row r="103">
      <c r="B103" s="28"/>
      <c r="C103" s="76" t="s">
        <v>264</v>
      </c>
      <c r="D103" s="206"/>
      <c r="E103" s="206"/>
      <c r="F103" s="206"/>
      <c r="G103" s="206"/>
      <c r="H103" s="206"/>
      <c r="I103" s="149"/>
      <c r="J103" s="206"/>
      <c r="K103" s="206"/>
      <c r="L103" s="207"/>
    </row>
    <row r="104" s="1" customFormat="1" ht="16.5" customHeight="1">
      <c r="B104" s="46"/>
      <c r="C104" s="74"/>
      <c r="D104" s="74"/>
      <c r="E104" s="205" t="s">
        <v>3054</v>
      </c>
      <c r="F104" s="74"/>
      <c r="G104" s="74"/>
      <c r="H104" s="74"/>
      <c r="I104" s="204"/>
      <c r="J104" s="74"/>
      <c r="K104" s="74"/>
      <c r="L104" s="72"/>
    </row>
    <row r="105" s="1" customFormat="1" ht="14.4" customHeight="1">
      <c r="B105" s="46"/>
      <c r="C105" s="76" t="s">
        <v>266</v>
      </c>
      <c r="D105" s="74"/>
      <c r="E105" s="74"/>
      <c r="F105" s="74"/>
      <c r="G105" s="74"/>
      <c r="H105" s="74"/>
      <c r="I105" s="204"/>
      <c r="J105" s="74"/>
      <c r="K105" s="74"/>
      <c r="L105" s="72"/>
    </row>
    <row r="106" s="1" customFormat="1" ht="17.25" customHeight="1">
      <c r="B106" s="46"/>
      <c r="C106" s="74"/>
      <c r="D106" s="74"/>
      <c r="E106" s="82" t="str">
        <f>E11</f>
        <v>SO 03-40-01 - Rekonstrukce budovy - ÚRS</v>
      </c>
      <c r="F106" s="74"/>
      <c r="G106" s="74"/>
      <c r="H106" s="74"/>
      <c r="I106" s="204"/>
      <c r="J106" s="74"/>
      <c r="K106" s="74"/>
      <c r="L106" s="72"/>
    </row>
    <row r="107" s="1" customFormat="1" ht="6.96" customHeight="1">
      <c r="B107" s="46"/>
      <c r="C107" s="74"/>
      <c r="D107" s="74"/>
      <c r="E107" s="74"/>
      <c r="F107" s="74"/>
      <c r="G107" s="74"/>
      <c r="H107" s="74"/>
      <c r="I107" s="204"/>
      <c r="J107" s="74"/>
      <c r="K107" s="74"/>
      <c r="L107" s="72"/>
    </row>
    <row r="108" s="1" customFormat="1" ht="18" customHeight="1">
      <c r="B108" s="46"/>
      <c r="C108" s="76" t="s">
        <v>23</v>
      </c>
      <c r="D108" s="74"/>
      <c r="E108" s="74"/>
      <c r="F108" s="209" t="str">
        <f>F14</f>
        <v>Děčín</v>
      </c>
      <c r="G108" s="74"/>
      <c r="H108" s="74"/>
      <c r="I108" s="210" t="s">
        <v>25</v>
      </c>
      <c r="J108" s="85" t="str">
        <f>IF(J14="","",J14)</f>
        <v>24. 8. 2018</v>
      </c>
      <c r="K108" s="74"/>
      <c r="L108" s="72"/>
    </row>
    <row r="109" s="1" customFormat="1" ht="6.96" customHeight="1">
      <c r="B109" s="46"/>
      <c r="C109" s="74"/>
      <c r="D109" s="74"/>
      <c r="E109" s="74"/>
      <c r="F109" s="74"/>
      <c r="G109" s="74"/>
      <c r="H109" s="74"/>
      <c r="I109" s="204"/>
      <c r="J109" s="74"/>
      <c r="K109" s="74"/>
      <c r="L109" s="72"/>
    </row>
    <row r="110" s="1" customFormat="1">
      <c r="B110" s="46"/>
      <c r="C110" s="76" t="s">
        <v>27</v>
      </c>
      <c r="D110" s="74"/>
      <c r="E110" s="74"/>
      <c r="F110" s="209" t="str">
        <f>E17</f>
        <v xml:space="preserve"> </v>
      </c>
      <c r="G110" s="74"/>
      <c r="H110" s="74"/>
      <c r="I110" s="210" t="s">
        <v>32</v>
      </c>
      <c r="J110" s="209" t="str">
        <f>E23</f>
        <v xml:space="preserve"> </v>
      </c>
      <c r="K110" s="74"/>
      <c r="L110" s="72"/>
    </row>
    <row r="111" s="1" customFormat="1" ht="14.4" customHeight="1">
      <c r="B111" s="46"/>
      <c r="C111" s="76" t="s">
        <v>30</v>
      </c>
      <c r="D111" s="74"/>
      <c r="E111" s="74"/>
      <c r="F111" s="209" t="str">
        <f>IF(E20="","",E20)</f>
        <v/>
      </c>
      <c r="G111" s="74"/>
      <c r="H111" s="74"/>
      <c r="I111" s="204"/>
      <c r="J111" s="74"/>
      <c r="K111" s="74"/>
      <c r="L111" s="72"/>
    </row>
    <row r="112" s="1" customFormat="1" ht="10.32" customHeight="1">
      <c r="B112" s="46"/>
      <c r="C112" s="74"/>
      <c r="D112" s="74"/>
      <c r="E112" s="74"/>
      <c r="F112" s="74"/>
      <c r="G112" s="74"/>
      <c r="H112" s="74"/>
      <c r="I112" s="204"/>
      <c r="J112" s="74"/>
      <c r="K112" s="74"/>
      <c r="L112" s="72"/>
    </row>
    <row r="113" s="10" customFormat="1" ht="29.28" customHeight="1">
      <c r="B113" s="211"/>
      <c r="C113" s="212" t="s">
        <v>283</v>
      </c>
      <c r="D113" s="213" t="s">
        <v>55</v>
      </c>
      <c r="E113" s="213" t="s">
        <v>51</v>
      </c>
      <c r="F113" s="213" t="s">
        <v>284</v>
      </c>
      <c r="G113" s="213" t="s">
        <v>285</v>
      </c>
      <c r="H113" s="213" t="s">
        <v>286</v>
      </c>
      <c r="I113" s="214" t="s">
        <v>287</v>
      </c>
      <c r="J113" s="213" t="s">
        <v>273</v>
      </c>
      <c r="K113" s="215" t="s">
        <v>288</v>
      </c>
      <c r="L113" s="216"/>
      <c r="M113" s="102" t="s">
        <v>289</v>
      </c>
      <c r="N113" s="103" t="s">
        <v>40</v>
      </c>
      <c r="O113" s="103" t="s">
        <v>290</v>
      </c>
      <c r="P113" s="103" t="s">
        <v>291</v>
      </c>
      <c r="Q113" s="103" t="s">
        <v>292</v>
      </c>
      <c r="R113" s="103" t="s">
        <v>293</v>
      </c>
      <c r="S113" s="103" t="s">
        <v>294</v>
      </c>
      <c r="T113" s="104" t="s">
        <v>295</v>
      </c>
    </row>
    <row r="114" s="1" customFormat="1" ht="29.28" customHeight="1">
      <c r="B114" s="46"/>
      <c r="C114" s="108" t="s">
        <v>274</v>
      </c>
      <c r="D114" s="74"/>
      <c r="E114" s="74"/>
      <c r="F114" s="74"/>
      <c r="G114" s="74"/>
      <c r="H114" s="74"/>
      <c r="I114" s="204"/>
      <c r="J114" s="217">
        <f>BK114</f>
        <v>0</v>
      </c>
      <c r="K114" s="74"/>
      <c r="L114" s="72"/>
      <c r="M114" s="105"/>
      <c r="N114" s="106"/>
      <c r="O114" s="106"/>
      <c r="P114" s="218">
        <f>P115+P206+P308+P314</f>
        <v>0</v>
      </c>
      <c r="Q114" s="106"/>
      <c r="R114" s="218">
        <f>R115+R206+R308+R314</f>
        <v>118.03206554000001</v>
      </c>
      <c r="S114" s="106"/>
      <c r="T114" s="219">
        <f>T115+T206+T308+T314</f>
        <v>169.39283092000008</v>
      </c>
      <c r="AT114" s="24" t="s">
        <v>69</v>
      </c>
      <c r="AU114" s="24" t="s">
        <v>275</v>
      </c>
      <c r="BK114" s="220">
        <f>BK115+BK206+BK308+BK314</f>
        <v>0</v>
      </c>
    </row>
    <row r="115" s="11" customFormat="1" ht="37.44001" customHeight="1">
      <c r="B115" s="221"/>
      <c r="C115" s="222"/>
      <c r="D115" s="223" t="s">
        <v>69</v>
      </c>
      <c r="E115" s="224" t="s">
        <v>296</v>
      </c>
      <c r="F115" s="224" t="s">
        <v>297</v>
      </c>
      <c r="G115" s="222"/>
      <c r="H115" s="222"/>
      <c r="I115" s="225"/>
      <c r="J115" s="226">
        <f>BK115</f>
        <v>0</v>
      </c>
      <c r="K115" s="222"/>
      <c r="L115" s="227"/>
      <c r="M115" s="228"/>
      <c r="N115" s="229"/>
      <c r="O115" s="229"/>
      <c r="P115" s="230">
        <f>P116+P119+P134+P138+P172+P194+P203</f>
        <v>0</v>
      </c>
      <c r="Q115" s="229"/>
      <c r="R115" s="230">
        <f>R116+R119+R134+R138+R172+R194+R203</f>
        <v>107.51928049</v>
      </c>
      <c r="S115" s="229"/>
      <c r="T115" s="231">
        <f>T116+T119+T134+T138+T172+T194+T203</f>
        <v>165.50457800000007</v>
      </c>
      <c r="AR115" s="232" t="s">
        <v>16</v>
      </c>
      <c r="AT115" s="233" t="s">
        <v>69</v>
      </c>
      <c r="AU115" s="233" t="s">
        <v>70</v>
      </c>
      <c r="AY115" s="232" t="s">
        <v>298</v>
      </c>
      <c r="BK115" s="234">
        <f>BK116+BK119+BK134+BK138+BK172+BK194+BK203</f>
        <v>0</v>
      </c>
    </row>
    <row r="116" s="11" customFormat="1" ht="19.92" customHeight="1">
      <c r="B116" s="221"/>
      <c r="C116" s="222"/>
      <c r="D116" s="223" t="s">
        <v>69</v>
      </c>
      <c r="E116" s="235" t="s">
        <v>78</v>
      </c>
      <c r="F116" s="235" t="s">
        <v>3077</v>
      </c>
      <c r="G116" s="222"/>
      <c r="H116" s="222"/>
      <c r="I116" s="225"/>
      <c r="J116" s="236">
        <f>BK116</f>
        <v>0</v>
      </c>
      <c r="K116" s="222"/>
      <c r="L116" s="227"/>
      <c r="M116" s="228"/>
      <c r="N116" s="229"/>
      <c r="O116" s="229"/>
      <c r="P116" s="230">
        <f>SUM(P117:P118)</f>
        <v>0</v>
      </c>
      <c r="Q116" s="229"/>
      <c r="R116" s="230">
        <f>SUM(R117:R118)</f>
        <v>0.0054273000000000004</v>
      </c>
      <c r="S116" s="229"/>
      <c r="T116" s="231">
        <f>SUM(T117:T118)</f>
        <v>0</v>
      </c>
      <c r="AR116" s="232" t="s">
        <v>16</v>
      </c>
      <c r="AT116" s="233" t="s">
        <v>69</v>
      </c>
      <c r="AU116" s="233" t="s">
        <v>16</v>
      </c>
      <c r="AY116" s="232" t="s">
        <v>298</v>
      </c>
      <c r="BK116" s="234">
        <f>SUM(BK117:BK118)</f>
        <v>0</v>
      </c>
    </row>
    <row r="117" s="1" customFormat="1" ht="25.5" customHeight="1">
      <c r="B117" s="46"/>
      <c r="C117" s="237" t="s">
        <v>16</v>
      </c>
      <c r="D117" s="237" t="s">
        <v>300</v>
      </c>
      <c r="E117" s="238" t="s">
        <v>3078</v>
      </c>
      <c r="F117" s="239" t="s">
        <v>3079</v>
      </c>
      <c r="G117" s="240" t="s">
        <v>1954</v>
      </c>
      <c r="H117" s="241">
        <v>1.1850000000000001</v>
      </c>
      <c r="I117" s="242"/>
      <c r="J117" s="243">
        <f>ROUND(I117*H117,2)</f>
        <v>0</v>
      </c>
      <c r="K117" s="239" t="s">
        <v>1656</v>
      </c>
      <c r="L117" s="72"/>
      <c r="M117" s="244" t="s">
        <v>21</v>
      </c>
      <c r="N117" s="245" t="s">
        <v>41</v>
      </c>
      <c r="O117" s="47"/>
      <c r="P117" s="246">
        <f>O117*H117</f>
        <v>0</v>
      </c>
      <c r="Q117" s="246">
        <v>0.0045799999999999999</v>
      </c>
      <c r="R117" s="246">
        <f>Q117*H117</f>
        <v>0.0054273000000000004</v>
      </c>
      <c r="S117" s="246">
        <v>0</v>
      </c>
      <c r="T117" s="247">
        <f>S117*H117</f>
        <v>0</v>
      </c>
      <c r="AR117" s="24" t="s">
        <v>90</v>
      </c>
      <c r="AT117" s="24" t="s">
        <v>300</v>
      </c>
      <c r="AU117" s="24" t="s">
        <v>78</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90</v>
      </c>
      <c r="BM117" s="24" t="s">
        <v>3080</v>
      </c>
    </row>
    <row r="118" s="1" customFormat="1" ht="25.5" customHeight="1">
      <c r="B118" s="46"/>
      <c r="C118" s="237" t="s">
        <v>78</v>
      </c>
      <c r="D118" s="237" t="s">
        <v>300</v>
      </c>
      <c r="E118" s="238" t="s">
        <v>3081</v>
      </c>
      <c r="F118" s="239" t="s">
        <v>3082</v>
      </c>
      <c r="G118" s="240" t="s">
        <v>1954</v>
      </c>
      <c r="H118" s="241">
        <v>1.1850000000000001</v>
      </c>
      <c r="I118" s="242"/>
      <c r="J118" s="243">
        <f>ROUND(I118*H118,2)</f>
        <v>0</v>
      </c>
      <c r="K118" s="239" t="s">
        <v>1656</v>
      </c>
      <c r="L118" s="72"/>
      <c r="M118" s="244" t="s">
        <v>21</v>
      </c>
      <c r="N118" s="245" t="s">
        <v>41</v>
      </c>
      <c r="O118" s="47"/>
      <c r="P118" s="246">
        <f>O118*H118</f>
        <v>0</v>
      </c>
      <c r="Q118" s="246">
        <v>0</v>
      </c>
      <c r="R118" s="246">
        <f>Q118*H118</f>
        <v>0</v>
      </c>
      <c r="S118" s="246">
        <v>0</v>
      </c>
      <c r="T118" s="247">
        <f>S118*H118</f>
        <v>0</v>
      </c>
      <c r="AR118" s="24" t="s">
        <v>90</v>
      </c>
      <c r="AT118" s="24" t="s">
        <v>300</v>
      </c>
      <c r="AU118" s="24" t="s">
        <v>78</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90</v>
      </c>
      <c r="BM118" s="24" t="s">
        <v>3083</v>
      </c>
    </row>
    <row r="119" s="11" customFormat="1" ht="29.88" customHeight="1">
      <c r="B119" s="221"/>
      <c r="C119" s="222"/>
      <c r="D119" s="223" t="s">
        <v>69</v>
      </c>
      <c r="E119" s="235" t="s">
        <v>85</v>
      </c>
      <c r="F119" s="235" t="s">
        <v>327</v>
      </c>
      <c r="G119" s="222"/>
      <c r="H119" s="222"/>
      <c r="I119" s="225"/>
      <c r="J119" s="236">
        <f>BK119</f>
        <v>0</v>
      </c>
      <c r="K119" s="222"/>
      <c r="L119" s="227"/>
      <c r="M119" s="228"/>
      <c r="N119" s="229"/>
      <c r="O119" s="229"/>
      <c r="P119" s="230">
        <f>SUM(P120:P133)</f>
        <v>0</v>
      </c>
      <c r="Q119" s="229"/>
      <c r="R119" s="230">
        <f>SUM(R120:R133)</f>
        <v>18.04654575</v>
      </c>
      <c r="S119" s="229"/>
      <c r="T119" s="231">
        <f>SUM(T120:T133)</f>
        <v>0</v>
      </c>
      <c r="AR119" s="232" t="s">
        <v>16</v>
      </c>
      <c r="AT119" s="233" t="s">
        <v>69</v>
      </c>
      <c r="AU119" s="233" t="s">
        <v>16</v>
      </c>
      <c r="AY119" s="232" t="s">
        <v>298</v>
      </c>
      <c r="BK119" s="234">
        <f>SUM(BK120:BK133)</f>
        <v>0</v>
      </c>
    </row>
    <row r="120" s="1" customFormat="1" ht="25.5" customHeight="1">
      <c r="B120" s="46"/>
      <c r="C120" s="237" t="s">
        <v>85</v>
      </c>
      <c r="D120" s="237" t="s">
        <v>300</v>
      </c>
      <c r="E120" s="238" t="s">
        <v>3084</v>
      </c>
      <c r="F120" s="239" t="s">
        <v>3085</v>
      </c>
      <c r="G120" s="240" t="s">
        <v>303</v>
      </c>
      <c r="H120" s="241">
        <v>4.5</v>
      </c>
      <c r="I120" s="242"/>
      <c r="J120" s="243">
        <f>ROUND(I120*H120,2)</f>
        <v>0</v>
      </c>
      <c r="K120" s="239" t="s">
        <v>1656</v>
      </c>
      <c r="L120" s="72"/>
      <c r="M120" s="244" t="s">
        <v>21</v>
      </c>
      <c r="N120" s="245" t="s">
        <v>41</v>
      </c>
      <c r="O120" s="47"/>
      <c r="P120" s="246">
        <f>O120*H120</f>
        <v>0</v>
      </c>
      <c r="Q120" s="246">
        <v>1.3271500000000001</v>
      </c>
      <c r="R120" s="246">
        <f>Q120*H120</f>
        <v>5.972175</v>
      </c>
      <c r="S120" s="246">
        <v>0</v>
      </c>
      <c r="T120" s="247">
        <f>S120*H120</f>
        <v>0</v>
      </c>
      <c r="AR120" s="24" t="s">
        <v>90</v>
      </c>
      <c r="AT120" s="24" t="s">
        <v>300</v>
      </c>
      <c r="AU120" s="24" t="s">
        <v>78</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90</v>
      </c>
      <c r="BM120" s="24" t="s">
        <v>3086</v>
      </c>
    </row>
    <row r="121" s="1" customFormat="1" ht="25.5" customHeight="1">
      <c r="B121" s="46"/>
      <c r="C121" s="237" t="s">
        <v>90</v>
      </c>
      <c r="D121" s="237" t="s">
        <v>300</v>
      </c>
      <c r="E121" s="238" t="s">
        <v>3087</v>
      </c>
      <c r="F121" s="239" t="s">
        <v>3088</v>
      </c>
      <c r="G121" s="240" t="s">
        <v>341</v>
      </c>
      <c r="H121" s="241">
        <v>4</v>
      </c>
      <c r="I121" s="242"/>
      <c r="J121" s="243">
        <f>ROUND(I121*H121,2)</f>
        <v>0</v>
      </c>
      <c r="K121" s="239" t="s">
        <v>2332</v>
      </c>
      <c r="L121" s="72"/>
      <c r="M121" s="244" t="s">
        <v>21</v>
      </c>
      <c r="N121" s="245" t="s">
        <v>41</v>
      </c>
      <c r="O121" s="47"/>
      <c r="P121" s="246">
        <f>O121*H121</f>
        <v>0</v>
      </c>
      <c r="Q121" s="246">
        <v>0.026839999999999999</v>
      </c>
      <c r="R121" s="246">
        <f>Q121*H121</f>
        <v>0.10736</v>
      </c>
      <c r="S121" s="246">
        <v>0</v>
      </c>
      <c r="T121" s="247">
        <f>S121*H121</f>
        <v>0</v>
      </c>
      <c r="AR121" s="24" t="s">
        <v>90</v>
      </c>
      <c r="AT121" s="24" t="s">
        <v>300</v>
      </c>
      <c r="AU121" s="24" t="s">
        <v>78</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90</v>
      </c>
      <c r="BM121" s="24" t="s">
        <v>3089</v>
      </c>
    </row>
    <row r="122" s="1" customFormat="1" ht="25.5" customHeight="1">
      <c r="B122" s="46"/>
      <c r="C122" s="237" t="s">
        <v>328</v>
      </c>
      <c r="D122" s="237" t="s">
        <v>300</v>
      </c>
      <c r="E122" s="238" t="s">
        <v>3090</v>
      </c>
      <c r="F122" s="239" t="s">
        <v>3091</v>
      </c>
      <c r="G122" s="240" t="s">
        <v>341</v>
      </c>
      <c r="H122" s="241">
        <v>6</v>
      </c>
      <c r="I122" s="242"/>
      <c r="J122" s="243">
        <f>ROUND(I122*H122,2)</f>
        <v>0</v>
      </c>
      <c r="K122" s="239" t="s">
        <v>2332</v>
      </c>
      <c r="L122" s="72"/>
      <c r="M122" s="244" t="s">
        <v>21</v>
      </c>
      <c r="N122" s="245" t="s">
        <v>41</v>
      </c>
      <c r="O122" s="47"/>
      <c r="P122" s="246">
        <f>O122*H122</f>
        <v>0</v>
      </c>
      <c r="Q122" s="246">
        <v>0.040259999999999997</v>
      </c>
      <c r="R122" s="246">
        <f>Q122*H122</f>
        <v>0.24156</v>
      </c>
      <c r="S122" s="246">
        <v>0</v>
      </c>
      <c r="T122" s="247">
        <f>S122*H122</f>
        <v>0</v>
      </c>
      <c r="AR122" s="24" t="s">
        <v>90</v>
      </c>
      <c r="AT122" s="24" t="s">
        <v>300</v>
      </c>
      <c r="AU122" s="24" t="s">
        <v>78</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90</v>
      </c>
      <c r="BM122" s="24" t="s">
        <v>3092</v>
      </c>
    </row>
    <row r="123" s="1" customFormat="1" ht="16.5" customHeight="1">
      <c r="B123" s="46"/>
      <c r="C123" s="237" t="s">
        <v>332</v>
      </c>
      <c r="D123" s="237" t="s">
        <v>300</v>
      </c>
      <c r="E123" s="238" t="s">
        <v>3093</v>
      </c>
      <c r="F123" s="239" t="s">
        <v>3094</v>
      </c>
      <c r="G123" s="240" t="s">
        <v>303</v>
      </c>
      <c r="H123" s="241">
        <v>0.314</v>
      </c>
      <c r="I123" s="242"/>
      <c r="J123" s="243">
        <f>ROUND(I123*H123,2)</f>
        <v>0</v>
      </c>
      <c r="K123" s="239" t="s">
        <v>1656</v>
      </c>
      <c r="L123" s="72"/>
      <c r="M123" s="244" t="s">
        <v>21</v>
      </c>
      <c r="N123" s="245" t="s">
        <v>41</v>
      </c>
      <c r="O123" s="47"/>
      <c r="P123" s="246">
        <f>O123*H123</f>
        <v>0</v>
      </c>
      <c r="Q123" s="246">
        <v>1.94302</v>
      </c>
      <c r="R123" s="246">
        <f>Q123*H123</f>
        <v>0.61010827999999995</v>
      </c>
      <c r="S123" s="246">
        <v>0</v>
      </c>
      <c r="T123" s="247">
        <f>S123*H123</f>
        <v>0</v>
      </c>
      <c r="AR123" s="24" t="s">
        <v>90</v>
      </c>
      <c r="AT123" s="24" t="s">
        <v>300</v>
      </c>
      <c r="AU123" s="24" t="s">
        <v>78</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90</v>
      </c>
      <c r="BM123" s="24" t="s">
        <v>3095</v>
      </c>
    </row>
    <row r="124" s="1" customFormat="1" ht="16.5" customHeight="1">
      <c r="B124" s="46"/>
      <c r="C124" s="237" t="s">
        <v>338</v>
      </c>
      <c r="D124" s="237" t="s">
        <v>300</v>
      </c>
      <c r="E124" s="238" t="s">
        <v>3093</v>
      </c>
      <c r="F124" s="239" t="s">
        <v>3094</v>
      </c>
      <c r="G124" s="240" t="s">
        <v>303</v>
      </c>
      <c r="H124" s="241">
        <v>0.20000000000000001</v>
      </c>
      <c r="I124" s="242"/>
      <c r="J124" s="243">
        <f>ROUND(I124*H124,2)</f>
        <v>0</v>
      </c>
      <c r="K124" s="239" t="s">
        <v>1656</v>
      </c>
      <c r="L124" s="72"/>
      <c r="M124" s="244" t="s">
        <v>21</v>
      </c>
      <c r="N124" s="245" t="s">
        <v>41</v>
      </c>
      <c r="O124" s="47"/>
      <c r="P124" s="246">
        <f>O124*H124</f>
        <v>0</v>
      </c>
      <c r="Q124" s="246">
        <v>1.94302</v>
      </c>
      <c r="R124" s="246">
        <f>Q124*H124</f>
        <v>0.388604</v>
      </c>
      <c r="S124" s="246">
        <v>0</v>
      </c>
      <c r="T124" s="247">
        <f>S124*H124</f>
        <v>0</v>
      </c>
      <c r="AR124" s="24" t="s">
        <v>90</v>
      </c>
      <c r="AT124" s="24" t="s">
        <v>300</v>
      </c>
      <c r="AU124" s="24" t="s">
        <v>78</v>
      </c>
      <c r="AY124" s="24" t="s">
        <v>298</v>
      </c>
      <c r="BE124" s="248">
        <f>IF(N124="základní",J124,0)</f>
        <v>0</v>
      </c>
      <c r="BF124" s="248">
        <f>IF(N124="snížená",J124,0)</f>
        <v>0</v>
      </c>
      <c r="BG124" s="248">
        <f>IF(N124="zákl. přenesená",J124,0)</f>
        <v>0</v>
      </c>
      <c r="BH124" s="248">
        <f>IF(N124="sníž. přenesená",J124,0)</f>
        <v>0</v>
      </c>
      <c r="BI124" s="248">
        <f>IF(N124="nulová",J124,0)</f>
        <v>0</v>
      </c>
      <c r="BJ124" s="24" t="s">
        <v>16</v>
      </c>
      <c r="BK124" s="248">
        <f>ROUND(I124*H124,2)</f>
        <v>0</v>
      </c>
      <c r="BL124" s="24" t="s">
        <v>90</v>
      </c>
      <c r="BM124" s="24" t="s">
        <v>3096</v>
      </c>
    </row>
    <row r="125" s="1" customFormat="1" ht="25.5" customHeight="1">
      <c r="B125" s="46"/>
      <c r="C125" s="237" t="s">
        <v>336</v>
      </c>
      <c r="D125" s="237" t="s">
        <v>300</v>
      </c>
      <c r="E125" s="238" t="s">
        <v>3097</v>
      </c>
      <c r="F125" s="239" t="s">
        <v>3098</v>
      </c>
      <c r="G125" s="240" t="s">
        <v>2345</v>
      </c>
      <c r="H125" s="241">
        <v>0.035000000000000003</v>
      </c>
      <c r="I125" s="242"/>
      <c r="J125" s="243">
        <f>ROUND(I125*H125,2)</f>
        <v>0</v>
      </c>
      <c r="K125" s="239" t="s">
        <v>1656</v>
      </c>
      <c r="L125" s="72"/>
      <c r="M125" s="244" t="s">
        <v>21</v>
      </c>
      <c r="N125" s="245" t="s">
        <v>41</v>
      </c>
      <c r="O125" s="47"/>
      <c r="P125" s="246">
        <f>O125*H125</f>
        <v>0</v>
      </c>
      <c r="Q125" s="246">
        <v>1.0900000000000001</v>
      </c>
      <c r="R125" s="246">
        <f>Q125*H125</f>
        <v>0.038150000000000003</v>
      </c>
      <c r="S125" s="246">
        <v>0</v>
      </c>
      <c r="T125" s="247">
        <f>S125*H125</f>
        <v>0</v>
      </c>
      <c r="AR125" s="24" t="s">
        <v>90</v>
      </c>
      <c r="AT125" s="24" t="s">
        <v>300</v>
      </c>
      <c r="AU125" s="24" t="s">
        <v>78</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90</v>
      </c>
      <c r="BM125" s="24" t="s">
        <v>3099</v>
      </c>
    </row>
    <row r="126" s="1" customFormat="1" ht="25.5" customHeight="1">
      <c r="B126" s="46"/>
      <c r="C126" s="237" t="s">
        <v>346</v>
      </c>
      <c r="D126" s="237" t="s">
        <v>300</v>
      </c>
      <c r="E126" s="238" t="s">
        <v>3097</v>
      </c>
      <c r="F126" s="239" t="s">
        <v>3098</v>
      </c>
      <c r="G126" s="240" t="s">
        <v>2345</v>
      </c>
      <c r="H126" s="241">
        <v>0.20000000000000001</v>
      </c>
      <c r="I126" s="242"/>
      <c r="J126" s="243">
        <f>ROUND(I126*H126,2)</f>
        <v>0</v>
      </c>
      <c r="K126" s="239" t="s">
        <v>1656</v>
      </c>
      <c r="L126" s="72"/>
      <c r="M126" s="244" t="s">
        <v>21</v>
      </c>
      <c r="N126" s="245" t="s">
        <v>41</v>
      </c>
      <c r="O126" s="47"/>
      <c r="P126" s="246">
        <f>O126*H126</f>
        <v>0</v>
      </c>
      <c r="Q126" s="246">
        <v>1.0900000000000001</v>
      </c>
      <c r="R126" s="246">
        <f>Q126*H126</f>
        <v>0.21800000000000003</v>
      </c>
      <c r="S126" s="246">
        <v>0</v>
      </c>
      <c r="T126" s="247">
        <f>S126*H126</f>
        <v>0</v>
      </c>
      <c r="AR126" s="24" t="s">
        <v>90</v>
      </c>
      <c r="AT126" s="24" t="s">
        <v>300</v>
      </c>
      <c r="AU126" s="24" t="s">
        <v>78</v>
      </c>
      <c r="AY126" s="24" t="s">
        <v>298</v>
      </c>
      <c r="BE126" s="248">
        <f>IF(N126="základní",J126,0)</f>
        <v>0</v>
      </c>
      <c r="BF126" s="248">
        <f>IF(N126="snížená",J126,0)</f>
        <v>0</v>
      </c>
      <c r="BG126" s="248">
        <f>IF(N126="zákl. přenesená",J126,0)</f>
        <v>0</v>
      </c>
      <c r="BH126" s="248">
        <f>IF(N126="sníž. přenesená",J126,0)</f>
        <v>0</v>
      </c>
      <c r="BI126" s="248">
        <f>IF(N126="nulová",J126,0)</f>
        <v>0</v>
      </c>
      <c r="BJ126" s="24" t="s">
        <v>16</v>
      </c>
      <c r="BK126" s="248">
        <f>ROUND(I126*H126,2)</f>
        <v>0</v>
      </c>
      <c r="BL126" s="24" t="s">
        <v>90</v>
      </c>
      <c r="BM126" s="24" t="s">
        <v>3100</v>
      </c>
    </row>
    <row r="127" s="1" customFormat="1" ht="25.5" customHeight="1">
      <c r="B127" s="46"/>
      <c r="C127" s="237" t="s">
        <v>350</v>
      </c>
      <c r="D127" s="237" t="s">
        <v>300</v>
      </c>
      <c r="E127" s="238" t="s">
        <v>3101</v>
      </c>
      <c r="F127" s="239" t="s">
        <v>3102</v>
      </c>
      <c r="G127" s="240" t="s">
        <v>2345</v>
      </c>
      <c r="H127" s="241">
        <v>0.25800000000000001</v>
      </c>
      <c r="I127" s="242"/>
      <c r="J127" s="243">
        <f>ROUND(I127*H127,2)</f>
        <v>0</v>
      </c>
      <c r="K127" s="239" t="s">
        <v>1656</v>
      </c>
      <c r="L127" s="72"/>
      <c r="M127" s="244" t="s">
        <v>21</v>
      </c>
      <c r="N127" s="245" t="s">
        <v>41</v>
      </c>
      <c r="O127" s="47"/>
      <c r="P127" s="246">
        <f>O127*H127</f>
        <v>0</v>
      </c>
      <c r="Q127" s="246">
        <v>1.0900000000000001</v>
      </c>
      <c r="R127" s="246">
        <f>Q127*H127</f>
        <v>0.28122000000000003</v>
      </c>
      <c r="S127" s="246">
        <v>0</v>
      </c>
      <c r="T127" s="247">
        <f>S127*H127</f>
        <v>0</v>
      </c>
      <c r="AR127" s="24" t="s">
        <v>90</v>
      </c>
      <c r="AT127" s="24" t="s">
        <v>300</v>
      </c>
      <c r="AU127" s="24" t="s">
        <v>78</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90</v>
      </c>
      <c r="BM127" s="24" t="s">
        <v>3103</v>
      </c>
    </row>
    <row r="128" s="1" customFormat="1" ht="25.5" customHeight="1">
      <c r="B128" s="46"/>
      <c r="C128" s="237" t="s">
        <v>354</v>
      </c>
      <c r="D128" s="237" t="s">
        <v>300</v>
      </c>
      <c r="E128" s="238" t="s">
        <v>3101</v>
      </c>
      <c r="F128" s="239" t="s">
        <v>3102</v>
      </c>
      <c r="G128" s="240" t="s">
        <v>2345</v>
      </c>
      <c r="H128" s="241">
        <v>0.085999999999999993</v>
      </c>
      <c r="I128" s="242"/>
      <c r="J128" s="243">
        <f>ROUND(I128*H128,2)</f>
        <v>0</v>
      </c>
      <c r="K128" s="239" t="s">
        <v>1656</v>
      </c>
      <c r="L128" s="72"/>
      <c r="M128" s="244" t="s">
        <v>21</v>
      </c>
      <c r="N128" s="245" t="s">
        <v>41</v>
      </c>
      <c r="O128" s="47"/>
      <c r="P128" s="246">
        <f>O128*H128</f>
        <v>0</v>
      </c>
      <c r="Q128" s="246">
        <v>1.0900000000000001</v>
      </c>
      <c r="R128" s="246">
        <f>Q128*H128</f>
        <v>0.093740000000000004</v>
      </c>
      <c r="S128" s="246">
        <v>0</v>
      </c>
      <c r="T128" s="247">
        <f>S128*H128</f>
        <v>0</v>
      </c>
      <c r="AR128" s="24" t="s">
        <v>90</v>
      </c>
      <c r="AT128" s="24" t="s">
        <v>300</v>
      </c>
      <c r="AU128" s="24" t="s">
        <v>78</v>
      </c>
      <c r="AY128" s="24" t="s">
        <v>298</v>
      </c>
      <c r="BE128" s="248">
        <f>IF(N128="základní",J128,0)</f>
        <v>0</v>
      </c>
      <c r="BF128" s="248">
        <f>IF(N128="snížená",J128,0)</f>
        <v>0</v>
      </c>
      <c r="BG128" s="248">
        <f>IF(N128="zákl. přenesená",J128,0)</f>
        <v>0</v>
      </c>
      <c r="BH128" s="248">
        <f>IF(N128="sníž. přenesená",J128,0)</f>
        <v>0</v>
      </c>
      <c r="BI128" s="248">
        <f>IF(N128="nulová",J128,0)</f>
        <v>0</v>
      </c>
      <c r="BJ128" s="24" t="s">
        <v>16</v>
      </c>
      <c r="BK128" s="248">
        <f>ROUND(I128*H128,2)</f>
        <v>0</v>
      </c>
      <c r="BL128" s="24" t="s">
        <v>90</v>
      </c>
      <c r="BM128" s="24" t="s">
        <v>3104</v>
      </c>
    </row>
    <row r="129" s="1" customFormat="1" ht="25.5" customHeight="1">
      <c r="B129" s="46"/>
      <c r="C129" s="237" t="s">
        <v>361</v>
      </c>
      <c r="D129" s="237" t="s">
        <v>300</v>
      </c>
      <c r="E129" s="238" t="s">
        <v>3105</v>
      </c>
      <c r="F129" s="239" t="s">
        <v>3106</v>
      </c>
      <c r="G129" s="240" t="s">
        <v>1954</v>
      </c>
      <c r="H129" s="241">
        <v>15.869999999999999</v>
      </c>
      <c r="I129" s="242"/>
      <c r="J129" s="243">
        <f>ROUND(I129*H129,2)</f>
        <v>0</v>
      </c>
      <c r="K129" s="239" t="s">
        <v>21</v>
      </c>
      <c r="L129" s="72"/>
      <c r="M129" s="244" t="s">
        <v>21</v>
      </c>
      <c r="N129" s="245" t="s">
        <v>41</v>
      </c>
      <c r="O129" s="47"/>
      <c r="P129" s="246">
        <f>O129*H129</f>
        <v>0</v>
      </c>
      <c r="Q129" s="246">
        <v>0.12335</v>
      </c>
      <c r="R129" s="246">
        <f>Q129*H129</f>
        <v>1.9575644999999999</v>
      </c>
      <c r="S129" s="246">
        <v>0</v>
      </c>
      <c r="T129" s="247">
        <f>S129*H129</f>
        <v>0</v>
      </c>
      <c r="AR129" s="24" t="s">
        <v>90</v>
      </c>
      <c r="AT129" s="24" t="s">
        <v>300</v>
      </c>
      <c r="AU129" s="24" t="s">
        <v>78</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90</v>
      </c>
      <c r="BM129" s="24" t="s">
        <v>3107</v>
      </c>
    </row>
    <row r="130" s="1" customFormat="1" ht="25.5" customHeight="1">
      <c r="B130" s="46"/>
      <c r="C130" s="237" t="s">
        <v>366</v>
      </c>
      <c r="D130" s="237" t="s">
        <v>300</v>
      </c>
      <c r="E130" s="238" t="s">
        <v>3108</v>
      </c>
      <c r="F130" s="239" t="s">
        <v>3109</v>
      </c>
      <c r="G130" s="240" t="s">
        <v>1954</v>
      </c>
      <c r="H130" s="241">
        <v>19.646000000000001</v>
      </c>
      <c r="I130" s="242"/>
      <c r="J130" s="243">
        <f>ROUND(I130*H130,2)</f>
        <v>0</v>
      </c>
      <c r="K130" s="239" t="s">
        <v>1656</v>
      </c>
      <c r="L130" s="72"/>
      <c r="M130" s="244" t="s">
        <v>21</v>
      </c>
      <c r="N130" s="245" t="s">
        <v>41</v>
      </c>
      <c r="O130" s="47"/>
      <c r="P130" s="246">
        <f>O130*H130</f>
        <v>0</v>
      </c>
      <c r="Q130" s="246">
        <v>0.069169999999999995</v>
      </c>
      <c r="R130" s="246">
        <f>Q130*H130</f>
        <v>1.3589138199999999</v>
      </c>
      <c r="S130" s="246">
        <v>0</v>
      </c>
      <c r="T130" s="247">
        <f>S130*H130</f>
        <v>0</v>
      </c>
      <c r="AR130" s="24" t="s">
        <v>90</v>
      </c>
      <c r="AT130" s="24" t="s">
        <v>300</v>
      </c>
      <c r="AU130" s="24" t="s">
        <v>78</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90</v>
      </c>
      <c r="BM130" s="24" t="s">
        <v>3110</v>
      </c>
    </row>
    <row r="131" s="1" customFormat="1" ht="25.5" customHeight="1">
      <c r="B131" s="46"/>
      <c r="C131" s="237" t="s">
        <v>374</v>
      </c>
      <c r="D131" s="237" t="s">
        <v>300</v>
      </c>
      <c r="E131" s="238" t="s">
        <v>3111</v>
      </c>
      <c r="F131" s="239" t="s">
        <v>3112</v>
      </c>
      <c r="G131" s="240" t="s">
        <v>1954</v>
      </c>
      <c r="H131" s="241">
        <v>61.119</v>
      </c>
      <c r="I131" s="242"/>
      <c r="J131" s="243">
        <f>ROUND(I131*H131,2)</f>
        <v>0</v>
      </c>
      <c r="K131" s="239" t="s">
        <v>1656</v>
      </c>
      <c r="L131" s="72"/>
      <c r="M131" s="244" t="s">
        <v>21</v>
      </c>
      <c r="N131" s="245" t="s">
        <v>41</v>
      </c>
      <c r="O131" s="47"/>
      <c r="P131" s="246">
        <f>O131*H131</f>
        <v>0</v>
      </c>
      <c r="Q131" s="246">
        <v>0.10325</v>
      </c>
      <c r="R131" s="246">
        <f>Q131*H131</f>
        <v>6.3105367499999998</v>
      </c>
      <c r="S131" s="246">
        <v>0</v>
      </c>
      <c r="T131" s="247">
        <f>S131*H131</f>
        <v>0</v>
      </c>
      <c r="AR131" s="24" t="s">
        <v>90</v>
      </c>
      <c r="AT131" s="24" t="s">
        <v>300</v>
      </c>
      <c r="AU131" s="24" t="s">
        <v>78</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90</v>
      </c>
      <c r="BM131" s="24" t="s">
        <v>3113</v>
      </c>
    </row>
    <row r="132" s="1" customFormat="1" ht="25.5" customHeight="1">
      <c r="B132" s="46"/>
      <c r="C132" s="237" t="s">
        <v>10</v>
      </c>
      <c r="D132" s="237" t="s">
        <v>300</v>
      </c>
      <c r="E132" s="238" t="s">
        <v>3114</v>
      </c>
      <c r="F132" s="239" t="s">
        <v>3115</v>
      </c>
      <c r="G132" s="240" t="s">
        <v>1954</v>
      </c>
      <c r="H132" s="241">
        <v>1.51</v>
      </c>
      <c r="I132" s="242"/>
      <c r="J132" s="243">
        <f>ROUND(I132*H132,2)</f>
        <v>0</v>
      </c>
      <c r="K132" s="239" t="s">
        <v>1656</v>
      </c>
      <c r="L132" s="72"/>
      <c r="M132" s="244" t="s">
        <v>21</v>
      </c>
      <c r="N132" s="245" t="s">
        <v>41</v>
      </c>
      <c r="O132" s="47"/>
      <c r="P132" s="246">
        <f>O132*H132</f>
        <v>0</v>
      </c>
      <c r="Q132" s="246">
        <v>0.17818000000000001</v>
      </c>
      <c r="R132" s="246">
        <f>Q132*H132</f>
        <v>0.26905180000000001</v>
      </c>
      <c r="S132" s="246">
        <v>0</v>
      </c>
      <c r="T132" s="247">
        <f>S132*H132</f>
        <v>0</v>
      </c>
      <c r="AR132" s="24" t="s">
        <v>90</v>
      </c>
      <c r="AT132" s="24" t="s">
        <v>300</v>
      </c>
      <c r="AU132" s="24" t="s">
        <v>78</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90</v>
      </c>
      <c r="BM132" s="24" t="s">
        <v>3116</v>
      </c>
    </row>
    <row r="133" s="1" customFormat="1" ht="25.5" customHeight="1">
      <c r="B133" s="46"/>
      <c r="C133" s="237" t="s">
        <v>381</v>
      </c>
      <c r="D133" s="237" t="s">
        <v>300</v>
      </c>
      <c r="E133" s="238" t="s">
        <v>3114</v>
      </c>
      <c r="F133" s="239" t="s">
        <v>3115</v>
      </c>
      <c r="G133" s="240" t="s">
        <v>1954</v>
      </c>
      <c r="H133" s="241">
        <v>1.1200000000000001</v>
      </c>
      <c r="I133" s="242"/>
      <c r="J133" s="243">
        <f>ROUND(I133*H133,2)</f>
        <v>0</v>
      </c>
      <c r="K133" s="239" t="s">
        <v>1656</v>
      </c>
      <c r="L133" s="72"/>
      <c r="M133" s="244" t="s">
        <v>21</v>
      </c>
      <c r="N133" s="245" t="s">
        <v>41</v>
      </c>
      <c r="O133" s="47"/>
      <c r="P133" s="246">
        <f>O133*H133</f>
        <v>0</v>
      </c>
      <c r="Q133" s="246">
        <v>0.17818000000000001</v>
      </c>
      <c r="R133" s="246">
        <f>Q133*H133</f>
        <v>0.19956160000000003</v>
      </c>
      <c r="S133" s="246">
        <v>0</v>
      </c>
      <c r="T133" s="247">
        <f>S133*H133</f>
        <v>0</v>
      </c>
      <c r="AR133" s="24" t="s">
        <v>90</v>
      </c>
      <c r="AT133" s="24" t="s">
        <v>300</v>
      </c>
      <c r="AU133" s="24" t="s">
        <v>78</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90</v>
      </c>
      <c r="BM133" s="24" t="s">
        <v>3117</v>
      </c>
    </row>
    <row r="134" s="11" customFormat="1" ht="29.88" customHeight="1">
      <c r="B134" s="221"/>
      <c r="C134" s="222"/>
      <c r="D134" s="223" t="s">
        <v>69</v>
      </c>
      <c r="E134" s="235" t="s">
        <v>90</v>
      </c>
      <c r="F134" s="235" t="s">
        <v>3118</v>
      </c>
      <c r="G134" s="222"/>
      <c r="H134" s="222"/>
      <c r="I134" s="225"/>
      <c r="J134" s="236">
        <f>BK134</f>
        <v>0</v>
      </c>
      <c r="K134" s="222"/>
      <c r="L134" s="227"/>
      <c r="M134" s="228"/>
      <c r="N134" s="229"/>
      <c r="O134" s="229"/>
      <c r="P134" s="230">
        <f>SUM(P135:P137)</f>
        <v>0</v>
      </c>
      <c r="Q134" s="229"/>
      <c r="R134" s="230">
        <f>SUM(R135:R137)</f>
        <v>0.64604000000000006</v>
      </c>
      <c r="S134" s="229"/>
      <c r="T134" s="231">
        <f>SUM(T135:T137)</f>
        <v>0</v>
      </c>
      <c r="AR134" s="232" t="s">
        <v>16</v>
      </c>
      <c r="AT134" s="233" t="s">
        <v>69</v>
      </c>
      <c r="AU134" s="233" t="s">
        <v>16</v>
      </c>
      <c r="AY134" s="232" t="s">
        <v>298</v>
      </c>
      <c r="BK134" s="234">
        <f>SUM(BK135:BK137)</f>
        <v>0</v>
      </c>
    </row>
    <row r="135" s="1" customFormat="1" ht="25.5" customHeight="1">
      <c r="B135" s="46"/>
      <c r="C135" s="237" t="s">
        <v>385</v>
      </c>
      <c r="D135" s="237" t="s">
        <v>300</v>
      </c>
      <c r="E135" s="238" t="s">
        <v>3119</v>
      </c>
      <c r="F135" s="239" t="s">
        <v>3120</v>
      </c>
      <c r="G135" s="240" t="s">
        <v>341</v>
      </c>
      <c r="H135" s="241">
        <v>6</v>
      </c>
      <c r="I135" s="242"/>
      <c r="J135" s="243">
        <f>ROUND(I135*H135,2)</f>
        <v>0</v>
      </c>
      <c r="K135" s="239" t="s">
        <v>1656</v>
      </c>
      <c r="L135" s="72"/>
      <c r="M135" s="244" t="s">
        <v>21</v>
      </c>
      <c r="N135" s="245" t="s">
        <v>41</v>
      </c>
      <c r="O135" s="47"/>
      <c r="P135" s="246">
        <f>O135*H135</f>
        <v>0</v>
      </c>
      <c r="Q135" s="246">
        <v>0.022780000000000002</v>
      </c>
      <c r="R135" s="246">
        <f>Q135*H135</f>
        <v>0.13668000000000002</v>
      </c>
      <c r="S135" s="246">
        <v>0</v>
      </c>
      <c r="T135" s="247">
        <f>S135*H135</f>
        <v>0</v>
      </c>
      <c r="AR135" s="24" t="s">
        <v>90</v>
      </c>
      <c r="AT135" s="24" t="s">
        <v>300</v>
      </c>
      <c r="AU135" s="24" t="s">
        <v>78</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90</v>
      </c>
      <c r="BM135" s="24" t="s">
        <v>3121</v>
      </c>
    </row>
    <row r="136" s="1" customFormat="1" ht="25.5" customHeight="1">
      <c r="B136" s="46"/>
      <c r="C136" s="237" t="s">
        <v>389</v>
      </c>
      <c r="D136" s="237" t="s">
        <v>300</v>
      </c>
      <c r="E136" s="238" t="s">
        <v>3119</v>
      </c>
      <c r="F136" s="239" t="s">
        <v>3120</v>
      </c>
      <c r="G136" s="240" t="s">
        <v>341</v>
      </c>
      <c r="H136" s="241">
        <v>12</v>
      </c>
      <c r="I136" s="242"/>
      <c r="J136" s="243">
        <f>ROUND(I136*H136,2)</f>
        <v>0</v>
      </c>
      <c r="K136" s="239" t="s">
        <v>1656</v>
      </c>
      <c r="L136" s="72"/>
      <c r="M136" s="244" t="s">
        <v>21</v>
      </c>
      <c r="N136" s="245" t="s">
        <v>41</v>
      </c>
      <c r="O136" s="47"/>
      <c r="P136" s="246">
        <f>O136*H136</f>
        <v>0</v>
      </c>
      <c r="Q136" s="246">
        <v>0.022780000000000002</v>
      </c>
      <c r="R136" s="246">
        <f>Q136*H136</f>
        <v>0.27336000000000005</v>
      </c>
      <c r="S136" s="246">
        <v>0</v>
      </c>
      <c r="T136" s="247">
        <f>S136*H136</f>
        <v>0</v>
      </c>
      <c r="AR136" s="24" t="s">
        <v>90</v>
      </c>
      <c r="AT136" s="24" t="s">
        <v>300</v>
      </c>
      <c r="AU136" s="24" t="s">
        <v>78</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90</v>
      </c>
      <c r="BM136" s="24" t="s">
        <v>3122</v>
      </c>
    </row>
    <row r="137" s="1" customFormat="1" ht="25.5" customHeight="1">
      <c r="B137" s="46"/>
      <c r="C137" s="237" t="s">
        <v>393</v>
      </c>
      <c r="D137" s="237" t="s">
        <v>300</v>
      </c>
      <c r="E137" s="238" t="s">
        <v>3123</v>
      </c>
      <c r="F137" s="239" t="s">
        <v>3124</v>
      </c>
      <c r="G137" s="240" t="s">
        <v>341</v>
      </c>
      <c r="H137" s="241">
        <v>4</v>
      </c>
      <c r="I137" s="242"/>
      <c r="J137" s="243">
        <f>ROUND(I137*H137,2)</f>
        <v>0</v>
      </c>
      <c r="K137" s="239" t="s">
        <v>1656</v>
      </c>
      <c r="L137" s="72"/>
      <c r="M137" s="244" t="s">
        <v>21</v>
      </c>
      <c r="N137" s="245" t="s">
        <v>41</v>
      </c>
      <c r="O137" s="47"/>
      <c r="P137" s="246">
        <f>O137*H137</f>
        <v>0</v>
      </c>
      <c r="Q137" s="246">
        <v>0.058999999999999997</v>
      </c>
      <c r="R137" s="246">
        <f>Q137*H137</f>
        <v>0.23599999999999999</v>
      </c>
      <c r="S137" s="246">
        <v>0</v>
      </c>
      <c r="T137" s="247">
        <f>S137*H137</f>
        <v>0</v>
      </c>
      <c r="AR137" s="24" t="s">
        <v>90</v>
      </c>
      <c r="AT137" s="24" t="s">
        <v>300</v>
      </c>
      <c r="AU137" s="24" t="s">
        <v>78</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90</v>
      </c>
      <c r="BM137" s="24" t="s">
        <v>3125</v>
      </c>
    </row>
    <row r="138" s="11" customFormat="1" ht="29.88" customHeight="1">
      <c r="B138" s="221"/>
      <c r="C138" s="222"/>
      <c r="D138" s="223" t="s">
        <v>69</v>
      </c>
      <c r="E138" s="235" t="s">
        <v>332</v>
      </c>
      <c r="F138" s="235" t="s">
        <v>2339</v>
      </c>
      <c r="G138" s="222"/>
      <c r="H138" s="222"/>
      <c r="I138" s="225"/>
      <c r="J138" s="236">
        <f>BK138</f>
        <v>0</v>
      </c>
      <c r="K138" s="222"/>
      <c r="L138" s="227"/>
      <c r="M138" s="228"/>
      <c r="N138" s="229"/>
      <c r="O138" s="229"/>
      <c r="P138" s="230">
        <f>SUM(P139:P171)</f>
        <v>0</v>
      </c>
      <c r="Q138" s="229"/>
      <c r="R138" s="230">
        <f>SUM(R139:R171)</f>
        <v>88.355807440000007</v>
      </c>
      <c r="S138" s="229"/>
      <c r="T138" s="231">
        <f>SUM(T139:T171)</f>
        <v>0</v>
      </c>
      <c r="AR138" s="232" t="s">
        <v>16</v>
      </c>
      <c r="AT138" s="233" t="s">
        <v>69</v>
      </c>
      <c r="AU138" s="233" t="s">
        <v>16</v>
      </c>
      <c r="AY138" s="232" t="s">
        <v>298</v>
      </c>
      <c r="BK138" s="234">
        <f>SUM(BK139:BK171)</f>
        <v>0</v>
      </c>
    </row>
    <row r="139" s="1" customFormat="1" ht="16.5" customHeight="1">
      <c r="B139" s="46"/>
      <c r="C139" s="237" t="s">
        <v>460</v>
      </c>
      <c r="D139" s="237" t="s">
        <v>300</v>
      </c>
      <c r="E139" s="238" t="s">
        <v>3126</v>
      </c>
      <c r="F139" s="239" t="s">
        <v>3127</v>
      </c>
      <c r="G139" s="240" t="s">
        <v>1954</v>
      </c>
      <c r="H139" s="241">
        <v>160.42500000000001</v>
      </c>
      <c r="I139" s="242"/>
      <c r="J139" s="243">
        <f>ROUND(I139*H139,2)</f>
        <v>0</v>
      </c>
      <c r="K139" s="239" t="s">
        <v>1656</v>
      </c>
      <c r="L139" s="72"/>
      <c r="M139" s="244" t="s">
        <v>21</v>
      </c>
      <c r="N139" s="245" t="s">
        <v>41</v>
      </c>
      <c r="O139" s="47"/>
      <c r="P139" s="246">
        <f>O139*H139</f>
        <v>0</v>
      </c>
      <c r="Q139" s="246">
        <v>0.0070400000000000003</v>
      </c>
      <c r="R139" s="246">
        <f>Q139*H139</f>
        <v>1.1293920000000002</v>
      </c>
      <c r="S139" s="246">
        <v>0</v>
      </c>
      <c r="T139" s="247">
        <f>S139*H139</f>
        <v>0</v>
      </c>
      <c r="AR139" s="24" t="s">
        <v>90</v>
      </c>
      <c r="AT139" s="24" t="s">
        <v>300</v>
      </c>
      <c r="AU139" s="24" t="s">
        <v>78</v>
      </c>
      <c r="AY139" s="24" t="s">
        <v>298</v>
      </c>
      <c r="BE139" s="248">
        <f>IF(N139="základní",J139,0)</f>
        <v>0</v>
      </c>
      <c r="BF139" s="248">
        <f>IF(N139="snížená",J139,0)</f>
        <v>0</v>
      </c>
      <c r="BG139" s="248">
        <f>IF(N139="zákl. přenesená",J139,0)</f>
        <v>0</v>
      </c>
      <c r="BH139" s="248">
        <f>IF(N139="sníž. přenesená",J139,0)</f>
        <v>0</v>
      </c>
      <c r="BI139" s="248">
        <f>IF(N139="nulová",J139,0)</f>
        <v>0</v>
      </c>
      <c r="BJ139" s="24" t="s">
        <v>16</v>
      </c>
      <c r="BK139" s="248">
        <f>ROUND(I139*H139,2)</f>
        <v>0</v>
      </c>
      <c r="BL139" s="24" t="s">
        <v>90</v>
      </c>
      <c r="BM139" s="24" t="s">
        <v>3128</v>
      </c>
    </row>
    <row r="140" s="1" customFormat="1" ht="25.5" customHeight="1">
      <c r="B140" s="46"/>
      <c r="C140" s="237" t="s">
        <v>9</v>
      </c>
      <c r="D140" s="237" t="s">
        <v>300</v>
      </c>
      <c r="E140" s="238" t="s">
        <v>3129</v>
      </c>
      <c r="F140" s="239" t="s">
        <v>3130</v>
      </c>
      <c r="G140" s="240" t="s">
        <v>1954</v>
      </c>
      <c r="H140" s="241">
        <v>45.100000000000001</v>
      </c>
      <c r="I140" s="242"/>
      <c r="J140" s="243">
        <f>ROUND(I140*H140,2)</f>
        <v>0</v>
      </c>
      <c r="K140" s="239" t="s">
        <v>1656</v>
      </c>
      <c r="L140" s="72"/>
      <c r="M140" s="244" t="s">
        <v>21</v>
      </c>
      <c r="N140" s="245" t="s">
        <v>41</v>
      </c>
      <c r="O140" s="47"/>
      <c r="P140" s="246">
        <f>O140*H140</f>
        <v>0</v>
      </c>
      <c r="Q140" s="246">
        <v>0.0043800000000000002</v>
      </c>
      <c r="R140" s="246">
        <f>Q140*H140</f>
        <v>0.19753800000000002</v>
      </c>
      <c r="S140" s="246">
        <v>0</v>
      </c>
      <c r="T140" s="247">
        <f>S140*H140</f>
        <v>0</v>
      </c>
      <c r="AR140" s="24" t="s">
        <v>90</v>
      </c>
      <c r="AT140" s="24" t="s">
        <v>300</v>
      </c>
      <c r="AU140" s="24" t="s">
        <v>78</v>
      </c>
      <c r="AY140" s="24" t="s">
        <v>298</v>
      </c>
      <c r="BE140" s="248">
        <f>IF(N140="základní",J140,0)</f>
        <v>0</v>
      </c>
      <c r="BF140" s="248">
        <f>IF(N140="snížená",J140,0)</f>
        <v>0</v>
      </c>
      <c r="BG140" s="248">
        <f>IF(N140="zákl. přenesená",J140,0)</f>
        <v>0</v>
      </c>
      <c r="BH140" s="248">
        <f>IF(N140="sníž. přenesená",J140,0)</f>
        <v>0</v>
      </c>
      <c r="BI140" s="248">
        <f>IF(N140="nulová",J140,0)</f>
        <v>0</v>
      </c>
      <c r="BJ140" s="24" t="s">
        <v>16</v>
      </c>
      <c r="BK140" s="248">
        <f>ROUND(I140*H140,2)</f>
        <v>0</v>
      </c>
      <c r="BL140" s="24" t="s">
        <v>90</v>
      </c>
      <c r="BM140" s="24" t="s">
        <v>3131</v>
      </c>
    </row>
    <row r="141" s="1" customFormat="1" ht="25.5" customHeight="1">
      <c r="B141" s="46"/>
      <c r="C141" s="237" t="s">
        <v>467</v>
      </c>
      <c r="D141" s="237" t="s">
        <v>300</v>
      </c>
      <c r="E141" s="238" t="s">
        <v>3132</v>
      </c>
      <c r="F141" s="239" t="s">
        <v>3133</v>
      </c>
      <c r="G141" s="240" t="s">
        <v>1954</v>
      </c>
      <c r="H141" s="241">
        <v>45.100000000000001</v>
      </c>
      <c r="I141" s="242"/>
      <c r="J141" s="243">
        <f>ROUND(I141*H141,2)</f>
        <v>0</v>
      </c>
      <c r="K141" s="239" t="s">
        <v>1656</v>
      </c>
      <c r="L141" s="72"/>
      <c r="M141" s="244" t="s">
        <v>21</v>
      </c>
      <c r="N141" s="245" t="s">
        <v>41</v>
      </c>
      <c r="O141" s="47"/>
      <c r="P141" s="246">
        <f>O141*H141</f>
        <v>0</v>
      </c>
      <c r="Q141" s="246">
        <v>0.0030000000000000001</v>
      </c>
      <c r="R141" s="246">
        <f>Q141*H141</f>
        <v>0.1353</v>
      </c>
      <c r="S141" s="246">
        <v>0</v>
      </c>
      <c r="T141" s="247">
        <f>S141*H141</f>
        <v>0</v>
      </c>
      <c r="AR141" s="24" t="s">
        <v>90</v>
      </c>
      <c r="AT141" s="24" t="s">
        <v>300</v>
      </c>
      <c r="AU141" s="24" t="s">
        <v>78</v>
      </c>
      <c r="AY141" s="24" t="s">
        <v>298</v>
      </c>
      <c r="BE141" s="248">
        <f>IF(N141="základní",J141,0)</f>
        <v>0</v>
      </c>
      <c r="BF141" s="248">
        <f>IF(N141="snížená",J141,0)</f>
        <v>0</v>
      </c>
      <c r="BG141" s="248">
        <f>IF(N141="zákl. přenesená",J141,0)</f>
        <v>0</v>
      </c>
      <c r="BH141" s="248">
        <f>IF(N141="sníž. přenesená",J141,0)</f>
        <v>0</v>
      </c>
      <c r="BI141" s="248">
        <f>IF(N141="nulová",J141,0)</f>
        <v>0</v>
      </c>
      <c r="BJ141" s="24" t="s">
        <v>16</v>
      </c>
      <c r="BK141" s="248">
        <f>ROUND(I141*H141,2)</f>
        <v>0</v>
      </c>
      <c r="BL141" s="24" t="s">
        <v>90</v>
      </c>
      <c r="BM141" s="24" t="s">
        <v>3134</v>
      </c>
    </row>
    <row r="142" s="1" customFormat="1" ht="25.5" customHeight="1">
      <c r="B142" s="46"/>
      <c r="C142" s="237" t="s">
        <v>471</v>
      </c>
      <c r="D142" s="237" t="s">
        <v>300</v>
      </c>
      <c r="E142" s="238" t="s">
        <v>3135</v>
      </c>
      <c r="F142" s="239" t="s">
        <v>3136</v>
      </c>
      <c r="G142" s="240" t="s">
        <v>1954</v>
      </c>
      <c r="H142" s="241">
        <v>618.59000000000003</v>
      </c>
      <c r="I142" s="242"/>
      <c r="J142" s="243">
        <f>ROUND(I142*H142,2)</f>
        <v>0</v>
      </c>
      <c r="K142" s="239" t="s">
        <v>1656</v>
      </c>
      <c r="L142" s="72"/>
      <c r="M142" s="244" t="s">
        <v>21</v>
      </c>
      <c r="N142" s="245" t="s">
        <v>41</v>
      </c>
      <c r="O142" s="47"/>
      <c r="P142" s="246">
        <f>O142*H142</f>
        <v>0</v>
      </c>
      <c r="Q142" s="246">
        <v>0.00025999999999999998</v>
      </c>
      <c r="R142" s="246">
        <f>Q142*H142</f>
        <v>0.16083339999999999</v>
      </c>
      <c r="S142" s="246">
        <v>0</v>
      </c>
      <c r="T142" s="247">
        <f>S142*H142</f>
        <v>0</v>
      </c>
      <c r="AR142" s="24" t="s">
        <v>90</v>
      </c>
      <c r="AT142" s="24" t="s">
        <v>300</v>
      </c>
      <c r="AU142" s="24" t="s">
        <v>78</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90</v>
      </c>
      <c r="BM142" s="24" t="s">
        <v>3137</v>
      </c>
    </row>
    <row r="143" s="1" customFormat="1" ht="16.5" customHeight="1">
      <c r="B143" s="46"/>
      <c r="C143" s="237" t="s">
        <v>475</v>
      </c>
      <c r="D143" s="237" t="s">
        <v>300</v>
      </c>
      <c r="E143" s="238" t="s">
        <v>3138</v>
      </c>
      <c r="F143" s="239" t="s">
        <v>3139</v>
      </c>
      <c r="G143" s="240" t="s">
        <v>1954</v>
      </c>
      <c r="H143" s="241">
        <v>2.8500000000000001</v>
      </c>
      <c r="I143" s="242"/>
      <c r="J143" s="243">
        <f>ROUND(I143*H143,2)</f>
        <v>0</v>
      </c>
      <c r="K143" s="239" t="s">
        <v>1656</v>
      </c>
      <c r="L143" s="72"/>
      <c r="M143" s="244" t="s">
        <v>21</v>
      </c>
      <c r="N143" s="245" t="s">
        <v>41</v>
      </c>
      <c r="O143" s="47"/>
      <c r="P143" s="246">
        <f>O143*H143</f>
        <v>0</v>
      </c>
      <c r="Q143" s="246">
        <v>0.040000000000000001</v>
      </c>
      <c r="R143" s="246">
        <f>Q143*H143</f>
        <v>0.114</v>
      </c>
      <c r="S143" s="246">
        <v>0</v>
      </c>
      <c r="T143" s="247">
        <f>S143*H143</f>
        <v>0</v>
      </c>
      <c r="AR143" s="24" t="s">
        <v>90</v>
      </c>
      <c r="AT143" s="24" t="s">
        <v>300</v>
      </c>
      <c r="AU143" s="24" t="s">
        <v>78</v>
      </c>
      <c r="AY143" s="24" t="s">
        <v>298</v>
      </c>
      <c r="BE143" s="248">
        <f>IF(N143="základní",J143,0)</f>
        <v>0</v>
      </c>
      <c r="BF143" s="248">
        <f>IF(N143="snížená",J143,0)</f>
        <v>0</v>
      </c>
      <c r="BG143" s="248">
        <f>IF(N143="zákl. přenesená",J143,0)</f>
        <v>0</v>
      </c>
      <c r="BH143" s="248">
        <f>IF(N143="sníž. přenesená",J143,0)</f>
        <v>0</v>
      </c>
      <c r="BI143" s="248">
        <f>IF(N143="nulová",J143,0)</f>
        <v>0</v>
      </c>
      <c r="BJ143" s="24" t="s">
        <v>16</v>
      </c>
      <c r="BK143" s="248">
        <f>ROUND(I143*H143,2)</f>
        <v>0</v>
      </c>
      <c r="BL143" s="24" t="s">
        <v>90</v>
      </c>
      <c r="BM143" s="24" t="s">
        <v>3140</v>
      </c>
    </row>
    <row r="144" s="1" customFormat="1" ht="25.5" customHeight="1">
      <c r="B144" s="46"/>
      <c r="C144" s="237" t="s">
        <v>479</v>
      </c>
      <c r="D144" s="237" t="s">
        <v>300</v>
      </c>
      <c r="E144" s="238" t="s">
        <v>3141</v>
      </c>
      <c r="F144" s="239" t="s">
        <v>3142</v>
      </c>
      <c r="G144" s="240" t="s">
        <v>1954</v>
      </c>
      <c r="H144" s="241">
        <v>185.02600000000001</v>
      </c>
      <c r="I144" s="242"/>
      <c r="J144" s="243">
        <f>ROUND(I144*H144,2)</f>
        <v>0</v>
      </c>
      <c r="K144" s="239" t="s">
        <v>1656</v>
      </c>
      <c r="L144" s="72"/>
      <c r="M144" s="244" t="s">
        <v>21</v>
      </c>
      <c r="N144" s="245" t="s">
        <v>41</v>
      </c>
      <c r="O144" s="47"/>
      <c r="P144" s="246">
        <f>O144*H144</f>
        <v>0</v>
      </c>
      <c r="Q144" s="246">
        <v>0.0043800000000000002</v>
      </c>
      <c r="R144" s="246">
        <f>Q144*H144</f>
        <v>0.81041388000000003</v>
      </c>
      <c r="S144" s="246">
        <v>0</v>
      </c>
      <c r="T144" s="247">
        <f>S144*H144</f>
        <v>0</v>
      </c>
      <c r="AR144" s="24" t="s">
        <v>90</v>
      </c>
      <c r="AT144" s="24" t="s">
        <v>300</v>
      </c>
      <c r="AU144" s="24" t="s">
        <v>78</v>
      </c>
      <c r="AY144" s="24" t="s">
        <v>298</v>
      </c>
      <c r="BE144" s="248">
        <f>IF(N144="základní",J144,0)</f>
        <v>0</v>
      </c>
      <c r="BF144" s="248">
        <f>IF(N144="snížená",J144,0)</f>
        <v>0</v>
      </c>
      <c r="BG144" s="248">
        <f>IF(N144="zákl. přenesená",J144,0)</f>
        <v>0</v>
      </c>
      <c r="BH144" s="248">
        <f>IF(N144="sníž. přenesená",J144,0)</f>
        <v>0</v>
      </c>
      <c r="BI144" s="248">
        <f>IF(N144="nulová",J144,0)</f>
        <v>0</v>
      </c>
      <c r="BJ144" s="24" t="s">
        <v>16</v>
      </c>
      <c r="BK144" s="248">
        <f>ROUND(I144*H144,2)</f>
        <v>0</v>
      </c>
      <c r="BL144" s="24" t="s">
        <v>90</v>
      </c>
      <c r="BM144" s="24" t="s">
        <v>3143</v>
      </c>
    </row>
    <row r="145" s="1" customFormat="1" ht="16.5" customHeight="1">
      <c r="B145" s="46"/>
      <c r="C145" s="237" t="s">
        <v>483</v>
      </c>
      <c r="D145" s="237" t="s">
        <v>300</v>
      </c>
      <c r="E145" s="238" t="s">
        <v>3144</v>
      </c>
      <c r="F145" s="239" t="s">
        <v>3145</v>
      </c>
      <c r="G145" s="240" t="s">
        <v>1954</v>
      </c>
      <c r="H145" s="241">
        <v>625.05100000000004</v>
      </c>
      <c r="I145" s="242"/>
      <c r="J145" s="243">
        <f>ROUND(I145*H145,2)</f>
        <v>0</v>
      </c>
      <c r="K145" s="239" t="s">
        <v>1656</v>
      </c>
      <c r="L145" s="72"/>
      <c r="M145" s="244" t="s">
        <v>21</v>
      </c>
      <c r="N145" s="245" t="s">
        <v>41</v>
      </c>
      <c r="O145" s="47"/>
      <c r="P145" s="246">
        <f>O145*H145</f>
        <v>0</v>
      </c>
      <c r="Q145" s="246">
        <v>0.0030000000000000001</v>
      </c>
      <c r="R145" s="246">
        <f>Q145*H145</f>
        <v>1.8751530000000001</v>
      </c>
      <c r="S145" s="246">
        <v>0</v>
      </c>
      <c r="T145" s="247">
        <f>S145*H145</f>
        <v>0</v>
      </c>
      <c r="AR145" s="24" t="s">
        <v>90</v>
      </c>
      <c r="AT145" s="24" t="s">
        <v>300</v>
      </c>
      <c r="AU145" s="24" t="s">
        <v>78</v>
      </c>
      <c r="AY145" s="24" t="s">
        <v>298</v>
      </c>
      <c r="BE145" s="248">
        <f>IF(N145="základní",J145,0)</f>
        <v>0</v>
      </c>
      <c r="BF145" s="248">
        <f>IF(N145="snížená",J145,0)</f>
        <v>0</v>
      </c>
      <c r="BG145" s="248">
        <f>IF(N145="zákl. přenesená",J145,0)</f>
        <v>0</v>
      </c>
      <c r="BH145" s="248">
        <f>IF(N145="sníž. přenesená",J145,0)</f>
        <v>0</v>
      </c>
      <c r="BI145" s="248">
        <f>IF(N145="nulová",J145,0)</f>
        <v>0</v>
      </c>
      <c r="BJ145" s="24" t="s">
        <v>16</v>
      </c>
      <c r="BK145" s="248">
        <f>ROUND(I145*H145,2)</f>
        <v>0</v>
      </c>
      <c r="BL145" s="24" t="s">
        <v>90</v>
      </c>
      <c r="BM145" s="24" t="s">
        <v>3146</v>
      </c>
    </row>
    <row r="146" s="1" customFormat="1" ht="25.5" customHeight="1">
      <c r="B146" s="46"/>
      <c r="C146" s="237" t="s">
        <v>487</v>
      </c>
      <c r="D146" s="237" t="s">
        <v>300</v>
      </c>
      <c r="E146" s="238" t="s">
        <v>3147</v>
      </c>
      <c r="F146" s="239" t="s">
        <v>3148</v>
      </c>
      <c r="G146" s="240" t="s">
        <v>1954</v>
      </c>
      <c r="H146" s="241">
        <v>447.44299999999998</v>
      </c>
      <c r="I146" s="242"/>
      <c r="J146" s="243">
        <f>ROUND(I146*H146,2)</f>
        <v>0</v>
      </c>
      <c r="K146" s="239" t="s">
        <v>1656</v>
      </c>
      <c r="L146" s="72"/>
      <c r="M146" s="244" t="s">
        <v>21</v>
      </c>
      <c r="N146" s="245" t="s">
        <v>41</v>
      </c>
      <c r="O146" s="47"/>
      <c r="P146" s="246">
        <f>O146*H146</f>
        <v>0</v>
      </c>
      <c r="Q146" s="246">
        <v>0.015400000000000001</v>
      </c>
      <c r="R146" s="246">
        <f>Q146*H146</f>
        <v>6.8906222000000001</v>
      </c>
      <c r="S146" s="246">
        <v>0</v>
      </c>
      <c r="T146" s="247">
        <f>S146*H146</f>
        <v>0</v>
      </c>
      <c r="AR146" s="24" t="s">
        <v>90</v>
      </c>
      <c r="AT146" s="24" t="s">
        <v>300</v>
      </c>
      <c r="AU146" s="24" t="s">
        <v>78</v>
      </c>
      <c r="AY146" s="24" t="s">
        <v>298</v>
      </c>
      <c r="BE146" s="248">
        <f>IF(N146="základní",J146,0)</f>
        <v>0</v>
      </c>
      <c r="BF146" s="248">
        <f>IF(N146="snížená",J146,0)</f>
        <v>0</v>
      </c>
      <c r="BG146" s="248">
        <f>IF(N146="zákl. přenesená",J146,0)</f>
        <v>0</v>
      </c>
      <c r="BH146" s="248">
        <f>IF(N146="sníž. přenesená",J146,0)</f>
        <v>0</v>
      </c>
      <c r="BI146" s="248">
        <f>IF(N146="nulová",J146,0)</f>
        <v>0</v>
      </c>
      <c r="BJ146" s="24" t="s">
        <v>16</v>
      </c>
      <c r="BK146" s="248">
        <f>ROUND(I146*H146,2)</f>
        <v>0</v>
      </c>
      <c r="BL146" s="24" t="s">
        <v>90</v>
      </c>
      <c r="BM146" s="24" t="s">
        <v>3149</v>
      </c>
    </row>
    <row r="147" s="1" customFormat="1" ht="25.5" customHeight="1">
      <c r="B147" s="46"/>
      <c r="C147" s="237" t="s">
        <v>491</v>
      </c>
      <c r="D147" s="237" t="s">
        <v>300</v>
      </c>
      <c r="E147" s="238" t="s">
        <v>3147</v>
      </c>
      <c r="F147" s="239" t="s">
        <v>3148</v>
      </c>
      <c r="G147" s="240" t="s">
        <v>1954</v>
      </c>
      <c r="H147" s="241">
        <v>6.4610000000000003</v>
      </c>
      <c r="I147" s="242"/>
      <c r="J147" s="243">
        <f>ROUND(I147*H147,2)</f>
        <v>0</v>
      </c>
      <c r="K147" s="239" t="s">
        <v>1656</v>
      </c>
      <c r="L147" s="72"/>
      <c r="M147" s="244" t="s">
        <v>21</v>
      </c>
      <c r="N147" s="245" t="s">
        <v>41</v>
      </c>
      <c r="O147" s="47"/>
      <c r="P147" s="246">
        <f>O147*H147</f>
        <v>0</v>
      </c>
      <c r="Q147" s="246">
        <v>0.015400000000000001</v>
      </c>
      <c r="R147" s="246">
        <f>Q147*H147</f>
        <v>0.099499400000000002</v>
      </c>
      <c r="S147" s="246">
        <v>0</v>
      </c>
      <c r="T147" s="247">
        <f>S147*H147</f>
        <v>0</v>
      </c>
      <c r="AR147" s="24" t="s">
        <v>90</v>
      </c>
      <c r="AT147" s="24" t="s">
        <v>300</v>
      </c>
      <c r="AU147" s="24" t="s">
        <v>78</v>
      </c>
      <c r="AY147" s="24" t="s">
        <v>298</v>
      </c>
      <c r="BE147" s="248">
        <f>IF(N147="základní",J147,0)</f>
        <v>0</v>
      </c>
      <c r="BF147" s="248">
        <f>IF(N147="snížená",J147,0)</f>
        <v>0</v>
      </c>
      <c r="BG147" s="248">
        <f>IF(N147="zákl. přenesená",J147,0)</f>
        <v>0</v>
      </c>
      <c r="BH147" s="248">
        <f>IF(N147="sníž. přenesená",J147,0)</f>
        <v>0</v>
      </c>
      <c r="BI147" s="248">
        <f>IF(N147="nulová",J147,0)</f>
        <v>0</v>
      </c>
      <c r="BJ147" s="24" t="s">
        <v>16</v>
      </c>
      <c r="BK147" s="248">
        <f>ROUND(I147*H147,2)</f>
        <v>0</v>
      </c>
      <c r="BL147" s="24" t="s">
        <v>90</v>
      </c>
      <c r="BM147" s="24" t="s">
        <v>3150</v>
      </c>
    </row>
    <row r="148" s="1" customFormat="1" ht="25.5" customHeight="1">
      <c r="B148" s="46"/>
      <c r="C148" s="237" t="s">
        <v>495</v>
      </c>
      <c r="D148" s="237" t="s">
        <v>300</v>
      </c>
      <c r="E148" s="238" t="s">
        <v>3151</v>
      </c>
      <c r="F148" s="239" t="s">
        <v>3152</v>
      </c>
      <c r="G148" s="240" t="s">
        <v>1954</v>
      </c>
      <c r="H148" s="241">
        <v>894.88499999999999</v>
      </c>
      <c r="I148" s="242"/>
      <c r="J148" s="243">
        <f>ROUND(I148*H148,2)</f>
        <v>0</v>
      </c>
      <c r="K148" s="239" t="s">
        <v>1656</v>
      </c>
      <c r="L148" s="72"/>
      <c r="M148" s="244" t="s">
        <v>21</v>
      </c>
      <c r="N148" s="245" t="s">
        <v>41</v>
      </c>
      <c r="O148" s="47"/>
      <c r="P148" s="246">
        <f>O148*H148</f>
        <v>0</v>
      </c>
      <c r="Q148" s="246">
        <v>0.0079000000000000008</v>
      </c>
      <c r="R148" s="246">
        <f>Q148*H148</f>
        <v>7.0695915000000005</v>
      </c>
      <c r="S148" s="246">
        <v>0</v>
      </c>
      <c r="T148" s="247">
        <f>S148*H148</f>
        <v>0</v>
      </c>
      <c r="AR148" s="24" t="s">
        <v>90</v>
      </c>
      <c r="AT148" s="24" t="s">
        <v>300</v>
      </c>
      <c r="AU148" s="24" t="s">
        <v>78</v>
      </c>
      <c r="AY148" s="24" t="s">
        <v>298</v>
      </c>
      <c r="BE148" s="248">
        <f>IF(N148="základní",J148,0)</f>
        <v>0</v>
      </c>
      <c r="BF148" s="248">
        <f>IF(N148="snížená",J148,0)</f>
        <v>0</v>
      </c>
      <c r="BG148" s="248">
        <f>IF(N148="zákl. přenesená",J148,0)</f>
        <v>0</v>
      </c>
      <c r="BH148" s="248">
        <f>IF(N148="sníž. přenesená",J148,0)</f>
        <v>0</v>
      </c>
      <c r="BI148" s="248">
        <f>IF(N148="nulová",J148,0)</f>
        <v>0</v>
      </c>
      <c r="BJ148" s="24" t="s">
        <v>16</v>
      </c>
      <c r="BK148" s="248">
        <f>ROUND(I148*H148,2)</f>
        <v>0</v>
      </c>
      <c r="BL148" s="24" t="s">
        <v>90</v>
      </c>
      <c r="BM148" s="24" t="s">
        <v>3153</v>
      </c>
    </row>
    <row r="149" s="1" customFormat="1" ht="25.5" customHeight="1">
      <c r="B149" s="46"/>
      <c r="C149" s="237" t="s">
        <v>499</v>
      </c>
      <c r="D149" s="237" t="s">
        <v>300</v>
      </c>
      <c r="E149" s="238" t="s">
        <v>3154</v>
      </c>
      <c r="F149" s="239" t="s">
        <v>3155</v>
      </c>
      <c r="G149" s="240" t="s">
        <v>1954</v>
      </c>
      <c r="H149" s="241">
        <v>65.823999999999998</v>
      </c>
      <c r="I149" s="242"/>
      <c r="J149" s="243">
        <f>ROUND(I149*H149,2)</f>
        <v>0</v>
      </c>
      <c r="K149" s="239" t="s">
        <v>1656</v>
      </c>
      <c r="L149" s="72"/>
      <c r="M149" s="244" t="s">
        <v>21</v>
      </c>
      <c r="N149" s="245" t="s">
        <v>41</v>
      </c>
      <c r="O149" s="47"/>
      <c r="P149" s="246">
        <f>O149*H149</f>
        <v>0</v>
      </c>
      <c r="Q149" s="246">
        <v>0.015599999999999999</v>
      </c>
      <c r="R149" s="246">
        <f>Q149*H149</f>
        <v>1.0268543999999999</v>
      </c>
      <c r="S149" s="246">
        <v>0</v>
      </c>
      <c r="T149" s="247">
        <f>S149*H149</f>
        <v>0</v>
      </c>
      <c r="AR149" s="24" t="s">
        <v>90</v>
      </c>
      <c r="AT149" s="24" t="s">
        <v>300</v>
      </c>
      <c r="AU149" s="24" t="s">
        <v>78</v>
      </c>
      <c r="AY149" s="24" t="s">
        <v>298</v>
      </c>
      <c r="BE149" s="248">
        <f>IF(N149="základní",J149,0)</f>
        <v>0</v>
      </c>
      <c r="BF149" s="248">
        <f>IF(N149="snížená",J149,0)</f>
        <v>0</v>
      </c>
      <c r="BG149" s="248">
        <f>IF(N149="zákl. přenesená",J149,0)</f>
        <v>0</v>
      </c>
      <c r="BH149" s="248">
        <f>IF(N149="sníž. přenesená",J149,0)</f>
        <v>0</v>
      </c>
      <c r="BI149" s="248">
        <f>IF(N149="nulová",J149,0)</f>
        <v>0</v>
      </c>
      <c r="BJ149" s="24" t="s">
        <v>16</v>
      </c>
      <c r="BK149" s="248">
        <f>ROUND(I149*H149,2)</f>
        <v>0</v>
      </c>
      <c r="BL149" s="24" t="s">
        <v>90</v>
      </c>
      <c r="BM149" s="24" t="s">
        <v>3156</v>
      </c>
    </row>
    <row r="150" s="1" customFormat="1" ht="25.5" customHeight="1">
      <c r="B150" s="46"/>
      <c r="C150" s="237" t="s">
        <v>503</v>
      </c>
      <c r="D150" s="237" t="s">
        <v>300</v>
      </c>
      <c r="E150" s="238" t="s">
        <v>3157</v>
      </c>
      <c r="F150" s="239" t="s">
        <v>3158</v>
      </c>
      <c r="G150" s="240" t="s">
        <v>1954</v>
      </c>
      <c r="H150" s="241">
        <v>3.2850000000000001</v>
      </c>
      <c r="I150" s="242"/>
      <c r="J150" s="243">
        <f>ROUND(I150*H150,2)</f>
        <v>0</v>
      </c>
      <c r="K150" s="239" t="s">
        <v>1656</v>
      </c>
      <c r="L150" s="72"/>
      <c r="M150" s="244" t="s">
        <v>21</v>
      </c>
      <c r="N150" s="245" t="s">
        <v>41</v>
      </c>
      <c r="O150" s="47"/>
      <c r="P150" s="246">
        <f>O150*H150</f>
        <v>0</v>
      </c>
      <c r="Q150" s="246">
        <v>0.00084999999999999995</v>
      </c>
      <c r="R150" s="246">
        <f>Q150*H150</f>
        <v>0.00279225</v>
      </c>
      <c r="S150" s="246">
        <v>0</v>
      </c>
      <c r="T150" s="247">
        <f>S150*H150</f>
        <v>0</v>
      </c>
      <c r="AR150" s="24" t="s">
        <v>90</v>
      </c>
      <c r="AT150" s="24" t="s">
        <v>300</v>
      </c>
      <c r="AU150" s="24" t="s">
        <v>78</v>
      </c>
      <c r="AY150" s="24" t="s">
        <v>298</v>
      </c>
      <c r="BE150" s="248">
        <f>IF(N150="základní",J150,0)</f>
        <v>0</v>
      </c>
      <c r="BF150" s="248">
        <f>IF(N150="snížená",J150,0)</f>
        <v>0</v>
      </c>
      <c r="BG150" s="248">
        <f>IF(N150="zákl. přenesená",J150,0)</f>
        <v>0</v>
      </c>
      <c r="BH150" s="248">
        <f>IF(N150="sníž. přenesená",J150,0)</f>
        <v>0</v>
      </c>
      <c r="BI150" s="248">
        <f>IF(N150="nulová",J150,0)</f>
        <v>0</v>
      </c>
      <c r="BJ150" s="24" t="s">
        <v>16</v>
      </c>
      <c r="BK150" s="248">
        <f>ROUND(I150*H150,2)</f>
        <v>0</v>
      </c>
      <c r="BL150" s="24" t="s">
        <v>90</v>
      </c>
      <c r="BM150" s="24" t="s">
        <v>3159</v>
      </c>
    </row>
    <row r="151" s="1" customFormat="1" ht="16.5" customHeight="1">
      <c r="B151" s="46"/>
      <c r="C151" s="237" t="s">
        <v>507</v>
      </c>
      <c r="D151" s="237" t="s">
        <v>300</v>
      </c>
      <c r="E151" s="238" t="s">
        <v>3160</v>
      </c>
      <c r="F151" s="239" t="s">
        <v>3161</v>
      </c>
      <c r="G151" s="240" t="s">
        <v>318</v>
      </c>
      <c r="H151" s="241">
        <v>166.38999999999999</v>
      </c>
      <c r="I151" s="242"/>
      <c r="J151" s="243">
        <f>ROUND(I151*H151,2)</f>
        <v>0</v>
      </c>
      <c r="K151" s="239" t="s">
        <v>1656</v>
      </c>
      <c r="L151" s="72"/>
      <c r="M151" s="244" t="s">
        <v>21</v>
      </c>
      <c r="N151" s="245" t="s">
        <v>41</v>
      </c>
      <c r="O151" s="47"/>
      <c r="P151" s="246">
        <f>O151*H151</f>
        <v>0</v>
      </c>
      <c r="Q151" s="246">
        <v>0.0015</v>
      </c>
      <c r="R151" s="246">
        <f>Q151*H151</f>
        <v>0.24958499999999997</v>
      </c>
      <c r="S151" s="246">
        <v>0</v>
      </c>
      <c r="T151" s="247">
        <f>S151*H151</f>
        <v>0</v>
      </c>
      <c r="AR151" s="24" t="s">
        <v>90</v>
      </c>
      <c r="AT151" s="24" t="s">
        <v>300</v>
      </c>
      <c r="AU151" s="24" t="s">
        <v>78</v>
      </c>
      <c r="AY151" s="24" t="s">
        <v>298</v>
      </c>
      <c r="BE151" s="248">
        <f>IF(N151="základní",J151,0)</f>
        <v>0</v>
      </c>
      <c r="BF151" s="248">
        <f>IF(N151="snížená",J151,0)</f>
        <v>0</v>
      </c>
      <c r="BG151" s="248">
        <f>IF(N151="zákl. přenesená",J151,0)</f>
        <v>0</v>
      </c>
      <c r="BH151" s="248">
        <f>IF(N151="sníž. přenesená",J151,0)</f>
        <v>0</v>
      </c>
      <c r="BI151" s="248">
        <f>IF(N151="nulová",J151,0)</f>
        <v>0</v>
      </c>
      <c r="BJ151" s="24" t="s">
        <v>16</v>
      </c>
      <c r="BK151" s="248">
        <f>ROUND(I151*H151,2)</f>
        <v>0</v>
      </c>
      <c r="BL151" s="24" t="s">
        <v>90</v>
      </c>
      <c r="BM151" s="24" t="s">
        <v>3162</v>
      </c>
    </row>
    <row r="152" s="1" customFormat="1" ht="25.5" customHeight="1">
      <c r="B152" s="46"/>
      <c r="C152" s="237" t="s">
        <v>511</v>
      </c>
      <c r="D152" s="237" t="s">
        <v>300</v>
      </c>
      <c r="E152" s="238" t="s">
        <v>3163</v>
      </c>
      <c r="F152" s="239" t="s">
        <v>3164</v>
      </c>
      <c r="G152" s="240" t="s">
        <v>1954</v>
      </c>
      <c r="H152" s="241">
        <v>1.6379999999999999</v>
      </c>
      <c r="I152" s="242"/>
      <c r="J152" s="243">
        <f>ROUND(I152*H152,2)</f>
        <v>0</v>
      </c>
      <c r="K152" s="239" t="s">
        <v>1656</v>
      </c>
      <c r="L152" s="72"/>
      <c r="M152" s="244" t="s">
        <v>21</v>
      </c>
      <c r="N152" s="245" t="s">
        <v>41</v>
      </c>
      <c r="O152" s="47"/>
      <c r="P152" s="246">
        <f>O152*H152</f>
        <v>0</v>
      </c>
      <c r="Q152" s="246">
        <v>0.026360000000000001</v>
      </c>
      <c r="R152" s="246">
        <f>Q152*H152</f>
        <v>0.043177680000000003</v>
      </c>
      <c r="S152" s="246">
        <v>0</v>
      </c>
      <c r="T152" s="247">
        <f>S152*H152</f>
        <v>0</v>
      </c>
      <c r="AR152" s="24" t="s">
        <v>90</v>
      </c>
      <c r="AT152" s="24" t="s">
        <v>300</v>
      </c>
      <c r="AU152" s="24" t="s">
        <v>78</v>
      </c>
      <c r="AY152" s="24" t="s">
        <v>298</v>
      </c>
      <c r="BE152" s="248">
        <f>IF(N152="základní",J152,0)</f>
        <v>0</v>
      </c>
      <c r="BF152" s="248">
        <f>IF(N152="snížená",J152,0)</f>
        <v>0</v>
      </c>
      <c r="BG152" s="248">
        <f>IF(N152="zákl. přenesená",J152,0)</f>
        <v>0</v>
      </c>
      <c r="BH152" s="248">
        <f>IF(N152="sníž. přenesená",J152,0)</f>
        <v>0</v>
      </c>
      <c r="BI152" s="248">
        <f>IF(N152="nulová",J152,0)</f>
        <v>0</v>
      </c>
      <c r="BJ152" s="24" t="s">
        <v>16</v>
      </c>
      <c r="BK152" s="248">
        <f>ROUND(I152*H152,2)</f>
        <v>0</v>
      </c>
      <c r="BL152" s="24" t="s">
        <v>90</v>
      </c>
      <c r="BM152" s="24" t="s">
        <v>3165</v>
      </c>
    </row>
    <row r="153" s="1" customFormat="1" ht="25.5" customHeight="1">
      <c r="B153" s="46"/>
      <c r="C153" s="237" t="s">
        <v>515</v>
      </c>
      <c r="D153" s="237" t="s">
        <v>300</v>
      </c>
      <c r="E153" s="238" t="s">
        <v>3166</v>
      </c>
      <c r="F153" s="239" t="s">
        <v>3167</v>
      </c>
      <c r="G153" s="240" t="s">
        <v>1954</v>
      </c>
      <c r="H153" s="241">
        <v>1.6379999999999999</v>
      </c>
      <c r="I153" s="242"/>
      <c r="J153" s="243">
        <f>ROUND(I153*H153,2)</f>
        <v>0</v>
      </c>
      <c r="K153" s="239" t="s">
        <v>1656</v>
      </c>
      <c r="L153" s="72"/>
      <c r="M153" s="244" t="s">
        <v>21</v>
      </c>
      <c r="N153" s="245" t="s">
        <v>41</v>
      </c>
      <c r="O153" s="47"/>
      <c r="P153" s="246">
        <f>O153*H153</f>
        <v>0</v>
      </c>
      <c r="Q153" s="246">
        <v>0.0079000000000000008</v>
      </c>
      <c r="R153" s="246">
        <f>Q153*H153</f>
        <v>0.012940200000000001</v>
      </c>
      <c r="S153" s="246">
        <v>0</v>
      </c>
      <c r="T153" s="247">
        <f>S153*H153</f>
        <v>0</v>
      </c>
      <c r="AR153" s="24" t="s">
        <v>90</v>
      </c>
      <c r="AT153" s="24" t="s">
        <v>300</v>
      </c>
      <c r="AU153" s="24" t="s">
        <v>78</v>
      </c>
      <c r="AY153" s="24" t="s">
        <v>298</v>
      </c>
      <c r="BE153" s="248">
        <f>IF(N153="základní",J153,0)</f>
        <v>0</v>
      </c>
      <c r="BF153" s="248">
        <f>IF(N153="snížená",J153,0)</f>
        <v>0</v>
      </c>
      <c r="BG153" s="248">
        <f>IF(N153="zákl. přenesená",J153,0)</f>
        <v>0</v>
      </c>
      <c r="BH153" s="248">
        <f>IF(N153="sníž. přenesená",J153,0)</f>
        <v>0</v>
      </c>
      <c r="BI153" s="248">
        <f>IF(N153="nulová",J153,0)</f>
        <v>0</v>
      </c>
      <c r="BJ153" s="24" t="s">
        <v>16</v>
      </c>
      <c r="BK153" s="248">
        <f>ROUND(I153*H153,2)</f>
        <v>0</v>
      </c>
      <c r="BL153" s="24" t="s">
        <v>90</v>
      </c>
      <c r="BM153" s="24" t="s">
        <v>3168</v>
      </c>
    </row>
    <row r="154" s="1" customFormat="1" ht="16.5" customHeight="1">
      <c r="B154" s="46"/>
      <c r="C154" s="237" t="s">
        <v>519</v>
      </c>
      <c r="D154" s="237" t="s">
        <v>300</v>
      </c>
      <c r="E154" s="238" t="s">
        <v>3169</v>
      </c>
      <c r="F154" s="239" t="s">
        <v>3170</v>
      </c>
      <c r="G154" s="240" t="s">
        <v>1954</v>
      </c>
      <c r="H154" s="241">
        <v>513.26700000000005</v>
      </c>
      <c r="I154" s="242"/>
      <c r="J154" s="243">
        <f>ROUND(I154*H154,2)</f>
        <v>0</v>
      </c>
      <c r="K154" s="239" t="s">
        <v>1656</v>
      </c>
      <c r="L154" s="72"/>
      <c r="M154" s="244" t="s">
        <v>21</v>
      </c>
      <c r="N154" s="245" t="s">
        <v>41</v>
      </c>
      <c r="O154" s="47"/>
      <c r="P154" s="246">
        <f>O154*H154</f>
        <v>0</v>
      </c>
      <c r="Q154" s="246">
        <v>0</v>
      </c>
      <c r="R154" s="246">
        <f>Q154*H154</f>
        <v>0</v>
      </c>
      <c r="S154" s="246">
        <v>0</v>
      </c>
      <c r="T154" s="247">
        <f>S154*H154</f>
        <v>0</v>
      </c>
      <c r="AR154" s="24" t="s">
        <v>90</v>
      </c>
      <c r="AT154" s="24" t="s">
        <v>300</v>
      </c>
      <c r="AU154" s="24" t="s">
        <v>78</v>
      </c>
      <c r="AY154" s="24" t="s">
        <v>298</v>
      </c>
      <c r="BE154" s="248">
        <f>IF(N154="základní",J154,0)</f>
        <v>0</v>
      </c>
      <c r="BF154" s="248">
        <f>IF(N154="snížená",J154,0)</f>
        <v>0</v>
      </c>
      <c r="BG154" s="248">
        <f>IF(N154="zákl. přenesená",J154,0)</f>
        <v>0</v>
      </c>
      <c r="BH154" s="248">
        <f>IF(N154="sníž. přenesená",J154,0)</f>
        <v>0</v>
      </c>
      <c r="BI154" s="248">
        <f>IF(N154="nulová",J154,0)</f>
        <v>0</v>
      </c>
      <c r="BJ154" s="24" t="s">
        <v>16</v>
      </c>
      <c r="BK154" s="248">
        <f>ROUND(I154*H154,2)</f>
        <v>0</v>
      </c>
      <c r="BL154" s="24" t="s">
        <v>90</v>
      </c>
      <c r="BM154" s="24" t="s">
        <v>3171</v>
      </c>
    </row>
    <row r="155" s="1" customFormat="1" ht="25.5" customHeight="1">
      <c r="B155" s="46"/>
      <c r="C155" s="237" t="s">
        <v>523</v>
      </c>
      <c r="D155" s="237" t="s">
        <v>300</v>
      </c>
      <c r="E155" s="238" t="s">
        <v>3172</v>
      </c>
      <c r="F155" s="239" t="s">
        <v>3173</v>
      </c>
      <c r="G155" s="240" t="s">
        <v>1954</v>
      </c>
      <c r="H155" s="241">
        <v>22.741</v>
      </c>
      <c r="I155" s="242"/>
      <c r="J155" s="243">
        <f>ROUND(I155*H155,2)</f>
        <v>0</v>
      </c>
      <c r="K155" s="239" t="s">
        <v>1656</v>
      </c>
      <c r="L155" s="72"/>
      <c r="M155" s="244" t="s">
        <v>21</v>
      </c>
      <c r="N155" s="245" t="s">
        <v>41</v>
      </c>
      <c r="O155" s="47"/>
      <c r="P155" s="246">
        <f>O155*H155</f>
        <v>0</v>
      </c>
      <c r="Q155" s="246">
        <v>0</v>
      </c>
      <c r="R155" s="246">
        <f>Q155*H155</f>
        <v>0</v>
      </c>
      <c r="S155" s="246">
        <v>0</v>
      </c>
      <c r="T155" s="247">
        <f>S155*H155</f>
        <v>0</v>
      </c>
      <c r="AR155" s="24" t="s">
        <v>90</v>
      </c>
      <c r="AT155" s="24" t="s">
        <v>300</v>
      </c>
      <c r="AU155" s="24" t="s">
        <v>78</v>
      </c>
      <c r="AY155" s="24" t="s">
        <v>298</v>
      </c>
      <c r="BE155" s="248">
        <f>IF(N155="základní",J155,0)</f>
        <v>0</v>
      </c>
      <c r="BF155" s="248">
        <f>IF(N155="snížená",J155,0)</f>
        <v>0</v>
      </c>
      <c r="BG155" s="248">
        <f>IF(N155="zákl. přenesená",J155,0)</f>
        <v>0</v>
      </c>
      <c r="BH155" s="248">
        <f>IF(N155="sníž. přenesená",J155,0)</f>
        <v>0</v>
      </c>
      <c r="BI155" s="248">
        <f>IF(N155="nulová",J155,0)</f>
        <v>0</v>
      </c>
      <c r="BJ155" s="24" t="s">
        <v>16</v>
      </c>
      <c r="BK155" s="248">
        <f>ROUND(I155*H155,2)</f>
        <v>0</v>
      </c>
      <c r="BL155" s="24" t="s">
        <v>90</v>
      </c>
      <c r="BM155" s="24" t="s">
        <v>3174</v>
      </c>
    </row>
    <row r="156" s="1" customFormat="1" ht="25.5" customHeight="1">
      <c r="B156" s="46"/>
      <c r="C156" s="237" t="s">
        <v>527</v>
      </c>
      <c r="D156" s="237" t="s">
        <v>300</v>
      </c>
      <c r="E156" s="238" t="s">
        <v>3175</v>
      </c>
      <c r="F156" s="239" t="s">
        <v>3176</v>
      </c>
      <c r="G156" s="240" t="s">
        <v>303</v>
      </c>
      <c r="H156" s="241">
        <v>5.5800000000000001</v>
      </c>
      <c r="I156" s="242"/>
      <c r="J156" s="243">
        <f>ROUND(I156*H156,2)</f>
        <v>0</v>
      </c>
      <c r="K156" s="239" t="s">
        <v>1656</v>
      </c>
      <c r="L156" s="72"/>
      <c r="M156" s="244" t="s">
        <v>21</v>
      </c>
      <c r="N156" s="245" t="s">
        <v>41</v>
      </c>
      <c r="O156" s="47"/>
      <c r="P156" s="246">
        <f>O156*H156</f>
        <v>0</v>
      </c>
      <c r="Q156" s="246">
        <v>2.2563399999999998</v>
      </c>
      <c r="R156" s="246">
        <f>Q156*H156</f>
        <v>12.590377199999999</v>
      </c>
      <c r="S156" s="246">
        <v>0</v>
      </c>
      <c r="T156" s="247">
        <f>S156*H156</f>
        <v>0</v>
      </c>
      <c r="AR156" s="24" t="s">
        <v>90</v>
      </c>
      <c r="AT156" s="24" t="s">
        <v>300</v>
      </c>
      <c r="AU156" s="24" t="s">
        <v>78</v>
      </c>
      <c r="AY156" s="24" t="s">
        <v>298</v>
      </c>
      <c r="BE156" s="248">
        <f>IF(N156="základní",J156,0)</f>
        <v>0</v>
      </c>
      <c r="BF156" s="248">
        <f>IF(N156="snížená",J156,0)</f>
        <v>0</v>
      </c>
      <c r="BG156" s="248">
        <f>IF(N156="zákl. přenesená",J156,0)</f>
        <v>0</v>
      </c>
      <c r="BH156" s="248">
        <f>IF(N156="sníž. přenesená",J156,0)</f>
        <v>0</v>
      </c>
      <c r="BI156" s="248">
        <f>IF(N156="nulová",J156,0)</f>
        <v>0</v>
      </c>
      <c r="BJ156" s="24" t="s">
        <v>16</v>
      </c>
      <c r="BK156" s="248">
        <f>ROUND(I156*H156,2)</f>
        <v>0</v>
      </c>
      <c r="BL156" s="24" t="s">
        <v>90</v>
      </c>
      <c r="BM156" s="24" t="s">
        <v>3177</v>
      </c>
    </row>
    <row r="157" s="1" customFormat="1" ht="25.5" customHeight="1">
      <c r="B157" s="46"/>
      <c r="C157" s="237" t="s">
        <v>531</v>
      </c>
      <c r="D157" s="237" t="s">
        <v>300</v>
      </c>
      <c r="E157" s="238" t="s">
        <v>3178</v>
      </c>
      <c r="F157" s="239" t="s">
        <v>3179</v>
      </c>
      <c r="G157" s="240" t="s">
        <v>303</v>
      </c>
      <c r="H157" s="241">
        <v>15.345000000000001</v>
      </c>
      <c r="I157" s="242"/>
      <c r="J157" s="243">
        <f>ROUND(I157*H157,2)</f>
        <v>0</v>
      </c>
      <c r="K157" s="239" t="s">
        <v>1656</v>
      </c>
      <c r="L157" s="72"/>
      <c r="M157" s="244" t="s">
        <v>21</v>
      </c>
      <c r="N157" s="245" t="s">
        <v>41</v>
      </c>
      <c r="O157" s="47"/>
      <c r="P157" s="246">
        <f>O157*H157</f>
        <v>0</v>
      </c>
      <c r="Q157" s="246">
        <v>2.45329</v>
      </c>
      <c r="R157" s="246">
        <f>Q157*H157</f>
        <v>37.645735049999999</v>
      </c>
      <c r="S157" s="246">
        <v>0</v>
      </c>
      <c r="T157" s="247">
        <f>S157*H157</f>
        <v>0</v>
      </c>
      <c r="AR157" s="24" t="s">
        <v>90</v>
      </c>
      <c r="AT157" s="24" t="s">
        <v>300</v>
      </c>
      <c r="AU157" s="24" t="s">
        <v>78</v>
      </c>
      <c r="AY157" s="24" t="s">
        <v>298</v>
      </c>
      <c r="BE157" s="248">
        <f>IF(N157="základní",J157,0)</f>
        <v>0</v>
      </c>
      <c r="BF157" s="248">
        <f>IF(N157="snížená",J157,0)</f>
        <v>0</v>
      </c>
      <c r="BG157" s="248">
        <f>IF(N157="zákl. přenesená",J157,0)</f>
        <v>0</v>
      </c>
      <c r="BH157" s="248">
        <f>IF(N157="sníž. přenesená",J157,0)</f>
        <v>0</v>
      </c>
      <c r="BI157" s="248">
        <f>IF(N157="nulová",J157,0)</f>
        <v>0</v>
      </c>
      <c r="BJ157" s="24" t="s">
        <v>16</v>
      </c>
      <c r="BK157" s="248">
        <f>ROUND(I157*H157,2)</f>
        <v>0</v>
      </c>
      <c r="BL157" s="24" t="s">
        <v>90</v>
      </c>
      <c r="BM157" s="24" t="s">
        <v>3180</v>
      </c>
    </row>
    <row r="158" s="1" customFormat="1" ht="25.5" customHeight="1">
      <c r="B158" s="46"/>
      <c r="C158" s="237" t="s">
        <v>535</v>
      </c>
      <c r="D158" s="237" t="s">
        <v>300</v>
      </c>
      <c r="E158" s="238" t="s">
        <v>3181</v>
      </c>
      <c r="F158" s="239" t="s">
        <v>3182</v>
      </c>
      <c r="G158" s="240" t="s">
        <v>303</v>
      </c>
      <c r="H158" s="241">
        <v>15.345000000000001</v>
      </c>
      <c r="I158" s="242"/>
      <c r="J158" s="243">
        <f>ROUND(I158*H158,2)</f>
        <v>0</v>
      </c>
      <c r="K158" s="239" t="s">
        <v>1656</v>
      </c>
      <c r="L158" s="72"/>
      <c r="M158" s="244" t="s">
        <v>21</v>
      </c>
      <c r="N158" s="245" t="s">
        <v>41</v>
      </c>
      <c r="O158" s="47"/>
      <c r="P158" s="246">
        <f>O158*H158</f>
        <v>0</v>
      </c>
      <c r="Q158" s="246">
        <v>0</v>
      </c>
      <c r="R158" s="246">
        <f>Q158*H158</f>
        <v>0</v>
      </c>
      <c r="S158" s="246">
        <v>0</v>
      </c>
      <c r="T158" s="247">
        <f>S158*H158</f>
        <v>0</v>
      </c>
      <c r="AR158" s="24" t="s">
        <v>90</v>
      </c>
      <c r="AT158" s="24" t="s">
        <v>300</v>
      </c>
      <c r="AU158" s="24" t="s">
        <v>78</v>
      </c>
      <c r="AY158" s="24" t="s">
        <v>298</v>
      </c>
      <c r="BE158" s="248">
        <f>IF(N158="základní",J158,0)</f>
        <v>0</v>
      </c>
      <c r="BF158" s="248">
        <f>IF(N158="snížená",J158,0)</f>
        <v>0</v>
      </c>
      <c r="BG158" s="248">
        <f>IF(N158="zákl. přenesená",J158,0)</f>
        <v>0</v>
      </c>
      <c r="BH158" s="248">
        <f>IF(N158="sníž. přenesená",J158,0)</f>
        <v>0</v>
      </c>
      <c r="BI158" s="248">
        <f>IF(N158="nulová",J158,0)</f>
        <v>0</v>
      </c>
      <c r="BJ158" s="24" t="s">
        <v>16</v>
      </c>
      <c r="BK158" s="248">
        <f>ROUND(I158*H158,2)</f>
        <v>0</v>
      </c>
      <c r="BL158" s="24" t="s">
        <v>90</v>
      </c>
      <c r="BM158" s="24" t="s">
        <v>3183</v>
      </c>
    </row>
    <row r="159" s="1" customFormat="1" ht="16.5" customHeight="1">
      <c r="B159" s="46"/>
      <c r="C159" s="237" t="s">
        <v>539</v>
      </c>
      <c r="D159" s="237" t="s">
        <v>300</v>
      </c>
      <c r="E159" s="238" t="s">
        <v>3184</v>
      </c>
      <c r="F159" s="239" t="s">
        <v>3185</v>
      </c>
      <c r="G159" s="240" t="s">
        <v>2345</v>
      </c>
      <c r="H159" s="241">
        <v>0.26400000000000001</v>
      </c>
      <c r="I159" s="242"/>
      <c r="J159" s="243">
        <f>ROUND(I159*H159,2)</f>
        <v>0</v>
      </c>
      <c r="K159" s="239" t="s">
        <v>1656</v>
      </c>
      <c r="L159" s="72"/>
      <c r="M159" s="244" t="s">
        <v>21</v>
      </c>
      <c r="N159" s="245" t="s">
        <v>41</v>
      </c>
      <c r="O159" s="47"/>
      <c r="P159" s="246">
        <f>O159*H159</f>
        <v>0</v>
      </c>
      <c r="Q159" s="246">
        <v>1.06277</v>
      </c>
      <c r="R159" s="246">
        <f>Q159*H159</f>
        <v>0.28057128000000003</v>
      </c>
      <c r="S159" s="246">
        <v>0</v>
      </c>
      <c r="T159" s="247">
        <f>S159*H159</f>
        <v>0</v>
      </c>
      <c r="AR159" s="24" t="s">
        <v>90</v>
      </c>
      <c r="AT159" s="24" t="s">
        <v>300</v>
      </c>
      <c r="AU159" s="24" t="s">
        <v>78</v>
      </c>
      <c r="AY159" s="24" t="s">
        <v>298</v>
      </c>
      <c r="BE159" s="248">
        <f>IF(N159="základní",J159,0)</f>
        <v>0</v>
      </c>
      <c r="BF159" s="248">
        <f>IF(N159="snížená",J159,0)</f>
        <v>0</v>
      </c>
      <c r="BG159" s="248">
        <f>IF(N159="zákl. přenesená",J159,0)</f>
        <v>0</v>
      </c>
      <c r="BH159" s="248">
        <f>IF(N159="sníž. přenesená",J159,0)</f>
        <v>0</v>
      </c>
      <c r="BI159" s="248">
        <f>IF(N159="nulová",J159,0)</f>
        <v>0</v>
      </c>
      <c r="BJ159" s="24" t="s">
        <v>16</v>
      </c>
      <c r="BK159" s="248">
        <f>ROUND(I159*H159,2)</f>
        <v>0</v>
      </c>
      <c r="BL159" s="24" t="s">
        <v>90</v>
      </c>
      <c r="BM159" s="24" t="s">
        <v>3186</v>
      </c>
    </row>
    <row r="160" s="1" customFormat="1" ht="25.5" customHeight="1">
      <c r="B160" s="46"/>
      <c r="C160" s="237" t="s">
        <v>543</v>
      </c>
      <c r="D160" s="237" t="s">
        <v>300</v>
      </c>
      <c r="E160" s="238" t="s">
        <v>3187</v>
      </c>
      <c r="F160" s="239" t="s">
        <v>3188</v>
      </c>
      <c r="G160" s="240" t="s">
        <v>1954</v>
      </c>
      <c r="H160" s="241">
        <v>89.900000000000006</v>
      </c>
      <c r="I160" s="242"/>
      <c r="J160" s="243">
        <f>ROUND(I160*H160,2)</f>
        <v>0</v>
      </c>
      <c r="K160" s="239" t="s">
        <v>1656</v>
      </c>
      <c r="L160" s="72"/>
      <c r="M160" s="244" t="s">
        <v>21</v>
      </c>
      <c r="N160" s="245" t="s">
        <v>41</v>
      </c>
      <c r="O160" s="47"/>
      <c r="P160" s="246">
        <f>O160*H160</f>
        <v>0</v>
      </c>
      <c r="Q160" s="246">
        <v>0.040800000000000003</v>
      </c>
      <c r="R160" s="246">
        <f>Q160*H160</f>
        <v>3.6679200000000005</v>
      </c>
      <c r="S160" s="246">
        <v>0</v>
      </c>
      <c r="T160" s="247">
        <f>S160*H160</f>
        <v>0</v>
      </c>
      <c r="AR160" s="24" t="s">
        <v>90</v>
      </c>
      <c r="AT160" s="24" t="s">
        <v>300</v>
      </c>
      <c r="AU160" s="24" t="s">
        <v>78</v>
      </c>
      <c r="AY160" s="24" t="s">
        <v>298</v>
      </c>
      <c r="BE160" s="248">
        <f>IF(N160="základní",J160,0)</f>
        <v>0</v>
      </c>
      <c r="BF160" s="248">
        <f>IF(N160="snížená",J160,0)</f>
        <v>0</v>
      </c>
      <c r="BG160" s="248">
        <f>IF(N160="zákl. přenesená",J160,0)</f>
        <v>0</v>
      </c>
      <c r="BH160" s="248">
        <f>IF(N160="sníž. přenesená",J160,0)</f>
        <v>0</v>
      </c>
      <c r="BI160" s="248">
        <f>IF(N160="nulová",J160,0)</f>
        <v>0</v>
      </c>
      <c r="BJ160" s="24" t="s">
        <v>16</v>
      </c>
      <c r="BK160" s="248">
        <f>ROUND(I160*H160,2)</f>
        <v>0</v>
      </c>
      <c r="BL160" s="24" t="s">
        <v>90</v>
      </c>
      <c r="BM160" s="24" t="s">
        <v>3189</v>
      </c>
    </row>
    <row r="161" s="1" customFormat="1" ht="16.5" customHeight="1">
      <c r="B161" s="46"/>
      <c r="C161" s="237" t="s">
        <v>547</v>
      </c>
      <c r="D161" s="237" t="s">
        <v>300</v>
      </c>
      <c r="E161" s="238" t="s">
        <v>3190</v>
      </c>
      <c r="F161" s="239" t="s">
        <v>3191</v>
      </c>
      <c r="G161" s="240" t="s">
        <v>1954</v>
      </c>
      <c r="H161" s="241">
        <v>135.44999999999999</v>
      </c>
      <c r="I161" s="242"/>
      <c r="J161" s="243">
        <f>ROUND(I161*H161,2)</f>
        <v>0</v>
      </c>
      <c r="K161" s="239" t="s">
        <v>1656</v>
      </c>
      <c r="L161" s="72"/>
      <c r="M161" s="244" t="s">
        <v>21</v>
      </c>
      <c r="N161" s="245" t="s">
        <v>41</v>
      </c>
      <c r="O161" s="47"/>
      <c r="P161" s="246">
        <f>O161*H161</f>
        <v>0</v>
      </c>
      <c r="Q161" s="246">
        <v>0.00012999999999999999</v>
      </c>
      <c r="R161" s="246">
        <f>Q161*H161</f>
        <v>0.017608499999999996</v>
      </c>
      <c r="S161" s="246">
        <v>0</v>
      </c>
      <c r="T161" s="247">
        <f>S161*H161</f>
        <v>0</v>
      </c>
      <c r="AR161" s="24" t="s">
        <v>90</v>
      </c>
      <c r="AT161" s="24" t="s">
        <v>300</v>
      </c>
      <c r="AU161" s="24" t="s">
        <v>78</v>
      </c>
      <c r="AY161" s="24" t="s">
        <v>298</v>
      </c>
      <c r="BE161" s="248">
        <f>IF(N161="základní",J161,0)</f>
        <v>0</v>
      </c>
      <c r="BF161" s="248">
        <f>IF(N161="snížená",J161,0)</f>
        <v>0</v>
      </c>
      <c r="BG161" s="248">
        <f>IF(N161="zákl. přenesená",J161,0)</f>
        <v>0</v>
      </c>
      <c r="BH161" s="248">
        <f>IF(N161="sníž. přenesená",J161,0)</f>
        <v>0</v>
      </c>
      <c r="BI161" s="248">
        <f>IF(N161="nulová",J161,0)</f>
        <v>0</v>
      </c>
      <c r="BJ161" s="24" t="s">
        <v>16</v>
      </c>
      <c r="BK161" s="248">
        <f>ROUND(I161*H161,2)</f>
        <v>0</v>
      </c>
      <c r="BL161" s="24" t="s">
        <v>90</v>
      </c>
      <c r="BM161" s="24" t="s">
        <v>3192</v>
      </c>
    </row>
    <row r="162" s="1" customFormat="1" ht="25.5" customHeight="1">
      <c r="B162" s="46"/>
      <c r="C162" s="237" t="s">
        <v>551</v>
      </c>
      <c r="D162" s="237" t="s">
        <v>300</v>
      </c>
      <c r="E162" s="238" t="s">
        <v>3193</v>
      </c>
      <c r="F162" s="239" t="s">
        <v>3194</v>
      </c>
      <c r="G162" s="240" t="s">
        <v>303</v>
      </c>
      <c r="H162" s="241">
        <v>62.774999999999999</v>
      </c>
      <c r="I162" s="242"/>
      <c r="J162" s="243">
        <f>ROUND(I162*H162,2)</f>
        <v>0</v>
      </c>
      <c r="K162" s="239" t="s">
        <v>1656</v>
      </c>
      <c r="L162" s="72"/>
      <c r="M162" s="244" t="s">
        <v>21</v>
      </c>
      <c r="N162" s="245" t="s">
        <v>41</v>
      </c>
      <c r="O162" s="47"/>
      <c r="P162" s="246">
        <f>O162*H162</f>
        <v>0</v>
      </c>
      <c r="Q162" s="246">
        <v>0.20150000000000001</v>
      </c>
      <c r="R162" s="246">
        <f>Q162*H162</f>
        <v>12.649162500000001</v>
      </c>
      <c r="S162" s="246">
        <v>0</v>
      </c>
      <c r="T162" s="247">
        <f>S162*H162</f>
        <v>0</v>
      </c>
      <c r="AR162" s="24" t="s">
        <v>90</v>
      </c>
      <c r="AT162" s="24" t="s">
        <v>300</v>
      </c>
      <c r="AU162" s="24" t="s">
        <v>78</v>
      </c>
      <c r="AY162" s="24" t="s">
        <v>298</v>
      </c>
      <c r="BE162" s="248">
        <f>IF(N162="základní",J162,0)</f>
        <v>0</v>
      </c>
      <c r="BF162" s="248">
        <f>IF(N162="snížená",J162,0)</f>
        <v>0</v>
      </c>
      <c r="BG162" s="248">
        <f>IF(N162="zákl. přenesená",J162,0)</f>
        <v>0</v>
      </c>
      <c r="BH162" s="248">
        <f>IF(N162="sníž. přenesená",J162,0)</f>
        <v>0</v>
      </c>
      <c r="BI162" s="248">
        <f>IF(N162="nulová",J162,0)</f>
        <v>0</v>
      </c>
      <c r="BJ162" s="24" t="s">
        <v>16</v>
      </c>
      <c r="BK162" s="248">
        <f>ROUND(I162*H162,2)</f>
        <v>0</v>
      </c>
      <c r="BL162" s="24" t="s">
        <v>90</v>
      </c>
      <c r="BM162" s="24" t="s">
        <v>3195</v>
      </c>
    </row>
    <row r="163" s="1" customFormat="1" ht="25.5" customHeight="1">
      <c r="B163" s="46"/>
      <c r="C163" s="237" t="s">
        <v>555</v>
      </c>
      <c r="D163" s="237" t="s">
        <v>300</v>
      </c>
      <c r="E163" s="238" t="s">
        <v>3196</v>
      </c>
      <c r="F163" s="239" t="s">
        <v>3197</v>
      </c>
      <c r="G163" s="240" t="s">
        <v>341</v>
      </c>
      <c r="H163" s="241">
        <v>11</v>
      </c>
      <c r="I163" s="242"/>
      <c r="J163" s="243">
        <f>ROUND(I163*H163,2)</f>
        <v>0</v>
      </c>
      <c r="K163" s="239" t="s">
        <v>1656</v>
      </c>
      <c r="L163" s="72"/>
      <c r="M163" s="244" t="s">
        <v>21</v>
      </c>
      <c r="N163" s="245" t="s">
        <v>41</v>
      </c>
      <c r="O163" s="47"/>
      <c r="P163" s="246">
        <f>O163*H163</f>
        <v>0</v>
      </c>
      <c r="Q163" s="246">
        <v>0.04684</v>
      </c>
      <c r="R163" s="246">
        <f>Q163*H163</f>
        <v>0.51524000000000003</v>
      </c>
      <c r="S163" s="246">
        <v>0</v>
      </c>
      <c r="T163" s="247">
        <f>S163*H163</f>
        <v>0</v>
      </c>
      <c r="AR163" s="24" t="s">
        <v>90</v>
      </c>
      <c r="AT163" s="24" t="s">
        <v>300</v>
      </c>
      <c r="AU163" s="24" t="s">
        <v>78</v>
      </c>
      <c r="AY163" s="24" t="s">
        <v>298</v>
      </c>
      <c r="BE163" s="248">
        <f>IF(N163="základní",J163,0)</f>
        <v>0</v>
      </c>
      <c r="BF163" s="248">
        <f>IF(N163="snížená",J163,0)</f>
        <v>0</v>
      </c>
      <c r="BG163" s="248">
        <f>IF(N163="zákl. přenesená",J163,0)</f>
        <v>0</v>
      </c>
      <c r="BH163" s="248">
        <f>IF(N163="sníž. přenesená",J163,0)</f>
        <v>0</v>
      </c>
      <c r="BI163" s="248">
        <f>IF(N163="nulová",J163,0)</f>
        <v>0</v>
      </c>
      <c r="BJ163" s="24" t="s">
        <v>16</v>
      </c>
      <c r="BK163" s="248">
        <f>ROUND(I163*H163,2)</f>
        <v>0</v>
      </c>
      <c r="BL163" s="24" t="s">
        <v>90</v>
      </c>
      <c r="BM163" s="24" t="s">
        <v>3198</v>
      </c>
    </row>
    <row r="164" s="1" customFormat="1" ht="16.5" customHeight="1">
      <c r="B164" s="46"/>
      <c r="C164" s="284" t="s">
        <v>559</v>
      </c>
      <c r="D164" s="284" t="s">
        <v>333</v>
      </c>
      <c r="E164" s="285" t="s">
        <v>3199</v>
      </c>
      <c r="F164" s="286" t="s">
        <v>3200</v>
      </c>
      <c r="G164" s="287" t="s">
        <v>341</v>
      </c>
      <c r="H164" s="288">
        <v>3</v>
      </c>
      <c r="I164" s="289"/>
      <c r="J164" s="290">
        <f>ROUND(I164*H164,2)</f>
        <v>0</v>
      </c>
      <c r="K164" s="286" t="s">
        <v>1656</v>
      </c>
      <c r="L164" s="291"/>
      <c r="M164" s="292" t="s">
        <v>21</v>
      </c>
      <c r="N164" s="293" t="s">
        <v>41</v>
      </c>
      <c r="O164" s="47"/>
      <c r="P164" s="246">
        <f>O164*H164</f>
        <v>0</v>
      </c>
      <c r="Q164" s="246">
        <v>0.010999999999999999</v>
      </c>
      <c r="R164" s="246">
        <f>Q164*H164</f>
        <v>0.033000000000000002</v>
      </c>
      <c r="S164" s="246">
        <v>0</v>
      </c>
      <c r="T164" s="247">
        <f>S164*H164</f>
        <v>0</v>
      </c>
      <c r="AR164" s="24" t="s">
        <v>336</v>
      </c>
      <c r="AT164" s="24" t="s">
        <v>333</v>
      </c>
      <c r="AU164" s="24" t="s">
        <v>78</v>
      </c>
      <c r="AY164" s="24" t="s">
        <v>298</v>
      </c>
      <c r="BE164" s="248">
        <f>IF(N164="základní",J164,0)</f>
        <v>0</v>
      </c>
      <c r="BF164" s="248">
        <f>IF(N164="snížená",J164,0)</f>
        <v>0</v>
      </c>
      <c r="BG164" s="248">
        <f>IF(N164="zákl. přenesená",J164,0)</f>
        <v>0</v>
      </c>
      <c r="BH164" s="248">
        <f>IF(N164="sníž. přenesená",J164,0)</f>
        <v>0</v>
      </c>
      <c r="BI164" s="248">
        <f>IF(N164="nulová",J164,0)</f>
        <v>0</v>
      </c>
      <c r="BJ164" s="24" t="s">
        <v>16</v>
      </c>
      <c r="BK164" s="248">
        <f>ROUND(I164*H164,2)</f>
        <v>0</v>
      </c>
      <c r="BL164" s="24" t="s">
        <v>90</v>
      </c>
      <c r="BM164" s="24" t="s">
        <v>3201</v>
      </c>
    </row>
    <row r="165" s="1" customFormat="1" ht="16.5" customHeight="1">
      <c r="B165" s="46"/>
      <c r="C165" s="284" t="s">
        <v>563</v>
      </c>
      <c r="D165" s="284" t="s">
        <v>333</v>
      </c>
      <c r="E165" s="285" t="s">
        <v>3202</v>
      </c>
      <c r="F165" s="286" t="s">
        <v>3203</v>
      </c>
      <c r="G165" s="287" t="s">
        <v>341</v>
      </c>
      <c r="H165" s="288">
        <v>3</v>
      </c>
      <c r="I165" s="289"/>
      <c r="J165" s="290">
        <f>ROUND(I165*H165,2)</f>
        <v>0</v>
      </c>
      <c r="K165" s="286" t="s">
        <v>1656</v>
      </c>
      <c r="L165" s="291"/>
      <c r="M165" s="292" t="s">
        <v>21</v>
      </c>
      <c r="N165" s="293" t="s">
        <v>41</v>
      </c>
      <c r="O165" s="47"/>
      <c r="P165" s="246">
        <f>O165*H165</f>
        <v>0</v>
      </c>
      <c r="Q165" s="246">
        <v>0.0112</v>
      </c>
      <c r="R165" s="246">
        <f>Q165*H165</f>
        <v>0.033599999999999998</v>
      </c>
      <c r="S165" s="246">
        <v>0</v>
      </c>
      <c r="T165" s="247">
        <f>S165*H165</f>
        <v>0</v>
      </c>
      <c r="AR165" s="24" t="s">
        <v>336</v>
      </c>
      <c r="AT165" s="24" t="s">
        <v>333</v>
      </c>
      <c r="AU165" s="24" t="s">
        <v>78</v>
      </c>
      <c r="AY165" s="24" t="s">
        <v>298</v>
      </c>
      <c r="BE165" s="248">
        <f>IF(N165="základní",J165,0)</f>
        <v>0</v>
      </c>
      <c r="BF165" s="248">
        <f>IF(N165="snížená",J165,0)</f>
        <v>0</v>
      </c>
      <c r="BG165" s="248">
        <f>IF(N165="zákl. přenesená",J165,0)</f>
        <v>0</v>
      </c>
      <c r="BH165" s="248">
        <f>IF(N165="sníž. přenesená",J165,0)</f>
        <v>0</v>
      </c>
      <c r="BI165" s="248">
        <f>IF(N165="nulová",J165,0)</f>
        <v>0</v>
      </c>
      <c r="BJ165" s="24" t="s">
        <v>16</v>
      </c>
      <c r="BK165" s="248">
        <f>ROUND(I165*H165,2)</f>
        <v>0</v>
      </c>
      <c r="BL165" s="24" t="s">
        <v>90</v>
      </c>
      <c r="BM165" s="24" t="s">
        <v>3204</v>
      </c>
    </row>
    <row r="166" s="1" customFormat="1" ht="16.5" customHeight="1">
      <c r="B166" s="46"/>
      <c r="C166" s="284" t="s">
        <v>567</v>
      </c>
      <c r="D166" s="284" t="s">
        <v>333</v>
      </c>
      <c r="E166" s="285" t="s">
        <v>3205</v>
      </c>
      <c r="F166" s="286" t="s">
        <v>3206</v>
      </c>
      <c r="G166" s="287" t="s">
        <v>341</v>
      </c>
      <c r="H166" s="288">
        <v>2</v>
      </c>
      <c r="I166" s="289"/>
      <c r="J166" s="290">
        <f>ROUND(I166*H166,2)</f>
        <v>0</v>
      </c>
      <c r="K166" s="286" t="s">
        <v>1656</v>
      </c>
      <c r="L166" s="291"/>
      <c r="M166" s="292" t="s">
        <v>21</v>
      </c>
      <c r="N166" s="293" t="s">
        <v>41</v>
      </c>
      <c r="O166" s="47"/>
      <c r="P166" s="246">
        <f>O166*H166</f>
        <v>0</v>
      </c>
      <c r="Q166" s="246">
        <v>0.013599999999999999</v>
      </c>
      <c r="R166" s="246">
        <f>Q166*H166</f>
        <v>0.027199999999999998</v>
      </c>
      <c r="S166" s="246">
        <v>0</v>
      </c>
      <c r="T166" s="247">
        <f>S166*H166</f>
        <v>0</v>
      </c>
      <c r="AR166" s="24" t="s">
        <v>336</v>
      </c>
      <c r="AT166" s="24" t="s">
        <v>333</v>
      </c>
      <c r="AU166" s="24" t="s">
        <v>78</v>
      </c>
      <c r="AY166" s="24" t="s">
        <v>298</v>
      </c>
      <c r="BE166" s="248">
        <f>IF(N166="základní",J166,0)</f>
        <v>0</v>
      </c>
      <c r="BF166" s="248">
        <f>IF(N166="snížená",J166,0)</f>
        <v>0</v>
      </c>
      <c r="BG166" s="248">
        <f>IF(N166="zákl. přenesená",J166,0)</f>
        <v>0</v>
      </c>
      <c r="BH166" s="248">
        <f>IF(N166="sníž. přenesená",J166,0)</f>
        <v>0</v>
      </c>
      <c r="BI166" s="248">
        <f>IF(N166="nulová",J166,0)</f>
        <v>0</v>
      </c>
      <c r="BJ166" s="24" t="s">
        <v>16</v>
      </c>
      <c r="BK166" s="248">
        <f>ROUND(I166*H166,2)</f>
        <v>0</v>
      </c>
      <c r="BL166" s="24" t="s">
        <v>90</v>
      </c>
      <c r="BM166" s="24" t="s">
        <v>3207</v>
      </c>
    </row>
    <row r="167" s="1" customFormat="1" ht="16.5" customHeight="1">
      <c r="B167" s="46"/>
      <c r="C167" s="284" t="s">
        <v>571</v>
      </c>
      <c r="D167" s="284" t="s">
        <v>333</v>
      </c>
      <c r="E167" s="285" t="s">
        <v>3208</v>
      </c>
      <c r="F167" s="286" t="s">
        <v>3209</v>
      </c>
      <c r="G167" s="287" t="s">
        <v>341</v>
      </c>
      <c r="H167" s="288">
        <v>1</v>
      </c>
      <c r="I167" s="289"/>
      <c r="J167" s="290">
        <f>ROUND(I167*H167,2)</f>
        <v>0</v>
      </c>
      <c r="K167" s="286" t="s">
        <v>1656</v>
      </c>
      <c r="L167" s="291"/>
      <c r="M167" s="292" t="s">
        <v>21</v>
      </c>
      <c r="N167" s="293" t="s">
        <v>41</v>
      </c>
      <c r="O167" s="47"/>
      <c r="P167" s="246">
        <f>O167*H167</f>
        <v>0</v>
      </c>
      <c r="Q167" s="246">
        <v>0.0137</v>
      </c>
      <c r="R167" s="246">
        <f>Q167*H167</f>
        <v>0.0137</v>
      </c>
      <c r="S167" s="246">
        <v>0</v>
      </c>
      <c r="T167" s="247">
        <f>S167*H167</f>
        <v>0</v>
      </c>
      <c r="AR167" s="24" t="s">
        <v>336</v>
      </c>
      <c r="AT167" s="24" t="s">
        <v>333</v>
      </c>
      <c r="AU167" s="24" t="s">
        <v>78</v>
      </c>
      <c r="AY167" s="24" t="s">
        <v>298</v>
      </c>
      <c r="BE167" s="248">
        <f>IF(N167="základní",J167,0)</f>
        <v>0</v>
      </c>
      <c r="BF167" s="248">
        <f>IF(N167="snížená",J167,0)</f>
        <v>0</v>
      </c>
      <c r="BG167" s="248">
        <f>IF(N167="zákl. přenesená",J167,0)</f>
        <v>0</v>
      </c>
      <c r="BH167" s="248">
        <f>IF(N167="sníž. přenesená",J167,0)</f>
        <v>0</v>
      </c>
      <c r="BI167" s="248">
        <f>IF(N167="nulová",J167,0)</f>
        <v>0</v>
      </c>
      <c r="BJ167" s="24" t="s">
        <v>16</v>
      </c>
      <c r="BK167" s="248">
        <f>ROUND(I167*H167,2)</f>
        <v>0</v>
      </c>
      <c r="BL167" s="24" t="s">
        <v>90</v>
      </c>
      <c r="BM167" s="24" t="s">
        <v>3210</v>
      </c>
    </row>
    <row r="168" s="1" customFormat="1" ht="16.5" customHeight="1">
      <c r="B168" s="46"/>
      <c r="C168" s="284" t="s">
        <v>575</v>
      </c>
      <c r="D168" s="284" t="s">
        <v>333</v>
      </c>
      <c r="E168" s="285" t="s">
        <v>3211</v>
      </c>
      <c r="F168" s="286" t="s">
        <v>3212</v>
      </c>
      <c r="G168" s="287" t="s">
        <v>341</v>
      </c>
      <c r="H168" s="288">
        <v>2</v>
      </c>
      <c r="I168" s="289"/>
      <c r="J168" s="290">
        <f>ROUND(I168*H168,2)</f>
        <v>0</v>
      </c>
      <c r="K168" s="286" t="s">
        <v>1656</v>
      </c>
      <c r="L168" s="291"/>
      <c r="M168" s="292" t="s">
        <v>21</v>
      </c>
      <c r="N168" s="293" t="s">
        <v>41</v>
      </c>
      <c r="O168" s="47"/>
      <c r="P168" s="246">
        <f>O168*H168</f>
        <v>0</v>
      </c>
      <c r="Q168" s="246">
        <v>0.0138</v>
      </c>
      <c r="R168" s="246">
        <f>Q168*H168</f>
        <v>0.0276</v>
      </c>
      <c r="S168" s="246">
        <v>0</v>
      </c>
      <c r="T168" s="247">
        <f>S168*H168</f>
        <v>0</v>
      </c>
      <c r="AR168" s="24" t="s">
        <v>336</v>
      </c>
      <c r="AT168" s="24" t="s">
        <v>333</v>
      </c>
      <c r="AU168" s="24" t="s">
        <v>78</v>
      </c>
      <c r="AY168" s="24" t="s">
        <v>298</v>
      </c>
      <c r="BE168" s="248">
        <f>IF(N168="základní",J168,0)</f>
        <v>0</v>
      </c>
      <c r="BF168" s="248">
        <f>IF(N168="snížená",J168,0)</f>
        <v>0</v>
      </c>
      <c r="BG168" s="248">
        <f>IF(N168="zákl. přenesená",J168,0)</f>
        <v>0</v>
      </c>
      <c r="BH168" s="248">
        <f>IF(N168="sníž. přenesená",J168,0)</f>
        <v>0</v>
      </c>
      <c r="BI168" s="248">
        <f>IF(N168="nulová",J168,0)</f>
        <v>0</v>
      </c>
      <c r="BJ168" s="24" t="s">
        <v>16</v>
      </c>
      <c r="BK168" s="248">
        <f>ROUND(I168*H168,2)</f>
        <v>0</v>
      </c>
      <c r="BL168" s="24" t="s">
        <v>90</v>
      </c>
      <c r="BM168" s="24" t="s">
        <v>3213</v>
      </c>
    </row>
    <row r="169" s="1" customFormat="1" ht="25.5" customHeight="1">
      <c r="B169" s="46"/>
      <c r="C169" s="237" t="s">
        <v>579</v>
      </c>
      <c r="D169" s="237" t="s">
        <v>300</v>
      </c>
      <c r="E169" s="238" t="s">
        <v>3214</v>
      </c>
      <c r="F169" s="239" t="s">
        <v>3215</v>
      </c>
      <c r="G169" s="240" t="s">
        <v>341</v>
      </c>
      <c r="H169" s="241">
        <v>2</v>
      </c>
      <c r="I169" s="242"/>
      <c r="J169" s="243">
        <f>ROUND(I169*H169,2)</f>
        <v>0</v>
      </c>
      <c r="K169" s="239" t="s">
        <v>1656</v>
      </c>
      <c r="L169" s="72"/>
      <c r="M169" s="244" t="s">
        <v>21</v>
      </c>
      <c r="N169" s="245" t="s">
        <v>41</v>
      </c>
      <c r="O169" s="47"/>
      <c r="P169" s="246">
        <f>O169*H169</f>
        <v>0</v>
      </c>
      <c r="Q169" s="246">
        <v>0.44169999999999998</v>
      </c>
      <c r="R169" s="246">
        <f>Q169*H169</f>
        <v>0.88339999999999996</v>
      </c>
      <c r="S169" s="246">
        <v>0</v>
      </c>
      <c r="T169" s="247">
        <f>S169*H169</f>
        <v>0</v>
      </c>
      <c r="AR169" s="24" t="s">
        <v>90</v>
      </c>
      <c r="AT169" s="24" t="s">
        <v>300</v>
      </c>
      <c r="AU169" s="24" t="s">
        <v>78</v>
      </c>
      <c r="AY169" s="24" t="s">
        <v>298</v>
      </c>
      <c r="BE169" s="248">
        <f>IF(N169="základní",J169,0)</f>
        <v>0</v>
      </c>
      <c r="BF169" s="248">
        <f>IF(N169="snížená",J169,0)</f>
        <v>0</v>
      </c>
      <c r="BG169" s="248">
        <f>IF(N169="zákl. přenesená",J169,0)</f>
        <v>0</v>
      </c>
      <c r="BH169" s="248">
        <f>IF(N169="sníž. přenesená",J169,0)</f>
        <v>0</v>
      </c>
      <c r="BI169" s="248">
        <f>IF(N169="nulová",J169,0)</f>
        <v>0</v>
      </c>
      <c r="BJ169" s="24" t="s">
        <v>16</v>
      </c>
      <c r="BK169" s="248">
        <f>ROUND(I169*H169,2)</f>
        <v>0</v>
      </c>
      <c r="BL169" s="24" t="s">
        <v>90</v>
      </c>
      <c r="BM169" s="24" t="s">
        <v>3216</v>
      </c>
    </row>
    <row r="170" s="1" customFormat="1" ht="25.5" customHeight="1">
      <c r="B170" s="46"/>
      <c r="C170" s="284" t="s">
        <v>583</v>
      </c>
      <c r="D170" s="284" t="s">
        <v>333</v>
      </c>
      <c r="E170" s="285" t="s">
        <v>3217</v>
      </c>
      <c r="F170" s="286" t="s">
        <v>3218</v>
      </c>
      <c r="G170" s="287" t="s">
        <v>341</v>
      </c>
      <c r="H170" s="288">
        <v>1</v>
      </c>
      <c r="I170" s="289"/>
      <c r="J170" s="290">
        <f>ROUND(I170*H170,2)</f>
        <v>0</v>
      </c>
      <c r="K170" s="286" t="s">
        <v>21</v>
      </c>
      <c r="L170" s="291"/>
      <c r="M170" s="292" t="s">
        <v>21</v>
      </c>
      <c r="N170" s="293" t="s">
        <v>41</v>
      </c>
      <c r="O170" s="47"/>
      <c r="P170" s="246">
        <f>O170*H170</f>
        <v>0</v>
      </c>
      <c r="Q170" s="246">
        <v>0.069000000000000006</v>
      </c>
      <c r="R170" s="246">
        <f>Q170*H170</f>
        <v>0.069000000000000006</v>
      </c>
      <c r="S170" s="246">
        <v>0</v>
      </c>
      <c r="T170" s="247">
        <f>S170*H170</f>
        <v>0</v>
      </c>
      <c r="AR170" s="24" t="s">
        <v>336</v>
      </c>
      <c r="AT170" s="24" t="s">
        <v>333</v>
      </c>
      <c r="AU170" s="24" t="s">
        <v>78</v>
      </c>
      <c r="AY170" s="24" t="s">
        <v>298</v>
      </c>
      <c r="BE170" s="248">
        <f>IF(N170="základní",J170,0)</f>
        <v>0</v>
      </c>
      <c r="BF170" s="248">
        <f>IF(N170="snížená",J170,0)</f>
        <v>0</v>
      </c>
      <c r="BG170" s="248">
        <f>IF(N170="zákl. přenesená",J170,0)</f>
        <v>0</v>
      </c>
      <c r="BH170" s="248">
        <f>IF(N170="sníž. přenesená",J170,0)</f>
        <v>0</v>
      </c>
      <c r="BI170" s="248">
        <f>IF(N170="nulová",J170,0)</f>
        <v>0</v>
      </c>
      <c r="BJ170" s="24" t="s">
        <v>16</v>
      </c>
      <c r="BK170" s="248">
        <f>ROUND(I170*H170,2)</f>
        <v>0</v>
      </c>
      <c r="BL170" s="24" t="s">
        <v>90</v>
      </c>
      <c r="BM170" s="24" t="s">
        <v>3219</v>
      </c>
    </row>
    <row r="171" s="1" customFormat="1" ht="25.5" customHeight="1">
      <c r="B171" s="46"/>
      <c r="C171" s="284" t="s">
        <v>587</v>
      </c>
      <c r="D171" s="284" t="s">
        <v>333</v>
      </c>
      <c r="E171" s="285" t="s">
        <v>3220</v>
      </c>
      <c r="F171" s="286" t="s">
        <v>3221</v>
      </c>
      <c r="G171" s="287" t="s">
        <v>341</v>
      </c>
      <c r="H171" s="288">
        <v>1</v>
      </c>
      <c r="I171" s="289"/>
      <c r="J171" s="290">
        <f>ROUND(I171*H171,2)</f>
        <v>0</v>
      </c>
      <c r="K171" s="286" t="s">
        <v>21</v>
      </c>
      <c r="L171" s="291"/>
      <c r="M171" s="292" t="s">
        <v>21</v>
      </c>
      <c r="N171" s="293" t="s">
        <v>41</v>
      </c>
      <c r="O171" s="47"/>
      <c r="P171" s="246">
        <f>O171*H171</f>
        <v>0</v>
      </c>
      <c r="Q171" s="246">
        <v>0.084000000000000005</v>
      </c>
      <c r="R171" s="246">
        <f>Q171*H171</f>
        <v>0.084000000000000005</v>
      </c>
      <c r="S171" s="246">
        <v>0</v>
      </c>
      <c r="T171" s="247">
        <f>S171*H171</f>
        <v>0</v>
      </c>
      <c r="AR171" s="24" t="s">
        <v>336</v>
      </c>
      <c r="AT171" s="24" t="s">
        <v>333</v>
      </c>
      <c r="AU171" s="24" t="s">
        <v>78</v>
      </c>
      <c r="AY171" s="24" t="s">
        <v>298</v>
      </c>
      <c r="BE171" s="248">
        <f>IF(N171="základní",J171,0)</f>
        <v>0</v>
      </c>
      <c r="BF171" s="248">
        <f>IF(N171="snížená",J171,0)</f>
        <v>0</v>
      </c>
      <c r="BG171" s="248">
        <f>IF(N171="zákl. přenesená",J171,0)</f>
        <v>0</v>
      </c>
      <c r="BH171" s="248">
        <f>IF(N171="sníž. přenesená",J171,0)</f>
        <v>0</v>
      </c>
      <c r="BI171" s="248">
        <f>IF(N171="nulová",J171,0)</f>
        <v>0</v>
      </c>
      <c r="BJ171" s="24" t="s">
        <v>16</v>
      </c>
      <c r="BK171" s="248">
        <f>ROUND(I171*H171,2)</f>
        <v>0</v>
      </c>
      <c r="BL171" s="24" t="s">
        <v>90</v>
      </c>
      <c r="BM171" s="24" t="s">
        <v>3222</v>
      </c>
    </row>
    <row r="172" s="11" customFormat="1" ht="29.88" customHeight="1">
      <c r="B172" s="221"/>
      <c r="C172" s="222"/>
      <c r="D172" s="223" t="s">
        <v>69</v>
      </c>
      <c r="E172" s="235" t="s">
        <v>346</v>
      </c>
      <c r="F172" s="235" t="s">
        <v>1782</v>
      </c>
      <c r="G172" s="222"/>
      <c r="H172" s="222"/>
      <c r="I172" s="225"/>
      <c r="J172" s="236">
        <f>BK172</f>
        <v>0</v>
      </c>
      <c r="K172" s="222"/>
      <c r="L172" s="227"/>
      <c r="M172" s="228"/>
      <c r="N172" s="229"/>
      <c r="O172" s="229"/>
      <c r="P172" s="230">
        <f>SUM(P173:P193)</f>
        <v>0</v>
      </c>
      <c r="Q172" s="229"/>
      <c r="R172" s="230">
        <f>SUM(R173:R193)</f>
        <v>0.46545999999999998</v>
      </c>
      <c r="S172" s="229"/>
      <c r="T172" s="231">
        <f>SUM(T173:T193)</f>
        <v>165.50457800000007</v>
      </c>
      <c r="AR172" s="232" t="s">
        <v>16</v>
      </c>
      <c r="AT172" s="233" t="s">
        <v>69</v>
      </c>
      <c r="AU172" s="233" t="s">
        <v>16</v>
      </c>
      <c r="AY172" s="232" t="s">
        <v>298</v>
      </c>
      <c r="BK172" s="234">
        <f>SUM(BK173:BK193)</f>
        <v>0</v>
      </c>
    </row>
    <row r="173" s="1" customFormat="1" ht="25.5" customHeight="1">
      <c r="B173" s="46"/>
      <c r="C173" s="237" t="s">
        <v>591</v>
      </c>
      <c r="D173" s="237" t="s">
        <v>300</v>
      </c>
      <c r="E173" s="238" t="s">
        <v>3223</v>
      </c>
      <c r="F173" s="239" t="s">
        <v>3224</v>
      </c>
      <c r="G173" s="240" t="s">
        <v>1954</v>
      </c>
      <c r="H173" s="241">
        <v>250</v>
      </c>
      <c r="I173" s="242"/>
      <c r="J173" s="243">
        <f>ROUND(I173*H173,2)</f>
        <v>0</v>
      </c>
      <c r="K173" s="239" t="s">
        <v>1656</v>
      </c>
      <c r="L173" s="72"/>
      <c r="M173" s="244" t="s">
        <v>21</v>
      </c>
      <c r="N173" s="245" t="s">
        <v>41</v>
      </c>
      <c r="O173" s="47"/>
      <c r="P173" s="246">
        <f>O173*H173</f>
        <v>0</v>
      </c>
      <c r="Q173" s="246">
        <v>0.00012999999999999999</v>
      </c>
      <c r="R173" s="246">
        <f>Q173*H173</f>
        <v>0.032499999999999994</v>
      </c>
      <c r="S173" s="246">
        <v>0</v>
      </c>
      <c r="T173" s="247">
        <f>S173*H173</f>
        <v>0</v>
      </c>
      <c r="AR173" s="24" t="s">
        <v>90</v>
      </c>
      <c r="AT173" s="24" t="s">
        <v>300</v>
      </c>
      <c r="AU173" s="24" t="s">
        <v>78</v>
      </c>
      <c r="AY173" s="24" t="s">
        <v>298</v>
      </c>
      <c r="BE173" s="248">
        <f>IF(N173="základní",J173,0)</f>
        <v>0</v>
      </c>
      <c r="BF173" s="248">
        <f>IF(N173="snížená",J173,0)</f>
        <v>0</v>
      </c>
      <c r="BG173" s="248">
        <f>IF(N173="zákl. přenesená",J173,0)</f>
        <v>0</v>
      </c>
      <c r="BH173" s="248">
        <f>IF(N173="sníž. přenesená",J173,0)</f>
        <v>0</v>
      </c>
      <c r="BI173" s="248">
        <f>IF(N173="nulová",J173,0)</f>
        <v>0</v>
      </c>
      <c r="BJ173" s="24" t="s">
        <v>16</v>
      </c>
      <c r="BK173" s="248">
        <f>ROUND(I173*H173,2)</f>
        <v>0</v>
      </c>
      <c r="BL173" s="24" t="s">
        <v>90</v>
      </c>
      <c r="BM173" s="24" t="s">
        <v>3225</v>
      </c>
    </row>
    <row r="174" s="1" customFormat="1" ht="25.5" customHeight="1">
      <c r="B174" s="46"/>
      <c r="C174" s="237" t="s">
        <v>595</v>
      </c>
      <c r="D174" s="237" t="s">
        <v>300</v>
      </c>
      <c r="E174" s="238" t="s">
        <v>3223</v>
      </c>
      <c r="F174" s="239" t="s">
        <v>3224</v>
      </c>
      <c r="G174" s="240" t="s">
        <v>1954</v>
      </c>
      <c r="H174" s="241">
        <v>250</v>
      </c>
      <c r="I174" s="242"/>
      <c r="J174" s="243">
        <f>ROUND(I174*H174,2)</f>
        <v>0</v>
      </c>
      <c r="K174" s="239" t="s">
        <v>1656</v>
      </c>
      <c r="L174" s="72"/>
      <c r="M174" s="244" t="s">
        <v>21</v>
      </c>
      <c r="N174" s="245" t="s">
        <v>41</v>
      </c>
      <c r="O174" s="47"/>
      <c r="P174" s="246">
        <f>O174*H174</f>
        <v>0</v>
      </c>
      <c r="Q174" s="246">
        <v>0.00012999999999999999</v>
      </c>
      <c r="R174" s="246">
        <f>Q174*H174</f>
        <v>0.032499999999999994</v>
      </c>
      <c r="S174" s="246">
        <v>0</v>
      </c>
      <c r="T174" s="247">
        <f>S174*H174</f>
        <v>0</v>
      </c>
      <c r="AR174" s="24" t="s">
        <v>90</v>
      </c>
      <c r="AT174" s="24" t="s">
        <v>300</v>
      </c>
      <c r="AU174" s="24" t="s">
        <v>78</v>
      </c>
      <c r="AY174" s="24" t="s">
        <v>298</v>
      </c>
      <c r="BE174" s="248">
        <f>IF(N174="základní",J174,0)</f>
        <v>0</v>
      </c>
      <c r="BF174" s="248">
        <f>IF(N174="snížená",J174,0)</f>
        <v>0</v>
      </c>
      <c r="BG174" s="248">
        <f>IF(N174="zákl. přenesená",J174,0)</f>
        <v>0</v>
      </c>
      <c r="BH174" s="248">
        <f>IF(N174="sníž. přenesená",J174,0)</f>
        <v>0</v>
      </c>
      <c r="BI174" s="248">
        <f>IF(N174="nulová",J174,0)</f>
        <v>0</v>
      </c>
      <c r="BJ174" s="24" t="s">
        <v>16</v>
      </c>
      <c r="BK174" s="248">
        <f>ROUND(I174*H174,2)</f>
        <v>0</v>
      </c>
      <c r="BL174" s="24" t="s">
        <v>90</v>
      </c>
      <c r="BM174" s="24" t="s">
        <v>3226</v>
      </c>
    </row>
    <row r="175" s="1" customFormat="1" ht="25.5" customHeight="1">
      <c r="B175" s="46"/>
      <c r="C175" s="237" t="s">
        <v>1066</v>
      </c>
      <c r="D175" s="237" t="s">
        <v>300</v>
      </c>
      <c r="E175" s="238" t="s">
        <v>3227</v>
      </c>
      <c r="F175" s="239" t="s">
        <v>3228</v>
      </c>
      <c r="G175" s="240" t="s">
        <v>1954</v>
      </c>
      <c r="H175" s="241">
        <v>250</v>
      </c>
      <c r="I175" s="242"/>
      <c r="J175" s="243">
        <f>ROUND(I175*H175,2)</f>
        <v>0</v>
      </c>
      <c r="K175" s="239" t="s">
        <v>1656</v>
      </c>
      <c r="L175" s="72"/>
      <c r="M175" s="244" t="s">
        <v>21</v>
      </c>
      <c r="N175" s="245" t="s">
        <v>41</v>
      </c>
      <c r="O175" s="47"/>
      <c r="P175" s="246">
        <f>O175*H175</f>
        <v>0</v>
      </c>
      <c r="Q175" s="246">
        <v>4.0000000000000003E-05</v>
      </c>
      <c r="R175" s="246">
        <f>Q175*H175</f>
        <v>0.01</v>
      </c>
      <c r="S175" s="246">
        <v>0</v>
      </c>
      <c r="T175" s="247">
        <f>S175*H175</f>
        <v>0</v>
      </c>
      <c r="AR175" s="24" t="s">
        <v>90</v>
      </c>
      <c r="AT175" s="24" t="s">
        <v>300</v>
      </c>
      <c r="AU175" s="24" t="s">
        <v>78</v>
      </c>
      <c r="AY175" s="24" t="s">
        <v>298</v>
      </c>
      <c r="BE175" s="248">
        <f>IF(N175="základní",J175,0)</f>
        <v>0</v>
      </c>
      <c r="BF175" s="248">
        <f>IF(N175="snížená",J175,0)</f>
        <v>0</v>
      </c>
      <c r="BG175" s="248">
        <f>IF(N175="zákl. přenesená",J175,0)</f>
        <v>0</v>
      </c>
      <c r="BH175" s="248">
        <f>IF(N175="sníž. přenesená",J175,0)</f>
        <v>0</v>
      </c>
      <c r="BI175" s="248">
        <f>IF(N175="nulová",J175,0)</f>
        <v>0</v>
      </c>
      <c r="BJ175" s="24" t="s">
        <v>16</v>
      </c>
      <c r="BK175" s="248">
        <f>ROUND(I175*H175,2)</f>
        <v>0</v>
      </c>
      <c r="BL175" s="24" t="s">
        <v>90</v>
      </c>
      <c r="BM175" s="24" t="s">
        <v>3229</v>
      </c>
    </row>
    <row r="176" s="1" customFormat="1" ht="25.5" customHeight="1">
      <c r="B176" s="46"/>
      <c r="C176" s="237" t="s">
        <v>1070</v>
      </c>
      <c r="D176" s="237" t="s">
        <v>300</v>
      </c>
      <c r="E176" s="238" t="s">
        <v>3227</v>
      </c>
      <c r="F176" s="239" t="s">
        <v>3228</v>
      </c>
      <c r="G176" s="240" t="s">
        <v>1954</v>
      </c>
      <c r="H176" s="241">
        <v>250</v>
      </c>
      <c r="I176" s="242"/>
      <c r="J176" s="243">
        <f>ROUND(I176*H176,2)</f>
        <v>0</v>
      </c>
      <c r="K176" s="239" t="s">
        <v>1656</v>
      </c>
      <c r="L176" s="72"/>
      <c r="M176" s="244" t="s">
        <v>21</v>
      </c>
      <c r="N176" s="245" t="s">
        <v>41</v>
      </c>
      <c r="O176" s="47"/>
      <c r="P176" s="246">
        <f>O176*H176</f>
        <v>0</v>
      </c>
      <c r="Q176" s="246">
        <v>4.0000000000000003E-05</v>
      </c>
      <c r="R176" s="246">
        <f>Q176*H176</f>
        <v>0.01</v>
      </c>
      <c r="S176" s="246">
        <v>0</v>
      </c>
      <c r="T176" s="247">
        <f>S176*H176</f>
        <v>0</v>
      </c>
      <c r="AR176" s="24" t="s">
        <v>90</v>
      </c>
      <c r="AT176" s="24" t="s">
        <v>300</v>
      </c>
      <c r="AU176" s="24" t="s">
        <v>78</v>
      </c>
      <c r="AY176" s="24" t="s">
        <v>298</v>
      </c>
      <c r="BE176" s="248">
        <f>IF(N176="základní",J176,0)</f>
        <v>0</v>
      </c>
      <c r="BF176" s="248">
        <f>IF(N176="snížená",J176,0)</f>
        <v>0</v>
      </c>
      <c r="BG176" s="248">
        <f>IF(N176="zákl. přenesená",J176,0)</f>
        <v>0</v>
      </c>
      <c r="BH176" s="248">
        <f>IF(N176="sníž. přenesená",J176,0)</f>
        <v>0</v>
      </c>
      <c r="BI176" s="248">
        <f>IF(N176="nulová",J176,0)</f>
        <v>0</v>
      </c>
      <c r="BJ176" s="24" t="s">
        <v>16</v>
      </c>
      <c r="BK176" s="248">
        <f>ROUND(I176*H176,2)</f>
        <v>0</v>
      </c>
      <c r="BL176" s="24" t="s">
        <v>90</v>
      </c>
      <c r="BM176" s="24" t="s">
        <v>3230</v>
      </c>
    </row>
    <row r="177" s="1" customFormat="1" ht="25.5" customHeight="1">
      <c r="B177" s="46"/>
      <c r="C177" s="237" t="s">
        <v>1074</v>
      </c>
      <c r="D177" s="237" t="s">
        <v>300</v>
      </c>
      <c r="E177" s="238" t="s">
        <v>3231</v>
      </c>
      <c r="F177" s="239" t="s">
        <v>3232</v>
      </c>
      <c r="G177" s="240" t="s">
        <v>303</v>
      </c>
      <c r="H177" s="241">
        <v>13.949999999999999</v>
      </c>
      <c r="I177" s="242"/>
      <c r="J177" s="243">
        <f>ROUND(I177*H177,2)</f>
        <v>0</v>
      </c>
      <c r="K177" s="239" t="s">
        <v>1656</v>
      </c>
      <c r="L177" s="72"/>
      <c r="M177" s="244" t="s">
        <v>21</v>
      </c>
      <c r="N177" s="245" t="s">
        <v>41</v>
      </c>
      <c r="O177" s="47"/>
      <c r="P177" s="246">
        <f>O177*H177</f>
        <v>0</v>
      </c>
      <c r="Q177" s="246">
        <v>0</v>
      </c>
      <c r="R177" s="246">
        <f>Q177*H177</f>
        <v>0</v>
      </c>
      <c r="S177" s="246">
        <v>2.2000000000000002</v>
      </c>
      <c r="T177" s="247">
        <f>S177*H177</f>
        <v>30.690000000000001</v>
      </c>
      <c r="AR177" s="24" t="s">
        <v>90</v>
      </c>
      <c r="AT177" s="24" t="s">
        <v>300</v>
      </c>
      <c r="AU177" s="24" t="s">
        <v>78</v>
      </c>
      <c r="AY177" s="24" t="s">
        <v>298</v>
      </c>
      <c r="BE177" s="248">
        <f>IF(N177="základní",J177,0)</f>
        <v>0</v>
      </c>
      <c r="BF177" s="248">
        <f>IF(N177="snížená",J177,0)</f>
        <v>0</v>
      </c>
      <c r="BG177" s="248">
        <f>IF(N177="zákl. přenesená",J177,0)</f>
        <v>0</v>
      </c>
      <c r="BH177" s="248">
        <f>IF(N177="sníž. přenesená",J177,0)</f>
        <v>0</v>
      </c>
      <c r="BI177" s="248">
        <f>IF(N177="nulová",J177,0)</f>
        <v>0</v>
      </c>
      <c r="BJ177" s="24" t="s">
        <v>16</v>
      </c>
      <c r="BK177" s="248">
        <f>ROUND(I177*H177,2)</f>
        <v>0</v>
      </c>
      <c r="BL177" s="24" t="s">
        <v>90</v>
      </c>
      <c r="BM177" s="24" t="s">
        <v>3233</v>
      </c>
    </row>
    <row r="178" s="1" customFormat="1" ht="25.5" customHeight="1">
      <c r="B178" s="46"/>
      <c r="C178" s="237" t="s">
        <v>1078</v>
      </c>
      <c r="D178" s="237" t="s">
        <v>300</v>
      </c>
      <c r="E178" s="238" t="s">
        <v>3234</v>
      </c>
      <c r="F178" s="239" t="s">
        <v>3235</v>
      </c>
      <c r="G178" s="240" t="s">
        <v>303</v>
      </c>
      <c r="H178" s="241">
        <v>69.75</v>
      </c>
      <c r="I178" s="242"/>
      <c r="J178" s="243">
        <f>ROUND(I178*H178,2)</f>
        <v>0</v>
      </c>
      <c r="K178" s="239" t="s">
        <v>1656</v>
      </c>
      <c r="L178" s="72"/>
      <c r="M178" s="244" t="s">
        <v>21</v>
      </c>
      <c r="N178" s="245" t="s">
        <v>41</v>
      </c>
      <c r="O178" s="47"/>
      <c r="P178" s="246">
        <f>O178*H178</f>
        <v>0</v>
      </c>
      <c r="Q178" s="246">
        <v>0</v>
      </c>
      <c r="R178" s="246">
        <f>Q178*H178</f>
        <v>0</v>
      </c>
      <c r="S178" s="246">
        <v>1.3999999999999999</v>
      </c>
      <c r="T178" s="247">
        <f>S178*H178</f>
        <v>97.649999999999991</v>
      </c>
      <c r="AR178" s="24" t="s">
        <v>90</v>
      </c>
      <c r="AT178" s="24" t="s">
        <v>300</v>
      </c>
      <c r="AU178" s="24" t="s">
        <v>78</v>
      </c>
      <c r="AY178" s="24" t="s">
        <v>298</v>
      </c>
      <c r="BE178" s="248">
        <f>IF(N178="základní",J178,0)</f>
        <v>0</v>
      </c>
      <c r="BF178" s="248">
        <f>IF(N178="snížená",J178,0)</f>
        <v>0</v>
      </c>
      <c r="BG178" s="248">
        <f>IF(N178="zákl. přenesená",J178,0)</f>
        <v>0</v>
      </c>
      <c r="BH178" s="248">
        <f>IF(N178="sníž. přenesená",J178,0)</f>
        <v>0</v>
      </c>
      <c r="BI178" s="248">
        <f>IF(N178="nulová",J178,0)</f>
        <v>0</v>
      </c>
      <c r="BJ178" s="24" t="s">
        <v>16</v>
      </c>
      <c r="BK178" s="248">
        <f>ROUND(I178*H178,2)</f>
        <v>0</v>
      </c>
      <c r="BL178" s="24" t="s">
        <v>90</v>
      </c>
      <c r="BM178" s="24" t="s">
        <v>3236</v>
      </c>
    </row>
    <row r="179" s="1" customFormat="1" ht="25.5" customHeight="1">
      <c r="B179" s="46"/>
      <c r="C179" s="237" t="s">
        <v>1082</v>
      </c>
      <c r="D179" s="237" t="s">
        <v>300</v>
      </c>
      <c r="E179" s="238" t="s">
        <v>3237</v>
      </c>
      <c r="F179" s="239" t="s">
        <v>3238</v>
      </c>
      <c r="G179" s="240" t="s">
        <v>1954</v>
      </c>
      <c r="H179" s="241">
        <v>4.4450000000000003</v>
      </c>
      <c r="I179" s="242"/>
      <c r="J179" s="243">
        <f>ROUND(I179*H179,2)</f>
        <v>0</v>
      </c>
      <c r="K179" s="239" t="s">
        <v>1656</v>
      </c>
      <c r="L179" s="72"/>
      <c r="M179" s="244" t="s">
        <v>21</v>
      </c>
      <c r="N179" s="245" t="s">
        <v>41</v>
      </c>
      <c r="O179" s="47"/>
      <c r="P179" s="246">
        <f>O179*H179</f>
        <v>0</v>
      </c>
      <c r="Q179" s="246">
        <v>0</v>
      </c>
      <c r="R179" s="246">
        <f>Q179*H179</f>
        <v>0</v>
      </c>
      <c r="S179" s="246">
        <v>0.031</v>
      </c>
      <c r="T179" s="247">
        <f>S179*H179</f>
        <v>0.137795</v>
      </c>
      <c r="AR179" s="24" t="s">
        <v>90</v>
      </c>
      <c r="AT179" s="24" t="s">
        <v>300</v>
      </c>
      <c r="AU179" s="24" t="s">
        <v>78</v>
      </c>
      <c r="AY179" s="24" t="s">
        <v>298</v>
      </c>
      <c r="BE179" s="248">
        <f>IF(N179="základní",J179,0)</f>
        <v>0</v>
      </c>
      <c r="BF179" s="248">
        <f>IF(N179="snížená",J179,0)</f>
        <v>0</v>
      </c>
      <c r="BG179" s="248">
        <f>IF(N179="zákl. přenesená",J179,0)</f>
        <v>0</v>
      </c>
      <c r="BH179" s="248">
        <f>IF(N179="sníž. přenesená",J179,0)</f>
        <v>0</v>
      </c>
      <c r="BI179" s="248">
        <f>IF(N179="nulová",J179,0)</f>
        <v>0</v>
      </c>
      <c r="BJ179" s="24" t="s">
        <v>16</v>
      </c>
      <c r="BK179" s="248">
        <f>ROUND(I179*H179,2)</f>
        <v>0</v>
      </c>
      <c r="BL179" s="24" t="s">
        <v>90</v>
      </c>
      <c r="BM179" s="24" t="s">
        <v>3239</v>
      </c>
    </row>
    <row r="180" s="1" customFormat="1" ht="25.5" customHeight="1">
      <c r="B180" s="46"/>
      <c r="C180" s="237" t="s">
        <v>1086</v>
      </c>
      <c r="D180" s="237" t="s">
        <v>300</v>
      </c>
      <c r="E180" s="238" t="s">
        <v>3240</v>
      </c>
      <c r="F180" s="239" t="s">
        <v>3241</v>
      </c>
      <c r="G180" s="240" t="s">
        <v>1954</v>
      </c>
      <c r="H180" s="241">
        <v>9.4559999999999995</v>
      </c>
      <c r="I180" s="242"/>
      <c r="J180" s="243">
        <f>ROUND(I180*H180,2)</f>
        <v>0</v>
      </c>
      <c r="K180" s="239" t="s">
        <v>1656</v>
      </c>
      <c r="L180" s="72"/>
      <c r="M180" s="244" t="s">
        <v>21</v>
      </c>
      <c r="N180" s="245" t="s">
        <v>41</v>
      </c>
      <c r="O180" s="47"/>
      <c r="P180" s="246">
        <f>O180*H180</f>
        <v>0</v>
      </c>
      <c r="Q180" s="246">
        <v>0</v>
      </c>
      <c r="R180" s="246">
        <f>Q180*H180</f>
        <v>0</v>
      </c>
      <c r="S180" s="246">
        <v>0.075999999999999998</v>
      </c>
      <c r="T180" s="247">
        <f>S180*H180</f>
        <v>0.71865599999999996</v>
      </c>
      <c r="AR180" s="24" t="s">
        <v>90</v>
      </c>
      <c r="AT180" s="24" t="s">
        <v>300</v>
      </c>
      <c r="AU180" s="24" t="s">
        <v>78</v>
      </c>
      <c r="AY180" s="24" t="s">
        <v>298</v>
      </c>
      <c r="BE180" s="248">
        <f>IF(N180="základní",J180,0)</f>
        <v>0</v>
      </c>
      <c r="BF180" s="248">
        <f>IF(N180="snížená",J180,0)</f>
        <v>0</v>
      </c>
      <c r="BG180" s="248">
        <f>IF(N180="zákl. přenesená",J180,0)</f>
        <v>0</v>
      </c>
      <c r="BH180" s="248">
        <f>IF(N180="sníž. přenesená",J180,0)</f>
        <v>0</v>
      </c>
      <c r="BI180" s="248">
        <f>IF(N180="nulová",J180,0)</f>
        <v>0</v>
      </c>
      <c r="BJ180" s="24" t="s">
        <v>16</v>
      </c>
      <c r="BK180" s="248">
        <f>ROUND(I180*H180,2)</f>
        <v>0</v>
      </c>
      <c r="BL180" s="24" t="s">
        <v>90</v>
      </c>
      <c r="BM180" s="24" t="s">
        <v>3242</v>
      </c>
    </row>
    <row r="181" s="1" customFormat="1" ht="25.5" customHeight="1">
      <c r="B181" s="46"/>
      <c r="C181" s="237" t="s">
        <v>1091</v>
      </c>
      <c r="D181" s="237" t="s">
        <v>300</v>
      </c>
      <c r="E181" s="238" t="s">
        <v>3243</v>
      </c>
      <c r="F181" s="239" t="s">
        <v>3244</v>
      </c>
      <c r="G181" s="240" t="s">
        <v>1954</v>
      </c>
      <c r="H181" s="241">
        <v>2.4430000000000001</v>
      </c>
      <c r="I181" s="242"/>
      <c r="J181" s="243">
        <f>ROUND(I181*H181,2)</f>
        <v>0</v>
      </c>
      <c r="K181" s="239" t="s">
        <v>1656</v>
      </c>
      <c r="L181" s="72"/>
      <c r="M181" s="244" t="s">
        <v>21</v>
      </c>
      <c r="N181" s="245" t="s">
        <v>41</v>
      </c>
      <c r="O181" s="47"/>
      <c r="P181" s="246">
        <f>O181*H181</f>
        <v>0</v>
      </c>
      <c r="Q181" s="246">
        <v>0</v>
      </c>
      <c r="R181" s="246">
        <f>Q181*H181</f>
        <v>0</v>
      </c>
      <c r="S181" s="246">
        <v>0.063</v>
      </c>
      <c r="T181" s="247">
        <f>S181*H181</f>
        <v>0.15390900000000002</v>
      </c>
      <c r="AR181" s="24" t="s">
        <v>90</v>
      </c>
      <c r="AT181" s="24" t="s">
        <v>300</v>
      </c>
      <c r="AU181" s="24" t="s">
        <v>78</v>
      </c>
      <c r="AY181" s="24" t="s">
        <v>298</v>
      </c>
      <c r="BE181" s="248">
        <f>IF(N181="základní",J181,0)</f>
        <v>0</v>
      </c>
      <c r="BF181" s="248">
        <f>IF(N181="snížená",J181,0)</f>
        <v>0</v>
      </c>
      <c r="BG181" s="248">
        <f>IF(N181="zákl. přenesená",J181,0)</f>
        <v>0</v>
      </c>
      <c r="BH181" s="248">
        <f>IF(N181="sníž. přenesená",J181,0)</f>
        <v>0</v>
      </c>
      <c r="BI181" s="248">
        <f>IF(N181="nulová",J181,0)</f>
        <v>0</v>
      </c>
      <c r="BJ181" s="24" t="s">
        <v>16</v>
      </c>
      <c r="BK181" s="248">
        <f>ROUND(I181*H181,2)</f>
        <v>0</v>
      </c>
      <c r="BL181" s="24" t="s">
        <v>90</v>
      </c>
      <c r="BM181" s="24" t="s">
        <v>3245</v>
      </c>
    </row>
    <row r="182" s="1" customFormat="1" ht="25.5" customHeight="1">
      <c r="B182" s="46"/>
      <c r="C182" s="237" t="s">
        <v>1095</v>
      </c>
      <c r="D182" s="237" t="s">
        <v>300</v>
      </c>
      <c r="E182" s="238" t="s">
        <v>3246</v>
      </c>
      <c r="F182" s="239" t="s">
        <v>3247</v>
      </c>
      <c r="G182" s="240" t="s">
        <v>303</v>
      </c>
      <c r="H182" s="241">
        <v>0.88800000000000001</v>
      </c>
      <c r="I182" s="242"/>
      <c r="J182" s="243">
        <f>ROUND(I182*H182,2)</f>
        <v>0</v>
      </c>
      <c r="K182" s="239" t="s">
        <v>1656</v>
      </c>
      <c r="L182" s="72"/>
      <c r="M182" s="244" t="s">
        <v>21</v>
      </c>
      <c r="N182" s="245" t="s">
        <v>41</v>
      </c>
      <c r="O182" s="47"/>
      <c r="P182" s="246">
        <f>O182*H182</f>
        <v>0</v>
      </c>
      <c r="Q182" s="246">
        <v>0</v>
      </c>
      <c r="R182" s="246">
        <f>Q182*H182</f>
        <v>0</v>
      </c>
      <c r="S182" s="246">
        <v>2</v>
      </c>
      <c r="T182" s="247">
        <f>S182*H182</f>
        <v>1.776</v>
      </c>
      <c r="AR182" s="24" t="s">
        <v>90</v>
      </c>
      <c r="AT182" s="24" t="s">
        <v>300</v>
      </c>
      <c r="AU182" s="24" t="s">
        <v>78</v>
      </c>
      <c r="AY182" s="24" t="s">
        <v>298</v>
      </c>
      <c r="BE182" s="248">
        <f>IF(N182="základní",J182,0)</f>
        <v>0</v>
      </c>
      <c r="BF182" s="248">
        <f>IF(N182="snížená",J182,0)</f>
        <v>0</v>
      </c>
      <c r="BG182" s="248">
        <f>IF(N182="zákl. přenesená",J182,0)</f>
        <v>0</v>
      </c>
      <c r="BH182" s="248">
        <f>IF(N182="sníž. přenesená",J182,0)</f>
        <v>0</v>
      </c>
      <c r="BI182" s="248">
        <f>IF(N182="nulová",J182,0)</f>
        <v>0</v>
      </c>
      <c r="BJ182" s="24" t="s">
        <v>16</v>
      </c>
      <c r="BK182" s="248">
        <f>ROUND(I182*H182,2)</f>
        <v>0</v>
      </c>
      <c r="BL182" s="24" t="s">
        <v>90</v>
      </c>
      <c r="BM182" s="24" t="s">
        <v>3248</v>
      </c>
    </row>
    <row r="183" s="1" customFormat="1" ht="38.25" customHeight="1">
      <c r="B183" s="46"/>
      <c r="C183" s="237" t="s">
        <v>1099</v>
      </c>
      <c r="D183" s="237" t="s">
        <v>300</v>
      </c>
      <c r="E183" s="238" t="s">
        <v>3249</v>
      </c>
      <c r="F183" s="239" t="s">
        <v>3250</v>
      </c>
      <c r="G183" s="240" t="s">
        <v>303</v>
      </c>
      <c r="H183" s="241">
        <v>6.242</v>
      </c>
      <c r="I183" s="242"/>
      <c r="J183" s="243">
        <f>ROUND(I183*H183,2)</f>
        <v>0</v>
      </c>
      <c r="K183" s="239" t="s">
        <v>1656</v>
      </c>
      <c r="L183" s="72"/>
      <c r="M183" s="244" t="s">
        <v>21</v>
      </c>
      <c r="N183" s="245" t="s">
        <v>41</v>
      </c>
      <c r="O183" s="47"/>
      <c r="P183" s="246">
        <f>O183*H183</f>
        <v>0</v>
      </c>
      <c r="Q183" s="246">
        <v>0</v>
      </c>
      <c r="R183" s="246">
        <f>Q183*H183</f>
        <v>0</v>
      </c>
      <c r="S183" s="246">
        <v>1.8</v>
      </c>
      <c r="T183" s="247">
        <f>S183*H183</f>
        <v>11.2356</v>
      </c>
      <c r="AR183" s="24" t="s">
        <v>90</v>
      </c>
      <c r="AT183" s="24" t="s">
        <v>300</v>
      </c>
      <c r="AU183" s="24" t="s">
        <v>78</v>
      </c>
      <c r="AY183" s="24" t="s">
        <v>298</v>
      </c>
      <c r="BE183" s="248">
        <f>IF(N183="základní",J183,0)</f>
        <v>0</v>
      </c>
      <c r="BF183" s="248">
        <f>IF(N183="snížená",J183,0)</f>
        <v>0</v>
      </c>
      <c r="BG183" s="248">
        <f>IF(N183="zákl. přenesená",J183,0)</f>
        <v>0</v>
      </c>
      <c r="BH183" s="248">
        <f>IF(N183="sníž. přenesená",J183,0)</f>
        <v>0</v>
      </c>
      <c r="BI183" s="248">
        <f>IF(N183="nulová",J183,0)</f>
        <v>0</v>
      </c>
      <c r="BJ183" s="24" t="s">
        <v>16</v>
      </c>
      <c r="BK183" s="248">
        <f>ROUND(I183*H183,2)</f>
        <v>0</v>
      </c>
      <c r="BL183" s="24" t="s">
        <v>90</v>
      </c>
      <c r="BM183" s="24" t="s">
        <v>3251</v>
      </c>
    </row>
    <row r="184" s="1" customFormat="1" ht="25.5" customHeight="1">
      <c r="B184" s="46"/>
      <c r="C184" s="237" t="s">
        <v>364</v>
      </c>
      <c r="D184" s="237" t="s">
        <v>300</v>
      </c>
      <c r="E184" s="238" t="s">
        <v>3252</v>
      </c>
      <c r="F184" s="239" t="s">
        <v>3253</v>
      </c>
      <c r="G184" s="240" t="s">
        <v>341</v>
      </c>
      <c r="H184" s="241">
        <v>10</v>
      </c>
      <c r="I184" s="242"/>
      <c r="J184" s="243">
        <f>ROUND(I184*H184,2)</f>
        <v>0</v>
      </c>
      <c r="K184" s="239" t="s">
        <v>1656</v>
      </c>
      <c r="L184" s="72"/>
      <c r="M184" s="244" t="s">
        <v>21</v>
      </c>
      <c r="N184" s="245" t="s">
        <v>41</v>
      </c>
      <c r="O184" s="47"/>
      <c r="P184" s="246">
        <f>O184*H184</f>
        <v>0</v>
      </c>
      <c r="Q184" s="246">
        <v>0</v>
      </c>
      <c r="R184" s="246">
        <f>Q184*H184</f>
        <v>0</v>
      </c>
      <c r="S184" s="246">
        <v>0.062</v>
      </c>
      <c r="T184" s="247">
        <f>S184*H184</f>
        <v>0.62</v>
      </c>
      <c r="AR184" s="24" t="s">
        <v>90</v>
      </c>
      <c r="AT184" s="24" t="s">
        <v>300</v>
      </c>
      <c r="AU184" s="24" t="s">
        <v>78</v>
      </c>
      <c r="AY184" s="24" t="s">
        <v>298</v>
      </c>
      <c r="BE184" s="248">
        <f>IF(N184="základní",J184,0)</f>
        <v>0</v>
      </c>
      <c r="BF184" s="248">
        <f>IF(N184="snížená",J184,0)</f>
        <v>0</v>
      </c>
      <c r="BG184" s="248">
        <f>IF(N184="zákl. přenesená",J184,0)</f>
        <v>0</v>
      </c>
      <c r="BH184" s="248">
        <f>IF(N184="sníž. přenesená",J184,0)</f>
        <v>0</v>
      </c>
      <c r="BI184" s="248">
        <f>IF(N184="nulová",J184,0)</f>
        <v>0</v>
      </c>
      <c r="BJ184" s="24" t="s">
        <v>16</v>
      </c>
      <c r="BK184" s="248">
        <f>ROUND(I184*H184,2)</f>
        <v>0</v>
      </c>
      <c r="BL184" s="24" t="s">
        <v>90</v>
      </c>
      <c r="BM184" s="24" t="s">
        <v>3254</v>
      </c>
    </row>
    <row r="185" s="1" customFormat="1" ht="25.5" customHeight="1">
      <c r="B185" s="46"/>
      <c r="C185" s="237" t="s">
        <v>1106</v>
      </c>
      <c r="D185" s="237" t="s">
        <v>300</v>
      </c>
      <c r="E185" s="238" t="s">
        <v>3252</v>
      </c>
      <c r="F185" s="239" t="s">
        <v>3253</v>
      </c>
      <c r="G185" s="240" t="s">
        <v>341</v>
      </c>
      <c r="H185" s="241">
        <v>12</v>
      </c>
      <c r="I185" s="242"/>
      <c r="J185" s="243">
        <f>ROUND(I185*H185,2)</f>
        <v>0</v>
      </c>
      <c r="K185" s="239" t="s">
        <v>1656</v>
      </c>
      <c r="L185" s="72"/>
      <c r="M185" s="244" t="s">
        <v>21</v>
      </c>
      <c r="N185" s="245" t="s">
        <v>41</v>
      </c>
      <c r="O185" s="47"/>
      <c r="P185" s="246">
        <f>O185*H185</f>
        <v>0</v>
      </c>
      <c r="Q185" s="246">
        <v>0</v>
      </c>
      <c r="R185" s="246">
        <f>Q185*H185</f>
        <v>0</v>
      </c>
      <c r="S185" s="246">
        <v>0.062</v>
      </c>
      <c r="T185" s="247">
        <f>S185*H185</f>
        <v>0.74399999999999999</v>
      </c>
      <c r="AR185" s="24" t="s">
        <v>90</v>
      </c>
      <c r="AT185" s="24" t="s">
        <v>300</v>
      </c>
      <c r="AU185" s="24" t="s">
        <v>78</v>
      </c>
      <c r="AY185" s="24" t="s">
        <v>298</v>
      </c>
      <c r="BE185" s="248">
        <f>IF(N185="základní",J185,0)</f>
        <v>0</v>
      </c>
      <c r="BF185" s="248">
        <f>IF(N185="snížená",J185,0)</f>
        <v>0</v>
      </c>
      <c r="BG185" s="248">
        <f>IF(N185="zákl. přenesená",J185,0)</f>
        <v>0</v>
      </c>
      <c r="BH185" s="248">
        <f>IF(N185="sníž. přenesená",J185,0)</f>
        <v>0</v>
      </c>
      <c r="BI185" s="248">
        <f>IF(N185="nulová",J185,0)</f>
        <v>0</v>
      </c>
      <c r="BJ185" s="24" t="s">
        <v>16</v>
      </c>
      <c r="BK185" s="248">
        <f>ROUND(I185*H185,2)</f>
        <v>0</v>
      </c>
      <c r="BL185" s="24" t="s">
        <v>90</v>
      </c>
      <c r="BM185" s="24" t="s">
        <v>3255</v>
      </c>
    </row>
    <row r="186" s="1" customFormat="1" ht="25.5" customHeight="1">
      <c r="B186" s="46"/>
      <c r="C186" s="237" t="s">
        <v>1110</v>
      </c>
      <c r="D186" s="237" t="s">
        <v>300</v>
      </c>
      <c r="E186" s="238" t="s">
        <v>3256</v>
      </c>
      <c r="F186" s="239" t="s">
        <v>3257</v>
      </c>
      <c r="G186" s="240" t="s">
        <v>318</v>
      </c>
      <c r="H186" s="241">
        <v>19</v>
      </c>
      <c r="I186" s="242"/>
      <c r="J186" s="243">
        <f>ROUND(I186*H186,2)</f>
        <v>0</v>
      </c>
      <c r="K186" s="239" t="s">
        <v>1656</v>
      </c>
      <c r="L186" s="72"/>
      <c r="M186" s="244" t="s">
        <v>21</v>
      </c>
      <c r="N186" s="245" t="s">
        <v>41</v>
      </c>
      <c r="O186" s="47"/>
      <c r="P186" s="246">
        <f>O186*H186</f>
        <v>0</v>
      </c>
      <c r="Q186" s="246">
        <v>0</v>
      </c>
      <c r="R186" s="246">
        <f>Q186*H186</f>
        <v>0</v>
      </c>
      <c r="S186" s="246">
        <v>0.017999999999999999</v>
      </c>
      <c r="T186" s="247">
        <f>S186*H186</f>
        <v>0.34199999999999997</v>
      </c>
      <c r="AR186" s="24" t="s">
        <v>90</v>
      </c>
      <c r="AT186" s="24" t="s">
        <v>300</v>
      </c>
      <c r="AU186" s="24" t="s">
        <v>78</v>
      </c>
      <c r="AY186" s="24" t="s">
        <v>298</v>
      </c>
      <c r="BE186" s="248">
        <f>IF(N186="základní",J186,0)</f>
        <v>0</v>
      </c>
      <c r="BF186" s="248">
        <f>IF(N186="snížená",J186,0)</f>
        <v>0</v>
      </c>
      <c r="BG186" s="248">
        <f>IF(N186="zákl. přenesená",J186,0)</f>
        <v>0</v>
      </c>
      <c r="BH186" s="248">
        <f>IF(N186="sníž. přenesená",J186,0)</f>
        <v>0</v>
      </c>
      <c r="BI186" s="248">
        <f>IF(N186="nulová",J186,0)</f>
        <v>0</v>
      </c>
      <c r="BJ186" s="24" t="s">
        <v>16</v>
      </c>
      <c r="BK186" s="248">
        <f>ROUND(I186*H186,2)</f>
        <v>0</v>
      </c>
      <c r="BL186" s="24" t="s">
        <v>90</v>
      </c>
      <c r="BM186" s="24" t="s">
        <v>3258</v>
      </c>
    </row>
    <row r="187" s="1" customFormat="1" ht="25.5" customHeight="1">
      <c r="B187" s="46"/>
      <c r="C187" s="237" t="s">
        <v>1114</v>
      </c>
      <c r="D187" s="237" t="s">
        <v>300</v>
      </c>
      <c r="E187" s="238" t="s">
        <v>3259</v>
      </c>
      <c r="F187" s="239" t="s">
        <v>3260</v>
      </c>
      <c r="G187" s="240" t="s">
        <v>318</v>
      </c>
      <c r="H187" s="241">
        <v>2</v>
      </c>
      <c r="I187" s="242"/>
      <c r="J187" s="243">
        <f>ROUND(I187*H187,2)</f>
        <v>0</v>
      </c>
      <c r="K187" s="239" t="s">
        <v>1656</v>
      </c>
      <c r="L187" s="72"/>
      <c r="M187" s="244" t="s">
        <v>21</v>
      </c>
      <c r="N187" s="245" t="s">
        <v>41</v>
      </c>
      <c r="O187" s="47"/>
      <c r="P187" s="246">
        <f>O187*H187</f>
        <v>0</v>
      </c>
      <c r="Q187" s="246">
        <v>0.052240000000000002</v>
      </c>
      <c r="R187" s="246">
        <f>Q187*H187</f>
        <v>0.10448</v>
      </c>
      <c r="S187" s="246">
        <v>0</v>
      </c>
      <c r="T187" s="247">
        <f>S187*H187</f>
        <v>0</v>
      </c>
      <c r="AR187" s="24" t="s">
        <v>90</v>
      </c>
      <c r="AT187" s="24" t="s">
        <v>300</v>
      </c>
      <c r="AU187" s="24" t="s">
        <v>78</v>
      </c>
      <c r="AY187" s="24" t="s">
        <v>298</v>
      </c>
      <c r="BE187" s="248">
        <f>IF(N187="základní",J187,0)</f>
        <v>0</v>
      </c>
      <c r="BF187" s="248">
        <f>IF(N187="snížená",J187,0)</f>
        <v>0</v>
      </c>
      <c r="BG187" s="248">
        <f>IF(N187="zákl. přenesená",J187,0)</f>
        <v>0</v>
      </c>
      <c r="BH187" s="248">
        <f>IF(N187="sníž. přenesená",J187,0)</f>
        <v>0</v>
      </c>
      <c r="BI187" s="248">
        <f>IF(N187="nulová",J187,0)</f>
        <v>0</v>
      </c>
      <c r="BJ187" s="24" t="s">
        <v>16</v>
      </c>
      <c r="BK187" s="248">
        <f>ROUND(I187*H187,2)</f>
        <v>0</v>
      </c>
      <c r="BL187" s="24" t="s">
        <v>90</v>
      </c>
      <c r="BM187" s="24" t="s">
        <v>3261</v>
      </c>
    </row>
    <row r="188" s="1" customFormat="1" ht="16.5" customHeight="1">
      <c r="B188" s="46"/>
      <c r="C188" s="284" t="s">
        <v>1118</v>
      </c>
      <c r="D188" s="284" t="s">
        <v>333</v>
      </c>
      <c r="E188" s="285" t="s">
        <v>3262</v>
      </c>
      <c r="F188" s="286" t="s">
        <v>3263</v>
      </c>
      <c r="G188" s="287" t="s">
        <v>341</v>
      </c>
      <c r="H188" s="288">
        <v>2</v>
      </c>
      <c r="I188" s="289"/>
      <c r="J188" s="290">
        <f>ROUND(I188*H188,2)</f>
        <v>0</v>
      </c>
      <c r="K188" s="286" t="s">
        <v>1656</v>
      </c>
      <c r="L188" s="291"/>
      <c r="M188" s="292" t="s">
        <v>21</v>
      </c>
      <c r="N188" s="293" t="s">
        <v>41</v>
      </c>
      <c r="O188" s="47"/>
      <c r="P188" s="246">
        <f>O188*H188</f>
        <v>0</v>
      </c>
      <c r="Q188" s="246">
        <v>0.0080000000000000002</v>
      </c>
      <c r="R188" s="246">
        <f>Q188*H188</f>
        <v>0.016</v>
      </c>
      <c r="S188" s="246">
        <v>0</v>
      </c>
      <c r="T188" s="247">
        <f>S188*H188</f>
        <v>0</v>
      </c>
      <c r="AR188" s="24" t="s">
        <v>336</v>
      </c>
      <c r="AT188" s="24" t="s">
        <v>333</v>
      </c>
      <c r="AU188" s="24" t="s">
        <v>78</v>
      </c>
      <c r="AY188" s="24" t="s">
        <v>298</v>
      </c>
      <c r="BE188" s="248">
        <f>IF(N188="základní",J188,0)</f>
        <v>0</v>
      </c>
      <c r="BF188" s="248">
        <f>IF(N188="snížená",J188,0)</f>
        <v>0</v>
      </c>
      <c r="BG188" s="248">
        <f>IF(N188="zákl. přenesená",J188,0)</f>
        <v>0</v>
      </c>
      <c r="BH188" s="248">
        <f>IF(N188="sníž. přenesená",J188,0)</f>
        <v>0</v>
      </c>
      <c r="BI188" s="248">
        <f>IF(N188="nulová",J188,0)</f>
        <v>0</v>
      </c>
      <c r="BJ188" s="24" t="s">
        <v>16</v>
      </c>
      <c r="BK188" s="248">
        <f>ROUND(I188*H188,2)</f>
        <v>0</v>
      </c>
      <c r="BL188" s="24" t="s">
        <v>90</v>
      </c>
      <c r="BM188" s="24" t="s">
        <v>3264</v>
      </c>
    </row>
    <row r="189" s="1" customFormat="1" ht="25.5" customHeight="1">
      <c r="B189" s="46"/>
      <c r="C189" s="237" t="s">
        <v>1122</v>
      </c>
      <c r="D189" s="237" t="s">
        <v>300</v>
      </c>
      <c r="E189" s="238" t="s">
        <v>3265</v>
      </c>
      <c r="F189" s="239" t="s">
        <v>3266</v>
      </c>
      <c r="G189" s="240" t="s">
        <v>318</v>
      </c>
      <c r="H189" s="241">
        <v>4.9000000000000004</v>
      </c>
      <c r="I189" s="242"/>
      <c r="J189" s="243">
        <f>ROUND(I189*H189,2)</f>
        <v>0</v>
      </c>
      <c r="K189" s="239" t="s">
        <v>1656</v>
      </c>
      <c r="L189" s="72"/>
      <c r="M189" s="244" t="s">
        <v>21</v>
      </c>
      <c r="N189" s="245" t="s">
        <v>41</v>
      </c>
      <c r="O189" s="47"/>
      <c r="P189" s="246">
        <f>O189*H189</f>
        <v>0</v>
      </c>
      <c r="Q189" s="246">
        <v>0.047350000000000003</v>
      </c>
      <c r="R189" s="246">
        <f>Q189*H189</f>
        <v>0.23201500000000003</v>
      </c>
      <c r="S189" s="246">
        <v>0</v>
      </c>
      <c r="T189" s="247">
        <f>S189*H189</f>
        <v>0</v>
      </c>
      <c r="AR189" s="24" t="s">
        <v>90</v>
      </c>
      <c r="AT189" s="24" t="s">
        <v>300</v>
      </c>
      <c r="AU189" s="24" t="s">
        <v>78</v>
      </c>
      <c r="AY189" s="24" t="s">
        <v>298</v>
      </c>
      <c r="BE189" s="248">
        <f>IF(N189="základní",J189,0)</f>
        <v>0</v>
      </c>
      <c r="BF189" s="248">
        <f>IF(N189="snížená",J189,0)</f>
        <v>0</v>
      </c>
      <c r="BG189" s="248">
        <f>IF(N189="zákl. přenesená",J189,0)</f>
        <v>0</v>
      </c>
      <c r="BH189" s="248">
        <f>IF(N189="sníž. přenesená",J189,0)</f>
        <v>0</v>
      </c>
      <c r="BI189" s="248">
        <f>IF(N189="nulová",J189,0)</f>
        <v>0</v>
      </c>
      <c r="BJ189" s="24" t="s">
        <v>16</v>
      </c>
      <c r="BK189" s="248">
        <f>ROUND(I189*H189,2)</f>
        <v>0</v>
      </c>
      <c r="BL189" s="24" t="s">
        <v>90</v>
      </c>
      <c r="BM189" s="24" t="s">
        <v>3267</v>
      </c>
    </row>
    <row r="190" s="1" customFormat="1" ht="38.25" customHeight="1">
      <c r="B190" s="46"/>
      <c r="C190" s="237" t="s">
        <v>1126</v>
      </c>
      <c r="D190" s="237" t="s">
        <v>300</v>
      </c>
      <c r="E190" s="238" t="s">
        <v>3268</v>
      </c>
      <c r="F190" s="239" t="s">
        <v>3269</v>
      </c>
      <c r="G190" s="240" t="s">
        <v>318</v>
      </c>
      <c r="H190" s="241">
        <v>4.9000000000000004</v>
      </c>
      <c r="I190" s="242"/>
      <c r="J190" s="243">
        <f>ROUND(I190*H190,2)</f>
        <v>0</v>
      </c>
      <c r="K190" s="239" t="s">
        <v>1656</v>
      </c>
      <c r="L190" s="72"/>
      <c r="M190" s="244" t="s">
        <v>21</v>
      </c>
      <c r="N190" s="245" t="s">
        <v>41</v>
      </c>
      <c r="O190" s="47"/>
      <c r="P190" s="246">
        <f>O190*H190</f>
        <v>0</v>
      </c>
      <c r="Q190" s="246">
        <v>0.0050099999999999997</v>
      </c>
      <c r="R190" s="246">
        <f>Q190*H190</f>
        <v>0.024549000000000001</v>
      </c>
      <c r="S190" s="246">
        <v>0</v>
      </c>
      <c r="T190" s="247">
        <f>S190*H190</f>
        <v>0</v>
      </c>
      <c r="AR190" s="24" t="s">
        <v>90</v>
      </c>
      <c r="AT190" s="24" t="s">
        <v>300</v>
      </c>
      <c r="AU190" s="24" t="s">
        <v>78</v>
      </c>
      <c r="AY190" s="24" t="s">
        <v>298</v>
      </c>
      <c r="BE190" s="248">
        <f>IF(N190="základní",J190,0)</f>
        <v>0</v>
      </c>
      <c r="BF190" s="248">
        <f>IF(N190="snížená",J190,0)</f>
        <v>0</v>
      </c>
      <c r="BG190" s="248">
        <f>IF(N190="zákl. přenesená",J190,0)</f>
        <v>0</v>
      </c>
      <c r="BH190" s="248">
        <f>IF(N190="sníž. přenesená",J190,0)</f>
        <v>0</v>
      </c>
      <c r="BI190" s="248">
        <f>IF(N190="nulová",J190,0)</f>
        <v>0</v>
      </c>
      <c r="BJ190" s="24" t="s">
        <v>16</v>
      </c>
      <c r="BK190" s="248">
        <f>ROUND(I190*H190,2)</f>
        <v>0</v>
      </c>
      <c r="BL190" s="24" t="s">
        <v>90</v>
      </c>
      <c r="BM190" s="24" t="s">
        <v>3270</v>
      </c>
    </row>
    <row r="191" s="1" customFormat="1" ht="25.5" customHeight="1">
      <c r="B191" s="46"/>
      <c r="C191" s="237" t="s">
        <v>1130</v>
      </c>
      <c r="D191" s="237" t="s">
        <v>300</v>
      </c>
      <c r="E191" s="238" t="s">
        <v>3271</v>
      </c>
      <c r="F191" s="239" t="s">
        <v>3272</v>
      </c>
      <c r="G191" s="240" t="s">
        <v>318</v>
      </c>
      <c r="H191" s="241">
        <v>2.7999999999999998</v>
      </c>
      <c r="I191" s="242"/>
      <c r="J191" s="243">
        <f>ROUND(I191*H191,2)</f>
        <v>0</v>
      </c>
      <c r="K191" s="239" t="s">
        <v>1656</v>
      </c>
      <c r="L191" s="72"/>
      <c r="M191" s="244" t="s">
        <v>21</v>
      </c>
      <c r="N191" s="245" t="s">
        <v>41</v>
      </c>
      <c r="O191" s="47"/>
      <c r="P191" s="246">
        <f>O191*H191</f>
        <v>0</v>
      </c>
      <c r="Q191" s="246">
        <v>0.00122</v>
      </c>
      <c r="R191" s="246">
        <f>Q191*H191</f>
        <v>0.0034159999999999998</v>
      </c>
      <c r="S191" s="246">
        <v>0.070000000000000007</v>
      </c>
      <c r="T191" s="247">
        <f>S191*H191</f>
        <v>0.19600000000000001</v>
      </c>
      <c r="AR191" s="24" t="s">
        <v>90</v>
      </c>
      <c r="AT191" s="24" t="s">
        <v>300</v>
      </c>
      <c r="AU191" s="24" t="s">
        <v>78</v>
      </c>
      <c r="AY191" s="24" t="s">
        <v>298</v>
      </c>
      <c r="BE191" s="248">
        <f>IF(N191="základní",J191,0)</f>
        <v>0</v>
      </c>
      <c r="BF191" s="248">
        <f>IF(N191="snížená",J191,0)</f>
        <v>0</v>
      </c>
      <c r="BG191" s="248">
        <f>IF(N191="zákl. přenesená",J191,0)</f>
        <v>0</v>
      </c>
      <c r="BH191" s="248">
        <f>IF(N191="sníž. přenesená",J191,0)</f>
        <v>0</v>
      </c>
      <c r="BI191" s="248">
        <f>IF(N191="nulová",J191,0)</f>
        <v>0</v>
      </c>
      <c r="BJ191" s="24" t="s">
        <v>16</v>
      </c>
      <c r="BK191" s="248">
        <f>ROUND(I191*H191,2)</f>
        <v>0</v>
      </c>
      <c r="BL191" s="24" t="s">
        <v>90</v>
      </c>
      <c r="BM191" s="24" t="s">
        <v>3273</v>
      </c>
    </row>
    <row r="192" s="1" customFormat="1" ht="25.5" customHeight="1">
      <c r="B192" s="46"/>
      <c r="C192" s="237" t="s">
        <v>1134</v>
      </c>
      <c r="D192" s="237" t="s">
        <v>300</v>
      </c>
      <c r="E192" s="238" t="s">
        <v>3274</v>
      </c>
      <c r="F192" s="239" t="s">
        <v>3275</v>
      </c>
      <c r="G192" s="240" t="s">
        <v>1954</v>
      </c>
      <c r="H192" s="241">
        <v>65.823999999999998</v>
      </c>
      <c r="I192" s="242"/>
      <c r="J192" s="243">
        <f>ROUND(I192*H192,2)</f>
        <v>0</v>
      </c>
      <c r="K192" s="239" t="s">
        <v>1656</v>
      </c>
      <c r="L192" s="72"/>
      <c r="M192" s="244" t="s">
        <v>21</v>
      </c>
      <c r="N192" s="245" t="s">
        <v>41</v>
      </c>
      <c r="O192" s="47"/>
      <c r="P192" s="246">
        <f>O192*H192</f>
        <v>0</v>
      </c>
      <c r="Q192" s="246">
        <v>0</v>
      </c>
      <c r="R192" s="246">
        <f>Q192*H192</f>
        <v>0</v>
      </c>
      <c r="S192" s="246">
        <v>0.01</v>
      </c>
      <c r="T192" s="247">
        <f>S192*H192</f>
        <v>0.65824000000000005</v>
      </c>
      <c r="AR192" s="24" t="s">
        <v>90</v>
      </c>
      <c r="AT192" s="24" t="s">
        <v>300</v>
      </c>
      <c r="AU192" s="24" t="s">
        <v>78</v>
      </c>
      <c r="AY192" s="24" t="s">
        <v>298</v>
      </c>
      <c r="BE192" s="248">
        <f>IF(N192="základní",J192,0)</f>
        <v>0</v>
      </c>
      <c r="BF192" s="248">
        <f>IF(N192="snížená",J192,0)</f>
        <v>0</v>
      </c>
      <c r="BG192" s="248">
        <f>IF(N192="zákl. přenesená",J192,0)</f>
        <v>0</v>
      </c>
      <c r="BH192" s="248">
        <f>IF(N192="sníž. přenesená",J192,0)</f>
        <v>0</v>
      </c>
      <c r="BI192" s="248">
        <f>IF(N192="nulová",J192,0)</f>
        <v>0</v>
      </c>
      <c r="BJ192" s="24" t="s">
        <v>16</v>
      </c>
      <c r="BK192" s="248">
        <f>ROUND(I192*H192,2)</f>
        <v>0</v>
      </c>
      <c r="BL192" s="24" t="s">
        <v>90</v>
      </c>
      <c r="BM192" s="24" t="s">
        <v>3276</v>
      </c>
    </row>
    <row r="193" s="1" customFormat="1" ht="25.5" customHeight="1">
      <c r="B193" s="46"/>
      <c r="C193" s="237" t="s">
        <v>1138</v>
      </c>
      <c r="D193" s="237" t="s">
        <v>300</v>
      </c>
      <c r="E193" s="238" t="s">
        <v>3277</v>
      </c>
      <c r="F193" s="239" t="s">
        <v>3278</v>
      </c>
      <c r="G193" s="240" t="s">
        <v>1954</v>
      </c>
      <c r="H193" s="241">
        <v>447.44299999999998</v>
      </c>
      <c r="I193" s="242"/>
      <c r="J193" s="243">
        <f>ROUND(I193*H193,2)</f>
        <v>0</v>
      </c>
      <c r="K193" s="239" t="s">
        <v>1656</v>
      </c>
      <c r="L193" s="72"/>
      <c r="M193" s="244" t="s">
        <v>21</v>
      </c>
      <c r="N193" s="245" t="s">
        <v>41</v>
      </c>
      <c r="O193" s="47"/>
      <c r="P193" s="246">
        <f>O193*H193</f>
        <v>0</v>
      </c>
      <c r="Q193" s="246">
        <v>0</v>
      </c>
      <c r="R193" s="246">
        <f>Q193*H193</f>
        <v>0</v>
      </c>
      <c r="S193" s="246">
        <v>0.045999999999999999</v>
      </c>
      <c r="T193" s="247">
        <f>S193*H193</f>
        <v>20.582377999999999</v>
      </c>
      <c r="AR193" s="24" t="s">
        <v>90</v>
      </c>
      <c r="AT193" s="24" t="s">
        <v>300</v>
      </c>
      <c r="AU193" s="24" t="s">
        <v>78</v>
      </c>
      <c r="AY193" s="24" t="s">
        <v>298</v>
      </c>
      <c r="BE193" s="248">
        <f>IF(N193="základní",J193,0)</f>
        <v>0</v>
      </c>
      <c r="BF193" s="248">
        <f>IF(N193="snížená",J193,0)</f>
        <v>0</v>
      </c>
      <c r="BG193" s="248">
        <f>IF(N193="zákl. přenesená",J193,0)</f>
        <v>0</v>
      </c>
      <c r="BH193" s="248">
        <f>IF(N193="sníž. přenesená",J193,0)</f>
        <v>0</v>
      </c>
      <c r="BI193" s="248">
        <f>IF(N193="nulová",J193,0)</f>
        <v>0</v>
      </c>
      <c r="BJ193" s="24" t="s">
        <v>16</v>
      </c>
      <c r="BK193" s="248">
        <f>ROUND(I193*H193,2)</f>
        <v>0</v>
      </c>
      <c r="BL193" s="24" t="s">
        <v>90</v>
      </c>
      <c r="BM193" s="24" t="s">
        <v>3279</v>
      </c>
    </row>
    <row r="194" s="11" customFormat="1" ht="29.88" customHeight="1">
      <c r="B194" s="221"/>
      <c r="C194" s="222"/>
      <c r="D194" s="223" t="s">
        <v>69</v>
      </c>
      <c r="E194" s="235" t="s">
        <v>3280</v>
      </c>
      <c r="F194" s="235" t="s">
        <v>3281</v>
      </c>
      <c r="G194" s="222"/>
      <c r="H194" s="222"/>
      <c r="I194" s="225"/>
      <c r="J194" s="236">
        <f>BK194</f>
        <v>0</v>
      </c>
      <c r="K194" s="222"/>
      <c r="L194" s="227"/>
      <c r="M194" s="228"/>
      <c r="N194" s="229"/>
      <c r="O194" s="229"/>
      <c r="P194" s="230">
        <f>SUM(P195:P202)</f>
        <v>0</v>
      </c>
      <c r="Q194" s="229"/>
      <c r="R194" s="230">
        <f>SUM(R195:R202)</f>
        <v>0</v>
      </c>
      <c r="S194" s="229"/>
      <c r="T194" s="231">
        <f>SUM(T195:T202)</f>
        <v>0</v>
      </c>
      <c r="AR194" s="232" t="s">
        <v>16</v>
      </c>
      <c r="AT194" s="233" t="s">
        <v>69</v>
      </c>
      <c r="AU194" s="233" t="s">
        <v>16</v>
      </c>
      <c r="AY194" s="232" t="s">
        <v>298</v>
      </c>
      <c r="BK194" s="234">
        <f>SUM(BK195:BK202)</f>
        <v>0</v>
      </c>
    </row>
    <row r="195" s="1" customFormat="1" ht="25.5" customHeight="1">
      <c r="B195" s="46"/>
      <c r="C195" s="237" t="s">
        <v>1142</v>
      </c>
      <c r="D195" s="237" t="s">
        <v>300</v>
      </c>
      <c r="E195" s="238" t="s">
        <v>3282</v>
      </c>
      <c r="F195" s="239" t="s">
        <v>3283</v>
      </c>
      <c r="G195" s="240" t="s">
        <v>2345</v>
      </c>
      <c r="H195" s="241">
        <v>165.84700000000001</v>
      </c>
      <c r="I195" s="242"/>
      <c r="J195" s="243">
        <f>ROUND(I195*H195,2)</f>
        <v>0</v>
      </c>
      <c r="K195" s="239" t="s">
        <v>1656</v>
      </c>
      <c r="L195" s="72"/>
      <c r="M195" s="244" t="s">
        <v>21</v>
      </c>
      <c r="N195" s="245" t="s">
        <v>41</v>
      </c>
      <c r="O195" s="47"/>
      <c r="P195" s="246">
        <f>O195*H195</f>
        <v>0</v>
      </c>
      <c r="Q195" s="246">
        <v>0</v>
      </c>
      <c r="R195" s="246">
        <f>Q195*H195</f>
        <v>0</v>
      </c>
      <c r="S195" s="246">
        <v>0</v>
      </c>
      <c r="T195" s="247">
        <f>S195*H195</f>
        <v>0</v>
      </c>
      <c r="AR195" s="24" t="s">
        <v>90</v>
      </c>
      <c r="AT195" s="24" t="s">
        <v>300</v>
      </c>
      <c r="AU195" s="24" t="s">
        <v>78</v>
      </c>
      <c r="AY195" s="24" t="s">
        <v>298</v>
      </c>
      <c r="BE195" s="248">
        <f>IF(N195="základní",J195,0)</f>
        <v>0</v>
      </c>
      <c r="BF195" s="248">
        <f>IF(N195="snížená",J195,0)</f>
        <v>0</v>
      </c>
      <c r="BG195" s="248">
        <f>IF(N195="zákl. přenesená",J195,0)</f>
        <v>0</v>
      </c>
      <c r="BH195" s="248">
        <f>IF(N195="sníž. přenesená",J195,0)</f>
        <v>0</v>
      </c>
      <c r="BI195" s="248">
        <f>IF(N195="nulová",J195,0)</f>
        <v>0</v>
      </c>
      <c r="BJ195" s="24" t="s">
        <v>16</v>
      </c>
      <c r="BK195" s="248">
        <f>ROUND(I195*H195,2)</f>
        <v>0</v>
      </c>
      <c r="BL195" s="24" t="s">
        <v>90</v>
      </c>
      <c r="BM195" s="24" t="s">
        <v>3284</v>
      </c>
    </row>
    <row r="196" s="1" customFormat="1" ht="25.5" customHeight="1">
      <c r="B196" s="46"/>
      <c r="C196" s="237" t="s">
        <v>1146</v>
      </c>
      <c r="D196" s="237" t="s">
        <v>300</v>
      </c>
      <c r="E196" s="238" t="s">
        <v>3282</v>
      </c>
      <c r="F196" s="239" t="s">
        <v>3283</v>
      </c>
      <c r="G196" s="240" t="s">
        <v>2345</v>
      </c>
      <c r="H196" s="241">
        <v>3.5459999999999998</v>
      </c>
      <c r="I196" s="242"/>
      <c r="J196" s="243">
        <f>ROUND(I196*H196,2)</f>
        <v>0</v>
      </c>
      <c r="K196" s="239" t="s">
        <v>1656</v>
      </c>
      <c r="L196" s="72"/>
      <c r="M196" s="244" t="s">
        <v>21</v>
      </c>
      <c r="N196" s="245" t="s">
        <v>41</v>
      </c>
      <c r="O196" s="47"/>
      <c r="P196" s="246">
        <f>O196*H196</f>
        <v>0</v>
      </c>
      <c r="Q196" s="246">
        <v>0</v>
      </c>
      <c r="R196" s="246">
        <f>Q196*H196</f>
        <v>0</v>
      </c>
      <c r="S196" s="246">
        <v>0</v>
      </c>
      <c r="T196" s="247">
        <f>S196*H196</f>
        <v>0</v>
      </c>
      <c r="AR196" s="24" t="s">
        <v>90</v>
      </c>
      <c r="AT196" s="24" t="s">
        <v>300</v>
      </c>
      <c r="AU196" s="24" t="s">
        <v>78</v>
      </c>
      <c r="AY196" s="24" t="s">
        <v>298</v>
      </c>
      <c r="BE196" s="248">
        <f>IF(N196="základní",J196,0)</f>
        <v>0</v>
      </c>
      <c r="BF196" s="248">
        <f>IF(N196="snížená",J196,0)</f>
        <v>0</v>
      </c>
      <c r="BG196" s="248">
        <f>IF(N196="zákl. přenesená",J196,0)</f>
        <v>0</v>
      </c>
      <c r="BH196" s="248">
        <f>IF(N196="sníž. přenesená",J196,0)</f>
        <v>0</v>
      </c>
      <c r="BI196" s="248">
        <f>IF(N196="nulová",J196,0)</f>
        <v>0</v>
      </c>
      <c r="BJ196" s="24" t="s">
        <v>16</v>
      </c>
      <c r="BK196" s="248">
        <f>ROUND(I196*H196,2)</f>
        <v>0</v>
      </c>
      <c r="BL196" s="24" t="s">
        <v>90</v>
      </c>
      <c r="BM196" s="24" t="s">
        <v>3285</v>
      </c>
    </row>
    <row r="197" s="1" customFormat="1" ht="38.25" customHeight="1">
      <c r="B197" s="46"/>
      <c r="C197" s="237" t="s">
        <v>1150</v>
      </c>
      <c r="D197" s="237" t="s">
        <v>300</v>
      </c>
      <c r="E197" s="238" t="s">
        <v>3286</v>
      </c>
      <c r="F197" s="239" t="s">
        <v>3287</v>
      </c>
      <c r="G197" s="240" t="s">
        <v>2345</v>
      </c>
      <c r="H197" s="241">
        <v>165.84700000000001</v>
      </c>
      <c r="I197" s="242"/>
      <c r="J197" s="243">
        <f>ROUND(I197*H197,2)</f>
        <v>0</v>
      </c>
      <c r="K197" s="239" t="s">
        <v>1656</v>
      </c>
      <c r="L197" s="72"/>
      <c r="M197" s="244" t="s">
        <v>21</v>
      </c>
      <c r="N197" s="245" t="s">
        <v>41</v>
      </c>
      <c r="O197" s="47"/>
      <c r="P197" s="246">
        <f>O197*H197</f>
        <v>0</v>
      </c>
      <c r="Q197" s="246">
        <v>0</v>
      </c>
      <c r="R197" s="246">
        <f>Q197*H197</f>
        <v>0</v>
      </c>
      <c r="S197" s="246">
        <v>0</v>
      </c>
      <c r="T197" s="247">
        <f>S197*H197</f>
        <v>0</v>
      </c>
      <c r="AR197" s="24" t="s">
        <v>90</v>
      </c>
      <c r="AT197" s="24" t="s">
        <v>300</v>
      </c>
      <c r="AU197" s="24" t="s">
        <v>78</v>
      </c>
      <c r="AY197" s="24" t="s">
        <v>298</v>
      </c>
      <c r="BE197" s="248">
        <f>IF(N197="základní",J197,0)</f>
        <v>0</v>
      </c>
      <c r="BF197" s="248">
        <f>IF(N197="snížená",J197,0)</f>
        <v>0</v>
      </c>
      <c r="BG197" s="248">
        <f>IF(N197="zákl. přenesená",J197,0)</f>
        <v>0</v>
      </c>
      <c r="BH197" s="248">
        <f>IF(N197="sníž. přenesená",J197,0)</f>
        <v>0</v>
      </c>
      <c r="BI197" s="248">
        <f>IF(N197="nulová",J197,0)</f>
        <v>0</v>
      </c>
      <c r="BJ197" s="24" t="s">
        <v>16</v>
      </c>
      <c r="BK197" s="248">
        <f>ROUND(I197*H197,2)</f>
        <v>0</v>
      </c>
      <c r="BL197" s="24" t="s">
        <v>90</v>
      </c>
      <c r="BM197" s="24" t="s">
        <v>3288</v>
      </c>
    </row>
    <row r="198" s="1" customFormat="1" ht="38.25" customHeight="1">
      <c r="B198" s="46"/>
      <c r="C198" s="237" t="s">
        <v>1154</v>
      </c>
      <c r="D198" s="237" t="s">
        <v>300</v>
      </c>
      <c r="E198" s="238" t="s">
        <v>3286</v>
      </c>
      <c r="F198" s="239" t="s">
        <v>3287</v>
      </c>
      <c r="G198" s="240" t="s">
        <v>2345</v>
      </c>
      <c r="H198" s="241">
        <v>3.5459999999999998</v>
      </c>
      <c r="I198" s="242"/>
      <c r="J198" s="243">
        <f>ROUND(I198*H198,2)</f>
        <v>0</v>
      </c>
      <c r="K198" s="239" t="s">
        <v>1656</v>
      </c>
      <c r="L198" s="72"/>
      <c r="M198" s="244" t="s">
        <v>21</v>
      </c>
      <c r="N198" s="245" t="s">
        <v>41</v>
      </c>
      <c r="O198" s="47"/>
      <c r="P198" s="246">
        <f>O198*H198</f>
        <v>0</v>
      </c>
      <c r="Q198" s="246">
        <v>0</v>
      </c>
      <c r="R198" s="246">
        <f>Q198*H198</f>
        <v>0</v>
      </c>
      <c r="S198" s="246">
        <v>0</v>
      </c>
      <c r="T198" s="247">
        <f>S198*H198</f>
        <v>0</v>
      </c>
      <c r="AR198" s="24" t="s">
        <v>90</v>
      </c>
      <c r="AT198" s="24" t="s">
        <v>300</v>
      </c>
      <c r="AU198" s="24" t="s">
        <v>78</v>
      </c>
      <c r="AY198" s="24" t="s">
        <v>298</v>
      </c>
      <c r="BE198" s="248">
        <f>IF(N198="základní",J198,0)</f>
        <v>0</v>
      </c>
      <c r="BF198" s="248">
        <f>IF(N198="snížená",J198,0)</f>
        <v>0</v>
      </c>
      <c r="BG198" s="248">
        <f>IF(N198="zákl. přenesená",J198,0)</f>
        <v>0</v>
      </c>
      <c r="BH198" s="248">
        <f>IF(N198="sníž. přenesená",J198,0)</f>
        <v>0</v>
      </c>
      <c r="BI198" s="248">
        <f>IF(N198="nulová",J198,0)</f>
        <v>0</v>
      </c>
      <c r="BJ198" s="24" t="s">
        <v>16</v>
      </c>
      <c r="BK198" s="248">
        <f>ROUND(I198*H198,2)</f>
        <v>0</v>
      </c>
      <c r="BL198" s="24" t="s">
        <v>90</v>
      </c>
      <c r="BM198" s="24" t="s">
        <v>3289</v>
      </c>
    </row>
    <row r="199" s="1" customFormat="1" ht="38.25" customHeight="1">
      <c r="B199" s="46"/>
      <c r="C199" s="237" t="s">
        <v>1158</v>
      </c>
      <c r="D199" s="237" t="s">
        <v>300</v>
      </c>
      <c r="E199" s="238" t="s">
        <v>3290</v>
      </c>
      <c r="F199" s="239" t="s">
        <v>3291</v>
      </c>
      <c r="G199" s="240" t="s">
        <v>2345</v>
      </c>
      <c r="H199" s="241">
        <v>165.84700000000001</v>
      </c>
      <c r="I199" s="242"/>
      <c r="J199" s="243">
        <f>ROUND(I199*H199,2)</f>
        <v>0</v>
      </c>
      <c r="K199" s="239" t="s">
        <v>1656</v>
      </c>
      <c r="L199" s="72"/>
      <c r="M199" s="244" t="s">
        <v>21</v>
      </c>
      <c r="N199" s="245" t="s">
        <v>41</v>
      </c>
      <c r="O199" s="47"/>
      <c r="P199" s="246">
        <f>O199*H199</f>
        <v>0</v>
      </c>
      <c r="Q199" s="246">
        <v>0</v>
      </c>
      <c r="R199" s="246">
        <f>Q199*H199</f>
        <v>0</v>
      </c>
      <c r="S199" s="246">
        <v>0</v>
      </c>
      <c r="T199" s="247">
        <f>S199*H199</f>
        <v>0</v>
      </c>
      <c r="AR199" s="24" t="s">
        <v>90</v>
      </c>
      <c r="AT199" s="24" t="s">
        <v>300</v>
      </c>
      <c r="AU199" s="24" t="s">
        <v>78</v>
      </c>
      <c r="AY199" s="24" t="s">
        <v>298</v>
      </c>
      <c r="BE199" s="248">
        <f>IF(N199="základní",J199,0)</f>
        <v>0</v>
      </c>
      <c r="BF199" s="248">
        <f>IF(N199="snížená",J199,0)</f>
        <v>0</v>
      </c>
      <c r="BG199" s="248">
        <f>IF(N199="zákl. přenesená",J199,0)</f>
        <v>0</v>
      </c>
      <c r="BH199" s="248">
        <f>IF(N199="sníž. přenesená",J199,0)</f>
        <v>0</v>
      </c>
      <c r="BI199" s="248">
        <f>IF(N199="nulová",J199,0)</f>
        <v>0</v>
      </c>
      <c r="BJ199" s="24" t="s">
        <v>16</v>
      </c>
      <c r="BK199" s="248">
        <f>ROUND(I199*H199,2)</f>
        <v>0</v>
      </c>
      <c r="BL199" s="24" t="s">
        <v>90</v>
      </c>
      <c r="BM199" s="24" t="s">
        <v>3292</v>
      </c>
    </row>
    <row r="200" s="1" customFormat="1" ht="38.25" customHeight="1">
      <c r="B200" s="46"/>
      <c r="C200" s="237" t="s">
        <v>1162</v>
      </c>
      <c r="D200" s="237" t="s">
        <v>300</v>
      </c>
      <c r="E200" s="238" t="s">
        <v>3290</v>
      </c>
      <c r="F200" s="239" t="s">
        <v>3291</v>
      </c>
      <c r="G200" s="240" t="s">
        <v>2345</v>
      </c>
      <c r="H200" s="241">
        <v>3.5459999999999998</v>
      </c>
      <c r="I200" s="242"/>
      <c r="J200" s="243">
        <f>ROUND(I200*H200,2)</f>
        <v>0</v>
      </c>
      <c r="K200" s="239" t="s">
        <v>1656</v>
      </c>
      <c r="L200" s="72"/>
      <c r="M200" s="244" t="s">
        <v>21</v>
      </c>
      <c r="N200" s="245" t="s">
        <v>41</v>
      </c>
      <c r="O200" s="47"/>
      <c r="P200" s="246">
        <f>O200*H200</f>
        <v>0</v>
      </c>
      <c r="Q200" s="246">
        <v>0</v>
      </c>
      <c r="R200" s="246">
        <f>Q200*H200</f>
        <v>0</v>
      </c>
      <c r="S200" s="246">
        <v>0</v>
      </c>
      <c r="T200" s="247">
        <f>S200*H200</f>
        <v>0</v>
      </c>
      <c r="AR200" s="24" t="s">
        <v>90</v>
      </c>
      <c r="AT200" s="24" t="s">
        <v>300</v>
      </c>
      <c r="AU200" s="24" t="s">
        <v>78</v>
      </c>
      <c r="AY200" s="24" t="s">
        <v>298</v>
      </c>
      <c r="BE200" s="248">
        <f>IF(N200="základní",J200,0)</f>
        <v>0</v>
      </c>
      <c r="BF200" s="248">
        <f>IF(N200="snížená",J200,0)</f>
        <v>0</v>
      </c>
      <c r="BG200" s="248">
        <f>IF(N200="zákl. přenesená",J200,0)</f>
        <v>0</v>
      </c>
      <c r="BH200" s="248">
        <f>IF(N200="sníž. přenesená",J200,0)</f>
        <v>0</v>
      </c>
      <c r="BI200" s="248">
        <f>IF(N200="nulová",J200,0)</f>
        <v>0</v>
      </c>
      <c r="BJ200" s="24" t="s">
        <v>16</v>
      </c>
      <c r="BK200" s="248">
        <f>ROUND(I200*H200,2)</f>
        <v>0</v>
      </c>
      <c r="BL200" s="24" t="s">
        <v>90</v>
      </c>
      <c r="BM200" s="24" t="s">
        <v>3293</v>
      </c>
    </row>
    <row r="201" s="1" customFormat="1" ht="51" customHeight="1">
      <c r="B201" s="46"/>
      <c r="C201" s="237" t="s">
        <v>1166</v>
      </c>
      <c r="D201" s="237" t="s">
        <v>300</v>
      </c>
      <c r="E201" s="238" t="s">
        <v>3294</v>
      </c>
      <c r="F201" s="239" t="s">
        <v>3295</v>
      </c>
      <c r="G201" s="240" t="s">
        <v>2345</v>
      </c>
      <c r="H201" s="241">
        <v>3151.0859999999998</v>
      </c>
      <c r="I201" s="242"/>
      <c r="J201" s="243">
        <f>ROUND(I201*H201,2)</f>
        <v>0</v>
      </c>
      <c r="K201" s="239" t="s">
        <v>1656</v>
      </c>
      <c r="L201" s="72"/>
      <c r="M201" s="244" t="s">
        <v>21</v>
      </c>
      <c r="N201" s="245" t="s">
        <v>41</v>
      </c>
      <c r="O201" s="47"/>
      <c r="P201" s="246">
        <f>O201*H201</f>
        <v>0</v>
      </c>
      <c r="Q201" s="246">
        <v>0</v>
      </c>
      <c r="R201" s="246">
        <f>Q201*H201</f>
        <v>0</v>
      </c>
      <c r="S201" s="246">
        <v>0</v>
      </c>
      <c r="T201" s="247">
        <f>S201*H201</f>
        <v>0</v>
      </c>
      <c r="AR201" s="24" t="s">
        <v>90</v>
      </c>
      <c r="AT201" s="24" t="s">
        <v>300</v>
      </c>
      <c r="AU201" s="24" t="s">
        <v>78</v>
      </c>
      <c r="AY201" s="24" t="s">
        <v>298</v>
      </c>
      <c r="BE201" s="248">
        <f>IF(N201="základní",J201,0)</f>
        <v>0</v>
      </c>
      <c r="BF201" s="248">
        <f>IF(N201="snížená",J201,0)</f>
        <v>0</v>
      </c>
      <c r="BG201" s="248">
        <f>IF(N201="zákl. přenesená",J201,0)</f>
        <v>0</v>
      </c>
      <c r="BH201" s="248">
        <f>IF(N201="sníž. přenesená",J201,0)</f>
        <v>0</v>
      </c>
      <c r="BI201" s="248">
        <f>IF(N201="nulová",J201,0)</f>
        <v>0</v>
      </c>
      <c r="BJ201" s="24" t="s">
        <v>16</v>
      </c>
      <c r="BK201" s="248">
        <f>ROUND(I201*H201,2)</f>
        <v>0</v>
      </c>
      <c r="BL201" s="24" t="s">
        <v>90</v>
      </c>
      <c r="BM201" s="24" t="s">
        <v>3296</v>
      </c>
    </row>
    <row r="202" s="1" customFormat="1" ht="51" customHeight="1">
      <c r="B202" s="46"/>
      <c r="C202" s="237" t="s">
        <v>1170</v>
      </c>
      <c r="D202" s="237" t="s">
        <v>300</v>
      </c>
      <c r="E202" s="238" t="s">
        <v>3294</v>
      </c>
      <c r="F202" s="239" t="s">
        <v>3295</v>
      </c>
      <c r="G202" s="240" t="s">
        <v>2345</v>
      </c>
      <c r="H202" s="241">
        <v>67.379000000000005</v>
      </c>
      <c r="I202" s="242"/>
      <c r="J202" s="243">
        <f>ROUND(I202*H202,2)</f>
        <v>0</v>
      </c>
      <c r="K202" s="239" t="s">
        <v>1656</v>
      </c>
      <c r="L202" s="72"/>
      <c r="M202" s="244" t="s">
        <v>21</v>
      </c>
      <c r="N202" s="245" t="s">
        <v>41</v>
      </c>
      <c r="O202" s="47"/>
      <c r="P202" s="246">
        <f>O202*H202</f>
        <v>0</v>
      </c>
      <c r="Q202" s="246">
        <v>0</v>
      </c>
      <c r="R202" s="246">
        <f>Q202*H202</f>
        <v>0</v>
      </c>
      <c r="S202" s="246">
        <v>0</v>
      </c>
      <c r="T202" s="247">
        <f>S202*H202</f>
        <v>0</v>
      </c>
      <c r="AR202" s="24" t="s">
        <v>90</v>
      </c>
      <c r="AT202" s="24" t="s">
        <v>300</v>
      </c>
      <c r="AU202" s="24" t="s">
        <v>78</v>
      </c>
      <c r="AY202" s="24" t="s">
        <v>298</v>
      </c>
      <c r="BE202" s="248">
        <f>IF(N202="základní",J202,0)</f>
        <v>0</v>
      </c>
      <c r="BF202" s="248">
        <f>IF(N202="snížená",J202,0)</f>
        <v>0</v>
      </c>
      <c r="BG202" s="248">
        <f>IF(N202="zákl. přenesená",J202,0)</f>
        <v>0</v>
      </c>
      <c r="BH202" s="248">
        <f>IF(N202="sníž. přenesená",J202,0)</f>
        <v>0</v>
      </c>
      <c r="BI202" s="248">
        <f>IF(N202="nulová",J202,0)</f>
        <v>0</v>
      </c>
      <c r="BJ202" s="24" t="s">
        <v>16</v>
      </c>
      <c r="BK202" s="248">
        <f>ROUND(I202*H202,2)</f>
        <v>0</v>
      </c>
      <c r="BL202" s="24" t="s">
        <v>90</v>
      </c>
      <c r="BM202" s="24" t="s">
        <v>3297</v>
      </c>
    </row>
    <row r="203" s="11" customFormat="1" ht="29.88" customHeight="1">
      <c r="B203" s="221"/>
      <c r="C203" s="222"/>
      <c r="D203" s="223" t="s">
        <v>69</v>
      </c>
      <c r="E203" s="235" t="s">
        <v>3298</v>
      </c>
      <c r="F203" s="235" t="s">
        <v>3299</v>
      </c>
      <c r="G203" s="222"/>
      <c r="H203" s="222"/>
      <c r="I203" s="225"/>
      <c r="J203" s="236">
        <f>BK203</f>
        <v>0</v>
      </c>
      <c r="K203" s="222"/>
      <c r="L203" s="227"/>
      <c r="M203" s="228"/>
      <c r="N203" s="229"/>
      <c r="O203" s="229"/>
      <c r="P203" s="230">
        <f>SUM(P204:P205)</f>
        <v>0</v>
      </c>
      <c r="Q203" s="229"/>
      <c r="R203" s="230">
        <f>SUM(R204:R205)</f>
        <v>0</v>
      </c>
      <c r="S203" s="229"/>
      <c r="T203" s="231">
        <f>SUM(T204:T205)</f>
        <v>0</v>
      </c>
      <c r="AR203" s="232" t="s">
        <v>16</v>
      </c>
      <c r="AT203" s="233" t="s">
        <v>69</v>
      </c>
      <c r="AU203" s="233" t="s">
        <v>16</v>
      </c>
      <c r="AY203" s="232" t="s">
        <v>298</v>
      </c>
      <c r="BK203" s="234">
        <f>SUM(BK204:BK205)</f>
        <v>0</v>
      </c>
    </row>
    <row r="204" s="1" customFormat="1" ht="38.25" customHeight="1">
      <c r="B204" s="46"/>
      <c r="C204" s="237" t="s">
        <v>1174</v>
      </c>
      <c r="D204" s="237" t="s">
        <v>300</v>
      </c>
      <c r="E204" s="238" t="s">
        <v>3300</v>
      </c>
      <c r="F204" s="239" t="s">
        <v>3301</v>
      </c>
      <c r="G204" s="240" t="s">
        <v>2345</v>
      </c>
      <c r="H204" s="241">
        <v>107.51900000000001</v>
      </c>
      <c r="I204" s="242"/>
      <c r="J204" s="243">
        <f>ROUND(I204*H204,2)</f>
        <v>0</v>
      </c>
      <c r="K204" s="239" t="s">
        <v>1656</v>
      </c>
      <c r="L204" s="72"/>
      <c r="M204" s="244" t="s">
        <v>21</v>
      </c>
      <c r="N204" s="245" t="s">
        <v>41</v>
      </c>
      <c r="O204" s="47"/>
      <c r="P204" s="246">
        <f>O204*H204</f>
        <v>0</v>
      </c>
      <c r="Q204" s="246">
        <v>0</v>
      </c>
      <c r="R204" s="246">
        <f>Q204*H204</f>
        <v>0</v>
      </c>
      <c r="S204" s="246">
        <v>0</v>
      </c>
      <c r="T204" s="247">
        <f>S204*H204</f>
        <v>0</v>
      </c>
      <c r="AR204" s="24" t="s">
        <v>90</v>
      </c>
      <c r="AT204" s="24" t="s">
        <v>300</v>
      </c>
      <c r="AU204" s="24" t="s">
        <v>78</v>
      </c>
      <c r="AY204" s="24" t="s">
        <v>298</v>
      </c>
      <c r="BE204" s="248">
        <f>IF(N204="základní",J204,0)</f>
        <v>0</v>
      </c>
      <c r="BF204" s="248">
        <f>IF(N204="snížená",J204,0)</f>
        <v>0</v>
      </c>
      <c r="BG204" s="248">
        <f>IF(N204="zákl. přenesená",J204,0)</f>
        <v>0</v>
      </c>
      <c r="BH204" s="248">
        <f>IF(N204="sníž. přenesená",J204,0)</f>
        <v>0</v>
      </c>
      <c r="BI204" s="248">
        <f>IF(N204="nulová",J204,0)</f>
        <v>0</v>
      </c>
      <c r="BJ204" s="24" t="s">
        <v>16</v>
      </c>
      <c r="BK204" s="248">
        <f>ROUND(I204*H204,2)</f>
        <v>0</v>
      </c>
      <c r="BL204" s="24" t="s">
        <v>90</v>
      </c>
      <c r="BM204" s="24" t="s">
        <v>3302</v>
      </c>
    </row>
    <row r="205" s="1" customFormat="1" ht="38.25" customHeight="1">
      <c r="B205" s="46"/>
      <c r="C205" s="237" t="s">
        <v>1178</v>
      </c>
      <c r="D205" s="237" t="s">
        <v>300</v>
      </c>
      <c r="E205" s="238" t="s">
        <v>3300</v>
      </c>
      <c r="F205" s="239" t="s">
        <v>3301</v>
      </c>
      <c r="G205" s="240" t="s">
        <v>2345</v>
      </c>
      <c r="H205" s="241">
        <v>105.118</v>
      </c>
      <c r="I205" s="242"/>
      <c r="J205" s="243">
        <f>ROUND(I205*H205,2)</f>
        <v>0</v>
      </c>
      <c r="K205" s="239" t="s">
        <v>1656</v>
      </c>
      <c r="L205" s="72"/>
      <c r="M205" s="244" t="s">
        <v>21</v>
      </c>
      <c r="N205" s="245" t="s">
        <v>41</v>
      </c>
      <c r="O205" s="47"/>
      <c r="P205" s="246">
        <f>O205*H205</f>
        <v>0</v>
      </c>
      <c r="Q205" s="246">
        <v>0</v>
      </c>
      <c r="R205" s="246">
        <f>Q205*H205</f>
        <v>0</v>
      </c>
      <c r="S205" s="246">
        <v>0</v>
      </c>
      <c r="T205" s="247">
        <f>S205*H205</f>
        <v>0</v>
      </c>
      <c r="AR205" s="24" t="s">
        <v>90</v>
      </c>
      <c r="AT205" s="24" t="s">
        <v>300</v>
      </c>
      <c r="AU205" s="24" t="s">
        <v>78</v>
      </c>
      <c r="AY205" s="24" t="s">
        <v>298</v>
      </c>
      <c r="BE205" s="248">
        <f>IF(N205="základní",J205,0)</f>
        <v>0</v>
      </c>
      <c r="BF205" s="248">
        <f>IF(N205="snížená",J205,0)</f>
        <v>0</v>
      </c>
      <c r="BG205" s="248">
        <f>IF(N205="zákl. přenesená",J205,0)</f>
        <v>0</v>
      </c>
      <c r="BH205" s="248">
        <f>IF(N205="sníž. přenesená",J205,0)</f>
        <v>0</v>
      </c>
      <c r="BI205" s="248">
        <f>IF(N205="nulová",J205,0)</f>
        <v>0</v>
      </c>
      <c r="BJ205" s="24" t="s">
        <v>16</v>
      </c>
      <c r="BK205" s="248">
        <f>ROUND(I205*H205,2)</f>
        <v>0</v>
      </c>
      <c r="BL205" s="24" t="s">
        <v>90</v>
      </c>
      <c r="BM205" s="24" t="s">
        <v>3303</v>
      </c>
    </row>
    <row r="206" s="11" customFormat="1" ht="37.44001" customHeight="1">
      <c r="B206" s="221"/>
      <c r="C206" s="222"/>
      <c r="D206" s="223" t="s">
        <v>69</v>
      </c>
      <c r="E206" s="224" t="s">
        <v>2360</v>
      </c>
      <c r="F206" s="224" t="s">
        <v>3304</v>
      </c>
      <c r="G206" s="222"/>
      <c r="H206" s="222"/>
      <c r="I206" s="225"/>
      <c r="J206" s="226">
        <f>BK206</f>
        <v>0</v>
      </c>
      <c r="K206" s="222"/>
      <c r="L206" s="227"/>
      <c r="M206" s="228"/>
      <c r="N206" s="229"/>
      <c r="O206" s="229"/>
      <c r="P206" s="230">
        <f>P207+P217+P219+P221+P223+P234+P245+P254+P267+P279+P286+P295+P297+P302+P305</f>
        <v>0</v>
      </c>
      <c r="Q206" s="229"/>
      <c r="R206" s="230">
        <f>R207+R217+R219+R221+R223+R234+R245+R254+R267+R279+R286+R295+R297+R302+R305</f>
        <v>7.5277370499999998</v>
      </c>
      <c r="S206" s="229"/>
      <c r="T206" s="231">
        <f>T207+T217+T219+T221+T223+T234+T245+T254+T267+T279+T286+T295+T297+T302+T305</f>
        <v>3.8882529200000002</v>
      </c>
      <c r="AR206" s="232" t="s">
        <v>78</v>
      </c>
      <c r="AT206" s="233" t="s">
        <v>69</v>
      </c>
      <c r="AU206" s="233" t="s">
        <v>70</v>
      </c>
      <c r="AY206" s="232" t="s">
        <v>298</v>
      </c>
      <c r="BK206" s="234">
        <f>BK207+BK217+BK219+BK221+BK223+BK234+BK245+BK254+BK267+BK279+BK286+BK295+BK297+BK302+BK305</f>
        <v>0</v>
      </c>
    </row>
    <row r="207" s="11" customFormat="1" ht="19.92" customHeight="1">
      <c r="B207" s="221"/>
      <c r="C207" s="222"/>
      <c r="D207" s="223" t="s">
        <v>69</v>
      </c>
      <c r="E207" s="235" t="s">
        <v>3305</v>
      </c>
      <c r="F207" s="235" t="s">
        <v>3306</v>
      </c>
      <c r="G207" s="222"/>
      <c r="H207" s="222"/>
      <c r="I207" s="225"/>
      <c r="J207" s="236">
        <f>BK207</f>
        <v>0</v>
      </c>
      <c r="K207" s="222"/>
      <c r="L207" s="227"/>
      <c r="M207" s="228"/>
      <c r="N207" s="229"/>
      <c r="O207" s="229"/>
      <c r="P207" s="230">
        <f>SUM(P208:P216)</f>
        <v>0</v>
      </c>
      <c r="Q207" s="229"/>
      <c r="R207" s="230">
        <f>SUM(R208:R216)</f>
        <v>0.10775300000000002</v>
      </c>
      <c r="S207" s="229"/>
      <c r="T207" s="231">
        <f>SUM(T208:T216)</f>
        <v>0</v>
      </c>
      <c r="AR207" s="232" t="s">
        <v>78</v>
      </c>
      <c r="AT207" s="233" t="s">
        <v>69</v>
      </c>
      <c r="AU207" s="233" t="s">
        <v>16</v>
      </c>
      <c r="AY207" s="232" t="s">
        <v>298</v>
      </c>
      <c r="BK207" s="234">
        <f>SUM(BK208:BK216)</f>
        <v>0</v>
      </c>
    </row>
    <row r="208" s="1" customFormat="1" ht="38.25" customHeight="1">
      <c r="B208" s="46"/>
      <c r="C208" s="237" t="s">
        <v>1182</v>
      </c>
      <c r="D208" s="237" t="s">
        <v>300</v>
      </c>
      <c r="E208" s="238" t="s">
        <v>3307</v>
      </c>
      <c r="F208" s="239" t="s">
        <v>3308</v>
      </c>
      <c r="G208" s="240" t="s">
        <v>1954</v>
      </c>
      <c r="H208" s="241">
        <v>17.600000000000001</v>
      </c>
      <c r="I208" s="242"/>
      <c r="J208" s="243">
        <f>ROUND(I208*H208,2)</f>
        <v>0</v>
      </c>
      <c r="K208" s="239" t="s">
        <v>1656</v>
      </c>
      <c r="L208" s="72"/>
      <c r="M208" s="244" t="s">
        <v>21</v>
      </c>
      <c r="N208" s="245" t="s">
        <v>41</v>
      </c>
      <c r="O208" s="47"/>
      <c r="P208" s="246">
        <f>O208*H208</f>
        <v>0</v>
      </c>
      <c r="Q208" s="246">
        <v>0</v>
      </c>
      <c r="R208" s="246">
        <f>Q208*H208</f>
        <v>0</v>
      </c>
      <c r="S208" s="246">
        <v>0</v>
      </c>
      <c r="T208" s="247">
        <f>S208*H208</f>
        <v>0</v>
      </c>
      <c r="AR208" s="24" t="s">
        <v>381</v>
      </c>
      <c r="AT208" s="24" t="s">
        <v>300</v>
      </c>
      <c r="AU208" s="24" t="s">
        <v>78</v>
      </c>
      <c r="AY208" s="24" t="s">
        <v>298</v>
      </c>
      <c r="BE208" s="248">
        <f>IF(N208="základní",J208,0)</f>
        <v>0</v>
      </c>
      <c r="BF208" s="248">
        <f>IF(N208="snížená",J208,0)</f>
        <v>0</v>
      </c>
      <c r="BG208" s="248">
        <f>IF(N208="zákl. přenesená",J208,0)</f>
        <v>0</v>
      </c>
      <c r="BH208" s="248">
        <f>IF(N208="sníž. přenesená",J208,0)</f>
        <v>0</v>
      </c>
      <c r="BI208" s="248">
        <f>IF(N208="nulová",J208,0)</f>
        <v>0</v>
      </c>
      <c r="BJ208" s="24" t="s">
        <v>16</v>
      </c>
      <c r="BK208" s="248">
        <f>ROUND(I208*H208,2)</f>
        <v>0</v>
      </c>
      <c r="BL208" s="24" t="s">
        <v>381</v>
      </c>
      <c r="BM208" s="24" t="s">
        <v>3309</v>
      </c>
    </row>
    <row r="209" s="1" customFormat="1" ht="16.5" customHeight="1">
      <c r="B209" s="46"/>
      <c r="C209" s="284" t="s">
        <v>1186</v>
      </c>
      <c r="D209" s="284" t="s">
        <v>333</v>
      </c>
      <c r="E209" s="285" t="s">
        <v>3310</v>
      </c>
      <c r="F209" s="286" t="s">
        <v>3311</v>
      </c>
      <c r="G209" s="287" t="s">
        <v>3312</v>
      </c>
      <c r="H209" s="288">
        <v>36.960000000000001</v>
      </c>
      <c r="I209" s="289"/>
      <c r="J209" s="290">
        <f>ROUND(I209*H209,2)</f>
        <v>0</v>
      </c>
      <c r="K209" s="286" t="s">
        <v>1656</v>
      </c>
      <c r="L209" s="291"/>
      <c r="M209" s="292" t="s">
        <v>21</v>
      </c>
      <c r="N209" s="293" t="s">
        <v>41</v>
      </c>
      <c r="O209" s="47"/>
      <c r="P209" s="246">
        <f>O209*H209</f>
        <v>0</v>
      </c>
      <c r="Q209" s="246">
        <v>0.001</v>
      </c>
      <c r="R209" s="246">
        <f>Q209*H209</f>
        <v>0.03696</v>
      </c>
      <c r="S209" s="246">
        <v>0</v>
      </c>
      <c r="T209" s="247">
        <f>S209*H209</f>
        <v>0</v>
      </c>
      <c r="AR209" s="24" t="s">
        <v>507</v>
      </c>
      <c r="AT209" s="24" t="s">
        <v>333</v>
      </c>
      <c r="AU209" s="24" t="s">
        <v>78</v>
      </c>
      <c r="AY209" s="24" t="s">
        <v>298</v>
      </c>
      <c r="BE209" s="248">
        <f>IF(N209="základní",J209,0)</f>
        <v>0</v>
      </c>
      <c r="BF209" s="248">
        <f>IF(N209="snížená",J209,0)</f>
        <v>0</v>
      </c>
      <c r="BG209" s="248">
        <f>IF(N209="zákl. přenesená",J209,0)</f>
        <v>0</v>
      </c>
      <c r="BH209" s="248">
        <f>IF(N209="sníž. přenesená",J209,0)</f>
        <v>0</v>
      </c>
      <c r="BI209" s="248">
        <f>IF(N209="nulová",J209,0)</f>
        <v>0</v>
      </c>
      <c r="BJ209" s="24" t="s">
        <v>16</v>
      </c>
      <c r="BK209" s="248">
        <f>ROUND(I209*H209,2)</f>
        <v>0</v>
      </c>
      <c r="BL209" s="24" t="s">
        <v>381</v>
      </c>
      <c r="BM209" s="24" t="s">
        <v>3313</v>
      </c>
    </row>
    <row r="210" s="1" customFormat="1">
      <c r="B210" s="46"/>
      <c r="C210" s="74"/>
      <c r="D210" s="251" t="s">
        <v>320</v>
      </c>
      <c r="E210" s="74"/>
      <c r="F210" s="282" t="s">
        <v>3314</v>
      </c>
      <c r="G210" s="74"/>
      <c r="H210" s="74"/>
      <c r="I210" s="204"/>
      <c r="J210" s="74"/>
      <c r="K210" s="74"/>
      <c r="L210" s="72"/>
      <c r="M210" s="283"/>
      <c r="N210" s="47"/>
      <c r="O210" s="47"/>
      <c r="P210" s="47"/>
      <c r="Q210" s="47"/>
      <c r="R210" s="47"/>
      <c r="S210" s="47"/>
      <c r="T210" s="95"/>
      <c r="AT210" s="24" t="s">
        <v>320</v>
      </c>
      <c r="AU210" s="24" t="s">
        <v>78</v>
      </c>
    </row>
    <row r="211" s="1" customFormat="1" ht="38.25" customHeight="1">
      <c r="B211" s="46"/>
      <c r="C211" s="237" t="s">
        <v>1190</v>
      </c>
      <c r="D211" s="237" t="s">
        <v>300</v>
      </c>
      <c r="E211" s="238" t="s">
        <v>3315</v>
      </c>
      <c r="F211" s="239" t="s">
        <v>3316</v>
      </c>
      <c r="G211" s="240" t="s">
        <v>1954</v>
      </c>
      <c r="H211" s="241">
        <v>23.385000000000002</v>
      </c>
      <c r="I211" s="242"/>
      <c r="J211" s="243">
        <f>ROUND(I211*H211,2)</f>
        <v>0</v>
      </c>
      <c r="K211" s="239" t="s">
        <v>1656</v>
      </c>
      <c r="L211" s="72"/>
      <c r="M211" s="244" t="s">
        <v>21</v>
      </c>
      <c r="N211" s="245" t="s">
        <v>41</v>
      </c>
      <c r="O211" s="47"/>
      <c r="P211" s="246">
        <f>O211*H211</f>
        <v>0</v>
      </c>
      <c r="Q211" s="246">
        <v>0</v>
      </c>
      <c r="R211" s="246">
        <f>Q211*H211</f>
        <v>0</v>
      </c>
      <c r="S211" s="246">
        <v>0</v>
      </c>
      <c r="T211" s="247">
        <f>S211*H211</f>
        <v>0</v>
      </c>
      <c r="AR211" s="24" t="s">
        <v>381</v>
      </c>
      <c r="AT211" s="24" t="s">
        <v>300</v>
      </c>
      <c r="AU211" s="24" t="s">
        <v>78</v>
      </c>
      <c r="AY211" s="24" t="s">
        <v>298</v>
      </c>
      <c r="BE211" s="248">
        <f>IF(N211="základní",J211,0)</f>
        <v>0</v>
      </c>
      <c r="BF211" s="248">
        <f>IF(N211="snížená",J211,0)</f>
        <v>0</v>
      </c>
      <c r="BG211" s="248">
        <f>IF(N211="zákl. přenesená",J211,0)</f>
        <v>0</v>
      </c>
      <c r="BH211" s="248">
        <f>IF(N211="sníž. přenesená",J211,0)</f>
        <v>0</v>
      </c>
      <c r="BI211" s="248">
        <f>IF(N211="nulová",J211,0)</f>
        <v>0</v>
      </c>
      <c r="BJ211" s="24" t="s">
        <v>16</v>
      </c>
      <c r="BK211" s="248">
        <f>ROUND(I211*H211,2)</f>
        <v>0</v>
      </c>
      <c r="BL211" s="24" t="s">
        <v>381</v>
      </c>
      <c r="BM211" s="24" t="s">
        <v>3317</v>
      </c>
    </row>
    <row r="212" s="1" customFormat="1" ht="16.5" customHeight="1">
      <c r="B212" s="46"/>
      <c r="C212" s="284" t="s">
        <v>1194</v>
      </c>
      <c r="D212" s="284" t="s">
        <v>333</v>
      </c>
      <c r="E212" s="285" t="s">
        <v>3310</v>
      </c>
      <c r="F212" s="286" t="s">
        <v>3311</v>
      </c>
      <c r="G212" s="287" t="s">
        <v>3312</v>
      </c>
      <c r="H212" s="288">
        <v>49.109000000000002</v>
      </c>
      <c r="I212" s="289"/>
      <c r="J212" s="290">
        <f>ROUND(I212*H212,2)</f>
        <v>0</v>
      </c>
      <c r="K212" s="286" t="s">
        <v>1656</v>
      </c>
      <c r="L212" s="291"/>
      <c r="M212" s="292" t="s">
        <v>21</v>
      </c>
      <c r="N212" s="293" t="s">
        <v>41</v>
      </c>
      <c r="O212" s="47"/>
      <c r="P212" s="246">
        <f>O212*H212</f>
        <v>0</v>
      </c>
      <c r="Q212" s="246">
        <v>0.001</v>
      </c>
      <c r="R212" s="246">
        <f>Q212*H212</f>
        <v>0.049109</v>
      </c>
      <c r="S212" s="246">
        <v>0</v>
      </c>
      <c r="T212" s="247">
        <f>S212*H212</f>
        <v>0</v>
      </c>
      <c r="AR212" s="24" t="s">
        <v>507</v>
      </c>
      <c r="AT212" s="24" t="s">
        <v>333</v>
      </c>
      <c r="AU212" s="24" t="s">
        <v>78</v>
      </c>
      <c r="AY212" s="24" t="s">
        <v>298</v>
      </c>
      <c r="BE212" s="248">
        <f>IF(N212="základní",J212,0)</f>
        <v>0</v>
      </c>
      <c r="BF212" s="248">
        <f>IF(N212="snížená",J212,0)</f>
        <v>0</v>
      </c>
      <c r="BG212" s="248">
        <f>IF(N212="zákl. přenesená",J212,0)</f>
        <v>0</v>
      </c>
      <c r="BH212" s="248">
        <f>IF(N212="sníž. přenesená",J212,0)</f>
        <v>0</v>
      </c>
      <c r="BI212" s="248">
        <f>IF(N212="nulová",J212,0)</f>
        <v>0</v>
      </c>
      <c r="BJ212" s="24" t="s">
        <v>16</v>
      </c>
      <c r="BK212" s="248">
        <f>ROUND(I212*H212,2)</f>
        <v>0</v>
      </c>
      <c r="BL212" s="24" t="s">
        <v>381</v>
      </c>
      <c r="BM212" s="24" t="s">
        <v>3318</v>
      </c>
    </row>
    <row r="213" s="1" customFormat="1">
      <c r="B213" s="46"/>
      <c r="C213" s="74"/>
      <c r="D213" s="251" t="s">
        <v>320</v>
      </c>
      <c r="E213" s="74"/>
      <c r="F213" s="282" t="s">
        <v>3314</v>
      </c>
      <c r="G213" s="74"/>
      <c r="H213" s="74"/>
      <c r="I213" s="204"/>
      <c r="J213" s="74"/>
      <c r="K213" s="74"/>
      <c r="L213" s="72"/>
      <c r="M213" s="283"/>
      <c r="N213" s="47"/>
      <c r="O213" s="47"/>
      <c r="P213" s="47"/>
      <c r="Q213" s="47"/>
      <c r="R213" s="47"/>
      <c r="S213" s="47"/>
      <c r="T213" s="95"/>
      <c r="AT213" s="24" t="s">
        <v>320</v>
      </c>
      <c r="AU213" s="24" t="s">
        <v>78</v>
      </c>
    </row>
    <row r="214" s="1" customFormat="1" ht="25.5" customHeight="1">
      <c r="B214" s="46"/>
      <c r="C214" s="237" t="s">
        <v>1198</v>
      </c>
      <c r="D214" s="237" t="s">
        <v>300</v>
      </c>
      <c r="E214" s="238" t="s">
        <v>3319</v>
      </c>
      <c r="F214" s="239" t="s">
        <v>3320</v>
      </c>
      <c r="G214" s="240" t="s">
        <v>318</v>
      </c>
      <c r="H214" s="241">
        <v>55.600000000000001</v>
      </c>
      <c r="I214" s="242"/>
      <c r="J214" s="243">
        <f>ROUND(I214*H214,2)</f>
        <v>0</v>
      </c>
      <c r="K214" s="239" t="s">
        <v>1656</v>
      </c>
      <c r="L214" s="72"/>
      <c r="M214" s="244" t="s">
        <v>21</v>
      </c>
      <c r="N214" s="245" t="s">
        <v>41</v>
      </c>
      <c r="O214" s="47"/>
      <c r="P214" s="246">
        <f>O214*H214</f>
        <v>0</v>
      </c>
      <c r="Q214" s="246">
        <v>6.0000000000000002E-05</v>
      </c>
      <c r="R214" s="246">
        <f>Q214*H214</f>
        <v>0.003336</v>
      </c>
      <c r="S214" s="246">
        <v>0</v>
      </c>
      <c r="T214" s="247">
        <f>S214*H214</f>
        <v>0</v>
      </c>
      <c r="AR214" s="24" t="s">
        <v>381</v>
      </c>
      <c r="AT214" s="24" t="s">
        <v>300</v>
      </c>
      <c r="AU214" s="24" t="s">
        <v>78</v>
      </c>
      <c r="AY214" s="24" t="s">
        <v>298</v>
      </c>
      <c r="BE214" s="248">
        <f>IF(N214="základní",J214,0)</f>
        <v>0</v>
      </c>
      <c r="BF214" s="248">
        <f>IF(N214="snížená",J214,0)</f>
        <v>0</v>
      </c>
      <c r="BG214" s="248">
        <f>IF(N214="zákl. přenesená",J214,0)</f>
        <v>0</v>
      </c>
      <c r="BH214" s="248">
        <f>IF(N214="sníž. přenesená",J214,0)</f>
        <v>0</v>
      </c>
      <c r="BI214" s="248">
        <f>IF(N214="nulová",J214,0)</f>
        <v>0</v>
      </c>
      <c r="BJ214" s="24" t="s">
        <v>16</v>
      </c>
      <c r="BK214" s="248">
        <f>ROUND(I214*H214,2)</f>
        <v>0</v>
      </c>
      <c r="BL214" s="24" t="s">
        <v>381</v>
      </c>
      <c r="BM214" s="24" t="s">
        <v>3321</v>
      </c>
    </row>
    <row r="215" s="1" customFormat="1" ht="16.5" customHeight="1">
      <c r="B215" s="46"/>
      <c r="C215" s="284" t="s">
        <v>1202</v>
      </c>
      <c r="D215" s="284" t="s">
        <v>333</v>
      </c>
      <c r="E215" s="285" t="s">
        <v>3322</v>
      </c>
      <c r="F215" s="286" t="s">
        <v>3323</v>
      </c>
      <c r="G215" s="287" t="s">
        <v>318</v>
      </c>
      <c r="H215" s="288">
        <v>61.159999999999997</v>
      </c>
      <c r="I215" s="289"/>
      <c r="J215" s="290">
        <f>ROUND(I215*H215,2)</f>
        <v>0</v>
      </c>
      <c r="K215" s="286" t="s">
        <v>2332</v>
      </c>
      <c r="L215" s="291"/>
      <c r="M215" s="292" t="s">
        <v>21</v>
      </c>
      <c r="N215" s="293" t="s">
        <v>41</v>
      </c>
      <c r="O215" s="47"/>
      <c r="P215" s="246">
        <f>O215*H215</f>
        <v>0</v>
      </c>
      <c r="Q215" s="246">
        <v>0.00029999999999999997</v>
      </c>
      <c r="R215" s="246">
        <f>Q215*H215</f>
        <v>0.018347999999999996</v>
      </c>
      <c r="S215" s="246">
        <v>0</v>
      </c>
      <c r="T215" s="247">
        <f>S215*H215</f>
        <v>0</v>
      </c>
      <c r="AR215" s="24" t="s">
        <v>507</v>
      </c>
      <c r="AT215" s="24" t="s">
        <v>333</v>
      </c>
      <c r="AU215" s="24" t="s">
        <v>78</v>
      </c>
      <c r="AY215" s="24" t="s">
        <v>298</v>
      </c>
      <c r="BE215" s="248">
        <f>IF(N215="základní",J215,0)</f>
        <v>0</v>
      </c>
      <c r="BF215" s="248">
        <f>IF(N215="snížená",J215,0)</f>
        <v>0</v>
      </c>
      <c r="BG215" s="248">
        <f>IF(N215="zákl. přenesená",J215,0)</f>
        <v>0</v>
      </c>
      <c r="BH215" s="248">
        <f>IF(N215="sníž. přenesená",J215,0)</f>
        <v>0</v>
      </c>
      <c r="BI215" s="248">
        <f>IF(N215="nulová",J215,0)</f>
        <v>0</v>
      </c>
      <c r="BJ215" s="24" t="s">
        <v>16</v>
      </c>
      <c r="BK215" s="248">
        <f>ROUND(I215*H215,2)</f>
        <v>0</v>
      </c>
      <c r="BL215" s="24" t="s">
        <v>381</v>
      </c>
      <c r="BM215" s="24" t="s">
        <v>3324</v>
      </c>
    </row>
    <row r="216" s="1" customFormat="1" ht="38.25" customHeight="1">
      <c r="B216" s="46"/>
      <c r="C216" s="237" t="s">
        <v>1206</v>
      </c>
      <c r="D216" s="237" t="s">
        <v>300</v>
      </c>
      <c r="E216" s="238" t="s">
        <v>3325</v>
      </c>
      <c r="F216" s="239" t="s">
        <v>3326</v>
      </c>
      <c r="G216" s="240" t="s">
        <v>3327</v>
      </c>
      <c r="H216" s="318"/>
      <c r="I216" s="242"/>
      <c r="J216" s="243">
        <f>ROUND(I216*H216,2)</f>
        <v>0</v>
      </c>
      <c r="K216" s="239" t="s">
        <v>1656</v>
      </c>
      <c r="L216" s="72"/>
      <c r="M216" s="244" t="s">
        <v>21</v>
      </c>
      <c r="N216" s="245" t="s">
        <v>41</v>
      </c>
      <c r="O216" s="47"/>
      <c r="P216" s="246">
        <f>O216*H216</f>
        <v>0</v>
      </c>
      <c r="Q216" s="246">
        <v>0</v>
      </c>
      <c r="R216" s="246">
        <f>Q216*H216</f>
        <v>0</v>
      </c>
      <c r="S216" s="246">
        <v>0</v>
      </c>
      <c r="T216" s="247">
        <f>S216*H216</f>
        <v>0</v>
      </c>
      <c r="AR216" s="24" t="s">
        <v>381</v>
      </c>
      <c r="AT216" s="24" t="s">
        <v>300</v>
      </c>
      <c r="AU216" s="24" t="s">
        <v>78</v>
      </c>
      <c r="AY216" s="24" t="s">
        <v>298</v>
      </c>
      <c r="BE216" s="248">
        <f>IF(N216="základní",J216,0)</f>
        <v>0</v>
      </c>
      <c r="BF216" s="248">
        <f>IF(N216="snížená",J216,0)</f>
        <v>0</v>
      </c>
      <c r="BG216" s="248">
        <f>IF(N216="zákl. přenesená",J216,0)</f>
        <v>0</v>
      </c>
      <c r="BH216" s="248">
        <f>IF(N216="sníž. přenesená",J216,0)</f>
        <v>0</v>
      </c>
      <c r="BI216" s="248">
        <f>IF(N216="nulová",J216,0)</f>
        <v>0</v>
      </c>
      <c r="BJ216" s="24" t="s">
        <v>16</v>
      </c>
      <c r="BK216" s="248">
        <f>ROUND(I216*H216,2)</f>
        <v>0</v>
      </c>
      <c r="BL216" s="24" t="s">
        <v>381</v>
      </c>
      <c r="BM216" s="24" t="s">
        <v>3328</v>
      </c>
    </row>
    <row r="217" s="11" customFormat="1" ht="29.88" customHeight="1">
      <c r="B217" s="221"/>
      <c r="C217" s="222"/>
      <c r="D217" s="223" t="s">
        <v>69</v>
      </c>
      <c r="E217" s="235" t="s">
        <v>3329</v>
      </c>
      <c r="F217" s="235" t="s">
        <v>3330</v>
      </c>
      <c r="G217" s="222"/>
      <c r="H217" s="222"/>
      <c r="I217" s="225"/>
      <c r="J217" s="236">
        <f>BK217</f>
        <v>0</v>
      </c>
      <c r="K217" s="222"/>
      <c r="L217" s="227"/>
      <c r="M217" s="228"/>
      <c r="N217" s="229"/>
      <c r="O217" s="229"/>
      <c r="P217" s="230">
        <f>P218</f>
        <v>0</v>
      </c>
      <c r="Q217" s="229"/>
      <c r="R217" s="230">
        <f>R218</f>
        <v>0</v>
      </c>
      <c r="S217" s="229"/>
      <c r="T217" s="231">
        <f>T218</f>
        <v>0.038920000000000003</v>
      </c>
      <c r="AR217" s="232" t="s">
        <v>78</v>
      </c>
      <c r="AT217" s="233" t="s">
        <v>69</v>
      </c>
      <c r="AU217" s="233" t="s">
        <v>16</v>
      </c>
      <c r="AY217" s="232" t="s">
        <v>298</v>
      </c>
      <c r="BK217" s="234">
        <f>BK218</f>
        <v>0</v>
      </c>
    </row>
    <row r="218" s="1" customFormat="1" ht="16.5" customHeight="1">
      <c r="B218" s="46"/>
      <c r="C218" s="237" t="s">
        <v>1210</v>
      </c>
      <c r="D218" s="237" t="s">
        <v>300</v>
      </c>
      <c r="E218" s="238" t="s">
        <v>3331</v>
      </c>
      <c r="F218" s="239" t="s">
        <v>3332</v>
      </c>
      <c r="G218" s="240" t="s">
        <v>1630</v>
      </c>
      <c r="H218" s="241">
        <v>2</v>
      </c>
      <c r="I218" s="242"/>
      <c r="J218" s="243">
        <f>ROUND(I218*H218,2)</f>
        <v>0</v>
      </c>
      <c r="K218" s="239" t="s">
        <v>1656</v>
      </c>
      <c r="L218" s="72"/>
      <c r="M218" s="244" t="s">
        <v>21</v>
      </c>
      <c r="N218" s="245" t="s">
        <v>41</v>
      </c>
      <c r="O218" s="47"/>
      <c r="P218" s="246">
        <f>O218*H218</f>
        <v>0</v>
      </c>
      <c r="Q218" s="246">
        <v>0</v>
      </c>
      <c r="R218" s="246">
        <f>Q218*H218</f>
        <v>0</v>
      </c>
      <c r="S218" s="246">
        <v>0.019460000000000002</v>
      </c>
      <c r="T218" s="247">
        <f>S218*H218</f>
        <v>0.038920000000000003</v>
      </c>
      <c r="AR218" s="24" t="s">
        <v>381</v>
      </c>
      <c r="AT218" s="24" t="s">
        <v>300</v>
      </c>
      <c r="AU218" s="24" t="s">
        <v>78</v>
      </c>
      <c r="AY218" s="24" t="s">
        <v>298</v>
      </c>
      <c r="BE218" s="248">
        <f>IF(N218="základní",J218,0)</f>
        <v>0</v>
      </c>
      <c r="BF218" s="248">
        <f>IF(N218="snížená",J218,0)</f>
        <v>0</v>
      </c>
      <c r="BG218" s="248">
        <f>IF(N218="zákl. přenesená",J218,0)</f>
        <v>0</v>
      </c>
      <c r="BH218" s="248">
        <f>IF(N218="sníž. přenesená",J218,0)</f>
        <v>0</v>
      </c>
      <c r="BI218" s="248">
        <f>IF(N218="nulová",J218,0)</f>
        <v>0</v>
      </c>
      <c r="BJ218" s="24" t="s">
        <v>16</v>
      </c>
      <c r="BK218" s="248">
        <f>ROUND(I218*H218,2)</f>
        <v>0</v>
      </c>
      <c r="BL218" s="24" t="s">
        <v>381</v>
      </c>
      <c r="BM218" s="24" t="s">
        <v>3333</v>
      </c>
    </row>
    <row r="219" s="11" customFormat="1" ht="29.88" customHeight="1">
      <c r="B219" s="221"/>
      <c r="C219" s="222"/>
      <c r="D219" s="223" t="s">
        <v>69</v>
      </c>
      <c r="E219" s="235" t="s">
        <v>3334</v>
      </c>
      <c r="F219" s="235" t="s">
        <v>3335</v>
      </c>
      <c r="G219" s="222"/>
      <c r="H219" s="222"/>
      <c r="I219" s="225"/>
      <c r="J219" s="236">
        <f>BK219</f>
        <v>0</v>
      </c>
      <c r="K219" s="222"/>
      <c r="L219" s="227"/>
      <c r="M219" s="228"/>
      <c r="N219" s="229"/>
      <c r="O219" s="229"/>
      <c r="P219" s="230">
        <f>P220</f>
        <v>0</v>
      </c>
      <c r="Q219" s="229"/>
      <c r="R219" s="230">
        <f>R220</f>
        <v>0</v>
      </c>
      <c r="S219" s="229"/>
      <c r="T219" s="231">
        <f>T220</f>
        <v>0.045999999999999999</v>
      </c>
      <c r="AR219" s="232" t="s">
        <v>78</v>
      </c>
      <c r="AT219" s="233" t="s">
        <v>69</v>
      </c>
      <c r="AU219" s="233" t="s">
        <v>16</v>
      </c>
      <c r="AY219" s="232" t="s">
        <v>298</v>
      </c>
      <c r="BK219" s="234">
        <f>BK220</f>
        <v>0</v>
      </c>
    </row>
    <row r="220" s="1" customFormat="1" ht="16.5" customHeight="1">
      <c r="B220" s="46"/>
      <c r="C220" s="237" t="s">
        <v>1214</v>
      </c>
      <c r="D220" s="237" t="s">
        <v>300</v>
      </c>
      <c r="E220" s="238" t="s">
        <v>3336</v>
      </c>
      <c r="F220" s="239" t="s">
        <v>3337</v>
      </c>
      <c r="G220" s="240" t="s">
        <v>341</v>
      </c>
      <c r="H220" s="241">
        <v>2</v>
      </c>
      <c r="I220" s="242"/>
      <c r="J220" s="243">
        <f>ROUND(I220*H220,2)</f>
        <v>0</v>
      </c>
      <c r="K220" s="239" t="s">
        <v>1656</v>
      </c>
      <c r="L220" s="72"/>
      <c r="M220" s="244" t="s">
        <v>21</v>
      </c>
      <c r="N220" s="245" t="s">
        <v>41</v>
      </c>
      <c r="O220" s="47"/>
      <c r="P220" s="246">
        <f>O220*H220</f>
        <v>0</v>
      </c>
      <c r="Q220" s="246">
        <v>0</v>
      </c>
      <c r="R220" s="246">
        <f>Q220*H220</f>
        <v>0</v>
      </c>
      <c r="S220" s="246">
        <v>0.023</v>
      </c>
      <c r="T220" s="247">
        <f>S220*H220</f>
        <v>0.045999999999999999</v>
      </c>
      <c r="AR220" s="24" t="s">
        <v>381</v>
      </c>
      <c r="AT220" s="24" t="s">
        <v>300</v>
      </c>
      <c r="AU220" s="24" t="s">
        <v>78</v>
      </c>
      <c r="AY220" s="24" t="s">
        <v>298</v>
      </c>
      <c r="BE220" s="248">
        <f>IF(N220="základní",J220,0)</f>
        <v>0</v>
      </c>
      <c r="BF220" s="248">
        <f>IF(N220="snížená",J220,0)</f>
        <v>0</v>
      </c>
      <c r="BG220" s="248">
        <f>IF(N220="zákl. přenesená",J220,0)</f>
        <v>0</v>
      </c>
      <c r="BH220" s="248">
        <f>IF(N220="sníž. přenesená",J220,0)</f>
        <v>0</v>
      </c>
      <c r="BI220" s="248">
        <f>IF(N220="nulová",J220,0)</f>
        <v>0</v>
      </c>
      <c r="BJ220" s="24" t="s">
        <v>16</v>
      </c>
      <c r="BK220" s="248">
        <f>ROUND(I220*H220,2)</f>
        <v>0</v>
      </c>
      <c r="BL220" s="24" t="s">
        <v>381</v>
      </c>
      <c r="BM220" s="24" t="s">
        <v>3338</v>
      </c>
    </row>
    <row r="221" s="11" customFormat="1" ht="29.88" customHeight="1">
      <c r="B221" s="221"/>
      <c r="C221" s="222"/>
      <c r="D221" s="223" t="s">
        <v>69</v>
      </c>
      <c r="E221" s="235" t="s">
        <v>3339</v>
      </c>
      <c r="F221" s="235" t="s">
        <v>3340</v>
      </c>
      <c r="G221" s="222"/>
      <c r="H221" s="222"/>
      <c r="I221" s="225"/>
      <c r="J221" s="236">
        <f>BK221</f>
        <v>0</v>
      </c>
      <c r="K221" s="222"/>
      <c r="L221" s="227"/>
      <c r="M221" s="228"/>
      <c r="N221" s="229"/>
      <c r="O221" s="229"/>
      <c r="P221" s="230">
        <f>P222</f>
        <v>0</v>
      </c>
      <c r="Q221" s="229"/>
      <c r="R221" s="230">
        <f>R222</f>
        <v>0.02776</v>
      </c>
      <c r="S221" s="229"/>
      <c r="T221" s="231">
        <f>T222</f>
        <v>0</v>
      </c>
      <c r="AR221" s="232" t="s">
        <v>78</v>
      </c>
      <c r="AT221" s="233" t="s">
        <v>69</v>
      </c>
      <c r="AU221" s="233" t="s">
        <v>16</v>
      </c>
      <c r="AY221" s="232" t="s">
        <v>298</v>
      </c>
      <c r="BK221" s="234">
        <f>BK222</f>
        <v>0</v>
      </c>
    </row>
    <row r="222" s="1" customFormat="1" ht="25.5" customHeight="1">
      <c r="B222" s="46"/>
      <c r="C222" s="237" t="s">
        <v>1218</v>
      </c>
      <c r="D222" s="237" t="s">
        <v>300</v>
      </c>
      <c r="E222" s="238" t="s">
        <v>3341</v>
      </c>
      <c r="F222" s="239" t="s">
        <v>3342</v>
      </c>
      <c r="G222" s="240" t="s">
        <v>1954</v>
      </c>
      <c r="H222" s="241">
        <v>2</v>
      </c>
      <c r="I222" s="242"/>
      <c r="J222" s="243">
        <f>ROUND(I222*H222,2)</f>
        <v>0</v>
      </c>
      <c r="K222" s="239" t="s">
        <v>1656</v>
      </c>
      <c r="L222" s="72"/>
      <c r="M222" s="244" t="s">
        <v>21</v>
      </c>
      <c r="N222" s="245" t="s">
        <v>41</v>
      </c>
      <c r="O222" s="47"/>
      <c r="P222" s="246">
        <f>O222*H222</f>
        <v>0</v>
      </c>
      <c r="Q222" s="246">
        <v>0.01388</v>
      </c>
      <c r="R222" s="246">
        <f>Q222*H222</f>
        <v>0.02776</v>
      </c>
      <c r="S222" s="246">
        <v>0</v>
      </c>
      <c r="T222" s="247">
        <f>S222*H222</f>
        <v>0</v>
      </c>
      <c r="AR222" s="24" t="s">
        <v>381</v>
      </c>
      <c r="AT222" s="24" t="s">
        <v>300</v>
      </c>
      <c r="AU222" s="24" t="s">
        <v>78</v>
      </c>
      <c r="AY222" s="24" t="s">
        <v>298</v>
      </c>
      <c r="BE222" s="248">
        <f>IF(N222="základní",J222,0)</f>
        <v>0</v>
      </c>
      <c r="BF222" s="248">
        <f>IF(N222="snížená",J222,0)</f>
        <v>0</v>
      </c>
      <c r="BG222" s="248">
        <f>IF(N222="zákl. přenesená",J222,0)</f>
        <v>0</v>
      </c>
      <c r="BH222" s="248">
        <f>IF(N222="sníž. přenesená",J222,0)</f>
        <v>0</v>
      </c>
      <c r="BI222" s="248">
        <f>IF(N222="nulová",J222,0)</f>
        <v>0</v>
      </c>
      <c r="BJ222" s="24" t="s">
        <v>16</v>
      </c>
      <c r="BK222" s="248">
        <f>ROUND(I222*H222,2)</f>
        <v>0</v>
      </c>
      <c r="BL222" s="24" t="s">
        <v>381</v>
      </c>
      <c r="BM222" s="24" t="s">
        <v>3343</v>
      </c>
    </row>
    <row r="223" s="11" customFormat="1" ht="29.88" customHeight="1">
      <c r="B223" s="221"/>
      <c r="C223" s="222"/>
      <c r="D223" s="223" t="s">
        <v>69</v>
      </c>
      <c r="E223" s="235" t="s">
        <v>3344</v>
      </c>
      <c r="F223" s="235" t="s">
        <v>3345</v>
      </c>
      <c r="G223" s="222"/>
      <c r="H223" s="222"/>
      <c r="I223" s="225"/>
      <c r="J223" s="236">
        <f>BK223</f>
        <v>0</v>
      </c>
      <c r="K223" s="222"/>
      <c r="L223" s="227"/>
      <c r="M223" s="228"/>
      <c r="N223" s="229"/>
      <c r="O223" s="229"/>
      <c r="P223" s="230">
        <f>SUM(P224:P233)</f>
        <v>0</v>
      </c>
      <c r="Q223" s="229"/>
      <c r="R223" s="230">
        <f>SUM(R224:R233)</f>
        <v>1.8138780000000001</v>
      </c>
      <c r="S223" s="229"/>
      <c r="T223" s="231">
        <f>SUM(T224:T233)</f>
        <v>0.56022541999999997</v>
      </c>
      <c r="AR223" s="232" t="s">
        <v>78</v>
      </c>
      <c r="AT223" s="233" t="s">
        <v>69</v>
      </c>
      <c r="AU223" s="233" t="s">
        <v>16</v>
      </c>
      <c r="AY223" s="232" t="s">
        <v>298</v>
      </c>
      <c r="BK223" s="234">
        <f>SUM(BK224:BK233)</f>
        <v>0</v>
      </c>
    </row>
    <row r="224" s="1" customFormat="1" ht="25.5" customHeight="1">
      <c r="B224" s="46"/>
      <c r="C224" s="237" t="s">
        <v>1222</v>
      </c>
      <c r="D224" s="237" t="s">
        <v>300</v>
      </c>
      <c r="E224" s="238" t="s">
        <v>3346</v>
      </c>
      <c r="F224" s="239" t="s">
        <v>3347</v>
      </c>
      <c r="G224" s="240" t="s">
        <v>1954</v>
      </c>
      <c r="H224" s="241">
        <v>2.5190000000000001</v>
      </c>
      <c r="I224" s="242"/>
      <c r="J224" s="243">
        <f>ROUND(I224*H224,2)</f>
        <v>0</v>
      </c>
      <c r="K224" s="239" t="s">
        <v>1656</v>
      </c>
      <c r="L224" s="72"/>
      <c r="M224" s="244" t="s">
        <v>21</v>
      </c>
      <c r="N224" s="245" t="s">
        <v>41</v>
      </c>
      <c r="O224" s="47"/>
      <c r="P224" s="246">
        <f>O224*H224</f>
        <v>0</v>
      </c>
      <c r="Q224" s="246">
        <v>0</v>
      </c>
      <c r="R224" s="246">
        <f>Q224*H224</f>
        <v>0</v>
      </c>
      <c r="S224" s="246">
        <v>0.05638</v>
      </c>
      <c r="T224" s="247">
        <f>S224*H224</f>
        <v>0.14202122</v>
      </c>
      <c r="AR224" s="24" t="s">
        <v>381</v>
      </c>
      <c r="AT224" s="24" t="s">
        <v>300</v>
      </c>
      <c r="AU224" s="24" t="s">
        <v>78</v>
      </c>
      <c r="AY224" s="24" t="s">
        <v>298</v>
      </c>
      <c r="BE224" s="248">
        <f>IF(N224="základní",J224,0)</f>
        <v>0</v>
      </c>
      <c r="BF224" s="248">
        <f>IF(N224="snížená",J224,0)</f>
        <v>0</v>
      </c>
      <c r="BG224" s="248">
        <f>IF(N224="zákl. přenesená",J224,0)</f>
        <v>0</v>
      </c>
      <c r="BH224" s="248">
        <f>IF(N224="sníž. přenesená",J224,0)</f>
        <v>0</v>
      </c>
      <c r="BI224" s="248">
        <f>IF(N224="nulová",J224,0)</f>
        <v>0</v>
      </c>
      <c r="BJ224" s="24" t="s">
        <v>16</v>
      </c>
      <c r="BK224" s="248">
        <f>ROUND(I224*H224,2)</f>
        <v>0</v>
      </c>
      <c r="BL224" s="24" t="s">
        <v>381</v>
      </c>
      <c r="BM224" s="24" t="s">
        <v>3348</v>
      </c>
    </row>
    <row r="225" s="1" customFormat="1" ht="38.25" customHeight="1">
      <c r="B225" s="46"/>
      <c r="C225" s="237" t="s">
        <v>1226</v>
      </c>
      <c r="D225" s="237" t="s">
        <v>300</v>
      </c>
      <c r="E225" s="238" t="s">
        <v>3349</v>
      </c>
      <c r="F225" s="239" t="s">
        <v>3350</v>
      </c>
      <c r="G225" s="240" t="s">
        <v>1954</v>
      </c>
      <c r="H225" s="241">
        <v>3.6000000000000001</v>
      </c>
      <c r="I225" s="242"/>
      <c r="J225" s="243">
        <f>ROUND(I225*H225,2)</f>
        <v>0</v>
      </c>
      <c r="K225" s="239" t="s">
        <v>1656</v>
      </c>
      <c r="L225" s="72"/>
      <c r="M225" s="244" t="s">
        <v>21</v>
      </c>
      <c r="N225" s="245" t="s">
        <v>41</v>
      </c>
      <c r="O225" s="47"/>
      <c r="P225" s="246">
        <f>O225*H225</f>
        <v>0</v>
      </c>
      <c r="Q225" s="246">
        <v>0.022630000000000001</v>
      </c>
      <c r="R225" s="246">
        <f>Q225*H225</f>
        <v>0.081467999999999999</v>
      </c>
      <c r="S225" s="246">
        <v>0</v>
      </c>
      <c r="T225" s="247">
        <f>S225*H225</f>
        <v>0</v>
      </c>
      <c r="AR225" s="24" t="s">
        <v>381</v>
      </c>
      <c r="AT225" s="24" t="s">
        <v>300</v>
      </c>
      <c r="AU225" s="24" t="s">
        <v>78</v>
      </c>
      <c r="AY225" s="24" t="s">
        <v>298</v>
      </c>
      <c r="BE225" s="248">
        <f>IF(N225="základní",J225,0)</f>
        <v>0</v>
      </c>
      <c r="BF225" s="248">
        <f>IF(N225="snížená",J225,0)</f>
        <v>0</v>
      </c>
      <c r="BG225" s="248">
        <f>IF(N225="zákl. přenesená",J225,0)</f>
        <v>0</v>
      </c>
      <c r="BH225" s="248">
        <f>IF(N225="sníž. přenesená",J225,0)</f>
        <v>0</v>
      </c>
      <c r="BI225" s="248">
        <f>IF(N225="nulová",J225,0)</f>
        <v>0</v>
      </c>
      <c r="BJ225" s="24" t="s">
        <v>16</v>
      </c>
      <c r="BK225" s="248">
        <f>ROUND(I225*H225,2)</f>
        <v>0</v>
      </c>
      <c r="BL225" s="24" t="s">
        <v>381</v>
      </c>
      <c r="BM225" s="24" t="s">
        <v>3351</v>
      </c>
    </row>
    <row r="226" s="1" customFormat="1" ht="38.25" customHeight="1">
      <c r="B226" s="46"/>
      <c r="C226" s="237" t="s">
        <v>1230</v>
      </c>
      <c r="D226" s="237" t="s">
        <v>300</v>
      </c>
      <c r="E226" s="238" t="s">
        <v>3352</v>
      </c>
      <c r="F226" s="239" t="s">
        <v>3353</v>
      </c>
      <c r="G226" s="240" t="s">
        <v>318</v>
      </c>
      <c r="H226" s="241">
        <v>149.5</v>
      </c>
      <c r="I226" s="242"/>
      <c r="J226" s="243">
        <f>ROUND(I226*H226,2)</f>
        <v>0</v>
      </c>
      <c r="K226" s="239" t="s">
        <v>1656</v>
      </c>
      <c r="L226" s="72"/>
      <c r="M226" s="244" t="s">
        <v>21</v>
      </c>
      <c r="N226" s="245" t="s">
        <v>41</v>
      </c>
      <c r="O226" s="47"/>
      <c r="P226" s="246">
        <f>O226*H226</f>
        <v>0</v>
      </c>
      <c r="Q226" s="246">
        <v>0.00025999999999999998</v>
      </c>
      <c r="R226" s="246">
        <f>Q226*H226</f>
        <v>0.038869999999999995</v>
      </c>
      <c r="S226" s="246">
        <v>0</v>
      </c>
      <c r="T226" s="247">
        <f>S226*H226</f>
        <v>0</v>
      </c>
      <c r="AR226" s="24" t="s">
        <v>381</v>
      </c>
      <c r="AT226" s="24" t="s">
        <v>300</v>
      </c>
      <c r="AU226" s="24" t="s">
        <v>78</v>
      </c>
      <c r="AY226" s="24" t="s">
        <v>298</v>
      </c>
      <c r="BE226" s="248">
        <f>IF(N226="základní",J226,0)</f>
        <v>0</v>
      </c>
      <c r="BF226" s="248">
        <f>IF(N226="snížená",J226,0)</f>
        <v>0</v>
      </c>
      <c r="BG226" s="248">
        <f>IF(N226="zákl. přenesená",J226,0)</f>
        <v>0</v>
      </c>
      <c r="BH226" s="248">
        <f>IF(N226="sníž. přenesená",J226,0)</f>
        <v>0</v>
      </c>
      <c r="BI226" s="248">
        <f>IF(N226="nulová",J226,0)</f>
        <v>0</v>
      </c>
      <c r="BJ226" s="24" t="s">
        <v>16</v>
      </c>
      <c r="BK226" s="248">
        <f>ROUND(I226*H226,2)</f>
        <v>0</v>
      </c>
      <c r="BL226" s="24" t="s">
        <v>381</v>
      </c>
      <c r="BM226" s="24" t="s">
        <v>3354</v>
      </c>
    </row>
    <row r="227" s="1" customFormat="1" ht="25.5" customHeight="1">
      <c r="B227" s="46"/>
      <c r="C227" s="237" t="s">
        <v>1234</v>
      </c>
      <c r="D227" s="237" t="s">
        <v>300</v>
      </c>
      <c r="E227" s="238" t="s">
        <v>3355</v>
      </c>
      <c r="F227" s="239" t="s">
        <v>3356</v>
      </c>
      <c r="G227" s="240" t="s">
        <v>1954</v>
      </c>
      <c r="H227" s="241">
        <v>109.59999999999999</v>
      </c>
      <c r="I227" s="242"/>
      <c r="J227" s="243">
        <f>ROUND(I227*H227,2)</f>
        <v>0</v>
      </c>
      <c r="K227" s="239" t="s">
        <v>1656</v>
      </c>
      <c r="L227" s="72"/>
      <c r="M227" s="244" t="s">
        <v>21</v>
      </c>
      <c r="N227" s="245" t="s">
        <v>41</v>
      </c>
      <c r="O227" s="47"/>
      <c r="P227" s="246">
        <f>O227*H227</f>
        <v>0</v>
      </c>
      <c r="Q227" s="246">
        <v>0</v>
      </c>
      <c r="R227" s="246">
        <f>Q227*H227</f>
        <v>0</v>
      </c>
      <c r="S227" s="246">
        <v>0</v>
      </c>
      <c r="T227" s="247">
        <f>S227*H227</f>
        <v>0</v>
      </c>
      <c r="AR227" s="24" t="s">
        <v>381</v>
      </c>
      <c r="AT227" s="24" t="s">
        <v>300</v>
      </c>
      <c r="AU227" s="24" t="s">
        <v>78</v>
      </c>
      <c r="AY227" s="24" t="s">
        <v>298</v>
      </c>
      <c r="BE227" s="248">
        <f>IF(N227="základní",J227,0)</f>
        <v>0</v>
      </c>
      <c r="BF227" s="248">
        <f>IF(N227="snížená",J227,0)</f>
        <v>0</v>
      </c>
      <c r="BG227" s="248">
        <f>IF(N227="zákl. přenesená",J227,0)</f>
        <v>0</v>
      </c>
      <c r="BH227" s="248">
        <f>IF(N227="sníž. přenesená",J227,0)</f>
        <v>0</v>
      </c>
      <c r="BI227" s="248">
        <f>IF(N227="nulová",J227,0)</f>
        <v>0</v>
      </c>
      <c r="BJ227" s="24" t="s">
        <v>16</v>
      </c>
      <c r="BK227" s="248">
        <f>ROUND(I227*H227,2)</f>
        <v>0</v>
      </c>
      <c r="BL227" s="24" t="s">
        <v>381</v>
      </c>
      <c r="BM227" s="24" t="s">
        <v>3357</v>
      </c>
    </row>
    <row r="228" s="1" customFormat="1" ht="16.5" customHeight="1">
      <c r="B228" s="46"/>
      <c r="C228" s="284" t="s">
        <v>1238</v>
      </c>
      <c r="D228" s="284" t="s">
        <v>333</v>
      </c>
      <c r="E228" s="285" t="s">
        <v>3358</v>
      </c>
      <c r="F228" s="286" t="s">
        <v>3359</v>
      </c>
      <c r="G228" s="287" t="s">
        <v>1954</v>
      </c>
      <c r="H228" s="288">
        <v>120.56</v>
      </c>
      <c r="I228" s="289"/>
      <c r="J228" s="290">
        <f>ROUND(I228*H228,2)</f>
        <v>0</v>
      </c>
      <c r="K228" s="286" t="s">
        <v>1656</v>
      </c>
      <c r="L228" s="291"/>
      <c r="M228" s="292" t="s">
        <v>21</v>
      </c>
      <c r="N228" s="293" t="s">
        <v>41</v>
      </c>
      <c r="O228" s="47"/>
      <c r="P228" s="246">
        <f>O228*H228</f>
        <v>0</v>
      </c>
      <c r="Q228" s="246">
        <v>0.0050000000000000001</v>
      </c>
      <c r="R228" s="246">
        <f>Q228*H228</f>
        <v>0.6028</v>
      </c>
      <c r="S228" s="246">
        <v>0</v>
      </c>
      <c r="T228" s="247">
        <f>S228*H228</f>
        <v>0</v>
      </c>
      <c r="AR228" s="24" t="s">
        <v>507</v>
      </c>
      <c r="AT228" s="24" t="s">
        <v>333</v>
      </c>
      <c r="AU228" s="24" t="s">
        <v>78</v>
      </c>
      <c r="AY228" s="24" t="s">
        <v>298</v>
      </c>
      <c r="BE228" s="248">
        <f>IF(N228="základní",J228,0)</f>
        <v>0</v>
      </c>
      <c r="BF228" s="248">
        <f>IF(N228="snížená",J228,0)</f>
        <v>0</v>
      </c>
      <c r="BG228" s="248">
        <f>IF(N228="zákl. přenesená",J228,0)</f>
        <v>0</v>
      </c>
      <c r="BH228" s="248">
        <f>IF(N228="sníž. přenesená",J228,0)</f>
        <v>0</v>
      </c>
      <c r="BI228" s="248">
        <f>IF(N228="nulová",J228,0)</f>
        <v>0</v>
      </c>
      <c r="BJ228" s="24" t="s">
        <v>16</v>
      </c>
      <c r="BK228" s="248">
        <f>ROUND(I228*H228,2)</f>
        <v>0</v>
      </c>
      <c r="BL228" s="24" t="s">
        <v>381</v>
      </c>
      <c r="BM228" s="24" t="s">
        <v>3360</v>
      </c>
    </row>
    <row r="229" s="1" customFormat="1" ht="25.5" customHeight="1">
      <c r="B229" s="46"/>
      <c r="C229" s="237" t="s">
        <v>1242</v>
      </c>
      <c r="D229" s="237" t="s">
        <v>300</v>
      </c>
      <c r="E229" s="238" t="s">
        <v>3361</v>
      </c>
      <c r="F229" s="239" t="s">
        <v>3362</v>
      </c>
      <c r="G229" s="240" t="s">
        <v>1954</v>
      </c>
      <c r="H229" s="241">
        <v>106</v>
      </c>
      <c r="I229" s="242"/>
      <c r="J229" s="243">
        <f>ROUND(I229*H229,2)</f>
        <v>0</v>
      </c>
      <c r="K229" s="239" t="s">
        <v>1656</v>
      </c>
      <c r="L229" s="72"/>
      <c r="M229" s="244" t="s">
        <v>21</v>
      </c>
      <c r="N229" s="245" t="s">
        <v>41</v>
      </c>
      <c r="O229" s="47"/>
      <c r="P229" s="246">
        <f>O229*H229</f>
        <v>0</v>
      </c>
      <c r="Q229" s="246">
        <v>0.00010000000000000001</v>
      </c>
      <c r="R229" s="246">
        <f>Q229*H229</f>
        <v>0.0106</v>
      </c>
      <c r="S229" s="246">
        <v>0</v>
      </c>
      <c r="T229" s="247">
        <f>S229*H229</f>
        <v>0</v>
      </c>
      <c r="AR229" s="24" t="s">
        <v>381</v>
      </c>
      <c r="AT229" s="24" t="s">
        <v>300</v>
      </c>
      <c r="AU229" s="24" t="s">
        <v>78</v>
      </c>
      <c r="AY229" s="24" t="s">
        <v>298</v>
      </c>
      <c r="BE229" s="248">
        <f>IF(N229="základní",J229,0)</f>
        <v>0</v>
      </c>
      <c r="BF229" s="248">
        <f>IF(N229="snížená",J229,0)</f>
        <v>0</v>
      </c>
      <c r="BG229" s="248">
        <f>IF(N229="zákl. přenesená",J229,0)</f>
        <v>0</v>
      </c>
      <c r="BH229" s="248">
        <f>IF(N229="sníž. přenesená",J229,0)</f>
        <v>0</v>
      </c>
      <c r="BI229" s="248">
        <f>IF(N229="nulová",J229,0)</f>
        <v>0</v>
      </c>
      <c r="BJ229" s="24" t="s">
        <v>16</v>
      </c>
      <c r="BK229" s="248">
        <f>ROUND(I229*H229,2)</f>
        <v>0</v>
      </c>
      <c r="BL229" s="24" t="s">
        <v>381</v>
      </c>
      <c r="BM229" s="24" t="s">
        <v>3363</v>
      </c>
    </row>
    <row r="230" s="1" customFormat="1" ht="25.5" customHeight="1">
      <c r="B230" s="46"/>
      <c r="C230" s="237" t="s">
        <v>1246</v>
      </c>
      <c r="D230" s="237" t="s">
        <v>300</v>
      </c>
      <c r="E230" s="238" t="s">
        <v>3364</v>
      </c>
      <c r="F230" s="239" t="s">
        <v>3365</v>
      </c>
      <c r="G230" s="240" t="s">
        <v>1954</v>
      </c>
      <c r="H230" s="241">
        <v>106</v>
      </c>
      <c r="I230" s="242"/>
      <c r="J230" s="243">
        <f>ROUND(I230*H230,2)</f>
        <v>0</v>
      </c>
      <c r="K230" s="239" t="s">
        <v>1656</v>
      </c>
      <c r="L230" s="72"/>
      <c r="M230" s="244" t="s">
        <v>21</v>
      </c>
      <c r="N230" s="245" t="s">
        <v>41</v>
      </c>
      <c r="O230" s="47"/>
      <c r="P230" s="246">
        <f>O230*H230</f>
        <v>0</v>
      </c>
      <c r="Q230" s="246">
        <v>0.00139</v>
      </c>
      <c r="R230" s="246">
        <f>Q230*H230</f>
        <v>0.14734</v>
      </c>
      <c r="S230" s="246">
        <v>0</v>
      </c>
      <c r="T230" s="247">
        <f>S230*H230</f>
        <v>0</v>
      </c>
      <c r="AR230" s="24" t="s">
        <v>381</v>
      </c>
      <c r="AT230" s="24" t="s">
        <v>300</v>
      </c>
      <c r="AU230" s="24" t="s">
        <v>78</v>
      </c>
      <c r="AY230" s="24" t="s">
        <v>298</v>
      </c>
      <c r="BE230" s="248">
        <f>IF(N230="základní",J230,0)</f>
        <v>0</v>
      </c>
      <c r="BF230" s="248">
        <f>IF(N230="snížená",J230,0)</f>
        <v>0</v>
      </c>
      <c r="BG230" s="248">
        <f>IF(N230="zákl. přenesená",J230,0)</f>
        <v>0</v>
      </c>
      <c r="BH230" s="248">
        <f>IF(N230="sníž. přenesená",J230,0)</f>
        <v>0</v>
      </c>
      <c r="BI230" s="248">
        <f>IF(N230="nulová",J230,0)</f>
        <v>0</v>
      </c>
      <c r="BJ230" s="24" t="s">
        <v>16</v>
      </c>
      <c r="BK230" s="248">
        <f>ROUND(I230*H230,2)</f>
        <v>0</v>
      </c>
      <c r="BL230" s="24" t="s">
        <v>381</v>
      </c>
      <c r="BM230" s="24" t="s">
        <v>3366</v>
      </c>
    </row>
    <row r="231" s="1" customFormat="1" ht="25.5" customHeight="1">
      <c r="B231" s="46"/>
      <c r="C231" s="284" t="s">
        <v>1250</v>
      </c>
      <c r="D231" s="284" t="s">
        <v>333</v>
      </c>
      <c r="E231" s="285" t="s">
        <v>3367</v>
      </c>
      <c r="F231" s="286" t="s">
        <v>3368</v>
      </c>
      <c r="G231" s="287" t="s">
        <v>1954</v>
      </c>
      <c r="H231" s="288">
        <v>116.59999999999999</v>
      </c>
      <c r="I231" s="289"/>
      <c r="J231" s="290">
        <f>ROUND(I231*H231,2)</f>
        <v>0</v>
      </c>
      <c r="K231" s="286" t="s">
        <v>2332</v>
      </c>
      <c r="L231" s="291"/>
      <c r="M231" s="292" t="s">
        <v>21</v>
      </c>
      <c r="N231" s="293" t="s">
        <v>41</v>
      </c>
      <c r="O231" s="47"/>
      <c r="P231" s="246">
        <f>O231*H231</f>
        <v>0</v>
      </c>
      <c r="Q231" s="246">
        <v>0.0080000000000000002</v>
      </c>
      <c r="R231" s="246">
        <f>Q231*H231</f>
        <v>0.93279999999999996</v>
      </c>
      <c r="S231" s="246">
        <v>0</v>
      </c>
      <c r="T231" s="247">
        <f>S231*H231</f>
        <v>0</v>
      </c>
      <c r="AR231" s="24" t="s">
        <v>507</v>
      </c>
      <c r="AT231" s="24" t="s">
        <v>333</v>
      </c>
      <c r="AU231" s="24" t="s">
        <v>78</v>
      </c>
      <c r="AY231" s="24" t="s">
        <v>298</v>
      </c>
      <c r="BE231" s="248">
        <f>IF(N231="základní",J231,0)</f>
        <v>0</v>
      </c>
      <c r="BF231" s="248">
        <f>IF(N231="snížená",J231,0)</f>
        <v>0</v>
      </c>
      <c r="BG231" s="248">
        <f>IF(N231="zákl. přenesená",J231,0)</f>
        <v>0</v>
      </c>
      <c r="BH231" s="248">
        <f>IF(N231="sníž. přenesená",J231,0)</f>
        <v>0</v>
      </c>
      <c r="BI231" s="248">
        <f>IF(N231="nulová",J231,0)</f>
        <v>0</v>
      </c>
      <c r="BJ231" s="24" t="s">
        <v>16</v>
      </c>
      <c r="BK231" s="248">
        <f>ROUND(I231*H231,2)</f>
        <v>0</v>
      </c>
      <c r="BL231" s="24" t="s">
        <v>381</v>
      </c>
      <c r="BM231" s="24" t="s">
        <v>3369</v>
      </c>
    </row>
    <row r="232" s="1" customFormat="1" ht="25.5" customHeight="1">
      <c r="B232" s="46"/>
      <c r="C232" s="237" t="s">
        <v>1254</v>
      </c>
      <c r="D232" s="237" t="s">
        <v>300</v>
      </c>
      <c r="E232" s="238" t="s">
        <v>3370</v>
      </c>
      <c r="F232" s="239" t="s">
        <v>3371</v>
      </c>
      <c r="G232" s="240" t="s">
        <v>1954</v>
      </c>
      <c r="H232" s="241">
        <v>39.268000000000001</v>
      </c>
      <c r="I232" s="242"/>
      <c r="J232" s="243">
        <f>ROUND(I232*H232,2)</f>
        <v>0</v>
      </c>
      <c r="K232" s="239" t="s">
        <v>1656</v>
      </c>
      <c r="L232" s="72"/>
      <c r="M232" s="244" t="s">
        <v>21</v>
      </c>
      <c r="N232" s="245" t="s">
        <v>41</v>
      </c>
      <c r="O232" s="47"/>
      <c r="P232" s="246">
        <f>O232*H232</f>
        <v>0</v>
      </c>
      <c r="Q232" s="246">
        <v>0</v>
      </c>
      <c r="R232" s="246">
        <f>Q232*H232</f>
        <v>0</v>
      </c>
      <c r="S232" s="246">
        <v>0.01065</v>
      </c>
      <c r="T232" s="247">
        <f>S232*H232</f>
        <v>0.41820419999999997</v>
      </c>
      <c r="AR232" s="24" t="s">
        <v>381</v>
      </c>
      <c r="AT232" s="24" t="s">
        <v>300</v>
      </c>
      <c r="AU232" s="24" t="s">
        <v>78</v>
      </c>
      <c r="AY232" s="24" t="s">
        <v>298</v>
      </c>
      <c r="BE232" s="248">
        <f>IF(N232="základní",J232,0)</f>
        <v>0</v>
      </c>
      <c r="BF232" s="248">
        <f>IF(N232="snížená",J232,0)</f>
        <v>0</v>
      </c>
      <c r="BG232" s="248">
        <f>IF(N232="zákl. přenesená",J232,0)</f>
        <v>0</v>
      </c>
      <c r="BH232" s="248">
        <f>IF(N232="sníž. přenesená",J232,0)</f>
        <v>0</v>
      </c>
      <c r="BI232" s="248">
        <f>IF(N232="nulová",J232,0)</f>
        <v>0</v>
      </c>
      <c r="BJ232" s="24" t="s">
        <v>16</v>
      </c>
      <c r="BK232" s="248">
        <f>ROUND(I232*H232,2)</f>
        <v>0</v>
      </c>
      <c r="BL232" s="24" t="s">
        <v>381</v>
      </c>
      <c r="BM232" s="24" t="s">
        <v>3372</v>
      </c>
    </row>
    <row r="233" s="1" customFormat="1" ht="38.25" customHeight="1">
      <c r="B233" s="46"/>
      <c r="C233" s="237" t="s">
        <v>1258</v>
      </c>
      <c r="D233" s="237" t="s">
        <v>300</v>
      </c>
      <c r="E233" s="238" t="s">
        <v>3373</v>
      </c>
      <c r="F233" s="239" t="s">
        <v>3374</v>
      </c>
      <c r="G233" s="240" t="s">
        <v>3327</v>
      </c>
      <c r="H233" s="318"/>
      <c r="I233" s="242"/>
      <c r="J233" s="243">
        <f>ROUND(I233*H233,2)</f>
        <v>0</v>
      </c>
      <c r="K233" s="239" t="s">
        <v>1656</v>
      </c>
      <c r="L233" s="72"/>
      <c r="M233" s="244" t="s">
        <v>21</v>
      </c>
      <c r="N233" s="245" t="s">
        <v>41</v>
      </c>
      <c r="O233" s="47"/>
      <c r="P233" s="246">
        <f>O233*H233</f>
        <v>0</v>
      </c>
      <c r="Q233" s="246">
        <v>0</v>
      </c>
      <c r="R233" s="246">
        <f>Q233*H233</f>
        <v>0</v>
      </c>
      <c r="S233" s="246">
        <v>0</v>
      </c>
      <c r="T233" s="247">
        <f>S233*H233</f>
        <v>0</v>
      </c>
      <c r="AR233" s="24" t="s">
        <v>381</v>
      </c>
      <c r="AT233" s="24" t="s">
        <v>300</v>
      </c>
      <c r="AU233" s="24" t="s">
        <v>78</v>
      </c>
      <c r="AY233" s="24" t="s">
        <v>298</v>
      </c>
      <c r="BE233" s="248">
        <f>IF(N233="základní",J233,0)</f>
        <v>0</v>
      </c>
      <c r="BF233" s="248">
        <f>IF(N233="snížená",J233,0)</f>
        <v>0</v>
      </c>
      <c r="BG233" s="248">
        <f>IF(N233="zákl. přenesená",J233,0)</f>
        <v>0</v>
      </c>
      <c r="BH233" s="248">
        <f>IF(N233="sníž. přenesená",J233,0)</f>
        <v>0</v>
      </c>
      <c r="BI233" s="248">
        <f>IF(N233="nulová",J233,0)</f>
        <v>0</v>
      </c>
      <c r="BJ233" s="24" t="s">
        <v>16</v>
      </c>
      <c r="BK233" s="248">
        <f>ROUND(I233*H233,2)</f>
        <v>0</v>
      </c>
      <c r="BL233" s="24" t="s">
        <v>381</v>
      </c>
      <c r="BM233" s="24" t="s">
        <v>3375</v>
      </c>
    </row>
    <row r="234" s="11" customFormat="1" ht="29.88" customHeight="1">
      <c r="B234" s="221"/>
      <c r="C234" s="222"/>
      <c r="D234" s="223" t="s">
        <v>69</v>
      </c>
      <c r="E234" s="235" t="s">
        <v>3376</v>
      </c>
      <c r="F234" s="235" t="s">
        <v>3377</v>
      </c>
      <c r="G234" s="222"/>
      <c r="H234" s="222"/>
      <c r="I234" s="225"/>
      <c r="J234" s="236">
        <f>BK234</f>
        <v>0</v>
      </c>
      <c r="K234" s="222"/>
      <c r="L234" s="227"/>
      <c r="M234" s="228"/>
      <c r="N234" s="229"/>
      <c r="O234" s="229"/>
      <c r="P234" s="230">
        <f>SUM(P235:P244)</f>
        <v>0</v>
      </c>
      <c r="Q234" s="229"/>
      <c r="R234" s="230">
        <f>SUM(R235:R244)</f>
        <v>0.22940000000000002</v>
      </c>
      <c r="S234" s="229"/>
      <c r="T234" s="231">
        <f>SUM(T235:T244)</f>
        <v>0.25700000000000001</v>
      </c>
      <c r="AR234" s="232" t="s">
        <v>78</v>
      </c>
      <c r="AT234" s="233" t="s">
        <v>69</v>
      </c>
      <c r="AU234" s="233" t="s">
        <v>16</v>
      </c>
      <c r="AY234" s="232" t="s">
        <v>298</v>
      </c>
      <c r="BK234" s="234">
        <f>SUM(BK235:BK244)</f>
        <v>0</v>
      </c>
    </row>
    <row r="235" s="1" customFormat="1" ht="25.5" customHeight="1">
      <c r="B235" s="46"/>
      <c r="C235" s="237" t="s">
        <v>1262</v>
      </c>
      <c r="D235" s="237" t="s">
        <v>300</v>
      </c>
      <c r="E235" s="238" t="s">
        <v>3378</v>
      </c>
      <c r="F235" s="239" t="s">
        <v>3379</v>
      </c>
      <c r="G235" s="240" t="s">
        <v>341</v>
      </c>
      <c r="H235" s="241">
        <v>13</v>
      </c>
      <c r="I235" s="242"/>
      <c r="J235" s="243">
        <f>ROUND(I235*H235,2)</f>
        <v>0</v>
      </c>
      <c r="K235" s="239" t="s">
        <v>1656</v>
      </c>
      <c r="L235" s="72"/>
      <c r="M235" s="244" t="s">
        <v>21</v>
      </c>
      <c r="N235" s="245" t="s">
        <v>41</v>
      </c>
      <c r="O235" s="47"/>
      <c r="P235" s="246">
        <f>O235*H235</f>
        <v>0</v>
      </c>
      <c r="Q235" s="246">
        <v>0</v>
      </c>
      <c r="R235" s="246">
        <f>Q235*H235</f>
        <v>0</v>
      </c>
      <c r="S235" s="246">
        <v>0.0050000000000000001</v>
      </c>
      <c r="T235" s="247">
        <f>S235*H235</f>
        <v>0.065000000000000002</v>
      </c>
      <c r="AR235" s="24" t="s">
        <v>381</v>
      </c>
      <c r="AT235" s="24" t="s">
        <v>300</v>
      </c>
      <c r="AU235" s="24" t="s">
        <v>78</v>
      </c>
      <c r="AY235" s="24" t="s">
        <v>298</v>
      </c>
      <c r="BE235" s="248">
        <f>IF(N235="základní",J235,0)</f>
        <v>0</v>
      </c>
      <c r="BF235" s="248">
        <f>IF(N235="snížená",J235,0)</f>
        <v>0</v>
      </c>
      <c r="BG235" s="248">
        <f>IF(N235="zákl. přenesená",J235,0)</f>
        <v>0</v>
      </c>
      <c r="BH235" s="248">
        <f>IF(N235="sníž. přenesená",J235,0)</f>
        <v>0</v>
      </c>
      <c r="BI235" s="248">
        <f>IF(N235="nulová",J235,0)</f>
        <v>0</v>
      </c>
      <c r="BJ235" s="24" t="s">
        <v>16</v>
      </c>
      <c r="BK235" s="248">
        <f>ROUND(I235*H235,2)</f>
        <v>0</v>
      </c>
      <c r="BL235" s="24" t="s">
        <v>381</v>
      </c>
      <c r="BM235" s="24" t="s">
        <v>3380</v>
      </c>
    </row>
    <row r="236" s="1" customFormat="1" ht="25.5" customHeight="1">
      <c r="B236" s="46"/>
      <c r="C236" s="237" t="s">
        <v>1266</v>
      </c>
      <c r="D236" s="237" t="s">
        <v>300</v>
      </c>
      <c r="E236" s="238" t="s">
        <v>3381</v>
      </c>
      <c r="F236" s="239" t="s">
        <v>3382</v>
      </c>
      <c r="G236" s="240" t="s">
        <v>341</v>
      </c>
      <c r="H236" s="241">
        <v>4</v>
      </c>
      <c r="I236" s="242"/>
      <c r="J236" s="243">
        <f>ROUND(I236*H236,2)</f>
        <v>0</v>
      </c>
      <c r="K236" s="239" t="s">
        <v>1656</v>
      </c>
      <c r="L236" s="72"/>
      <c r="M236" s="244" t="s">
        <v>21</v>
      </c>
      <c r="N236" s="245" t="s">
        <v>41</v>
      </c>
      <c r="O236" s="47"/>
      <c r="P236" s="246">
        <f>O236*H236</f>
        <v>0</v>
      </c>
      <c r="Q236" s="246">
        <v>0</v>
      </c>
      <c r="R236" s="246">
        <f>Q236*H236</f>
        <v>0</v>
      </c>
      <c r="S236" s="246">
        <v>0</v>
      </c>
      <c r="T236" s="247">
        <f>S236*H236</f>
        <v>0</v>
      </c>
      <c r="AR236" s="24" t="s">
        <v>381</v>
      </c>
      <c r="AT236" s="24" t="s">
        <v>300</v>
      </c>
      <c r="AU236" s="24" t="s">
        <v>78</v>
      </c>
      <c r="AY236" s="24" t="s">
        <v>298</v>
      </c>
      <c r="BE236" s="248">
        <f>IF(N236="základní",J236,0)</f>
        <v>0</v>
      </c>
      <c r="BF236" s="248">
        <f>IF(N236="snížená",J236,0)</f>
        <v>0</v>
      </c>
      <c r="BG236" s="248">
        <f>IF(N236="zákl. přenesená",J236,0)</f>
        <v>0</v>
      </c>
      <c r="BH236" s="248">
        <f>IF(N236="sníž. přenesená",J236,0)</f>
        <v>0</v>
      </c>
      <c r="BI236" s="248">
        <f>IF(N236="nulová",J236,0)</f>
        <v>0</v>
      </c>
      <c r="BJ236" s="24" t="s">
        <v>16</v>
      </c>
      <c r="BK236" s="248">
        <f>ROUND(I236*H236,2)</f>
        <v>0</v>
      </c>
      <c r="BL236" s="24" t="s">
        <v>381</v>
      </c>
      <c r="BM236" s="24" t="s">
        <v>3383</v>
      </c>
    </row>
    <row r="237" s="1" customFormat="1" ht="16.5" customHeight="1">
      <c r="B237" s="46"/>
      <c r="C237" s="284" t="s">
        <v>2232</v>
      </c>
      <c r="D237" s="284" t="s">
        <v>333</v>
      </c>
      <c r="E237" s="285" t="s">
        <v>3384</v>
      </c>
      <c r="F237" s="286" t="s">
        <v>3385</v>
      </c>
      <c r="G237" s="287" t="s">
        <v>341</v>
      </c>
      <c r="H237" s="288">
        <v>4</v>
      </c>
      <c r="I237" s="289"/>
      <c r="J237" s="290">
        <f>ROUND(I237*H237,2)</f>
        <v>0</v>
      </c>
      <c r="K237" s="286" t="s">
        <v>1656</v>
      </c>
      <c r="L237" s="291"/>
      <c r="M237" s="292" t="s">
        <v>21</v>
      </c>
      <c r="N237" s="293" t="s">
        <v>41</v>
      </c>
      <c r="O237" s="47"/>
      <c r="P237" s="246">
        <f>O237*H237</f>
        <v>0</v>
      </c>
      <c r="Q237" s="246">
        <v>0.016</v>
      </c>
      <c r="R237" s="246">
        <f>Q237*H237</f>
        <v>0.064000000000000001</v>
      </c>
      <c r="S237" s="246">
        <v>0</v>
      </c>
      <c r="T237" s="247">
        <f>S237*H237</f>
        <v>0</v>
      </c>
      <c r="AR237" s="24" t="s">
        <v>507</v>
      </c>
      <c r="AT237" s="24" t="s">
        <v>333</v>
      </c>
      <c r="AU237" s="24" t="s">
        <v>78</v>
      </c>
      <c r="AY237" s="24" t="s">
        <v>298</v>
      </c>
      <c r="BE237" s="248">
        <f>IF(N237="základní",J237,0)</f>
        <v>0</v>
      </c>
      <c r="BF237" s="248">
        <f>IF(N237="snížená",J237,0)</f>
        <v>0</v>
      </c>
      <c r="BG237" s="248">
        <f>IF(N237="zákl. přenesená",J237,0)</f>
        <v>0</v>
      </c>
      <c r="BH237" s="248">
        <f>IF(N237="sníž. přenesená",J237,0)</f>
        <v>0</v>
      </c>
      <c r="BI237" s="248">
        <f>IF(N237="nulová",J237,0)</f>
        <v>0</v>
      </c>
      <c r="BJ237" s="24" t="s">
        <v>16</v>
      </c>
      <c r="BK237" s="248">
        <f>ROUND(I237*H237,2)</f>
        <v>0</v>
      </c>
      <c r="BL237" s="24" t="s">
        <v>381</v>
      </c>
      <c r="BM237" s="24" t="s">
        <v>3386</v>
      </c>
    </row>
    <row r="238" s="1" customFormat="1" ht="25.5" customHeight="1">
      <c r="B238" s="46"/>
      <c r="C238" s="284" t="s">
        <v>2236</v>
      </c>
      <c r="D238" s="284" t="s">
        <v>333</v>
      </c>
      <c r="E238" s="285" t="s">
        <v>3387</v>
      </c>
      <c r="F238" s="286" t="s">
        <v>3388</v>
      </c>
      <c r="G238" s="287" t="s">
        <v>341</v>
      </c>
      <c r="H238" s="288">
        <v>5</v>
      </c>
      <c r="I238" s="289"/>
      <c r="J238" s="290">
        <f>ROUND(I238*H238,2)</f>
        <v>0</v>
      </c>
      <c r="K238" s="286" t="s">
        <v>1656</v>
      </c>
      <c r="L238" s="291"/>
      <c r="M238" s="292" t="s">
        <v>21</v>
      </c>
      <c r="N238" s="293" t="s">
        <v>41</v>
      </c>
      <c r="O238" s="47"/>
      <c r="P238" s="246">
        <f>O238*H238</f>
        <v>0</v>
      </c>
      <c r="Q238" s="246">
        <v>0.016</v>
      </c>
      <c r="R238" s="246">
        <f>Q238*H238</f>
        <v>0.080000000000000002</v>
      </c>
      <c r="S238" s="246">
        <v>0</v>
      </c>
      <c r="T238" s="247">
        <f>S238*H238</f>
        <v>0</v>
      </c>
      <c r="AR238" s="24" t="s">
        <v>507</v>
      </c>
      <c r="AT238" s="24" t="s">
        <v>333</v>
      </c>
      <c r="AU238" s="24" t="s">
        <v>78</v>
      </c>
      <c r="AY238" s="24" t="s">
        <v>298</v>
      </c>
      <c r="BE238" s="248">
        <f>IF(N238="základní",J238,0)</f>
        <v>0</v>
      </c>
      <c r="BF238" s="248">
        <f>IF(N238="snížená",J238,0)</f>
        <v>0</v>
      </c>
      <c r="BG238" s="248">
        <f>IF(N238="zákl. přenesená",J238,0)</f>
        <v>0</v>
      </c>
      <c r="BH238" s="248">
        <f>IF(N238="sníž. přenesená",J238,0)</f>
        <v>0</v>
      </c>
      <c r="BI238" s="248">
        <f>IF(N238="nulová",J238,0)</f>
        <v>0</v>
      </c>
      <c r="BJ238" s="24" t="s">
        <v>16</v>
      </c>
      <c r="BK238" s="248">
        <f>ROUND(I238*H238,2)</f>
        <v>0</v>
      </c>
      <c r="BL238" s="24" t="s">
        <v>381</v>
      </c>
      <c r="BM238" s="24" t="s">
        <v>3389</v>
      </c>
    </row>
    <row r="239" s="1" customFormat="1" ht="25.5" customHeight="1">
      <c r="B239" s="46"/>
      <c r="C239" s="237" t="s">
        <v>2240</v>
      </c>
      <c r="D239" s="237" t="s">
        <v>300</v>
      </c>
      <c r="E239" s="238" t="s">
        <v>3390</v>
      </c>
      <c r="F239" s="239" t="s">
        <v>3391</v>
      </c>
      <c r="G239" s="240" t="s">
        <v>341</v>
      </c>
      <c r="H239" s="241">
        <v>2</v>
      </c>
      <c r="I239" s="242"/>
      <c r="J239" s="243">
        <f>ROUND(I239*H239,2)</f>
        <v>0</v>
      </c>
      <c r="K239" s="239" t="s">
        <v>1656</v>
      </c>
      <c r="L239" s="72"/>
      <c r="M239" s="244" t="s">
        <v>21</v>
      </c>
      <c r="N239" s="245" t="s">
        <v>41</v>
      </c>
      <c r="O239" s="47"/>
      <c r="P239" s="246">
        <f>O239*H239</f>
        <v>0</v>
      </c>
      <c r="Q239" s="246">
        <v>0</v>
      </c>
      <c r="R239" s="246">
        <f>Q239*H239</f>
        <v>0</v>
      </c>
      <c r="S239" s="246">
        <v>0</v>
      </c>
      <c r="T239" s="247">
        <f>S239*H239</f>
        <v>0</v>
      </c>
      <c r="AR239" s="24" t="s">
        <v>381</v>
      </c>
      <c r="AT239" s="24" t="s">
        <v>300</v>
      </c>
      <c r="AU239" s="24" t="s">
        <v>78</v>
      </c>
      <c r="AY239" s="24" t="s">
        <v>298</v>
      </c>
      <c r="BE239" s="248">
        <f>IF(N239="základní",J239,0)</f>
        <v>0</v>
      </c>
      <c r="BF239" s="248">
        <f>IF(N239="snížená",J239,0)</f>
        <v>0</v>
      </c>
      <c r="BG239" s="248">
        <f>IF(N239="zákl. přenesená",J239,0)</f>
        <v>0</v>
      </c>
      <c r="BH239" s="248">
        <f>IF(N239="sníž. přenesená",J239,0)</f>
        <v>0</v>
      </c>
      <c r="BI239" s="248">
        <f>IF(N239="nulová",J239,0)</f>
        <v>0</v>
      </c>
      <c r="BJ239" s="24" t="s">
        <v>16</v>
      </c>
      <c r="BK239" s="248">
        <f>ROUND(I239*H239,2)</f>
        <v>0</v>
      </c>
      <c r="BL239" s="24" t="s">
        <v>381</v>
      </c>
      <c r="BM239" s="24" t="s">
        <v>3392</v>
      </c>
    </row>
    <row r="240" s="1" customFormat="1" ht="16.5" customHeight="1">
      <c r="B240" s="46"/>
      <c r="C240" s="284" t="s">
        <v>2244</v>
      </c>
      <c r="D240" s="284" t="s">
        <v>333</v>
      </c>
      <c r="E240" s="285" t="s">
        <v>3393</v>
      </c>
      <c r="F240" s="286" t="s">
        <v>3394</v>
      </c>
      <c r="G240" s="287" t="s">
        <v>341</v>
      </c>
      <c r="H240" s="288">
        <v>2</v>
      </c>
      <c r="I240" s="289"/>
      <c r="J240" s="290">
        <f>ROUND(I240*H240,2)</f>
        <v>0</v>
      </c>
      <c r="K240" s="286" t="s">
        <v>1656</v>
      </c>
      <c r="L240" s="291"/>
      <c r="M240" s="292" t="s">
        <v>21</v>
      </c>
      <c r="N240" s="293" t="s">
        <v>41</v>
      </c>
      <c r="O240" s="47"/>
      <c r="P240" s="246">
        <f>O240*H240</f>
        <v>0</v>
      </c>
      <c r="Q240" s="246">
        <v>0.017500000000000002</v>
      </c>
      <c r="R240" s="246">
        <f>Q240*H240</f>
        <v>0.035000000000000003</v>
      </c>
      <c r="S240" s="246">
        <v>0</v>
      </c>
      <c r="T240" s="247">
        <f>S240*H240</f>
        <v>0</v>
      </c>
      <c r="AR240" s="24" t="s">
        <v>507</v>
      </c>
      <c r="AT240" s="24" t="s">
        <v>333</v>
      </c>
      <c r="AU240" s="24" t="s">
        <v>78</v>
      </c>
      <c r="AY240" s="24" t="s">
        <v>298</v>
      </c>
      <c r="BE240" s="248">
        <f>IF(N240="základní",J240,0)</f>
        <v>0</v>
      </c>
      <c r="BF240" s="248">
        <f>IF(N240="snížená",J240,0)</f>
        <v>0</v>
      </c>
      <c r="BG240" s="248">
        <f>IF(N240="zákl. přenesená",J240,0)</f>
        <v>0</v>
      </c>
      <c r="BH240" s="248">
        <f>IF(N240="sníž. přenesená",J240,0)</f>
        <v>0</v>
      </c>
      <c r="BI240" s="248">
        <f>IF(N240="nulová",J240,0)</f>
        <v>0</v>
      </c>
      <c r="BJ240" s="24" t="s">
        <v>16</v>
      </c>
      <c r="BK240" s="248">
        <f>ROUND(I240*H240,2)</f>
        <v>0</v>
      </c>
      <c r="BL240" s="24" t="s">
        <v>381</v>
      </c>
      <c r="BM240" s="24" t="s">
        <v>3395</v>
      </c>
    </row>
    <row r="241" s="1" customFormat="1" ht="38.25" customHeight="1">
      <c r="B241" s="46"/>
      <c r="C241" s="237" t="s">
        <v>2248</v>
      </c>
      <c r="D241" s="237" t="s">
        <v>300</v>
      </c>
      <c r="E241" s="238" t="s">
        <v>3396</v>
      </c>
      <c r="F241" s="239" t="s">
        <v>3397</v>
      </c>
      <c r="G241" s="240" t="s">
        <v>341</v>
      </c>
      <c r="H241" s="241">
        <v>8</v>
      </c>
      <c r="I241" s="242"/>
      <c r="J241" s="243">
        <f>ROUND(I241*H241,2)</f>
        <v>0</v>
      </c>
      <c r="K241" s="239" t="s">
        <v>1656</v>
      </c>
      <c r="L241" s="72"/>
      <c r="M241" s="244" t="s">
        <v>21</v>
      </c>
      <c r="N241" s="245" t="s">
        <v>41</v>
      </c>
      <c r="O241" s="47"/>
      <c r="P241" s="246">
        <f>O241*H241</f>
        <v>0</v>
      </c>
      <c r="Q241" s="246">
        <v>0</v>
      </c>
      <c r="R241" s="246">
        <f>Q241*H241</f>
        <v>0</v>
      </c>
      <c r="S241" s="246">
        <v>0.024</v>
      </c>
      <c r="T241" s="247">
        <f>S241*H241</f>
        <v>0.192</v>
      </c>
      <c r="AR241" s="24" t="s">
        <v>381</v>
      </c>
      <c r="AT241" s="24" t="s">
        <v>300</v>
      </c>
      <c r="AU241" s="24" t="s">
        <v>78</v>
      </c>
      <c r="AY241" s="24" t="s">
        <v>298</v>
      </c>
      <c r="BE241" s="248">
        <f>IF(N241="základní",J241,0)</f>
        <v>0</v>
      </c>
      <c r="BF241" s="248">
        <f>IF(N241="snížená",J241,0)</f>
        <v>0</v>
      </c>
      <c r="BG241" s="248">
        <f>IF(N241="zákl. přenesená",J241,0)</f>
        <v>0</v>
      </c>
      <c r="BH241" s="248">
        <f>IF(N241="sníž. přenesená",J241,0)</f>
        <v>0</v>
      </c>
      <c r="BI241" s="248">
        <f>IF(N241="nulová",J241,0)</f>
        <v>0</v>
      </c>
      <c r="BJ241" s="24" t="s">
        <v>16</v>
      </c>
      <c r="BK241" s="248">
        <f>ROUND(I241*H241,2)</f>
        <v>0</v>
      </c>
      <c r="BL241" s="24" t="s">
        <v>381</v>
      </c>
      <c r="BM241" s="24" t="s">
        <v>3398</v>
      </c>
    </row>
    <row r="242" s="1" customFormat="1" ht="25.5" customHeight="1">
      <c r="B242" s="46"/>
      <c r="C242" s="237" t="s">
        <v>2252</v>
      </c>
      <c r="D242" s="237" t="s">
        <v>300</v>
      </c>
      <c r="E242" s="238" t="s">
        <v>3399</v>
      </c>
      <c r="F242" s="239" t="s">
        <v>3400</v>
      </c>
      <c r="G242" s="240" t="s">
        <v>341</v>
      </c>
      <c r="H242" s="241">
        <v>14</v>
      </c>
      <c r="I242" s="242"/>
      <c r="J242" s="243">
        <f>ROUND(I242*H242,2)</f>
        <v>0</v>
      </c>
      <c r="K242" s="239" t="s">
        <v>1656</v>
      </c>
      <c r="L242" s="72"/>
      <c r="M242" s="244" t="s">
        <v>21</v>
      </c>
      <c r="N242" s="245" t="s">
        <v>41</v>
      </c>
      <c r="O242" s="47"/>
      <c r="P242" s="246">
        <f>O242*H242</f>
        <v>0</v>
      </c>
      <c r="Q242" s="246">
        <v>0</v>
      </c>
      <c r="R242" s="246">
        <f>Q242*H242</f>
        <v>0</v>
      </c>
      <c r="S242" s="246">
        <v>0</v>
      </c>
      <c r="T242" s="247">
        <f>S242*H242</f>
        <v>0</v>
      </c>
      <c r="AR242" s="24" t="s">
        <v>381</v>
      </c>
      <c r="AT242" s="24" t="s">
        <v>300</v>
      </c>
      <c r="AU242" s="24" t="s">
        <v>78</v>
      </c>
      <c r="AY242" s="24" t="s">
        <v>298</v>
      </c>
      <c r="BE242" s="248">
        <f>IF(N242="základní",J242,0)</f>
        <v>0</v>
      </c>
      <c r="BF242" s="248">
        <f>IF(N242="snížená",J242,0)</f>
        <v>0</v>
      </c>
      <c r="BG242" s="248">
        <f>IF(N242="zákl. přenesená",J242,0)</f>
        <v>0</v>
      </c>
      <c r="BH242" s="248">
        <f>IF(N242="sníž. přenesená",J242,0)</f>
        <v>0</v>
      </c>
      <c r="BI242" s="248">
        <f>IF(N242="nulová",J242,0)</f>
        <v>0</v>
      </c>
      <c r="BJ242" s="24" t="s">
        <v>16</v>
      </c>
      <c r="BK242" s="248">
        <f>ROUND(I242*H242,2)</f>
        <v>0</v>
      </c>
      <c r="BL242" s="24" t="s">
        <v>381</v>
      </c>
      <c r="BM242" s="24" t="s">
        <v>3401</v>
      </c>
    </row>
    <row r="243" s="1" customFormat="1" ht="16.5" customHeight="1">
      <c r="B243" s="46"/>
      <c r="C243" s="284" t="s">
        <v>2256</v>
      </c>
      <c r="D243" s="284" t="s">
        <v>333</v>
      </c>
      <c r="E243" s="285" t="s">
        <v>3402</v>
      </c>
      <c r="F243" s="286" t="s">
        <v>3403</v>
      </c>
      <c r="G243" s="287" t="s">
        <v>318</v>
      </c>
      <c r="H243" s="288">
        <v>16.800000000000001</v>
      </c>
      <c r="I243" s="289"/>
      <c r="J243" s="290">
        <f>ROUND(I243*H243,2)</f>
        <v>0</v>
      </c>
      <c r="K243" s="286" t="s">
        <v>1656</v>
      </c>
      <c r="L243" s="291"/>
      <c r="M243" s="292" t="s">
        <v>21</v>
      </c>
      <c r="N243" s="293" t="s">
        <v>41</v>
      </c>
      <c r="O243" s="47"/>
      <c r="P243" s="246">
        <f>O243*H243</f>
        <v>0</v>
      </c>
      <c r="Q243" s="246">
        <v>0.0030000000000000001</v>
      </c>
      <c r="R243" s="246">
        <f>Q243*H243</f>
        <v>0.0504</v>
      </c>
      <c r="S243" s="246">
        <v>0</v>
      </c>
      <c r="T243" s="247">
        <f>S243*H243</f>
        <v>0</v>
      </c>
      <c r="AR243" s="24" t="s">
        <v>507</v>
      </c>
      <c r="AT243" s="24" t="s">
        <v>333</v>
      </c>
      <c r="AU243" s="24" t="s">
        <v>78</v>
      </c>
      <c r="AY243" s="24" t="s">
        <v>298</v>
      </c>
      <c r="BE243" s="248">
        <f>IF(N243="základní",J243,0)</f>
        <v>0</v>
      </c>
      <c r="BF243" s="248">
        <f>IF(N243="snížená",J243,0)</f>
        <v>0</v>
      </c>
      <c r="BG243" s="248">
        <f>IF(N243="zákl. přenesená",J243,0)</f>
        <v>0</v>
      </c>
      <c r="BH243" s="248">
        <f>IF(N243="sníž. přenesená",J243,0)</f>
        <v>0</v>
      </c>
      <c r="BI243" s="248">
        <f>IF(N243="nulová",J243,0)</f>
        <v>0</v>
      </c>
      <c r="BJ243" s="24" t="s">
        <v>16</v>
      </c>
      <c r="BK243" s="248">
        <f>ROUND(I243*H243,2)</f>
        <v>0</v>
      </c>
      <c r="BL243" s="24" t="s">
        <v>381</v>
      </c>
      <c r="BM243" s="24" t="s">
        <v>3404</v>
      </c>
    </row>
    <row r="244" s="1" customFormat="1" ht="38.25" customHeight="1">
      <c r="B244" s="46"/>
      <c r="C244" s="237" t="s">
        <v>2260</v>
      </c>
      <c r="D244" s="237" t="s">
        <v>300</v>
      </c>
      <c r="E244" s="238" t="s">
        <v>3405</v>
      </c>
      <c r="F244" s="239" t="s">
        <v>3406</v>
      </c>
      <c r="G244" s="240" t="s">
        <v>3327</v>
      </c>
      <c r="H244" s="318"/>
      <c r="I244" s="242"/>
      <c r="J244" s="243">
        <f>ROUND(I244*H244,2)</f>
        <v>0</v>
      </c>
      <c r="K244" s="239" t="s">
        <v>1656</v>
      </c>
      <c r="L244" s="72"/>
      <c r="M244" s="244" t="s">
        <v>21</v>
      </c>
      <c r="N244" s="245" t="s">
        <v>41</v>
      </c>
      <c r="O244" s="47"/>
      <c r="P244" s="246">
        <f>O244*H244</f>
        <v>0</v>
      </c>
      <c r="Q244" s="246">
        <v>0</v>
      </c>
      <c r="R244" s="246">
        <f>Q244*H244</f>
        <v>0</v>
      </c>
      <c r="S244" s="246">
        <v>0</v>
      </c>
      <c r="T244" s="247">
        <f>S244*H244</f>
        <v>0</v>
      </c>
      <c r="AR244" s="24" t="s">
        <v>381</v>
      </c>
      <c r="AT244" s="24" t="s">
        <v>300</v>
      </c>
      <c r="AU244" s="24" t="s">
        <v>78</v>
      </c>
      <c r="AY244" s="24" t="s">
        <v>298</v>
      </c>
      <c r="BE244" s="248">
        <f>IF(N244="základní",J244,0)</f>
        <v>0</v>
      </c>
      <c r="BF244" s="248">
        <f>IF(N244="snížená",J244,0)</f>
        <v>0</v>
      </c>
      <c r="BG244" s="248">
        <f>IF(N244="zákl. přenesená",J244,0)</f>
        <v>0</v>
      </c>
      <c r="BH244" s="248">
        <f>IF(N244="sníž. přenesená",J244,0)</f>
        <v>0</v>
      </c>
      <c r="BI244" s="248">
        <f>IF(N244="nulová",J244,0)</f>
        <v>0</v>
      </c>
      <c r="BJ244" s="24" t="s">
        <v>16</v>
      </c>
      <c r="BK244" s="248">
        <f>ROUND(I244*H244,2)</f>
        <v>0</v>
      </c>
      <c r="BL244" s="24" t="s">
        <v>381</v>
      </c>
      <c r="BM244" s="24" t="s">
        <v>3407</v>
      </c>
    </row>
    <row r="245" s="11" customFormat="1" ht="29.88" customHeight="1">
      <c r="B245" s="221"/>
      <c r="C245" s="222"/>
      <c r="D245" s="223" t="s">
        <v>69</v>
      </c>
      <c r="E245" s="235" t="s">
        <v>2361</v>
      </c>
      <c r="F245" s="235" t="s">
        <v>2362</v>
      </c>
      <c r="G245" s="222"/>
      <c r="H245" s="222"/>
      <c r="I245" s="225"/>
      <c r="J245" s="236">
        <f>BK245</f>
        <v>0</v>
      </c>
      <c r="K245" s="222"/>
      <c r="L245" s="227"/>
      <c r="M245" s="228"/>
      <c r="N245" s="229"/>
      <c r="O245" s="229"/>
      <c r="P245" s="230">
        <f>SUM(P246:P253)</f>
        <v>0</v>
      </c>
      <c r="Q245" s="229"/>
      <c r="R245" s="230">
        <f>SUM(R246:R253)</f>
        <v>0.023424130000000001</v>
      </c>
      <c r="S245" s="229"/>
      <c r="T245" s="231">
        <f>SUM(T246:T253)</f>
        <v>0.56755</v>
      </c>
      <c r="AR245" s="232" t="s">
        <v>78</v>
      </c>
      <c r="AT245" s="233" t="s">
        <v>69</v>
      </c>
      <c r="AU245" s="233" t="s">
        <v>16</v>
      </c>
      <c r="AY245" s="232" t="s">
        <v>298</v>
      </c>
      <c r="BK245" s="234">
        <f>SUM(BK246:BK253)</f>
        <v>0</v>
      </c>
    </row>
    <row r="246" s="1" customFormat="1" ht="16.5" customHeight="1">
      <c r="B246" s="46"/>
      <c r="C246" s="237" t="s">
        <v>2264</v>
      </c>
      <c r="D246" s="237" t="s">
        <v>300</v>
      </c>
      <c r="E246" s="238" t="s">
        <v>3408</v>
      </c>
      <c r="F246" s="239" t="s">
        <v>3409</v>
      </c>
      <c r="G246" s="240" t="s">
        <v>1954</v>
      </c>
      <c r="H246" s="241">
        <v>8.2850000000000001</v>
      </c>
      <c r="I246" s="242"/>
      <c r="J246" s="243">
        <f>ROUND(I246*H246,2)</f>
        <v>0</v>
      </c>
      <c r="K246" s="239" t="s">
        <v>1656</v>
      </c>
      <c r="L246" s="72"/>
      <c r="M246" s="244" t="s">
        <v>21</v>
      </c>
      <c r="N246" s="245" t="s">
        <v>41</v>
      </c>
      <c r="O246" s="47"/>
      <c r="P246" s="246">
        <f>O246*H246</f>
        <v>0</v>
      </c>
      <c r="Q246" s="246">
        <v>0</v>
      </c>
      <c r="R246" s="246">
        <f>Q246*H246</f>
        <v>0</v>
      </c>
      <c r="S246" s="246">
        <v>0.02</v>
      </c>
      <c r="T246" s="247">
        <f>S246*H246</f>
        <v>0.16570000000000001</v>
      </c>
      <c r="AR246" s="24" t="s">
        <v>381</v>
      </c>
      <c r="AT246" s="24" t="s">
        <v>300</v>
      </c>
      <c r="AU246" s="24" t="s">
        <v>78</v>
      </c>
      <c r="AY246" s="24" t="s">
        <v>298</v>
      </c>
      <c r="BE246" s="248">
        <f>IF(N246="základní",J246,0)</f>
        <v>0</v>
      </c>
      <c r="BF246" s="248">
        <f>IF(N246="snížená",J246,0)</f>
        <v>0</v>
      </c>
      <c r="BG246" s="248">
        <f>IF(N246="zákl. přenesená",J246,0)</f>
        <v>0</v>
      </c>
      <c r="BH246" s="248">
        <f>IF(N246="sníž. přenesená",J246,0)</f>
        <v>0</v>
      </c>
      <c r="BI246" s="248">
        <f>IF(N246="nulová",J246,0)</f>
        <v>0</v>
      </c>
      <c r="BJ246" s="24" t="s">
        <v>16</v>
      </c>
      <c r="BK246" s="248">
        <f>ROUND(I246*H246,2)</f>
        <v>0</v>
      </c>
      <c r="BL246" s="24" t="s">
        <v>381</v>
      </c>
      <c r="BM246" s="24" t="s">
        <v>3410</v>
      </c>
    </row>
    <row r="247" s="1" customFormat="1" ht="16.5" customHeight="1">
      <c r="B247" s="46"/>
      <c r="C247" s="237" t="s">
        <v>2268</v>
      </c>
      <c r="D247" s="237" t="s">
        <v>300</v>
      </c>
      <c r="E247" s="238" t="s">
        <v>3411</v>
      </c>
      <c r="F247" s="239" t="s">
        <v>3412</v>
      </c>
      <c r="G247" s="240" t="s">
        <v>1954</v>
      </c>
      <c r="H247" s="241">
        <v>22.324999999999999</v>
      </c>
      <c r="I247" s="242"/>
      <c r="J247" s="243">
        <f>ROUND(I247*H247,2)</f>
        <v>0</v>
      </c>
      <c r="K247" s="239" t="s">
        <v>1656</v>
      </c>
      <c r="L247" s="72"/>
      <c r="M247" s="244" t="s">
        <v>21</v>
      </c>
      <c r="N247" s="245" t="s">
        <v>41</v>
      </c>
      <c r="O247" s="47"/>
      <c r="P247" s="246">
        <f>O247*H247</f>
        <v>0</v>
      </c>
      <c r="Q247" s="246">
        <v>0</v>
      </c>
      <c r="R247" s="246">
        <f>Q247*H247</f>
        <v>0</v>
      </c>
      <c r="S247" s="246">
        <v>0.017999999999999999</v>
      </c>
      <c r="T247" s="247">
        <f>S247*H247</f>
        <v>0.40184999999999993</v>
      </c>
      <c r="AR247" s="24" t="s">
        <v>381</v>
      </c>
      <c r="AT247" s="24" t="s">
        <v>300</v>
      </c>
      <c r="AU247" s="24" t="s">
        <v>78</v>
      </c>
      <c r="AY247" s="24" t="s">
        <v>298</v>
      </c>
      <c r="BE247" s="248">
        <f>IF(N247="základní",J247,0)</f>
        <v>0</v>
      </c>
      <c r="BF247" s="248">
        <f>IF(N247="snížená",J247,0)</f>
        <v>0</v>
      </c>
      <c r="BG247" s="248">
        <f>IF(N247="zákl. přenesená",J247,0)</f>
        <v>0</v>
      </c>
      <c r="BH247" s="248">
        <f>IF(N247="sníž. přenesená",J247,0)</f>
        <v>0</v>
      </c>
      <c r="BI247" s="248">
        <f>IF(N247="nulová",J247,0)</f>
        <v>0</v>
      </c>
      <c r="BJ247" s="24" t="s">
        <v>16</v>
      </c>
      <c r="BK247" s="248">
        <f>ROUND(I247*H247,2)</f>
        <v>0</v>
      </c>
      <c r="BL247" s="24" t="s">
        <v>381</v>
      </c>
      <c r="BM247" s="24" t="s">
        <v>3413</v>
      </c>
    </row>
    <row r="248" s="1" customFormat="1" ht="16.5" customHeight="1">
      <c r="B248" s="46"/>
      <c r="C248" s="237" t="s">
        <v>2272</v>
      </c>
      <c r="D248" s="237" t="s">
        <v>300</v>
      </c>
      <c r="E248" s="238" t="s">
        <v>3414</v>
      </c>
      <c r="F248" s="239" t="s">
        <v>3415</v>
      </c>
      <c r="G248" s="240" t="s">
        <v>3312</v>
      </c>
      <c r="H248" s="241">
        <v>6.0590000000000002</v>
      </c>
      <c r="I248" s="242"/>
      <c r="J248" s="243">
        <f>ROUND(I248*H248,2)</f>
        <v>0</v>
      </c>
      <c r="K248" s="239" t="s">
        <v>1656</v>
      </c>
      <c r="L248" s="72"/>
      <c r="M248" s="244" t="s">
        <v>21</v>
      </c>
      <c r="N248" s="245" t="s">
        <v>41</v>
      </c>
      <c r="O248" s="47"/>
      <c r="P248" s="246">
        <f>O248*H248</f>
        <v>0</v>
      </c>
      <c r="Q248" s="246">
        <v>6.9999999999999994E-05</v>
      </c>
      <c r="R248" s="246">
        <f>Q248*H248</f>
        <v>0.00042412999999999999</v>
      </c>
      <c r="S248" s="246">
        <v>0</v>
      </c>
      <c r="T248" s="247">
        <f>S248*H248</f>
        <v>0</v>
      </c>
      <c r="AR248" s="24" t="s">
        <v>381</v>
      </c>
      <c r="AT248" s="24" t="s">
        <v>300</v>
      </c>
      <c r="AU248" s="24" t="s">
        <v>78</v>
      </c>
      <c r="AY248" s="24" t="s">
        <v>298</v>
      </c>
      <c r="BE248" s="248">
        <f>IF(N248="základní",J248,0)</f>
        <v>0</v>
      </c>
      <c r="BF248" s="248">
        <f>IF(N248="snížená",J248,0)</f>
        <v>0</v>
      </c>
      <c r="BG248" s="248">
        <f>IF(N248="zákl. přenesená",J248,0)</f>
        <v>0</v>
      </c>
      <c r="BH248" s="248">
        <f>IF(N248="sníž. přenesená",J248,0)</f>
        <v>0</v>
      </c>
      <c r="BI248" s="248">
        <f>IF(N248="nulová",J248,0)</f>
        <v>0</v>
      </c>
      <c r="BJ248" s="24" t="s">
        <v>16</v>
      </c>
      <c r="BK248" s="248">
        <f>ROUND(I248*H248,2)</f>
        <v>0</v>
      </c>
      <c r="BL248" s="24" t="s">
        <v>381</v>
      </c>
      <c r="BM248" s="24" t="s">
        <v>3416</v>
      </c>
    </row>
    <row r="249" s="1" customFormat="1" ht="16.5" customHeight="1">
      <c r="B249" s="46"/>
      <c r="C249" s="284" t="s">
        <v>2276</v>
      </c>
      <c r="D249" s="284" t="s">
        <v>333</v>
      </c>
      <c r="E249" s="285" t="s">
        <v>3417</v>
      </c>
      <c r="F249" s="286" t="s">
        <v>3418</v>
      </c>
      <c r="G249" s="287" t="s">
        <v>2345</v>
      </c>
      <c r="H249" s="288">
        <v>0.016</v>
      </c>
      <c r="I249" s="289"/>
      <c r="J249" s="290">
        <f>ROUND(I249*H249,2)</f>
        <v>0</v>
      </c>
      <c r="K249" s="286" t="s">
        <v>1656</v>
      </c>
      <c r="L249" s="291"/>
      <c r="M249" s="292" t="s">
        <v>21</v>
      </c>
      <c r="N249" s="293" t="s">
        <v>41</v>
      </c>
      <c r="O249" s="47"/>
      <c r="P249" s="246">
        <f>O249*H249</f>
        <v>0</v>
      </c>
      <c r="Q249" s="246">
        <v>1</v>
      </c>
      <c r="R249" s="246">
        <f>Q249*H249</f>
        <v>0.016</v>
      </c>
      <c r="S249" s="246">
        <v>0</v>
      </c>
      <c r="T249" s="247">
        <f>S249*H249</f>
        <v>0</v>
      </c>
      <c r="AR249" s="24" t="s">
        <v>507</v>
      </c>
      <c r="AT249" s="24" t="s">
        <v>333</v>
      </c>
      <c r="AU249" s="24" t="s">
        <v>78</v>
      </c>
      <c r="AY249" s="24" t="s">
        <v>298</v>
      </c>
      <c r="BE249" s="248">
        <f>IF(N249="základní",J249,0)</f>
        <v>0</v>
      </c>
      <c r="BF249" s="248">
        <f>IF(N249="snížená",J249,0)</f>
        <v>0</v>
      </c>
      <c r="BG249" s="248">
        <f>IF(N249="zákl. přenesená",J249,0)</f>
        <v>0</v>
      </c>
      <c r="BH249" s="248">
        <f>IF(N249="sníž. přenesená",J249,0)</f>
        <v>0</v>
      </c>
      <c r="BI249" s="248">
        <f>IF(N249="nulová",J249,0)</f>
        <v>0</v>
      </c>
      <c r="BJ249" s="24" t="s">
        <v>16</v>
      </c>
      <c r="BK249" s="248">
        <f>ROUND(I249*H249,2)</f>
        <v>0</v>
      </c>
      <c r="BL249" s="24" t="s">
        <v>381</v>
      </c>
      <c r="BM249" s="24" t="s">
        <v>3419</v>
      </c>
    </row>
    <row r="250" s="1" customFormat="1">
      <c r="B250" s="46"/>
      <c r="C250" s="74"/>
      <c r="D250" s="251" t="s">
        <v>320</v>
      </c>
      <c r="E250" s="74"/>
      <c r="F250" s="282" t="s">
        <v>3420</v>
      </c>
      <c r="G250" s="74"/>
      <c r="H250" s="74"/>
      <c r="I250" s="204"/>
      <c r="J250" s="74"/>
      <c r="K250" s="74"/>
      <c r="L250" s="72"/>
      <c r="M250" s="283"/>
      <c r="N250" s="47"/>
      <c r="O250" s="47"/>
      <c r="P250" s="47"/>
      <c r="Q250" s="47"/>
      <c r="R250" s="47"/>
      <c r="S250" s="47"/>
      <c r="T250" s="95"/>
      <c r="AT250" s="24" t="s">
        <v>320</v>
      </c>
      <c r="AU250" s="24" t="s">
        <v>78</v>
      </c>
    </row>
    <row r="251" s="1" customFormat="1" ht="16.5" customHeight="1">
      <c r="B251" s="46"/>
      <c r="C251" s="284" t="s">
        <v>2280</v>
      </c>
      <c r="D251" s="284" t="s">
        <v>333</v>
      </c>
      <c r="E251" s="285" t="s">
        <v>3421</v>
      </c>
      <c r="F251" s="286" t="s">
        <v>3422</v>
      </c>
      <c r="G251" s="287" t="s">
        <v>2345</v>
      </c>
      <c r="H251" s="288">
        <v>0.0070000000000000001</v>
      </c>
      <c r="I251" s="289"/>
      <c r="J251" s="290">
        <f>ROUND(I251*H251,2)</f>
        <v>0</v>
      </c>
      <c r="K251" s="286" t="s">
        <v>1656</v>
      </c>
      <c r="L251" s="291"/>
      <c r="M251" s="292" t="s">
        <v>21</v>
      </c>
      <c r="N251" s="293" t="s">
        <v>41</v>
      </c>
      <c r="O251" s="47"/>
      <c r="P251" s="246">
        <f>O251*H251</f>
        <v>0</v>
      </c>
      <c r="Q251" s="246">
        <v>1</v>
      </c>
      <c r="R251" s="246">
        <f>Q251*H251</f>
        <v>0.0070000000000000001</v>
      </c>
      <c r="S251" s="246">
        <v>0</v>
      </c>
      <c r="T251" s="247">
        <f>S251*H251</f>
        <v>0</v>
      </c>
      <c r="AR251" s="24" t="s">
        <v>507</v>
      </c>
      <c r="AT251" s="24" t="s">
        <v>333</v>
      </c>
      <c r="AU251" s="24" t="s">
        <v>78</v>
      </c>
      <c r="AY251" s="24" t="s">
        <v>298</v>
      </c>
      <c r="BE251" s="248">
        <f>IF(N251="základní",J251,0)</f>
        <v>0</v>
      </c>
      <c r="BF251" s="248">
        <f>IF(N251="snížená",J251,0)</f>
        <v>0</v>
      </c>
      <c r="BG251" s="248">
        <f>IF(N251="zákl. přenesená",J251,0)</f>
        <v>0</v>
      </c>
      <c r="BH251" s="248">
        <f>IF(N251="sníž. přenesená",J251,0)</f>
        <v>0</v>
      </c>
      <c r="BI251" s="248">
        <f>IF(N251="nulová",J251,0)</f>
        <v>0</v>
      </c>
      <c r="BJ251" s="24" t="s">
        <v>16</v>
      </c>
      <c r="BK251" s="248">
        <f>ROUND(I251*H251,2)</f>
        <v>0</v>
      </c>
      <c r="BL251" s="24" t="s">
        <v>381</v>
      </c>
      <c r="BM251" s="24" t="s">
        <v>3423</v>
      </c>
    </row>
    <row r="252" s="1" customFormat="1">
      <c r="B252" s="46"/>
      <c r="C252" s="74"/>
      <c r="D252" s="251" t="s">
        <v>320</v>
      </c>
      <c r="E252" s="74"/>
      <c r="F252" s="282" t="s">
        <v>3424</v>
      </c>
      <c r="G252" s="74"/>
      <c r="H252" s="74"/>
      <c r="I252" s="204"/>
      <c r="J252" s="74"/>
      <c r="K252" s="74"/>
      <c r="L252" s="72"/>
      <c r="M252" s="283"/>
      <c r="N252" s="47"/>
      <c r="O252" s="47"/>
      <c r="P252" s="47"/>
      <c r="Q252" s="47"/>
      <c r="R252" s="47"/>
      <c r="S252" s="47"/>
      <c r="T252" s="95"/>
      <c r="AT252" s="24" t="s">
        <v>320</v>
      </c>
      <c r="AU252" s="24" t="s">
        <v>78</v>
      </c>
    </row>
    <row r="253" s="1" customFormat="1" ht="38.25" customHeight="1">
      <c r="B253" s="46"/>
      <c r="C253" s="237" t="s">
        <v>2284</v>
      </c>
      <c r="D253" s="237" t="s">
        <v>300</v>
      </c>
      <c r="E253" s="238" t="s">
        <v>3425</v>
      </c>
      <c r="F253" s="239" t="s">
        <v>3426</v>
      </c>
      <c r="G253" s="240" t="s">
        <v>3327</v>
      </c>
      <c r="H253" s="318"/>
      <c r="I253" s="242"/>
      <c r="J253" s="243">
        <f>ROUND(I253*H253,2)</f>
        <v>0</v>
      </c>
      <c r="K253" s="239" t="s">
        <v>1656</v>
      </c>
      <c r="L253" s="72"/>
      <c r="M253" s="244" t="s">
        <v>21</v>
      </c>
      <c r="N253" s="245" t="s">
        <v>41</v>
      </c>
      <c r="O253" s="47"/>
      <c r="P253" s="246">
        <f>O253*H253</f>
        <v>0</v>
      </c>
      <c r="Q253" s="246">
        <v>0</v>
      </c>
      <c r="R253" s="246">
        <f>Q253*H253</f>
        <v>0</v>
      </c>
      <c r="S253" s="246">
        <v>0</v>
      </c>
      <c r="T253" s="247">
        <f>S253*H253</f>
        <v>0</v>
      </c>
      <c r="AR253" s="24" t="s">
        <v>381</v>
      </c>
      <c r="AT253" s="24" t="s">
        <v>300</v>
      </c>
      <c r="AU253" s="24" t="s">
        <v>78</v>
      </c>
      <c r="AY253" s="24" t="s">
        <v>298</v>
      </c>
      <c r="BE253" s="248">
        <f>IF(N253="základní",J253,0)</f>
        <v>0</v>
      </c>
      <c r="BF253" s="248">
        <f>IF(N253="snížená",J253,0)</f>
        <v>0</v>
      </c>
      <c r="BG253" s="248">
        <f>IF(N253="zákl. přenesená",J253,0)</f>
        <v>0</v>
      </c>
      <c r="BH253" s="248">
        <f>IF(N253="sníž. přenesená",J253,0)</f>
        <v>0</v>
      </c>
      <c r="BI253" s="248">
        <f>IF(N253="nulová",J253,0)</f>
        <v>0</v>
      </c>
      <c r="BJ253" s="24" t="s">
        <v>16</v>
      </c>
      <c r="BK253" s="248">
        <f>ROUND(I253*H253,2)</f>
        <v>0</v>
      </c>
      <c r="BL253" s="24" t="s">
        <v>381</v>
      </c>
      <c r="BM253" s="24" t="s">
        <v>3427</v>
      </c>
    </row>
    <row r="254" s="11" customFormat="1" ht="29.88" customHeight="1">
      <c r="B254" s="221"/>
      <c r="C254" s="222"/>
      <c r="D254" s="223" t="s">
        <v>69</v>
      </c>
      <c r="E254" s="235" t="s">
        <v>3428</v>
      </c>
      <c r="F254" s="235" t="s">
        <v>3429</v>
      </c>
      <c r="G254" s="222"/>
      <c r="H254" s="222"/>
      <c r="I254" s="225"/>
      <c r="J254" s="236">
        <f>BK254</f>
        <v>0</v>
      </c>
      <c r="K254" s="222"/>
      <c r="L254" s="227"/>
      <c r="M254" s="228"/>
      <c r="N254" s="229"/>
      <c r="O254" s="229"/>
      <c r="P254" s="230">
        <f>SUM(P255:P266)</f>
        <v>0</v>
      </c>
      <c r="Q254" s="229"/>
      <c r="R254" s="230">
        <f>SUM(R255:R266)</f>
        <v>2.8561125999999994</v>
      </c>
      <c r="S254" s="229"/>
      <c r="T254" s="231">
        <f>SUM(T255:T266)</f>
        <v>2.0506500000000001</v>
      </c>
      <c r="AR254" s="232" t="s">
        <v>78</v>
      </c>
      <c r="AT254" s="233" t="s">
        <v>69</v>
      </c>
      <c r="AU254" s="233" t="s">
        <v>16</v>
      </c>
      <c r="AY254" s="232" t="s">
        <v>298</v>
      </c>
      <c r="BK254" s="234">
        <f>SUM(BK255:BK266)</f>
        <v>0</v>
      </c>
    </row>
    <row r="255" s="1" customFormat="1" ht="25.5" customHeight="1">
      <c r="B255" s="46"/>
      <c r="C255" s="237" t="s">
        <v>2288</v>
      </c>
      <c r="D255" s="237" t="s">
        <v>300</v>
      </c>
      <c r="E255" s="238" t="s">
        <v>3430</v>
      </c>
      <c r="F255" s="239" t="s">
        <v>3431</v>
      </c>
      <c r="G255" s="240" t="s">
        <v>318</v>
      </c>
      <c r="H255" s="241">
        <v>48</v>
      </c>
      <c r="I255" s="242"/>
      <c r="J255" s="243">
        <f>ROUND(I255*H255,2)</f>
        <v>0</v>
      </c>
      <c r="K255" s="239" t="s">
        <v>1656</v>
      </c>
      <c r="L255" s="72"/>
      <c r="M255" s="244" t="s">
        <v>21</v>
      </c>
      <c r="N255" s="245" t="s">
        <v>41</v>
      </c>
      <c r="O255" s="47"/>
      <c r="P255" s="246">
        <f>O255*H255</f>
        <v>0</v>
      </c>
      <c r="Q255" s="246">
        <v>0.0010300000000000001</v>
      </c>
      <c r="R255" s="246">
        <f>Q255*H255</f>
        <v>0.049440000000000005</v>
      </c>
      <c r="S255" s="246">
        <v>0</v>
      </c>
      <c r="T255" s="247">
        <f>S255*H255</f>
        <v>0</v>
      </c>
      <c r="AR255" s="24" t="s">
        <v>381</v>
      </c>
      <c r="AT255" s="24" t="s">
        <v>300</v>
      </c>
      <c r="AU255" s="24" t="s">
        <v>78</v>
      </c>
      <c r="AY255" s="24" t="s">
        <v>298</v>
      </c>
      <c r="BE255" s="248">
        <f>IF(N255="základní",J255,0)</f>
        <v>0</v>
      </c>
      <c r="BF255" s="248">
        <f>IF(N255="snížená",J255,0)</f>
        <v>0</v>
      </c>
      <c r="BG255" s="248">
        <f>IF(N255="zákl. přenesená",J255,0)</f>
        <v>0</v>
      </c>
      <c r="BH255" s="248">
        <f>IF(N255="sníž. přenesená",J255,0)</f>
        <v>0</v>
      </c>
      <c r="BI255" s="248">
        <f>IF(N255="nulová",J255,0)</f>
        <v>0</v>
      </c>
      <c r="BJ255" s="24" t="s">
        <v>16</v>
      </c>
      <c r="BK255" s="248">
        <f>ROUND(I255*H255,2)</f>
        <v>0</v>
      </c>
      <c r="BL255" s="24" t="s">
        <v>381</v>
      </c>
      <c r="BM255" s="24" t="s">
        <v>3432</v>
      </c>
    </row>
    <row r="256" s="1" customFormat="1" ht="16.5" customHeight="1">
      <c r="B256" s="46"/>
      <c r="C256" s="284" t="s">
        <v>2292</v>
      </c>
      <c r="D256" s="284" t="s">
        <v>333</v>
      </c>
      <c r="E256" s="285" t="s">
        <v>3433</v>
      </c>
      <c r="F256" s="286" t="s">
        <v>3434</v>
      </c>
      <c r="G256" s="287" t="s">
        <v>1954</v>
      </c>
      <c r="H256" s="288">
        <v>13.199999999999999</v>
      </c>
      <c r="I256" s="289"/>
      <c r="J256" s="290">
        <f>ROUND(I256*H256,2)</f>
        <v>0</v>
      </c>
      <c r="K256" s="286" t="s">
        <v>21</v>
      </c>
      <c r="L256" s="291"/>
      <c r="M256" s="292" t="s">
        <v>21</v>
      </c>
      <c r="N256" s="293" t="s">
        <v>41</v>
      </c>
      <c r="O256" s="47"/>
      <c r="P256" s="246">
        <f>O256*H256</f>
        <v>0</v>
      </c>
      <c r="Q256" s="246">
        <v>0.019199999999999998</v>
      </c>
      <c r="R256" s="246">
        <f>Q256*H256</f>
        <v>0.25343999999999994</v>
      </c>
      <c r="S256" s="246">
        <v>0</v>
      </c>
      <c r="T256" s="247">
        <f>S256*H256</f>
        <v>0</v>
      </c>
      <c r="AR256" s="24" t="s">
        <v>370</v>
      </c>
      <c r="AT256" s="24" t="s">
        <v>333</v>
      </c>
      <c r="AU256" s="24" t="s">
        <v>78</v>
      </c>
      <c r="AY256" s="24" t="s">
        <v>298</v>
      </c>
      <c r="BE256" s="248">
        <f>IF(N256="základní",J256,0)</f>
        <v>0</v>
      </c>
      <c r="BF256" s="248">
        <f>IF(N256="snížená",J256,0)</f>
        <v>0</v>
      </c>
      <c r="BG256" s="248">
        <f>IF(N256="zákl. přenesená",J256,0)</f>
        <v>0</v>
      </c>
      <c r="BH256" s="248">
        <f>IF(N256="sníž. přenesená",J256,0)</f>
        <v>0</v>
      </c>
      <c r="BI256" s="248">
        <f>IF(N256="nulová",J256,0)</f>
        <v>0</v>
      </c>
      <c r="BJ256" s="24" t="s">
        <v>16</v>
      </c>
      <c r="BK256" s="248">
        <f>ROUND(I256*H256,2)</f>
        <v>0</v>
      </c>
      <c r="BL256" s="24" t="s">
        <v>370</v>
      </c>
      <c r="BM256" s="24" t="s">
        <v>3435</v>
      </c>
    </row>
    <row r="257" s="12" customFormat="1">
      <c r="B257" s="249"/>
      <c r="C257" s="250"/>
      <c r="D257" s="251" t="s">
        <v>306</v>
      </c>
      <c r="E257" s="250"/>
      <c r="F257" s="253" t="s">
        <v>3436</v>
      </c>
      <c r="G257" s="250"/>
      <c r="H257" s="254">
        <v>13.199999999999999</v>
      </c>
      <c r="I257" s="255"/>
      <c r="J257" s="250"/>
      <c r="K257" s="250"/>
      <c r="L257" s="256"/>
      <c r="M257" s="257"/>
      <c r="N257" s="258"/>
      <c r="O257" s="258"/>
      <c r="P257" s="258"/>
      <c r="Q257" s="258"/>
      <c r="R257" s="258"/>
      <c r="S257" s="258"/>
      <c r="T257" s="259"/>
      <c r="AT257" s="260" t="s">
        <v>306</v>
      </c>
      <c r="AU257" s="260" t="s">
        <v>78</v>
      </c>
      <c r="AV257" s="12" t="s">
        <v>78</v>
      </c>
      <c r="AW257" s="12" t="s">
        <v>6</v>
      </c>
      <c r="AX257" s="12" t="s">
        <v>16</v>
      </c>
      <c r="AY257" s="260" t="s">
        <v>298</v>
      </c>
    </row>
    <row r="258" s="1" customFormat="1" ht="25.5" customHeight="1">
      <c r="B258" s="46"/>
      <c r="C258" s="237" t="s">
        <v>2296</v>
      </c>
      <c r="D258" s="237" t="s">
        <v>300</v>
      </c>
      <c r="E258" s="238" t="s">
        <v>3437</v>
      </c>
      <c r="F258" s="239" t="s">
        <v>3438</v>
      </c>
      <c r="G258" s="240" t="s">
        <v>1954</v>
      </c>
      <c r="H258" s="241">
        <v>3.5</v>
      </c>
      <c r="I258" s="242"/>
      <c r="J258" s="243">
        <f>ROUND(I258*H258,2)</f>
        <v>0</v>
      </c>
      <c r="K258" s="239" t="s">
        <v>1656</v>
      </c>
      <c r="L258" s="72"/>
      <c r="M258" s="244" t="s">
        <v>21</v>
      </c>
      <c r="N258" s="245" t="s">
        <v>41</v>
      </c>
      <c r="O258" s="47"/>
      <c r="P258" s="246">
        <f>O258*H258</f>
        <v>0</v>
      </c>
      <c r="Q258" s="246">
        <v>0.04335</v>
      </c>
      <c r="R258" s="246">
        <f>Q258*H258</f>
        <v>0.151725</v>
      </c>
      <c r="S258" s="246">
        <v>0</v>
      </c>
      <c r="T258" s="247">
        <f>S258*H258</f>
        <v>0</v>
      </c>
      <c r="AR258" s="24" t="s">
        <v>381</v>
      </c>
      <c r="AT258" s="24" t="s">
        <v>300</v>
      </c>
      <c r="AU258" s="24" t="s">
        <v>78</v>
      </c>
      <c r="AY258" s="24" t="s">
        <v>298</v>
      </c>
      <c r="BE258" s="248">
        <f>IF(N258="základní",J258,0)</f>
        <v>0</v>
      </c>
      <c r="BF258" s="248">
        <f>IF(N258="snížená",J258,0)</f>
        <v>0</v>
      </c>
      <c r="BG258" s="248">
        <f>IF(N258="zákl. přenesená",J258,0)</f>
        <v>0</v>
      </c>
      <c r="BH258" s="248">
        <f>IF(N258="sníž. přenesená",J258,0)</f>
        <v>0</v>
      </c>
      <c r="BI258" s="248">
        <f>IF(N258="nulová",J258,0)</f>
        <v>0</v>
      </c>
      <c r="BJ258" s="24" t="s">
        <v>16</v>
      </c>
      <c r="BK258" s="248">
        <f>ROUND(I258*H258,2)</f>
        <v>0</v>
      </c>
      <c r="BL258" s="24" t="s">
        <v>381</v>
      </c>
      <c r="BM258" s="24" t="s">
        <v>3439</v>
      </c>
    </row>
    <row r="259" s="1" customFormat="1" ht="16.5" customHeight="1">
      <c r="B259" s="46"/>
      <c r="C259" s="284" t="s">
        <v>2300</v>
      </c>
      <c r="D259" s="284" t="s">
        <v>333</v>
      </c>
      <c r="E259" s="285" t="s">
        <v>3440</v>
      </c>
      <c r="F259" s="286" t="s">
        <v>3441</v>
      </c>
      <c r="G259" s="287" t="s">
        <v>1954</v>
      </c>
      <c r="H259" s="288">
        <v>4.0250000000000004</v>
      </c>
      <c r="I259" s="289"/>
      <c r="J259" s="290">
        <f>ROUND(I259*H259,2)</f>
        <v>0</v>
      </c>
      <c r="K259" s="286" t="s">
        <v>1656</v>
      </c>
      <c r="L259" s="291"/>
      <c r="M259" s="292" t="s">
        <v>21</v>
      </c>
      <c r="N259" s="293" t="s">
        <v>41</v>
      </c>
      <c r="O259" s="47"/>
      <c r="P259" s="246">
        <f>O259*H259</f>
        <v>0</v>
      </c>
      <c r="Q259" s="246">
        <v>0.070000000000000007</v>
      </c>
      <c r="R259" s="246">
        <f>Q259*H259</f>
        <v>0.28175000000000006</v>
      </c>
      <c r="S259" s="246">
        <v>0</v>
      </c>
      <c r="T259" s="247">
        <f>S259*H259</f>
        <v>0</v>
      </c>
      <c r="AR259" s="24" t="s">
        <v>507</v>
      </c>
      <c r="AT259" s="24" t="s">
        <v>333</v>
      </c>
      <c r="AU259" s="24" t="s">
        <v>78</v>
      </c>
      <c r="AY259" s="24" t="s">
        <v>298</v>
      </c>
      <c r="BE259" s="248">
        <f>IF(N259="základní",J259,0)</f>
        <v>0</v>
      </c>
      <c r="BF259" s="248">
        <f>IF(N259="snížená",J259,0)</f>
        <v>0</v>
      </c>
      <c r="BG259" s="248">
        <f>IF(N259="zákl. přenesená",J259,0)</f>
        <v>0</v>
      </c>
      <c r="BH259" s="248">
        <f>IF(N259="sníž. přenesená",J259,0)</f>
        <v>0</v>
      </c>
      <c r="BI259" s="248">
        <f>IF(N259="nulová",J259,0)</f>
        <v>0</v>
      </c>
      <c r="BJ259" s="24" t="s">
        <v>16</v>
      </c>
      <c r="BK259" s="248">
        <f>ROUND(I259*H259,2)</f>
        <v>0</v>
      </c>
      <c r="BL259" s="24" t="s">
        <v>381</v>
      </c>
      <c r="BM259" s="24" t="s">
        <v>3442</v>
      </c>
    </row>
    <row r="260" s="1" customFormat="1" ht="16.5" customHeight="1">
      <c r="B260" s="46"/>
      <c r="C260" s="237" t="s">
        <v>2304</v>
      </c>
      <c r="D260" s="237" t="s">
        <v>300</v>
      </c>
      <c r="E260" s="238" t="s">
        <v>3443</v>
      </c>
      <c r="F260" s="239" t="s">
        <v>3444</v>
      </c>
      <c r="G260" s="240" t="s">
        <v>1954</v>
      </c>
      <c r="H260" s="241">
        <v>11.199999999999999</v>
      </c>
      <c r="I260" s="242"/>
      <c r="J260" s="243">
        <f>ROUND(I260*H260,2)</f>
        <v>0</v>
      </c>
      <c r="K260" s="239" t="s">
        <v>1656</v>
      </c>
      <c r="L260" s="72"/>
      <c r="M260" s="244" t="s">
        <v>21</v>
      </c>
      <c r="N260" s="245" t="s">
        <v>41</v>
      </c>
      <c r="O260" s="47"/>
      <c r="P260" s="246">
        <f>O260*H260</f>
        <v>0</v>
      </c>
      <c r="Q260" s="246">
        <v>0</v>
      </c>
      <c r="R260" s="246">
        <f>Q260*H260</f>
        <v>0</v>
      </c>
      <c r="S260" s="246">
        <v>0.13950000000000001</v>
      </c>
      <c r="T260" s="247">
        <f>S260*H260</f>
        <v>1.5624</v>
      </c>
      <c r="AR260" s="24" t="s">
        <v>381</v>
      </c>
      <c r="AT260" s="24" t="s">
        <v>300</v>
      </c>
      <c r="AU260" s="24" t="s">
        <v>78</v>
      </c>
      <c r="AY260" s="24" t="s">
        <v>298</v>
      </c>
      <c r="BE260" s="248">
        <f>IF(N260="základní",J260,0)</f>
        <v>0</v>
      </c>
      <c r="BF260" s="248">
        <f>IF(N260="snížená",J260,0)</f>
        <v>0</v>
      </c>
      <c r="BG260" s="248">
        <f>IF(N260="zákl. přenesená",J260,0)</f>
        <v>0</v>
      </c>
      <c r="BH260" s="248">
        <f>IF(N260="sníž. přenesená",J260,0)</f>
        <v>0</v>
      </c>
      <c r="BI260" s="248">
        <f>IF(N260="nulová",J260,0)</f>
        <v>0</v>
      </c>
      <c r="BJ260" s="24" t="s">
        <v>16</v>
      </c>
      <c r="BK260" s="248">
        <f>ROUND(I260*H260,2)</f>
        <v>0</v>
      </c>
      <c r="BL260" s="24" t="s">
        <v>381</v>
      </c>
      <c r="BM260" s="24" t="s">
        <v>3445</v>
      </c>
    </row>
    <row r="261" s="1" customFormat="1" ht="16.5" customHeight="1">
      <c r="B261" s="46"/>
      <c r="C261" s="237" t="s">
        <v>2307</v>
      </c>
      <c r="D261" s="237" t="s">
        <v>300</v>
      </c>
      <c r="E261" s="238" t="s">
        <v>3443</v>
      </c>
      <c r="F261" s="239" t="s">
        <v>3444</v>
      </c>
      <c r="G261" s="240" t="s">
        <v>1954</v>
      </c>
      <c r="H261" s="241">
        <v>3.5</v>
      </c>
      <c r="I261" s="242"/>
      <c r="J261" s="243">
        <f>ROUND(I261*H261,2)</f>
        <v>0</v>
      </c>
      <c r="K261" s="239" t="s">
        <v>1656</v>
      </c>
      <c r="L261" s="72"/>
      <c r="M261" s="244" t="s">
        <v>21</v>
      </c>
      <c r="N261" s="245" t="s">
        <v>41</v>
      </c>
      <c r="O261" s="47"/>
      <c r="P261" s="246">
        <f>O261*H261</f>
        <v>0</v>
      </c>
      <c r="Q261" s="246">
        <v>0</v>
      </c>
      <c r="R261" s="246">
        <f>Q261*H261</f>
        <v>0</v>
      </c>
      <c r="S261" s="246">
        <v>0.13950000000000001</v>
      </c>
      <c r="T261" s="247">
        <f>S261*H261</f>
        <v>0.48825000000000007</v>
      </c>
      <c r="AR261" s="24" t="s">
        <v>381</v>
      </c>
      <c r="AT261" s="24" t="s">
        <v>300</v>
      </c>
      <c r="AU261" s="24" t="s">
        <v>78</v>
      </c>
      <c r="AY261" s="24" t="s">
        <v>298</v>
      </c>
      <c r="BE261" s="248">
        <f>IF(N261="základní",J261,0)</f>
        <v>0</v>
      </c>
      <c r="BF261" s="248">
        <f>IF(N261="snížená",J261,0)</f>
        <v>0</v>
      </c>
      <c r="BG261" s="248">
        <f>IF(N261="zákl. přenesená",J261,0)</f>
        <v>0</v>
      </c>
      <c r="BH261" s="248">
        <f>IF(N261="sníž. přenesená",J261,0)</f>
        <v>0</v>
      </c>
      <c r="BI261" s="248">
        <f>IF(N261="nulová",J261,0)</f>
        <v>0</v>
      </c>
      <c r="BJ261" s="24" t="s">
        <v>16</v>
      </c>
      <c r="BK261" s="248">
        <f>ROUND(I261*H261,2)</f>
        <v>0</v>
      </c>
      <c r="BL261" s="24" t="s">
        <v>381</v>
      </c>
      <c r="BM261" s="24" t="s">
        <v>3446</v>
      </c>
    </row>
    <row r="262" s="1" customFormat="1" ht="25.5" customHeight="1">
      <c r="B262" s="46"/>
      <c r="C262" s="237" t="s">
        <v>2311</v>
      </c>
      <c r="D262" s="237" t="s">
        <v>300</v>
      </c>
      <c r="E262" s="238" t="s">
        <v>3447</v>
      </c>
      <c r="F262" s="239" t="s">
        <v>3448</v>
      </c>
      <c r="G262" s="240" t="s">
        <v>1954</v>
      </c>
      <c r="H262" s="241">
        <v>45.899999999999999</v>
      </c>
      <c r="I262" s="242"/>
      <c r="J262" s="243">
        <f>ROUND(I262*H262,2)</f>
        <v>0</v>
      </c>
      <c r="K262" s="239" t="s">
        <v>1656</v>
      </c>
      <c r="L262" s="72"/>
      <c r="M262" s="244" t="s">
        <v>21</v>
      </c>
      <c r="N262" s="245" t="s">
        <v>41</v>
      </c>
      <c r="O262" s="47"/>
      <c r="P262" s="246">
        <f>O262*H262</f>
        <v>0</v>
      </c>
      <c r="Q262" s="246">
        <v>0.0036700000000000001</v>
      </c>
      <c r="R262" s="246">
        <f>Q262*H262</f>
        <v>0.16845299999999999</v>
      </c>
      <c r="S262" s="246">
        <v>0</v>
      </c>
      <c r="T262" s="247">
        <f>S262*H262</f>
        <v>0</v>
      </c>
      <c r="AR262" s="24" t="s">
        <v>381</v>
      </c>
      <c r="AT262" s="24" t="s">
        <v>300</v>
      </c>
      <c r="AU262" s="24" t="s">
        <v>78</v>
      </c>
      <c r="AY262" s="24" t="s">
        <v>298</v>
      </c>
      <c r="BE262" s="248">
        <f>IF(N262="základní",J262,0)</f>
        <v>0</v>
      </c>
      <c r="BF262" s="248">
        <f>IF(N262="snížená",J262,0)</f>
        <v>0</v>
      </c>
      <c r="BG262" s="248">
        <f>IF(N262="zákl. přenesená",J262,0)</f>
        <v>0</v>
      </c>
      <c r="BH262" s="248">
        <f>IF(N262="sníž. přenesená",J262,0)</f>
        <v>0</v>
      </c>
      <c r="BI262" s="248">
        <f>IF(N262="nulová",J262,0)</f>
        <v>0</v>
      </c>
      <c r="BJ262" s="24" t="s">
        <v>16</v>
      </c>
      <c r="BK262" s="248">
        <f>ROUND(I262*H262,2)</f>
        <v>0</v>
      </c>
      <c r="BL262" s="24" t="s">
        <v>381</v>
      </c>
      <c r="BM262" s="24" t="s">
        <v>3449</v>
      </c>
    </row>
    <row r="263" s="1" customFormat="1" ht="16.5" customHeight="1">
      <c r="B263" s="46"/>
      <c r="C263" s="284" t="s">
        <v>2315</v>
      </c>
      <c r="D263" s="284" t="s">
        <v>333</v>
      </c>
      <c r="E263" s="285" t="s">
        <v>3433</v>
      </c>
      <c r="F263" s="286" t="s">
        <v>3434</v>
      </c>
      <c r="G263" s="287" t="s">
        <v>1954</v>
      </c>
      <c r="H263" s="288">
        <v>51.408000000000001</v>
      </c>
      <c r="I263" s="289"/>
      <c r="J263" s="290">
        <f>ROUND(I263*H263,2)</f>
        <v>0</v>
      </c>
      <c r="K263" s="286" t="s">
        <v>21</v>
      </c>
      <c r="L263" s="291"/>
      <c r="M263" s="292" t="s">
        <v>21</v>
      </c>
      <c r="N263" s="293" t="s">
        <v>41</v>
      </c>
      <c r="O263" s="47"/>
      <c r="P263" s="246">
        <f>O263*H263</f>
        <v>0</v>
      </c>
      <c r="Q263" s="246">
        <v>0.019199999999999998</v>
      </c>
      <c r="R263" s="246">
        <f>Q263*H263</f>
        <v>0.98703359999999996</v>
      </c>
      <c r="S263" s="246">
        <v>0</v>
      </c>
      <c r="T263" s="247">
        <f>S263*H263</f>
        <v>0</v>
      </c>
      <c r="AR263" s="24" t="s">
        <v>507</v>
      </c>
      <c r="AT263" s="24" t="s">
        <v>333</v>
      </c>
      <c r="AU263" s="24" t="s">
        <v>78</v>
      </c>
      <c r="AY263" s="24" t="s">
        <v>298</v>
      </c>
      <c r="BE263" s="248">
        <f>IF(N263="základní",J263,0)</f>
        <v>0</v>
      </c>
      <c r="BF263" s="248">
        <f>IF(N263="snížená",J263,0)</f>
        <v>0</v>
      </c>
      <c r="BG263" s="248">
        <f>IF(N263="zákl. přenesená",J263,0)</f>
        <v>0</v>
      </c>
      <c r="BH263" s="248">
        <f>IF(N263="sníž. přenesená",J263,0)</f>
        <v>0</v>
      </c>
      <c r="BI263" s="248">
        <f>IF(N263="nulová",J263,0)</f>
        <v>0</v>
      </c>
      <c r="BJ263" s="24" t="s">
        <v>16</v>
      </c>
      <c r="BK263" s="248">
        <f>ROUND(I263*H263,2)</f>
        <v>0</v>
      </c>
      <c r="BL263" s="24" t="s">
        <v>381</v>
      </c>
      <c r="BM263" s="24" t="s">
        <v>3450</v>
      </c>
    </row>
    <row r="264" s="1" customFormat="1" ht="25.5" customHeight="1">
      <c r="B264" s="46"/>
      <c r="C264" s="237" t="s">
        <v>370</v>
      </c>
      <c r="D264" s="237" t="s">
        <v>300</v>
      </c>
      <c r="E264" s="238" t="s">
        <v>3451</v>
      </c>
      <c r="F264" s="239" t="s">
        <v>3452</v>
      </c>
      <c r="G264" s="240" t="s">
        <v>1954</v>
      </c>
      <c r="H264" s="241">
        <v>53.899999999999999</v>
      </c>
      <c r="I264" s="242"/>
      <c r="J264" s="243">
        <f>ROUND(I264*H264,2)</f>
        <v>0</v>
      </c>
      <c r="K264" s="239" t="s">
        <v>2332</v>
      </c>
      <c r="L264" s="72"/>
      <c r="M264" s="244" t="s">
        <v>21</v>
      </c>
      <c r="N264" s="245" t="s">
        <v>41</v>
      </c>
      <c r="O264" s="47"/>
      <c r="P264" s="246">
        <f>O264*H264</f>
        <v>0</v>
      </c>
      <c r="Q264" s="246">
        <v>0.0071500000000000001</v>
      </c>
      <c r="R264" s="246">
        <f>Q264*H264</f>
        <v>0.38538499999999998</v>
      </c>
      <c r="S264" s="246">
        <v>0</v>
      </c>
      <c r="T264" s="247">
        <f>S264*H264</f>
        <v>0</v>
      </c>
      <c r="AR264" s="24" t="s">
        <v>381</v>
      </c>
      <c r="AT264" s="24" t="s">
        <v>300</v>
      </c>
      <c r="AU264" s="24" t="s">
        <v>78</v>
      </c>
      <c r="AY264" s="24" t="s">
        <v>298</v>
      </c>
      <c r="BE264" s="248">
        <f>IF(N264="základní",J264,0)</f>
        <v>0</v>
      </c>
      <c r="BF264" s="248">
        <f>IF(N264="snížená",J264,0)</f>
        <v>0</v>
      </c>
      <c r="BG264" s="248">
        <f>IF(N264="zákl. přenesená",J264,0)</f>
        <v>0</v>
      </c>
      <c r="BH264" s="248">
        <f>IF(N264="sníž. přenesená",J264,0)</f>
        <v>0</v>
      </c>
      <c r="BI264" s="248">
        <f>IF(N264="nulová",J264,0)</f>
        <v>0</v>
      </c>
      <c r="BJ264" s="24" t="s">
        <v>16</v>
      </c>
      <c r="BK264" s="248">
        <f>ROUND(I264*H264,2)</f>
        <v>0</v>
      </c>
      <c r="BL264" s="24" t="s">
        <v>381</v>
      </c>
      <c r="BM264" s="24" t="s">
        <v>3453</v>
      </c>
    </row>
    <row r="265" s="1" customFormat="1" ht="25.5" customHeight="1">
      <c r="B265" s="46"/>
      <c r="C265" s="237" t="s">
        <v>3454</v>
      </c>
      <c r="D265" s="237" t="s">
        <v>300</v>
      </c>
      <c r="E265" s="238" t="s">
        <v>3455</v>
      </c>
      <c r="F265" s="239" t="s">
        <v>3456</v>
      </c>
      <c r="G265" s="240" t="s">
        <v>1954</v>
      </c>
      <c r="H265" s="241">
        <v>323.39999999999998</v>
      </c>
      <c r="I265" s="242"/>
      <c r="J265" s="243">
        <f>ROUND(I265*H265,2)</f>
        <v>0</v>
      </c>
      <c r="K265" s="239" t="s">
        <v>2332</v>
      </c>
      <c r="L265" s="72"/>
      <c r="M265" s="244" t="s">
        <v>21</v>
      </c>
      <c r="N265" s="245" t="s">
        <v>41</v>
      </c>
      <c r="O265" s="47"/>
      <c r="P265" s="246">
        <f>O265*H265</f>
        <v>0</v>
      </c>
      <c r="Q265" s="246">
        <v>0.0017899999999999999</v>
      </c>
      <c r="R265" s="246">
        <f>Q265*H265</f>
        <v>0.5788859999999999</v>
      </c>
      <c r="S265" s="246">
        <v>0</v>
      </c>
      <c r="T265" s="247">
        <f>S265*H265</f>
        <v>0</v>
      </c>
      <c r="AR265" s="24" t="s">
        <v>381</v>
      </c>
      <c r="AT265" s="24" t="s">
        <v>300</v>
      </c>
      <c r="AU265" s="24" t="s">
        <v>78</v>
      </c>
      <c r="AY265" s="24" t="s">
        <v>298</v>
      </c>
      <c r="BE265" s="248">
        <f>IF(N265="základní",J265,0)</f>
        <v>0</v>
      </c>
      <c r="BF265" s="248">
        <f>IF(N265="snížená",J265,0)</f>
        <v>0</v>
      </c>
      <c r="BG265" s="248">
        <f>IF(N265="zákl. přenesená",J265,0)</f>
        <v>0</v>
      </c>
      <c r="BH265" s="248">
        <f>IF(N265="sníž. přenesená",J265,0)</f>
        <v>0</v>
      </c>
      <c r="BI265" s="248">
        <f>IF(N265="nulová",J265,0)</f>
        <v>0</v>
      </c>
      <c r="BJ265" s="24" t="s">
        <v>16</v>
      </c>
      <c r="BK265" s="248">
        <f>ROUND(I265*H265,2)</f>
        <v>0</v>
      </c>
      <c r="BL265" s="24" t="s">
        <v>381</v>
      </c>
      <c r="BM265" s="24" t="s">
        <v>3457</v>
      </c>
    </row>
    <row r="266" s="1" customFormat="1" ht="38.25" customHeight="1">
      <c r="B266" s="46"/>
      <c r="C266" s="237" t="s">
        <v>3458</v>
      </c>
      <c r="D266" s="237" t="s">
        <v>300</v>
      </c>
      <c r="E266" s="238" t="s">
        <v>3459</v>
      </c>
      <c r="F266" s="239" t="s">
        <v>3460</v>
      </c>
      <c r="G266" s="240" t="s">
        <v>3327</v>
      </c>
      <c r="H266" s="318"/>
      <c r="I266" s="242"/>
      <c r="J266" s="243">
        <f>ROUND(I266*H266,2)</f>
        <v>0</v>
      </c>
      <c r="K266" s="239" t="s">
        <v>1656</v>
      </c>
      <c r="L266" s="72"/>
      <c r="M266" s="244" t="s">
        <v>21</v>
      </c>
      <c r="N266" s="245" t="s">
        <v>41</v>
      </c>
      <c r="O266" s="47"/>
      <c r="P266" s="246">
        <f>O266*H266</f>
        <v>0</v>
      </c>
      <c r="Q266" s="246">
        <v>0</v>
      </c>
      <c r="R266" s="246">
        <f>Q266*H266</f>
        <v>0</v>
      </c>
      <c r="S266" s="246">
        <v>0</v>
      </c>
      <c r="T266" s="247">
        <f>S266*H266</f>
        <v>0</v>
      </c>
      <c r="AR266" s="24" t="s">
        <v>381</v>
      </c>
      <c r="AT266" s="24" t="s">
        <v>300</v>
      </c>
      <c r="AU266" s="24" t="s">
        <v>78</v>
      </c>
      <c r="AY266" s="24" t="s">
        <v>298</v>
      </c>
      <c r="BE266" s="248">
        <f>IF(N266="základní",J266,0)</f>
        <v>0</v>
      </c>
      <c r="BF266" s="248">
        <f>IF(N266="snížená",J266,0)</f>
        <v>0</v>
      </c>
      <c r="BG266" s="248">
        <f>IF(N266="zákl. přenesená",J266,0)</f>
        <v>0</v>
      </c>
      <c r="BH266" s="248">
        <f>IF(N266="sníž. přenesená",J266,0)</f>
        <v>0</v>
      </c>
      <c r="BI266" s="248">
        <f>IF(N266="nulová",J266,0)</f>
        <v>0</v>
      </c>
      <c r="BJ266" s="24" t="s">
        <v>16</v>
      </c>
      <c r="BK266" s="248">
        <f>ROUND(I266*H266,2)</f>
        <v>0</v>
      </c>
      <c r="BL266" s="24" t="s">
        <v>381</v>
      </c>
      <c r="BM266" s="24" t="s">
        <v>3461</v>
      </c>
    </row>
    <row r="267" s="11" customFormat="1" ht="29.88" customHeight="1">
      <c r="B267" s="221"/>
      <c r="C267" s="222"/>
      <c r="D267" s="223" t="s">
        <v>69</v>
      </c>
      <c r="E267" s="235" t="s">
        <v>3462</v>
      </c>
      <c r="F267" s="235" t="s">
        <v>3463</v>
      </c>
      <c r="G267" s="222"/>
      <c r="H267" s="222"/>
      <c r="I267" s="225"/>
      <c r="J267" s="236">
        <f>BK267</f>
        <v>0</v>
      </c>
      <c r="K267" s="222"/>
      <c r="L267" s="227"/>
      <c r="M267" s="228"/>
      <c r="N267" s="229"/>
      <c r="O267" s="229"/>
      <c r="P267" s="230">
        <f>SUM(P268:P278)</f>
        <v>0</v>
      </c>
      <c r="Q267" s="229"/>
      <c r="R267" s="230">
        <f>SUM(R268:R278)</f>
        <v>0.36010292999999999</v>
      </c>
      <c r="S267" s="229"/>
      <c r="T267" s="231">
        <f>SUM(T268:T278)</f>
        <v>0.36790750000000005</v>
      </c>
      <c r="AR267" s="232" t="s">
        <v>78</v>
      </c>
      <c r="AT267" s="233" t="s">
        <v>69</v>
      </c>
      <c r="AU267" s="233" t="s">
        <v>16</v>
      </c>
      <c r="AY267" s="232" t="s">
        <v>298</v>
      </c>
      <c r="BK267" s="234">
        <f>SUM(BK268:BK278)</f>
        <v>0</v>
      </c>
    </row>
    <row r="268" s="1" customFormat="1" ht="16.5" customHeight="1">
      <c r="B268" s="46"/>
      <c r="C268" s="237" t="s">
        <v>3464</v>
      </c>
      <c r="D268" s="237" t="s">
        <v>300</v>
      </c>
      <c r="E268" s="238" t="s">
        <v>3465</v>
      </c>
      <c r="F268" s="239" t="s">
        <v>3466</v>
      </c>
      <c r="G268" s="240" t="s">
        <v>1954</v>
      </c>
      <c r="H268" s="241">
        <v>147.16300000000001</v>
      </c>
      <c r="I268" s="242"/>
      <c r="J268" s="243">
        <f>ROUND(I268*H268,2)</f>
        <v>0</v>
      </c>
      <c r="K268" s="239" t="s">
        <v>1656</v>
      </c>
      <c r="L268" s="72"/>
      <c r="M268" s="244" t="s">
        <v>21</v>
      </c>
      <c r="N268" s="245" t="s">
        <v>41</v>
      </c>
      <c r="O268" s="47"/>
      <c r="P268" s="246">
        <f>O268*H268</f>
        <v>0</v>
      </c>
      <c r="Q268" s="246">
        <v>0</v>
      </c>
      <c r="R268" s="246">
        <f>Q268*H268</f>
        <v>0</v>
      </c>
      <c r="S268" s="246">
        <v>0.0025000000000000001</v>
      </c>
      <c r="T268" s="247">
        <f>S268*H268</f>
        <v>0.36790750000000005</v>
      </c>
      <c r="AR268" s="24" t="s">
        <v>381</v>
      </c>
      <c r="AT268" s="24" t="s">
        <v>300</v>
      </c>
      <c r="AU268" s="24" t="s">
        <v>78</v>
      </c>
      <c r="AY268" s="24" t="s">
        <v>298</v>
      </c>
      <c r="BE268" s="248">
        <f>IF(N268="základní",J268,0)</f>
        <v>0</v>
      </c>
      <c r="BF268" s="248">
        <f>IF(N268="snížená",J268,0)</f>
        <v>0</v>
      </c>
      <c r="BG268" s="248">
        <f>IF(N268="zákl. přenesená",J268,0)</f>
        <v>0</v>
      </c>
      <c r="BH268" s="248">
        <f>IF(N268="sníž. přenesená",J268,0)</f>
        <v>0</v>
      </c>
      <c r="BI268" s="248">
        <f>IF(N268="nulová",J268,0)</f>
        <v>0</v>
      </c>
      <c r="BJ268" s="24" t="s">
        <v>16</v>
      </c>
      <c r="BK268" s="248">
        <f>ROUND(I268*H268,2)</f>
        <v>0</v>
      </c>
      <c r="BL268" s="24" t="s">
        <v>381</v>
      </c>
      <c r="BM268" s="24" t="s">
        <v>3467</v>
      </c>
    </row>
    <row r="269" s="1" customFormat="1" ht="16.5" customHeight="1">
      <c r="B269" s="46"/>
      <c r="C269" s="237" t="s">
        <v>3468</v>
      </c>
      <c r="D269" s="237" t="s">
        <v>300</v>
      </c>
      <c r="E269" s="238" t="s">
        <v>3469</v>
      </c>
      <c r="F269" s="239" t="s">
        <v>3470</v>
      </c>
      <c r="G269" s="240" t="s">
        <v>1954</v>
      </c>
      <c r="H269" s="241">
        <v>44.799999999999997</v>
      </c>
      <c r="I269" s="242"/>
      <c r="J269" s="243">
        <f>ROUND(I269*H269,2)</f>
        <v>0</v>
      </c>
      <c r="K269" s="239" t="s">
        <v>1656</v>
      </c>
      <c r="L269" s="72"/>
      <c r="M269" s="244" t="s">
        <v>21</v>
      </c>
      <c r="N269" s="245" t="s">
        <v>41</v>
      </c>
      <c r="O269" s="47"/>
      <c r="P269" s="246">
        <f>O269*H269</f>
        <v>0</v>
      </c>
      <c r="Q269" s="246">
        <v>0.00029999999999999997</v>
      </c>
      <c r="R269" s="246">
        <f>Q269*H269</f>
        <v>0.013439999999999999</v>
      </c>
      <c r="S269" s="246">
        <v>0</v>
      </c>
      <c r="T269" s="247">
        <f>S269*H269</f>
        <v>0</v>
      </c>
      <c r="AR269" s="24" t="s">
        <v>381</v>
      </c>
      <c r="AT269" s="24" t="s">
        <v>300</v>
      </c>
      <c r="AU269" s="24" t="s">
        <v>78</v>
      </c>
      <c r="AY269" s="24" t="s">
        <v>298</v>
      </c>
      <c r="BE269" s="248">
        <f>IF(N269="základní",J269,0)</f>
        <v>0</v>
      </c>
      <c r="BF269" s="248">
        <f>IF(N269="snížená",J269,0)</f>
        <v>0</v>
      </c>
      <c r="BG269" s="248">
        <f>IF(N269="zákl. přenesená",J269,0)</f>
        <v>0</v>
      </c>
      <c r="BH269" s="248">
        <f>IF(N269="sníž. přenesená",J269,0)</f>
        <v>0</v>
      </c>
      <c r="BI269" s="248">
        <f>IF(N269="nulová",J269,0)</f>
        <v>0</v>
      </c>
      <c r="BJ269" s="24" t="s">
        <v>16</v>
      </c>
      <c r="BK269" s="248">
        <f>ROUND(I269*H269,2)</f>
        <v>0</v>
      </c>
      <c r="BL269" s="24" t="s">
        <v>381</v>
      </c>
      <c r="BM269" s="24" t="s">
        <v>3471</v>
      </c>
    </row>
    <row r="270" s="1" customFormat="1" ht="25.5" customHeight="1">
      <c r="B270" s="46"/>
      <c r="C270" s="284" t="s">
        <v>3472</v>
      </c>
      <c r="D270" s="284" t="s">
        <v>333</v>
      </c>
      <c r="E270" s="285" t="s">
        <v>3473</v>
      </c>
      <c r="F270" s="286" t="s">
        <v>3474</v>
      </c>
      <c r="G270" s="287" t="s">
        <v>1954</v>
      </c>
      <c r="H270" s="288">
        <v>49.280000000000001</v>
      </c>
      <c r="I270" s="289"/>
      <c r="J270" s="290">
        <f>ROUND(I270*H270,2)</f>
        <v>0</v>
      </c>
      <c r="K270" s="286" t="s">
        <v>1656</v>
      </c>
      <c r="L270" s="291"/>
      <c r="M270" s="292" t="s">
        <v>21</v>
      </c>
      <c r="N270" s="293" t="s">
        <v>41</v>
      </c>
      <c r="O270" s="47"/>
      <c r="P270" s="246">
        <f>O270*H270</f>
        <v>0</v>
      </c>
      <c r="Q270" s="246">
        <v>0.0028700000000000002</v>
      </c>
      <c r="R270" s="246">
        <f>Q270*H270</f>
        <v>0.14143360000000002</v>
      </c>
      <c r="S270" s="246">
        <v>0</v>
      </c>
      <c r="T270" s="247">
        <f>S270*H270</f>
        <v>0</v>
      </c>
      <c r="AR270" s="24" t="s">
        <v>507</v>
      </c>
      <c r="AT270" s="24" t="s">
        <v>333</v>
      </c>
      <c r="AU270" s="24" t="s">
        <v>78</v>
      </c>
      <c r="AY270" s="24" t="s">
        <v>298</v>
      </c>
      <c r="BE270" s="248">
        <f>IF(N270="základní",J270,0)</f>
        <v>0</v>
      </c>
      <c r="BF270" s="248">
        <f>IF(N270="snížená",J270,0)</f>
        <v>0</v>
      </c>
      <c r="BG270" s="248">
        <f>IF(N270="zákl. přenesená",J270,0)</f>
        <v>0</v>
      </c>
      <c r="BH270" s="248">
        <f>IF(N270="sníž. přenesená",J270,0)</f>
        <v>0</v>
      </c>
      <c r="BI270" s="248">
        <f>IF(N270="nulová",J270,0)</f>
        <v>0</v>
      </c>
      <c r="BJ270" s="24" t="s">
        <v>16</v>
      </c>
      <c r="BK270" s="248">
        <f>ROUND(I270*H270,2)</f>
        <v>0</v>
      </c>
      <c r="BL270" s="24" t="s">
        <v>381</v>
      </c>
      <c r="BM270" s="24" t="s">
        <v>3475</v>
      </c>
    </row>
    <row r="271" s="1" customFormat="1" ht="25.5" customHeight="1">
      <c r="B271" s="46"/>
      <c r="C271" s="237" t="s">
        <v>3476</v>
      </c>
      <c r="D271" s="237" t="s">
        <v>300</v>
      </c>
      <c r="E271" s="238" t="s">
        <v>3477</v>
      </c>
      <c r="F271" s="239" t="s">
        <v>3478</v>
      </c>
      <c r="G271" s="240" t="s">
        <v>1954</v>
      </c>
      <c r="H271" s="241">
        <v>45.100000000000001</v>
      </c>
      <c r="I271" s="242"/>
      <c r="J271" s="243">
        <f>ROUND(I271*H271,2)</f>
        <v>0</v>
      </c>
      <c r="K271" s="239" t="s">
        <v>1656</v>
      </c>
      <c r="L271" s="72"/>
      <c r="M271" s="244" t="s">
        <v>21</v>
      </c>
      <c r="N271" s="245" t="s">
        <v>41</v>
      </c>
      <c r="O271" s="47"/>
      <c r="P271" s="246">
        <f>O271*H271</f>
        <v>0</v>
      </c>
      <c r="Q271" s="246">
        <v>0.00040000000000000002</v>
      </c>
      <c r="R271" s="246">
        <f>Q271*H271</f>
        <v>0.01804</v>
      </c>
      <c r="S271" s="246">
        <v>0</v>
      </c>
      <c r="T271" s="247">
        <f>S271*H271</f>
        <v>0</v>
      </c>
      <c r="AR271" s="24" t="s">
        <v>381</v>
      </c>
      <c r="AT271" s="24" t="s">
        <v>300</v>
      </c>
      <c r="AU271" s="24" t="s">
        <v>78</v>
      </c>
      <c r="AY271" s="24" t="s">
        <v>298</v>
      </c>
      <c r="BE271" s="248">
        <f>IF(N271="základní",J271,0)</f>
        <v>0</v>
      </c>
      <c r="BF271" s="248">
        <f>IF(N271="snížená",J271,0)</f>
        <v>0</v>
      </c>
      <c r="BG271" s="248">
        <f>IF(N271="zákl. přenesená",J271,0)</f>
        <v>0</v>
      </c>
      <c r="BH271" s="248">
        <f>IF(N271="sníž. přenesená",J271,0)</f>
        <v>0</v>
      </c>
      <c r="BI271" s="248">
        <f>IF(N271="nulová",J271,0)</f>
        <v>0</v>
      </c>
      <c r="BJ271" s="24" t="s">
        <v>16</v>
      </c>
      <c r="BK271" s="248">
        <f>ROUND(I271*H271,2)</f>
        <v>0</v>
      </c>
      <c r="BL271" s="24" t="s">
        <v>381</v>
      </c>
      <c r="BM271" s="24" t="s">
        <v>3479</v>
      </c>
    </row>
    <row r="272" s="1" customFormat="1" ht="25.5" customHeight="1">
      <c r="B272" s="46"/>
      <c r="C272" s="284" t="s">
        <v>3480</v>
      </c>
      <c r="D272" s="284" t="s">
        <v>333</v>
      </c>
      <c r="E272" s="285" t="s">
        <v>3481</v>
      </c>
      <c r="F272" s="286" t="s">
        <v>3482</v>
      </c>
      <c r="G272" s="287" t="s">
        <v>1954</v>
      </c>
      <c r="H272" s="288">
        <v>49.609999999999999</v>
      </c>
      <c r="I272" s="289"/>
      <c r="J272" s="290">
        <f>ROUND(I272*H272,2)</f>
        <v>0</v>
      </c>
      <c r="K272" s="286" t="s">
        <v>1656</v>
      </c>
      <c r="L272" s="291"/>
      <c r="M272" s="292" t="s">
        <v>21</v>
      </c>
      <c r="N272" s="293" t="s">
        <v>41</v>
      </c>
      <c r="O272" s="47"/>
      <c r="P272" s="246">
        <f>O272*H272</f>
        <v>0</v>
      </c>
      <c r="Q272" s="246">
        <v>0.0028999999999999998</v>
      </c>
      <c r="R272" s="246">
        <f>Q272*H272</f>
        <v>0.143869</v>
      </c>
      <c r="S272" s="246">
        <v>0</v>
      </c>
      <c r="T272" s="247">
        <f>S272*H272</f>
        <v>0</v>
      </c>
      <c r="AR272" s="24" t="s">
        <v>507</v>
      </c>
      <c r="AT272" s="24" t="s">
        <v>333</v>
      </c>
      <c r="AU272" s="24" t="s">
        <v>78</v>
      </c>
      <c r="AY272" s="24" t="s">
        <v>298</v>
      </c>
      <c r="BE272" s="248">
        <f>IF(N272="základní",J272,0)</f>
        <v>0</v>
      </c>
      <c r="BF272" s="248">
        <f>IF(N272="snížená",J272,0)</f>
        <v>0</v>
      </c>
      <c r="BG272" s="248">
        <f>IF(N272="zákl. přenesená",J272,0)</f>
        <v>0</v>
      </c>
      <c r="BH272" s="248">
        <f>IF(N272="sníž. přenesená",J272,0)</f>
        <v>0</v>
      </c>
      <c r="BI272" s="248">
        <f>IF(N272="nulová",J272,0)</f>
        <v>0</v>
      </c>
      <c r="BJ272" s="24" t="s">
        <v>16</v>
      </c>
      <c r="BK272" s="248">
        <f>ROUND(I272*H272,2)</f>
        <v>0</v>
      </c>
      <c r="BL272" s="24" t="s">
        <v>381</v>
      </c>
      <c r="BM272" s="24" t="s">
        <v>3483</v>
      </c>
    </row>
    <row r="273" s="1" customFormat="1" ht="16.5" customHeight="1">
      <c r="B273" s="46"/>
      <c r="C273" s="237" t="s">
        <v>3484</v>
      </c>
      <c r="D273" s="237" t="s">
        <v>300</v>
      </c>
      <c r="E273" s="238" t="s">
        <v>3485</v>
      </c>
      <c r="F273" s="239" t="s">
        <v>3486</v>
      </c>
      <c r="G273" s="240" t="s">
        <v>318</v>
      </c>
      <c r="H273" s="241">
        <v>77.700000000000003</v>
      </c>
      <c r="I273" s="242"/>
      <c r="J273" s="243">
        <f>ROUND(I273*H273,2)</f>
        <v>0</v>
      </c>
      <c r="K273" s="239" t="s">
        <v>1656</v>
      </c>
      <c r="L273" s="72"/>
      <c r="M273" s="244" t="s">
        <v>21</v>
      </c>
      <c r="N273" s="245" t="s">
        <v>41</v>
      </c>
      <c r="O273" s="47"/>
      <c r="P273" s="246">
        <f>O273*H273</f>
        <v>0</v>
      </c>
      <c r="Q273" s="246">
        <v>1.0000000000000001E-05</v>
      </c>
      <c r="R273" s="246">
        <f>Q273*H273</f>
        <v>0.00077700000000000013</v>
      </c>
      <c r="S273" s="246">
        <v>0</v>
      </c>
      <c r="T273" s="247">
        <f>S273*H273</f>
        <v>0</v>
      </c>
      <c r="AR273" s="24" t="s">
        <v>381</v>
      </c>
      <c r="AT273" s="24" t="s">
        <v>300</v>
      </c>
      <c r="AU273" s="24" t="s">
        <v>78</v>
      </c>
      <c r="AY273" s="24" t="s">
        <v>298</v>
      </c>
      <c r="BE273" s="248">
        <f>IF(N273="základní",J273,0)</f>
        <v>0</v>
      </c>
      <c r="BF273" s="248">
        <f>IF(N273="snížená",J273,0)</f>
        <v>0</v>
      </c>
      <c r="BG273" s="248">
        <f>IF(N273="zákl. přenesená",J273,0)</f>
        <v>0</v>
      </c>
      <c r="BH273" s="248">
        <f>IF(N273="sníž. přenesená",J273,0)</f>
        <v>0</v>
      </c>
      <c r="BI273" s="248">
        <f>IF(N273="nulová",J273,0)</f>
        <v>0</v>
      </c>
      <c r="BJ273" s="24" t="s">
        <v>16</v>
      </c>
      <c r="BK273" s="248">
        <f>ROUND(I273*H273,2)</f>
        <v>0</v>
      </c>
      <c r="BL273" s="24" t="s">
        <v>381</v>
      </c>
      <c r="BM273" s="24" t="s">
        <v>3487</v>
      </c>
    </row>
    <row r="274" s="1" customFormat="1" ht="16.5" customHeight="1">
      <c r="B274" s="46"/>
      <c r="C274" s="284" t="s">
        <v>3488</v>
      </c>
      <c r="D274" s="284" t="s">
        <v>333</v>
      </c>
      <c r="E274" s="285" t="s">
        <v>3489</v>
      </c>
      <c r="F274" s="286" t="s">
        <v>3490</v>
      </c>
      <c r="G274" s="287" t="s">
        <v>318</v>
      </c>
      <c r="H274" s="288">
        <v>81.584999999999994</v>
      </c>
      <c r="I274" s="289"/>
      <c r="J274" s="290">
        <f>ROUND(I274*H274,2)</f>
        <v>0</v>
      </c>
      <c r="K274" s="286" t="s">
        <v>1656</v>
      </c>
      <c r="L274" s="291"/>
      <c r="M274" s="292" t="s">
        <v>21</v>
      </c>
      <c r="N274" s="293" t="s">
        <v>41</v>
      </c>
      <c r="O274" s="47"/>
      <c r="P274" s="246">
        <f>O274*H274</f>
        <v>0</v>
      </c>
      <c r="Q274" s="246">
        <v>0.00027999999999999998</v>
      </c>
      <c r="R274" s="246">
        <f>Q274*H274</f>
        <v>0.022843799999999997</v>
      </c>
      <c r="S274" s="246">
        <v>0</v>
      </c>
      <c r="T274" s="247">
        <f>S274*H274</f>
        <v>0</v>
      </c>
      <c r="AR274" s="24" t="s">
        <v>507</v>
      </c>
      <c r="AT274" s="24" t="s">
        <v>333</v>
      </c>
      <c r="AU274" s="24" t="s">
        <v>78</v>
      </c>
      <c r="AY274" s="24" t="s">
        <v>298</v>
      </c>
      <c r="BE274" s="248">
        <f>IF(N274="základní",J274,0)</f>
        <v>0</v>
      </c>
      <c r="BF274" s="248">
        <f>IF(N274="snížená",J274,0)</f>
        <v>0</v>
      </c>
      <c r="BG274" s="248">
        <f>IF(N274="zákl. přenesená",J274,0)</f>
        <v>0</v>
      </c>
      <c r="BH274" s="248">
        <f>IF(N274="sníž. přenesená",J274,0)</f>
        <v>0</v>
      </c>
      <c r="BI274" s="248">
        <f>IF(N274="nulová",J274,0)</f>
        <v>0</v>
      </c>
      <c r="BJ274" s="24" t="s">
        <v>16</v>
      </c>
      <c r="BK274" s="248">
        <f>ROUND(I274*H274,2)</f>
        <v>0</v>
      </c>
      <c r="BL274" s="24" t="s">
        <v>381</v>
      </c>
      <c r="BM274" s="24" t="s">
        <v>3491</v>
      </c>
    </row>
    <row r="275" s="1" customFormat="1" ht="16.5" customHeight="1">
      <c r="B275" s="46"/>
      <c r="C275" s="237" t="s">
        <v>3492</v>
      </c>
      <c r="D275" s="237" t="s">
        <v>300</v>
      </c>
      <c r="E275" s="238" t="s">
        <v>3493</v>
      </c>
      <c r="F275" s="239" t="s">
        <v>3494</v>
      </c>
      <c r="G275" s="240" t="s">
        <v>318</v>
      </c>
      <c r="H275" s="241">
        <v>77.700000000000003</v>
      </c>
      <c r="I275" s="242"/>
      <c r="J275" s="243">
        <f>ROUND(I275*H275,2)</f>
        <v>0</v>
      </c>
      <c r="K275" s="239" t="s">
        <v>1656</v>
      </c>
      <c r="L275" s="72"/>
      <c r="M275" s="244" t="s">
        <v>21</v>
      </c>
      <c r="N275" s="245" t="s">
        <v>41</v>
      </c>
      <c r="O275" s="47"/>
      <c r="P275" s="246">
        <f>O275*H275</f>
        <v>0</v>
      </c>
      <c r="Q275" s="246">
        <v>0</v>
      </c>
      <c r="R275" s="246">
        <f>Q275*H275</f>
        <v>0</v>
      </c>
      <c r="S275" s="246">
        <v>0</v>
      </c>
      <c r="T275" s="247">
        <f>S275*H275</f>
        <v>0</v>
      </c>
      <c r="AR275" s="24" t="s">
        <v>381</v>
      </c>
      <c r="AT275" s="24" t="s">
        <v>300</v>
      </c>
      <c r="AU275" s="24" t="s">
        <v>78</v>
      </c>
      <c r="AY275" s="24" t="s">
        <v>298</v>
      </c>
      <c r="BE275" s="248">
        <f>IF(N275="základní",J275,0)</f>
        <v>0</v>
      </c>
      <c r="BF275" s="248">
        <f>IF(N275="snížená",J275,0)</f>
        <v>0</v>
      </c>
      <c r="BG275" s="248">
        <f>IF(N275="zákl. přenesená",J275,0)</f>
        <v>0</v>
      </c>
      <c r="BH275" s="248">
        <f>IF(N275="sníž. přenesená",J275,0)</f>
        <v>0</v>
      </c>
      <c r="BI275" s="248">
        <f>IF(N275="nulová",J275,0)</f>
        <v>0</v>
      </c>
      <c r="BJ275" s="24" t="s">
        <v>16</v>
      </c>
      <c r="BK275" s="248">
        <f>ROUND(I275*H275,2)</f>
        <v>0</v>
      </c>
      <c r="BL275" s="24" t="s">
        <v>381</v>
      </c>
      <c r="BM275" s="24" t="s">
        <v>3495</v>
      </c>
    </row>
    <row r="276" s="1" customFormat="1" ht="25.5" customHeight="1">
      <c r="B276" s="46"/>
      <c r="C276" s="284" t="s">
        <v>3496</v>
      </c>
      <c r="D276" s="284" t="s">
        <v>333</v>
      </c>
      <c r="E276" s="285" t="s">
        <v>3473</v>
      </c>
      <c r="F276" s="286" t="s">
        <v>3474</v>
      </c>
      <c r="G276" s="287" t="s">
        <v>1954</v>
      </c>
      <c r="H276" s="288">
        <v>4.2590000000000003</v>
      </c>
      <c r="I276" s="289"/>
      <c r="J276" s="290">
        <f>ROUND(I276*H276,2)</f>
        <v>0</v>
      </c>
      <c r="K276" s="286" t="s">
        <v>1656</v>
      </c>
      <c r="L276" s="291"/>
      <c r="M276" s="292" t="s">
        <v>21</v>
      </c>
      <c r="N276" s="293" t="s">
        <v>41</v>
      </c>
      <c r="O276" s="47"/>
      <c r="P276" s="246">
        <f>O276*H276</f>
        <v>0</v>
      </c>
      <c r="Q276" s="246">
        <v>0.0028700000000000002</v>
      </c>
      <c r="R276" s="246">
        <f>Q276*H276</f>
        <v>0.012223330000000001</v>
      </c>
      <c r="S276" s="246">
        <v>0</v>
      </c>
      <c r="T276" s="247">
        <f>S276*H276</f>
        <v>0</v>
      </c>
      <c r="AR276" s="24" t="s">
        <v>507</v>
      </c>
      <c r="AT276" s="24" t="s">
        <v>333</v>
      </c>
      <c r="AU276" s="24" t="s">
        <v>78</v>
      </c>
      <c r="AY276" s="24" t="s">
        <v>298</v>
      </c>
      <c r="BE276" s="248">
        <f>IF(N276="základní",J276,0)</f>
        <v>0</v>
      </c>
      <c r="BF276" s="248">
        <f>IF(N276="snížená",J276,0)</f>
        <v>0</v>
      </c>
      <c r="BG276" s="248">
        <f>IF(N276="zákl. přenesená",J276,0)</f>
        <v>0</v>
      </c>
      <c r="BH276" s="248">
        <f>IF(N276="sníž. přenesená",J276,0)</f>
        <v>0</v>
      </c>
      <c r="BI276" s="248">
        <f>IF(N276="nulová",J276,0)</f>
        <v>0</v>
      </c>
      <c r="BJ276" s="24" t="s">
        <v>16</v>
      </c>
      <c r="BK276" s="248">
        <f>ROUND(I276*H276,2)</f>
        <v>0</v>
      </c>
      <c r="BL276" s="24" t="s">
        <v>381</v>
      </c>
      <c r="BM276" s="24" t="s">
        <v>3497</v>
      </c>
    </row>
    <row r="277" s="1" customFormat="1" ht="25.5" customHeight="1">
      <c r="B277" s="46"/>
      <c r="C277" s="284" t="s">
        <v>3498</v>
      </c>
      <c r="D277" s="284" t="s">
        <v>333</v>
      </c>
      <c r="E277" s="285" t="s">
        <v>3481</v>
      </c>
      <c r="F277" s="286" t="s">
        <v>3482</v>
      </c>
      <c r="G277" s="287" t="s">
        <v>1954</v>
      </c>
      <c r="H277" s="288">
        <v>2.5779999999999998</v>
      </c>
      <c r="I277" s="289"/>
      <c r="J277" s="290">
        <f>ROUND(I277*H277,2)</f>
        <v>0</v>
      </c>
      <c r="K277" s="286" t="s">
        <v>1656</v>
      </c>
      <c r="L277" s="291"/>
      <c r="M277" s="292" t="s">
        <v>21</v>
      </c>
      <c r="N277" s="293" t="s">
        <v>41</v>
      </c>
      <c r="O277" s="47"/>
      <c r="P277" s="246">
        <f>O277*H277</f>
        <v>0</v>
      </c>
      <c r="Q277" s="246">
        <v>0.0028999999999999998</v>
      </c>
      <c r="R277" s="246">
        <f>Q277*H277</f>
        <v>0.0074761999999999988</v>
      </c>
      <c r="S277" s="246">
        <v>0</v>
      </c>
      <c r="T277" s="247">
        <f>S277*H277</f>
        <v>0</v>
      </c>
      <c r="AR277" s="24" t="s">
        <v>507</v>
      </c>
      <c r="AT277" s="24" t="s">
        <v>333</v>
      </c>
      <c r="AU277" s="24" t="s">
        <v>78</v>
      </c>
      <c r="AY277" s="24" t="s">
        <v>298</v>
      </c>
      <c r="BE277" s="248">
        <f>IF(N277="základní",J277,0)</f>
        <v>0</v>
      </c>
      <c r="BF277" s="248">
        <f>IF(N277="snížená",J277,0)</f>
        <v>0</v>
      </c>
      <c r="BG277" s="248">
        <f>IF(N277="zákl. přenesená",J277,0)</f>
        <v>0</v>
      </c>
      <c r="BH277" s="248">
        <f>IF(N277="sníž. přenesená",J277,0)</f>
        <v>0</v>
      </c>
      <c r="BI277" s="248">
        <f>IF(N277="nulová",J277,0)</f>
        <v>0</v>
      </c>
      <c r="BJ277" s="24" t="s">
        <v>16</v>
      </c>
      <c r="BK277" s="248">
        <f>ROUND(I277*H277,2)</f>
        <v>0</v>
      </c>
      <c r="BL277" s="24" t="s">
        <v>381</v>
      </c>
      <c r="BM277" s="24" t="s">
        <v>3499</v>
      </c>
    </row>
    <row r="278" s="1" customFormat="1" ht="38.25" customHeight="1">
      <c r="B278" s="46"/>
      <c r="C278" s="237" t="s">
        <v>3500</v>
      </c>
      <c r="D278" s="237" t="s">
        <v>300</v>
      </c>
      <c r="E278" s="238" t="s">
        <v>3501</v>
      </c>
      <c r="F278" s="239" t="s">
        <v>3502</v>
      </c>
      <c r="G278" s="240" t="s">
        <v>3327</v>
      </c>
      <c r="H278" s="318"/>
      <c r="I278" s="242"/>
      <c r="J278" s="243">
        <f>ROUND(I278*H278,2)</f>
        <v>0</v>
      </c>
      <c r="K278" s="239" t="s">
        <v>1656</v>
      </c>
      <c r="L278" s="72"/>
      <c r="M278" s="244" t="s">
        <v>21</v>
      </c>
      <c r="N278" s="245" t="s">
        <v>41</v>
      </c>
      <c r="O278" s="47"/>
      <c r="P278" s="246">
        <f>O278*H278</f>
        <v>0</v>
      </c>
      <c r="Q278" s="246">
        <v>0</v>
      </c>
      <c r="R278" s="246">
        <f>Q278*H278</f>
        <v>0</v>
      </c>
      <c r="S278" s="246">
        <v>0</v>
      </c>
      <c r="T278" s="247">
        <f>S278*H278</f>
        <v>0</v>
      </c>
      <c r="AR278" s="24" t="s">
        <v>381</v>
      </c>
      <c r="AT278" s="24" t="s">
        <v>300</v>
      </c>
      <c r="AU278" s="24" t="s">
        <v>78</v>
      </c>
      <c r="AY278" s="24" t="s">
        <v>298</v>
      </c>
      <c r="BE278" s="248">
        <f>IF(N278="základní",J278,0)</f>
        <v>0</v>
      </c>
      <c r="BF278" s="248">
        <f>IF(N278="snížená",J278,0)</f>
        <v>0</v>
      </c>
      <c r="BG278" s="248">
        <f>IF(N278="zákl. přenesená",J278,0)</f>
        <v>0</v>
      </c>
      <c r="BH278" s="248">
        <f>IF(N278="sníž. přenesená",J278,0)</f>
        <v>0</v>
      </c>
      <c r="BI278" s="248">
        <f>IF(N278="nulová",J278,0)</f>
        <v>0</v>
      </c>
      <c r="BJ278" s="24" t="s">
        <v>16</v>
      </c>
      <c r="BK278" s="248">
        <f>ROUND(I278*H278,2)</f>
        <v>0</v>
      </c>
      <c r="BL278" s="24" t="s">
        <v>381</v>
      </c>
      <c r="BM278" s="24" t="s">
        <v>3503</v>
      </c>
    </row>
    <row r="279" s="11" customFormat="1" ht="29.88" customHeight="1">
      <c r="B279" s="221"/>
      <c r="C279" s="222"/>
      <c r="D279" s="223" t="s">
        <v>69</v>
      </c>
      <c r="E279" s="235" t="s">
        <v>3504</v>
      </c>
      <c r="F279" s="235" t="s">
        <v>3505</v>
      </c>
      <c r="G279" s="222"/>
      <c r="H279" s="222"/>
      <c r="I279" s="225"/>
      <c r="J279" s="236">
        <f>BK279</f>
        <v>0</v>
      </c>
      <c r="K279" s="222"/>
      <c r="L279" s="227"/>
      <c r="M279" s="228"/>
      <c r="N279" s="229"/>
      <c r="O279" s="229"/>
      <c r="P279" s="230">
        <f>SUM(P280:P285)</f>
        <v>0</v>
      </c>
      <c r="Q279" s="229"/>
      <c r="R279" s="230">
        <f>SUM(R280:R285)</f>
        <v>0.47080699999999992</v>
      </c>
      <c r="S279" s="229"/>
      <c r="T279" s="231">
        <f>SUM(T280:T285)</f>
        <v>0</v>
      </c>
      <c r="AR279" s="232" t="s">
        <v>78</v>
      </c>
      <c r="AT279" s="233" t="s">
        <v>69</v>
      </c>
      <c r="AU279" s="233" t="s">
        <v>16</v>
      </c>
      <c r="AY279" s="232" t="s">
        <v>298</v>
      </c>
      <c r="BK279" s="234">
        <f>SUM(BK280:BK285)</f>
        <v>0</v>
      </c>
    </row>
    <row r="280" s="1" customFormat="1" ht="16.5" customHeight="1">
      <c r="B280" s="46"/>
      <c r="C280" s="237" t="s">
        <v>3506</v>
      </c>
      <c r="D280" s="237" t="s">
        <v>300</v>
      </c>
      <c r="E280" s="238" t="s">
        <v>3507</v>
      </c>
      <c r="F280" s="239" t="s">
        <v>3508</v>
      </c>
      <c r="G280" s="240" t="s">
        <v>1954</v>
      </c>
      <c r="H280" s="241">
        <v>18.899999999999999</v>
      </c>
      <c r="I280" s="242"/>
      <c r="J280" s="243">
        <f>ROUND(I280*H280,2)</f>
        <v>0</v>
      </c>
      <c r="K280" s="239" t="s">
        <v>1656</v>
      </c>
      <c r="L280" s="72"/>
      <c r="M280" s="244" t="s">
        <v>21</v>
      </c>
      <c r="N280" s="245" t="s">
        <v>41</v>
      </c>
      <c r="O280" s="47"/>
      <c r="P280" s="246">
        <f>O280*H280</f>
        <v>0</v>
      </c>
      <c r="Q280" s="246">
        <v>0</v>
      </c>
      <c r="R280" s="246">
        <f>Q280*H280</f>
        <v>0</v>
      </c>
      <c r="S280" s="246">
        <v>0</v>
      </c>
      <c r="T280" s="247">
        <f>S280*H280</f>
        <v>0</v>
      </c>
      <c r="AR280" s="24" t="s">
        <v>381</v>
      </c>
      <c r="AT280" s="24" t="s">
        <v>300</v>
      </c>
      <c r="AU280" s="24" t="s">
        <v>78</v>
      </c>
      <c r="AY280" s="24" t="s">
        <v>298</v>
      </c>
      <c r="BE280" s="248">
        <f>IF(N280="základní",J280,0)</f>
        <v>0</v>
      </c>
      <c r="BF280" s="248">
        <f>IF(N280="snížená",J280,0)</f>
        <v>0</v>
      </c>
      <c r="BG280" s="248">
        <f>IF(N280="zákl. přenesená",J280,0)</f>
        <v>0</v>
      </c>
      <c r="BH280" s="248">
        <f>IF(N280="sníž. přenesená",J280,0)</f>
        <v>0</v>
      </c>
      <c r="BI280" s="248">
        <f>IF(N280="nulová",J280,0)</f>
        <v>0</v>
      </c>
      <c r="BJ280" s="24" t="s">
        <v>16</v>
      </c>
      <c r="BK280" s="248">
        <f>ROUND(I280*H280,2)</f>
        <v>0</v>
      </c>
      <c r="BL280" s="24" t="s">
        <v>381</v>
      </c>
      <c r="BM280" s="24" t="s">
        <v>3509</v>
      </c>
    </row>
    <row r="281" s="1" customFormat="1" ht="16.5" customHeight="1">
      <c r="B281" s="46"/>
      <c r="C281" s="237" t="s">
        <v>3510</v>
      </c>
      <c r="D281" s="237" t="s">
        <v>300</v>
      </c>
      <c r="E281" s="238" t="s">
        <v>3511</v>
      </c>
      <c r="F281" s="239" t="s">
        <v>3512</v>
      </c>
      <c r="G281" s="240" t="s">
        <v>1954</v>
      </c>
      <c r="H281" s="241">
        <v>18.899999999999999</v>
      </c>
      <c r="I281" s="242"/>
      <c r="J281" s="243">
        <f>ROUND(I281*H281,2)</f>
        <v>0</v>
      </c>
      <c r="K281" s="239" t="s">
        <v>1656</v>
      </c>
      <c r="L281" s="72"/>
      <c r="M281" s="244" t="s">
        <v>21</v>
      </c>
      <c r="N281" s="245" t="s">
        <v>41</v>
      </c>
      <c r="O281" s="47"/>
      <c r="P281" s="246">
        <f>O281*H281</f>
        <v>0</v>
      </c>
      <c r="Q281" s="246">
        <v>4.0000000000000003E-05</v>
      </c>
      <c r="R281" s="246">
        <f>Q281*H281</f>
        <v>0.00075600000000000005</v>
      </c>
      <c r="S281" s="246">
        <v>0</v>
      </c>
      <c r="T281" s="247">
        <f>S281*H281</f>
        <v>0</v>
      </c>
      <c r="AR281" s="24" t="s">
        <v>381</v>
      </c>
      <c r="AT281" s="24" t="s">
        <v>300</v>
      </c>
      <c r="AU281" s="24" t="s">
        <v>78</v>
      </c>
      <c r="AY281" s="24" t="s">
        <v>298</v>
      </c>
      <c r="BE281" s="248">
        <f>IF(N281="základní",J281,0)</f>
        <v>0</v>
      </c>
      <c r="BF281" s="248">
        <f>IF(N281="snížená",J281,0)</f>
        <v>0</v>
      </c>
      <c r="BG281" s="248">
        <f>IF(N281="zákl. přenesená",J281,0)</f>
        <v>0</v>
      </c>
      <c r="BH281" s="248">
        <f>IF(N281="sníž. přenesená",J281,0)</f>
        <v>0</v>
      </c>
      <c r="BI281" s="248">
        <f>IF(N281="nulová",J281,0)</f>
        <v>0</v>
      </c>
      <c r="BJ281" s="24" t="s">
        <v>16</v>
      </c>
      <c r="BK281" s="248">
        <f>ROUND(I281*H281,2)</f>
        <v>0</v>
      </c>
      <c r="BL281" s="24" t="s">
        <v>381</v>
      </c>
      <c r="BM281" s="24" t="s">
        <v>3513</v>
      </c>
    </row>
    <row r="282" s="1" customFormat="1" ht="16.5" customHeight="1">
      <c r="B282" s="46"/>
      <c r="C282" s="237" t="s">
        <v>3514</v>
      </c>
      <c r="D282" s="237" t="s">
        <v>300</v>
      </c>
      <c r="E282" s="238" t="s">
        <v>3515</v>
      </c>
      <c r="F282" s="239" t="s">
        <v>3516</v>
      </c>
      <c r="G282" s="240" t="s">
        <v>1954</v>
      </c>
      <c r="H282" s="241">
        <v>18.899999999999999</v>
      </c>
      <c r="I282" s="242"/>
      <c r="J282" s="243">
        <f>ROUND(I282*H282,2)</f>
        <v>0</v>
      </c>
      <c r="K282" s="239" t="s">
        <v>1656</v>
      </c>
      <c r="L282" s="72"/>
      <c r="M282" s="244" t="s">
        <v>21</v>
      </c>
      <c r="N282" s="245" t="s">
        <v>41</v>
      </c>
      <c r="O282" s="47"/>
      <c r="P282" s="246">
        <f>O282*H282</f>
        <v>0</v>
      </c>
      <c r="Q282" s="246">
        <v>0.00032000000000000003</v>
      </c>
      <c r="R282" s="246">
        <f>Q282*H282</f>
        <v>0.0060480000000000004</v>
      </c>
      <c r="S282" s="246">
        <v>0</v>
      </c>
      <c r="T282" s="247">
        <f>S282*H282</f>
        <v>0</v>
      </c>
      <c r="AR282" s="24" t="s">
        <v>381</v>
      </c>
      <c r="AT282" s="24" t="s">
        <v>300</v>
      </c>
      <c r="AU282" s="24" t="s">
        <v>78</v>
      </c>
      <c r="AY282" s="24" t="s">
        <v>298</v>
      </c>
      <c r="BE282" s="248">
        <f>IF(N282="základní",J282,0)</f>
        <v>0</v>
      </c>
      <c r="BF282" s="248">
        <f>IF(N282="snížená",J282,0)</f>
        <v>0</v>
      </c>
      <c r="BG282" s="248">
        <f>IF(N282="zákl. přenesená",J282,0)</f>
        <v>0</v>
      </c>
      <c r="BH282" s="248">
        <f>IF(N282="sníž. přenesená",J282,0)</f>
        <v>0</v>
      </c>
      <c r="BI282" s="248">
        <f>IF(N282="nulová",J282,0)</f>
        <v>0</v>
      </c>
      <c r="BJ282" s="24" t="s">
        <v>16</v>
      </c>
      <c r="BK282" s="248">
        <f>ROUND(I282*H282,2)</f>
        <v>0</v>
      </c>
      <c r="BL282" s="24" t="s">
        <v>381</v>
      </c>
      <c r="BM282" s="24" t="s">
        <v>3517</v>
      </c>
    </row>
    <row r="283" s="1" customFormat="1" ht="25.5" customHeight="1">
      <c r="B283" s="46"/>
      <c r="C283" s="237" t="s">
        <v>3518</v>
      </c>
      <c r="D283" s="237" t="s">
        <v>300</v>
      </c>
      <c r="E283" s="238" t="s">
        <v>3519</v>
      </c>
      <c r="F283" s="239" t="s">
        <v>3520</v>
      </c>
      <c r="G283" s="240" t="s">
        <v>1954</v>
      </c>
      <c r="H283" s="241">
        <v>18.899999999999999</v>
      </c>
      <c r="I283" s="242"/>
      <c r="J283" s="243">
        <f>ROUND(I283*H283,2)</f>
        <v>0</v>
      </c>
      <c r="K283" s="239" t="s">
        <v>3521</v>
      </c>
      <c r="L283" s="72"/>
      <c r="M283" s="244" t="s">
        <v>21</v>
      </c>
      <c r="N283" s="245" t="s">
        <v>41</v>
      </c>
      <c r="O283" s="47"/>
      <c r="P283" s="246">
        <f>O283*H283</f>
        <v>0</v>
      </c>
      <c r="Q283" s="246">
        <v>0.020629999999999999</v>
      </c>
      <c r="R283" s="246">
        <f>Q283*H283</f>
        <v>0.38990699999999995</v>
      </c>
      <c r="S283" s="246">
        <v>0</v>
      </c>
      <c r="T283" s="247">
        <f>S283*H283</f>
        <v>0</v>
      </c>
      <c r="AR283" s="24" t="s">
        <v>381</v>
      </c>
      <c r="AT283" s="24" t="s">
        <v>300</v>
      </c>
      <c r="AU283" s="24" t="s">
        <v>78</v>
      </c>
      <c r="AY283" s="24" t="s">
        <v>298</v>
      </c>
      <c r="BE283" s="248">
        <f>IF(N283="základní",J283,0)</f>
        <v>0</v>
      </c>
      <c r="BF283" s="248">
        <f>IF(N283="snížená",J283,0)</f>
        <v>0</v>
      </c>
      <c r="BG283" s="248">
        <f>IF(N283="zákl. přenesená",J283,0)</f>
        <v>0</v>
      </c>
      <c r="BH283" s="248">
        <f>IF(N283="sníž. přenesená",J283,0)</f>
        <v>0</v>
      </c>
      <c r="BI283" s="248">
        <f>IF(N283="nulová",J283,0)</f>
        <v>0</v>
      </c>
      <c r="BJ283" s="24" t="s">
        <v>16</v>
      </c>
      <c r="BK283" s="248">
        <f>ROUND(I283*H283,2)</f>
        <v>0</v>
      </c>
      <c r="BL283" s="24" t="s">
        <v>381</v>
      </c>
      <c r="BM283" s="24" t="s">
        <v>3522</v>
      </c>
    </row>
    <row r="284" s="1" customFormat="1" ht="25.5" customHeight="1">
      <c r="B284" s="46"/>
      <c r="C284" s="237" t="s">
        <v>3523</v>
      </c>
      <c r="D284" s="237" t="s">
        <v>300</v>
      </c>
      <c r="E284" s="238" t="s">
        <v>3524</v>
      </c>
      <c r="F284" s="239" t="s">
        <v>3525</v>
      </c>
      <c r="G284" s="240" t="s">
        <v>318</v>
      </c>
      <c r="H284" s="241">
        <v>17.600000000000001</v>
      </c>
      <c r="I284" s="242"/>
      <c r="J284" s="243">
        <f>ROUND(I284*H284,2)</f>
        <v>0</v>
      </c>
      <c r="K284" s="239" t="s">
        <v>3521</v>
      </c>
      <c r="L284" s="72"/>
      <c r="M284" s="244" t="s">
        <v>21</v>
      </c>
      <c r="N284" s="245" t="s">
        <v>41</v>
      </c>
      <c r="O284" s="47"/>
      <c r="P284" s="246">
        <f>O284*H284</f>
        <v>0</v>
      </c>
      <c r="Q284" s="246">
        <v>0.0042100000000000002</v>
      </c>
      <c r="R284" s="246">
        <f>Q284*H284</f>
        <v>0.074096000000000009</v>
      </c>
      <c r="S284" s="246">
        <v>0</v>
      </c>
      <c r="T284" s="247">
        <f>S284*H284</f>
        <v>0</v>
      </c>
      <c r="AR284" s="24" t="s">
        <v>381</v>
      </c>
      <c r="AT284" s="24" t="s">
        <v>300</v>
      </c>
      <c r="AU284" s="24" t="s">
        <v>78</v>
      </c>
      <c r="AY284" s="24" t="s">
        <v>298</v>
      </c>
      <c r="BE284" s="248">
        <f>IF(N284="základní",J284,0)</f>
        <v>0</v>
      </c>
      <c r="BF284" s="248">
        <f>IF(N284="snížená",J284,0)</f>
        <v>0</v>
      </c>
      <c r="BG284" s="248">
        <f>IF(N284="zákl. přenesená",J284,0)</f>
        <v>0</v>
      </c>
      <c r="BH284" s="248">
        <f>IF(N284="sníž. přenesená",J284,0)</f>
        <v>0</v>
      </c>
      <c r="BI284" s="248">
        <f>IF(N284="nulová",J284,0)</f>
        <v>0</v>
      </c>
      <c r="BJ284" s="24" t="s">
        <v>16</v>
      </c>
      <c r="BK284" s="248">
        <f>ROUND(I284*H284,2)</f>
        <v>0</v>
      </c>
      <c r="BL284" s="24" t="s">
        <v>381</v>
      </c>
      <c r="BM284" s="24" t="s">
        <v>3526</v>
      </c>
    </row>
    <row r="285" s="1" customFormat="1" ht="38.25" customHeight="1">
      <c r="B285" s="46"/>
      <c r="C285" s="237" t="s">
        <v>3527</v>
      </c>
      <c r="D285" s="237" t="s">
        <v>300</v>
      </c>
      <c r="E285" s="238" t="s">
        <v>3528</v>
      </c>
      <c r="F285" s="239" t="s">
        <v>3529</v>
      </c>
      <c r="G285" s="240" t="s">
        <v>3327</v>
      </c>
      <c r="H285" s="318"/>
      <c r="I285" s="242"/>
      <c r="J285" s="243">
        <f>ROUND(I285*H285,2)</f>
        <v>0</v>
      </c>
      <c r="K285" s="239" t="s">
        <v>1656</v>
      </c>
      <c r="L285" s="72"/>
      <c r="M285" s="244" t="s">
        <v>21</v>
      </c>
      <c r="N285" s="245" t="s">
        <v>41</v>
      </c>
      <c r="O285" s="47"/>
      <c r="P285" s="246">
        <f>O285*H285</f>
        <v>0</v>
      </c>
      <c r="Q285" s="246">
        <v>0</v>
      </c>
      <c r="R285" s="246">
        <f>Q285*H285</f>
        <v>0</v>
      </c>
      <c r="S285" s="246">
        <v>0</v>
      </c>
      <c r="T285" s="247">
        <f>S285*H285</f>
        <v>0</v>
      </c>
      <c r="AR285" s="24" t="s">
        <v>381</v>
      </c>
      <c r="AT285" s="24" t="s">
        <v>300</v>
      </c>
      <c r="AU285" s="24" t="s">
        <v>78</v>
      </c>
      <c r="AY285" s="24" t="s">
        <v>298</v>
      </c>
      <c r="BE285" s="248">
        <f>IF(N285="základní",J285,0)</f>
        <v>0</v>
      </c>
      <c r="BF285" s="248">
        <f>IF(N285="snížená",J285,0)</f>
        <v>0</v>
      </c>
      <c r="BG285" s="248">
        <f>IF(N285="zákl. přenesená",J285,0)</f>
        <v>0</v>
      </c>
      <c r="BH285" s="248">
        <f>IF(N285="sníž. přenesená",J285,0)</f>
        <v>0</v>
      </c>
      <c r="BI285" s="248">
        <f>IF(N285="nulová",J285,0)</f>
        <v>0</v>
      </c>
      <c r="BJ285" s="24" t="s">
        <v>16</v>
      </c>
      <c r="BK285" s="248">
        <f>ROUND(I285*H285,2)</f>
        <v>0</v>
      </c>
      <c r="BL285" s="24" t="s">
        <v>381</v>
      </c>
      <c r="BM285" s="24" t="s">
        <v>3530</v>
      </c>
    </row>
    <row r="286" s="11" customFormat="1" ht="29.88" customHeight="1">
      <c r="B286" s="221"/>
      <c r="C286" s="222"/>
      <c r="D286" s="223" t="s">
        <v>69</v>
      </c>
      <c r="E286" s="235" t="s">
        <v>3531</v>
      </c>
      <c r="F286" s="235" t="s">
        <v>3532</v>
      </c>
      <c r="G286" s="222"/>
      <c r="H286" s="222"/>
      <c r="I286" s="225"/>
      <c r="J286" s="236">
        <f>BK286</f>
        <v>0</v>
      </c>
      <c r="K286" s="222"/>
      <c r="L286" s="227"/>
      <c r="M286" s="228"/>
      <c r="N286" s="229"/>
      <c r="O286" s="229"/>
      <c r="P286" s="230">
        <f>SUM(P287:P294)</f>
        <v>0</v>
      </c>
      <c r="Q286" s="229"/>
      <c r="R286" s="230">
        <f>SUM(R287:R294)</f>
        <v>1.3051390000000001</v>
      </c>
      <c r="S286" s="229"/>
      <c r="T286" s="231">
        <f>SUM(T287:T294)</f>
        <v>0</v>
      </c>
      <c r="AR286" s="232" t="s">
        <v>78</v>
      </c>
      <c r="AT286" s="233" t="s">
        <v>69</v>
      </c>
      <c r="AU286" s="233" t="s">
        <v>16</v>
      </c>
      <c r="AY286" s="232" t="s">
        <v>298</v>
      </c>
      <c r="BK286" s="234">
        <f>SUM(BK287:BK294)</f>
        <v>0</v>
      </c>
    </row>
    <row r="287" s="1" customFormat="1" ht="25.5" customHeight="1">
      <c r="B287" s="46"/>
      <c r="C287" s="237" t="s">
        <v>3533</v>
      </c>
      <c r="D287" s="237" t="s">
        <v>300</v>
      </c>
      <c r="E287" s="238" t="s">
        <v>3534</v>
      </c>
      <c r="F287" s="239" t="s">
        <v>3535</v>
      </c>
      <c r="G287" s="240" t="s">
        <v>318</v>
      </c>
      <c r="H287" s="241">
        <v>46</v>
      </c>
      <c r="I287" s="242"/>
      <c r="J287" s="243">
        <f>ROUND(I287*H287,2)</f>
        <v>0</v>
      </c>
      <c r="K287" s="239" t="s">
        <v>2332</v>
      </c>
      <c r="L287" s="72"/>
      <c r="M287" s="244" t="s">
        <v>21</v>
      </c>
      <c r="N287" s="245" t="s">
        <v>41</v>
      </c>
      <c r="O287" s="47"/>
      <c r="P287" s="246">
        <f>O287*H287</f>
        <v>0</v>
      </c>
      <c r="Q287" s="246">
        <v>9.0000000000000006E-05</v>
      </c>
      <c r="R287" s="246">
        <f>Q287*H287</f>
        <v>0.0041400000000000005</v>
      </c>
      <c r="S287" s="246">
        <v>0</v>
      </c>
      <c r="T287" s="247">
        <f>S287*H287</f>
        <v>0</v>
      </c>
      <c r="AR287" s="24" t="s">
        <v>381</v>
      </c>
      <c r="AT287" s="24" t="s">
        <v>300</v>
      </c>
      <c r="AU287" s="24" t="s">
        <v>78</v>
      </c>
      <c r="AY287" s="24" t="s">
        <v>298</v>
      </c>
      <c r="BE287" s="248">
        <f>IF(N287="základní",J287,0)</f>
        <v>0</v>
      </c>
      <c r="BF287" s="248">
        <f>IF(N287="snížená",J287,0)</f>
        <v>0</v>
      </c>
      <c r="BG287" s="248">
        <f>IF(N287="zákl. přenesená",J287,0)</f>
        <v>0</v>
      </c>
      <c r="BH287" s="248">
        <f>IF(N287="sníž. přenesená",J287,0)</f>
        <v>0</v>
      </c>
      <c r="BI287" s="248">
        <f>IF(N287="nulová",J287,0)</f>
        <v>0</v>
      </c>
      <c r="BJ287" s="24" t="s">
        <v>16</v>
      </c>
      <c r="BK287" s="248">
        <f>ROUND(I287*H287,2)</f>
        <v>0</v>
      </c>
      <c r="BL287" s="24" t="s">
        <v>381</v>
      </c>
      <c r="BM287" s="24" t="s">
        <v>3536</v>
      </c>
    </row>
    <row r="288" s="1" customFormat="1" ht="25.5" customHeight="1">
      <c r="B288" s="46"/>
      <c r="C288" s="237" t="s">
        <v>3537</v>
      </c>
      <c r="D288" s="237" t="s">
        <v>300</v>
      </c>
      <c r="E288" s="238" t="s">
        <v>3538</v>
      </c>
      <c r="F288" s="239" t="s">
        <v>3539</v>
      </c>
      <c r="G288" s="240" t="s">
        <v>1954</v>
      </c>
      <c r="H288" s="241">
        <v>79.700000000000003</v>
      </c>
      <c r="I288" s="242"/>
      <c r="J288" s="243">
        <f>ROUND(I288*H288,2)</f>
        <v>0</v>
      </c>
      <c r="K288" s="239" t="s">
        <v>1656</v>
      </c>
      <c r="L288" s="72"/>
      <c r="M288" s="244" t="s">
        <v>21</v>
      </c>
      <c r="N288" s="245" t="s">
        <v>41</v>
      </c>
      <c r="O288" s="47"/>
      <c r="P288" s="246">
        <f>O288*H288</f>
        <v>0</v>
      </c>
      <c r="Q288" s="246">
        <v>0.0030000000000000001</v>
      </c>
      <c r="R288" s="246">
        <f>Q288*H288</f>
        <v>0.23910000000000001</v>
      </c>
      <c r="S288" s="246">
        <v>0</v>
      </c>
      <c r="T288" s="247">
        <f>S288*H288</f>
        <v>0</v>
      </c>
      <c r="AR288" s="24" t="s">
        <v>381</v>
      </c>
      <c r="AT288" s="24" t="s">
        <v>300</v>
      </c>
      <c r="AU288" s="24" t="s">
        <v>78</v>
      </c>
      <c r="AY288" s="24" t="s">
        <v>298</v>
      </c>
      <c r="BE288" s="248">
        <f>IF(N288="základní",J288,0)</f>
        <v>0</v>
      </c>
      <c r="BF288" s="248">
        <f>IF(N288="snížená",J288,0)</f>
        <v>0</v>
      </c>
      <c r="BG288" s="248">
        <f>IF(N288="zákl. přenesená",J288,0)</f>
        <v>0</v>
      </c>
      <c r="BH288" s="248">
        <f>IF(N288="sníž. přenesená",J288,0)</f>
        <v>0</v>
      </c>
      <c r="BI288" s="248">
        <f>IF(N288="nulová",J288,0)</f>
        <v>0</v>
      </c>
      <c r="BJ288" s="24" t="s">
        <v>16</v>
      </c>
      <c r="BK288" s="248">
        <f>ROUND(I288*H288,2)</f>
        <v>0</v>
      </c>
      <c r="BL288" s="24" t="s">
        <v>381</v>
      </c>
      <c r="BM288" s="24" t="s">
        <v>3540</v>
      </c>
    </row>
    <row r="289" s="1" customFormat="1" ht="16.5" customHeight="1">
      <c r="B289" s="46"/>
      <c r="C289" s="284" t="s">
        <v>3541</v>
      </c>
      <c r="D289" s="284" t="s">
        <v>333</v>
      </c>
      <c r="E289" s="285" t="s">
        <v>3542</v>
      </c>
      <c r="F289" s="286" t="s">
        <v>3543</v>
      </c>
      <c r="G289" s="287" t="s">
        <v>1954</v>
      </c>
      <c r="H289" s="288">
        <v>87.969999999999999</v>
      </c>
      <c r="I289" s="289"/>
      <c r="J289" s="290">
        <f>ROUND(I289*H289,2)</f>
        <v>0</v>
      </c>
      <c r="K289" s="286" t="s">
        <v>21</v>
      </c>
      <c r="L289" s="291"/>
      <c r="M289" s="292" t="s">
        <v>21</v>
      </c>
      <c r="N289" s="293" t="s">
        <v>41</v>
      </c>
      <c r="O289" s="47"/>
      <c r="P289" s="246">
        <f>O289*H289</f>
        <v>0</v>
      </c>
      <c r="Q289" s="246">
        <v>0.0118</v>
      </c>
      <c r="R289" s="246">
        <f>Q289*H289</f>
        <v>1.038046</v>
      </c>
      <c r="S289" s="246">
        <v>0</v>
      </c>
      <c r="T289" s="247">
        <f>S289*H289</f>
        <v>0</v>
      </c>
      <c r="AR289" s="24" t="s">
        <v>507</v>
      </c>
      <c r="AT289" s="24" t="s">
        <v>333</v>
      </c>
      <c r="AU289" s="24" t="s">
        <v>78</v>
      </c>
      <c r="AY289" s="24" t="s">
        <v>298</v>
      </c>
      <c r="BE289" s="248">
        <f>IF(N289="základní",J289,0)</f>
        <v>0</v>
      </c>
      <c r="BF289" s="248">
        <f>IF(N289="snížená",J289,0)</f>
        <v>0</v>
      </c>
      <c r="BG289" s="248">
        <f>IF(N289="zákl. přenesená",J289,0)</f>
        <v>0</v>
      </c>
      <c r="BH289" s="248">
        <f>IF(N289="sníž. přenesená",J289,0)</f>
        <v>0</v>
      </c>
      <c r="BI289" s="248">
        <f>IF(N289="nulová",J289,0)</f>
        <v>0</v>
      </c>
      <c r="BJ289" s="24" t="s">
        <v>16</v>
      </c>
      <c r="BK289" s="248">
        <f>ROUND(I289*H289,2)</f>
        <v>0</v>
      </c>
      <c r="BL289" s="24" t="s">
        <v>381</v>
      </c>
      <c r="BM289" s="24" t="s">
        <v>3544</v>
      </c>
    </row>
    <row r="290" s="1" customFormat="1" ht="25.5" customHeight="1">
      <c r="B290" s="46"/>
      <c r="C290" s="237" t="s">
        <v>3545</v>
      </c>
      <c r="D290" s="237" t="s">
        <v>300</v>
      </c>
      <c r="E290" s="238" t="s">
        <v>3546</v>
      </c>
      <c r="F290" s="239" t="s">
        <v>3547</v>
      </c>
      <c r="G290" s="240" t="s">
        <v>1954</v>
      </c>
      <c r="H290" s="241">
        <v>1.5</v>
      </c>
      <c r="I290" s="242"/>
      <c r="J290" s="243">
        <f>ROUND(I290*H290,2)</f>
        <v>0</v>
      </c>
      <c r="K290" s="239" t="s">
        <v>2332</v>
      </c>
      <c r="L290" s="72"/>
      <c r="M290" s="244" t="s">
        <v>21</v>
      </c>
      <c r="N290" s="245" t="s">
        <v>41</v>
      </c>
      <c r="O290" s="47"/>
      <c r="P290" s="246">
        <f>O290*H290</f>
        <v>0</v>
      </c>
      <c r="Q290" s="246">
        <v>0</v>
      </c>
      <c r="R290" s="246">
        <f>Q290*H290</f>
        <v>0</v>
      </c>
      <c r="S290" s="246">
        <v>0</v>
      </c>
      <c r="T290" s="247">
        <f>S290*H290</f>
        <v>0</v>
      </c>
      <c r="AR290" s="24" t="s">
        <v>381</v>
      </c>
      <c r="AT290" s="24" t="s">
        <v>300</v>
      </c>
      <c r="AU290" s="24" t="s">
        <v>78</v>
      </c>
      <c r="AY290" s="24" t="s">
        <v>298</v>
      </c>
      <c r="BE290" s="248">
        <f>IF(N290="základní",J290,0)</f>
        <v>0</v>
      </c>
      <c r="BF290" s="248">
        <f>IF(N290="snížená",J290,0)</f>
        <v>0</v>
      </c>
      <c r="BG290" s="248">
        <f>IF(N290="zákl. přenesená",J290,0)</f>
        <v>0</v>
      </c>
      <c r="BH290" s="248">
        <f>IF(N290="sníž. přenesená",J290,0)</f>
        <v>0</v>
      </c>
      <c r="BI290" s="248">
        <f>IF(N290="nulová",J290,0)</f>
        <v>0</v>
      </c>
      <c r="BJ290" s="24" t="s">
        <v>16</v>
      </c>
      <c r="BK290" s="248">
        <f>ROUND(I290*H290,2)</f>
        <v>0</v>
      </c>
      <c r="BL290" s="24" t="s">
        <v>381</v>
      </c>
      <c r="BM290" s="24" t="s">
        <v>3548</v>
      </c>
    </row>
    <row r="291" s="1" customFormat="1" ht="25.5" customHeight="1">
      <c r="B291" s="46"/>
      <c r="C291" s="237" t="s">
        <v>3549</v>
      </c>
      <c r="D291" s="237" t="s">
        <v>300</v>
      </c>
      <c r="E291" s="238" t="s">
        <v>3550</v>
      </c>
      <c r="F291" s="239" t="s">
        <v>3551</v>
      </c>
      <c r="G291" s="240" t="s">
        <v>1954</v>
      </c>
      <c r="H291" s="241">
        <v>78.200000000000003</v>
      </c>
      <c r="I291" s="242"/>
      <c r="J291" s="243">
        <f>ROUND(I291*H291,2)</f>
        <v>0</v>
      </c>
      <c r="K291" s="239" t="s">
        <v>2332</v>
      </c>
      <c r="L291" s="72"/>
      <c r="M291" s="244" t="s">
        <v>21</v>
      </c>
      <c r="N291" s="245" t="s">
        <v>41</v>
      </c>
      <c r="O291" s="47"/>
      <c r="P291" s="246">
        <f>O291*H291</f>
        <v>0</v>
      </c>
      <c r="Q291" s="246">
        <v>0</v>
      </c>
      <c r="R291" s="246">
        <f>Q291*H291</f>
        <v>0</v>
      </c>
      <c r="S291" s="246">
        <v>0</v>
      </c>
      <c r="T291" s="247">
        <f>S291*H291</f>
        <v>0</v>
      </c>
      <c r="AR291" s="24" t="s">
        <v>381</v>
      </c>
      <c r="AT291" s="24" t="s">
        <v>300</v>
      </c>
      <c r="AU291" s="24" t="s">
        <v>78</v>
      </c>
      <c r="AY291" s="24" t="s">
        <v>298</v>
      </c>
      <c r="BE291" s="248">
        <f>IF(N291="základní",J291,0)</f>
        <v>0</v>
      </c>
      <c r="BF291" s="248">
        <f>IF(N291="snížená",J291,0)</f>
        <v>0</v>
      </c>
      <c r="BG291" s="248">
        <f>IF(N291="zákl. přenesená",J291,0)</f>
        <v>0</v>
      </c>
      <c r="BH291" s="248">
        <f>IF(N291="sníž. přenesená",J291,0)</f>
        <v>0</v>
      </c>
      <c r="BI291" s="248">
        <f>IF(N291="nulová",J291,0)</f>
        <v>0</v>
      </c>
      <c r="BJ291" s="24" t="s">
        <v>16</v>
      </c>
      <c r="BK291" s="248">
        <f>ROUND(I291*H291,2)</f>
        <v>0</v>
      </c>
      <c r="BL291" s="24" t="s">
        <v>381</v>
      </c>
      <c r="BM291" s="24" t="s">
        <v>3552</v>
      </c>
    </row>
    <row r="292" s="1" customFormat="1" ht="25.5" customHeight="1">
      <c r="B292" s="46"/>
      <c r="C292" s="237" t="s">
        <v>3553</v>
      </c>
      <c r="D292" s="237" t="s">
        <v>300</v>
      </c>
      <c r="E292" s="238" t="s">
        <v>3554</v>
      </c>
      <c r="F292" s="239" t="s">
        <v>3555</v>
      </c>
      <c r="G292" s="240" t="s">
        <v>318</v>
      </c>
      <c r="H292" s="241">
        <v>10.1</v>
      </c>
      <c r="I292" s="242"/>
      <c r="J292" s="243">
        <f>ROUND(I292*H292,2)</f>
        <v>0</v>
      </c>
      <c r="K292" s="239" t="s">
        <v>2332</v>
      </c>
      <c r="L292" s="72"/>
      <c r="M292" s="244" t="s">
        <v>21</v>
      </c>
      <c r="N292" s="245" t="s">
        <v>41</v>
      </c>
      <c r="O292" s="47"/>
      <c r="P292" s="246">
        <f>O292*H292</f>
        <v>0</v>
      </c>
      <c r="Q292" s="246">
        <v>0.00031</v>
      </c>
      <c r="R292" s="246">
        <f>Q292*H292</f>
        <v>0.0031310000000000001</v>
      </c>
      <c r="S292" s="246">
        <v>0</v>
      </c>
      <c r="T292" s="247">
        <f>S292*H292</f>
        <v>0</v>
      </c>
      <c r="AR292" s="24" t="s">
        <v>381</v>
      </c>
      <c r="AT292" s="24" t="s">
        <v>300</v>
      </c>
      <c r="AU292" s="24" t="s">
        <v>78</v>
      </c>
      <c r="AY292" s="24" t="s">
        <v>298</v>
      </c>
      <c r="BE292" s="248">
        <f>IF(N292="základní",J292,0)</f>
        <v>0</v>
      </c>
      <c r="BF292" s="248">
        <f>IF(N292="snížená",J292,0)</f>
        <v>0</v>
      </c>
      <c r="BG292" s="248">
        <f>IF(N292="zákl. přenesená",J292,0)</f>
        <v>0</v>
      </c>
      <c r="BH292" s="248">
        <f>IF(N292="sníž. přenesená",J292,0)</f>
        <v>0</v>
      </c>
      <c r="BI292" s="248">
        <f>IF(N292="nulová",J292,0)</f>
        <v>0</v>
      </c>
      <c r="BJ292" s="24" t="s">
        <v>16</v>
      </c>
      <c r="BK292" s="248">
        <f>ROUND(I292*H292,2)</f>
        <v>0</v>
      </c>
      <c r="BL292" s="24" t="s">
        <v>381</v>
      </c>
      <c r="BM292" s="24" t="s">
        <v>3556</v>
      </c>
    </row>
    <row r="293" s="1" customFormat="1" ht="25.5" customHeight="1">
      <c r="B293" s="46"/>
      <c r="C293" s="237" t="s">
        <v>3557</v>
      </c>
      <c r="D293" s="237" t="s">
        <v>300</v>
      </c>
      <c r="E293" s="238" t="s">
        <v>3558</v>
      </c>
      <c r="F293" s="239" t="s">
        <v>3559</v>
      </c>
      <c r="G293" s="240" t="s">
        <v>318</v>
      </c>
      <c r="H293" s="241">
        <v>79.700000000000003</v>
      </c>
      <c r="I293" s="242"/>
      <c r="J293" s="243">
        <f>ROUND(I293*H293,2)</f>
        <v>0</v>
      </c>
      <c r="K293" s="239" t="s">
        <v>2332</v>
      </c>
      <c r="L293" s="72"/>
      <c r="M293" s="244" t="s">
        <v>21</v>
      </c>
      <c r="N293" s="245" t="s">
        <v>41</v>
      </c>
      <c r="O293" s="47"/>
      <c r="P293" s="246">
        <f>O293*H293</f>
        <v>0</v>
      </c>
      <c r="Q293" s="246">
        <v>0.00025999999999999998</v>
      </c>
      <c r="R293" s="246">
        <f>Q293*H293</f>
        <v>0.020721999999999997</v>
      </c>
      <c r="S293" s="246">
        <v>0</v>
      </c>
      <c r="T293" s="247">
        <f>S293*H293</f>
        <v>0</v>
      </c>
      <c r="AR293" s="24" t="s">
        <v>381</v>
      </c>
      <c r="AT293" s="24" t="s">
        <v>300</v>
      </c>
      <c r="AU293" s="24" t="s">
        <v>78</v>
      </c>
      <c r="AY293" s="24" t="s">
        <v>298</v>
      </c>
      <c r="BE293" s="248">
        <f>IF(N293="základní",J293,0)</f>
        <v>0</v>
      </c>
      <c r="BF293" s="248">
        <f>IF(N293="snížená",J293,0)</f>
        <v>0</v>
      </c>
      <c r="BG293" s="248">
        <f>IF(N293="zákl. přenesená",J293,0)</f>
        <v>0</v>
      </c>
      <c r="BH293" s="248">
        <f>IF(N293="sníž. přenesená",J293,0)</f>
        <v>0</v>
      </c>
      <c r="BI293" s="248">
        <f>IF(N293="nulová",J293,0)</f>
        <v>0</v>
      </c>
      <c r="BJ293" s="24" t="s">
        <v>16</v>
      </c>
      <c r="BK293" s="248">
        <f>ROUND(I293*H293,2)</f>
        <v>0</v>
      </c>
      <c r="BL293" s="24" t="s">
        <v>381</v>
      </c>
      <c r="BM293" s="24" t="s">
        <v>3560</v>
      </c>
    </row>
    <row r="294" s="1" customFormat="1" ht="38.25" customHeight="1">
      <c r="B294" s="46"/>
      <c r="C294" s="237" t="s">
        <v>3561</v>
      </c>
      <c r="D294" s="237" t="s">
        <v>300</v>
      </c>
      <c r="E294" s="238" t="s">
        <v>3562</v>
      </c>
      <c r="F294" s="239" t="s">
        <v>3563</v>
      </c>
      <c r="G294" s="240" t="s">
        <v>3327</v>
      </c>
      <c r="H294" s="318"/>
      <c r="I294" s="242"/>
      <c r="J294" s="243">
        <f>ROUND(I294*H294,2)</f>
        <v>0</v>
      </c>
      <c r="K294" s="239" t="s">
        <v>2332</v>
      </c>
      <c r="L294" s="72"/>
      <c r="M294" s="244" t="s">
        <v>21</v>
      </c>
      <c r="N294" s="245" t="s">
        <v>41</v>
      </c>
      <c r="O294" s="47"/>
      <c r="P294" s="246">
        <f>O294*H294</f>
        <v>0</v>
      </c>
      <c r="Q294" s="246">
        <v>0</v>
      </c>
      <c r="R294" s="246">
        <f>Q294*H294</f>
        <v>0</v>
      </c>
      <c r="S294" s="246">
        <v>0</v>
      </c>
      <c r="T294" s="247">
        <f>S294*H294</f>
        <v>0</v>
      </c>
      <c r="AR294" s="24" t="s">
        <v>381</v>
      </c>
      <c r="AT294" s="24" t="s">
        <v>300</v>
      </c>
      <c r="AU294" s="24" t="s">
        <v>78</v>
      </c>
      <c r="AY294" s="24" t="s">
        <v>298</v>
      </c>
      <c r="BE294" s="248">
        <f>IF(N294="základní",J294,0)</f>
        <v>0</v>
      </c>
      <c r="BF294" s="248">
        <f>IF(N294="snížená",J294,0)</f>
        <v>0</v>
      </c>
      <c r="BG294" s="248">
        <f>IF(N294="zákl. přenesená",J294,0)</f>
        <v>0</v>
      </c>
      <c r="BH294" s="248">
        <f>IF(N294="sníž. přenesená",J294,0)</f>
        <v>0</v>
      </c>
      <c r="BI294" s="248">
        <f>IF(N294="nulová",J294,0)</f>
        <v>0</v>
      </c>
      <c r="BJ294" s="24" t="s">
        <v>16</v>
      </c>
      <c r="BK294" s="248">
        <f>ROUND(I294*H294,2)</f>
        <v>0</v>
      </c>
      <c r="BL294" s="24" t="s">
        <v>381</v>
      </c>
      <c r="BM294" s="24" t="s">
        <v>3564</v>
      </c>
    </row>
    <row r="295" s="11" customFormat="1" ht="29.88" customHeight="1">
      <c r="B295" s="221"/>
      <c r="C295" s="222"/>
      <c r="D295" s="223" t="s">
        <v>69</v>
      </c>
      <c r="E295" s="235" t="s">
        <v>3565</v>
      </c>
      <c r="F295" s="235" t="s">
        <v>3566</v>
      </c>
      <c r="G295" s="222"/>
      <c r="H295" s="222"/>
      <c r="I295" s="225"/>
      <c r="J295" s="236">
        <f>BK295</f>
        <v>0</v>
      </c>
      <c r="K295" s="222"/>
      <c r="L295" s="227"/>
      <c r="M295" s="228"/>
      <c r="N295" s="229"/>
      <c r="O295" s="229"/>
      <c r="P295" s="230">
        <f>P296</f>
        <v>0</v>
      </c>
      <c r="Q295" s="229"/>
      <c r="R295" s="230">
        <f>R296</f>
        <v>0</v>
      </c>
      <c r="S295" s="229"/>
      <c r="T295" s="231">
        <f>T296</f>
        <v>0</v>
      </c>
      <c r="AR295" s="232" t="s">
        <v>78</v>
      </c>
      <c r="AT295" s="233" t="s">
        <v>69</v>
      </c>
      <c r="AU295" s="233" t="s">
        <v>16</v>
      </c>
      <c r="AY295" s="232" t="s">
        <v>298</v>
      </c>
      <c r="BK295" s="234">
        <f>BK296</f>
        <v>0</v>
      </c>
    </row>
    <row r="296" s="1" customFormat="1" ht="16.5" customHeight="1">
      <c r="B296" s="46"/>
      <c r="C296" s="237" t="s">
        <v>3567</v>
      </c>
      <c r="D296" s="237" t="s">
        <v>300</v>
      </c>
      <c r="E296" s="238" t="s">
        <v>3568</v>
      </c>
      <c r="F296" s="239" t="s">
        <v>3569</v>
      </c>
      <c r="G296" s="240" t="s">
        <v>1954</v>
      </c>
      <c r="H296" s="241">
        <v>56.588000000000001</v>
      </c>
      <c r="I296" s="242"/>
      <c r="J296" s="243">
        <f>ROUND(I296*H296,2)</f>
        <v>0</v>
      </c>
      <c r="K296" s="239" t="s">
        <v>21</v>
      </c>
      <c r="L296" s="72"/>
      <c r="M296" s="244" t="s">
        <v>21</v>
      </c>
      <c r="N296" s="245" t="s">
        <v>41</v>
      </c>
      <c r="O296" s="47"/>
      <c r="P296" s="246">
        <f>O296*H296</f>
        <v>0</v>
      </c>
      <c r="Q296" s="246">
        <v>0</v>
      </c>
      <c r="R296" s="246">
        <f>Q296*H296</f>
        <v>0</v>
      </c>
      <c r="S296" s="246">
        <v>0</v>
      </c>
      <c r="T296" s="247">
        <f>S296*H296</f>
        <v>0</v>
      </c>
      <c r="AR296" s="24" t="s">
        <v>381</v>
      </c>
      <c r="AT296" s="24" t="s">
        <v>300</v>
      </c>
      <c r="AU296" s="24" t="s">
        <v>78</v>
      </c>
      <c r="AY296" s="24" t="s">
        <v>298</v>
      </c>
      <c r="BE296" s="248">
        <f>IF(N296="základní",J296,0)</f>
        <v>0</v>
      </c>
      <c r="BF296" s="248">
        <f>IF(N296="snížená",J296,0)</f>
        <v>0</v>
      </c>
      <c r="BG296" s="248">
        <f>IF(N296="zákl. přenesená",J296,0)</f>
        <v>0</v>
      </c>
      <c r="BH296" s="248">
        <f>IF(N296="sníž. přenesená",J296,0)</f>
        <v>0</v>
      </c>
      <c r="BI296" s="248">
        <f>IF(N296="nulová",J296,0)</f>
        <v>0</v>
      </c>
      <c r="BJ296" s="24" t="s">
        <v>16</v>
      </c>
      <c r="BK296" s="248">
        <f>ROUND(I296*H296,2)</f>
        <v>0</v>
      </c>
      <c r="BL296" s="24" t="s">
        <v>381</v>
      </c>
      <c r="BM296" s="24" t="s">
        <v>3570</v>
      </c>
    </row>
    <row r="297" s="11" customFormat="1" ht="29.88" customHeight="1">
      <c r="B297" s="221"/>
      <c r="C297" s="222"/>
      <c r="D297" s="223" t="s">
        <v>69</v>
      </c>
      <c r="E297" s="235" t="s">
        <v>3571</v>
      </c>
      <c r="F297" s="235" t="s">
        <v>3572</v>
      </c>
      <c r="G297" s="222"/>
      <c r="H297" s="222"/>
      <c r="I297" s="225"/>
      <c r="J297" s="236">
        <f>BK297</f>
        <v>0</v>
      </c>
      <c r="K297" s="222"/>
      <c r="L297" s="227"/>
      <c r="M297" s="228"/>
      <c r="N297" s="229"/>
      <c r="O297" s="229"/>
      <c r="P297" s="230">
        <f>SUM(P298:P301)</f>
        <v>0</v>
      </c>
      <c r="Q297" s="229"/>
      <c r="R297" s="230">
        <f>SUM(R298:R301)</f>
        <v>0.32837399</v>
      </c>
      <c r="S297" s="229"/>
      <c r="T297" s="231">
        <f>SUM(T298:T301)</f>
        <v>0</v>
      </c>
      <c r="AR297" s="232" t="s">
        <v>78</v>
      </c>
      <c r="AT297" s="233" t="s">
        <v>69</v>
      </c>
      <c r="AU297" s="233" t="s">
        <v>16</v>
      </c>
      <c r="AY297" s="232" t="s">
        <v>298</v>
      </c>
      <c r="BK297" s="234">
        <f>SUM(BK298:BK301)</f>
        <v>0</v>
      </c>
    </row>
    <row r="298" s="1" customFormat="1" ht="38.25" customHeight="1">
      <c r="B298" s="46"/>
      <c r="C298" s="237" t="s">
        <v>3573</v>
      </c>
      <c r="D298" s="237" t="s">
        <v>300</v>
      </c>
      <c r="E298" s="238" t="s">
        <v>3574</v>
      </c>
      <c r="F298" s="239" t="s">
        <v>3575</v>
      </c>
      <c r="G298" s="240" t="s">
        <v>1954</v>
      </c>
      <c r="H298" s="241">
        <v>60</v>
      </c>
      <c r="I298" s="242"/>
      <c r="J298" s="243">
        <f>ROUND(I298*H298,2)</f>
        <v>0</v>
      </c>
      <c r="K298" s="239" t="s">
        <v>1656</v>
      </c>
      <c r="L298" s="72"/>
      <c r="M298" s="244" t="s">
        <v>21</v>
      </c>
      <c r="N298" s="245" t="s">
        <v>41</v>
      </c>
      <c r="O298" s="47"/>
      <c r="P298" s="246">
        <f>O298*H298</f>
        <v>0</v>
      </c>
      <c r="Q298" s="246">
        <v>0</v>
      </c>
      <c r="R298" s="246">
        <f>Q298*H298</f>
        <v>0</v>
      </c>
      <c r="S298" s="246">
        <v>0</v>
      </c>
      <c r="T298" s="247">
        <f>S298*H298</f>
        <v>0</v>
      </c>
      <c r="AR298" s="24" t="s">
        <v>381</v>
      </c>
      <c r="AT298" s="24" t="s">
        <v>300</v>
      </c>
      <c r="AU298" s="24" t="s">
        <v>78</v>
      </c>
      <c r="AY298" s="24" t="s">
        <v>298</v>
      </c>
      <c r="BE298" s="248">
        <f>IF(N298="základní",J298,0)</f>
        <v>0</v>
      </c>
      <c r="BF298" s="248">
        <f>IF(N298="snížená",J298,0)</f>
        <v>0</v>
      </c>
      <c r="BG298" s="248">
        <f>IF(N298="zákl. přenesená",J298,0)</f>
        <v>0</v>
      </c>
      <c r="BH298" s="248">
        <f>IF(N298="sníž. přenesená",J298,0)</f>
        <v>0</v>
      </c>
      <c r="BI298" s="248">
        <f>IF(N298="nulová",J298,0)</f>
        <v>0</v>
      </c>
      <c r="BJ298" s="24" t="s">
        <v>16</v>
      </c>
      <c r="BK298" s="248">
        <f>ROUND(I298*H298,2)</f>
        <v>0</v>
      </c>
      <c r="BL298" s="24" t="s">
        <v>381</v>
      </c>
      <c r="BM298" s="24" t="s">
        <v>3576</v>
      </c>
    </row>
    <row r="299" s="1" customFormat="1" ht="16.5" customHeight="1">
      <c r="B299" s="46"/>
      <c r="C299" s="284" t="s">
        <v>3577</v>
      </c>
      <c r="D299" s="284" t="s">
        <v>333</v>
      </c>
      <c r="E299" s="285" t="s">
        <v>3578</v>
      </c>
      <c r="F299" s="286" t="s">
        <v>3579</v>
      </c>
      <c r="G299" s="287" t="s">
        <v>1954</v>
      </c>
      <c r="H299" s="288">
        <v>66</v>
      </c>
      <c r="I299" s="289"/>
      <c r="J299" s="290">
        <f>ROUND(I299*H299,2)</f>
        <v>0</v>
      </c>
      <c r="K299" s="286" t="s">
        <v>1656</v>
      </c>
      <c r="L299" s="291"/>
      <c r="M299" s="292" t="s">
        <v>21</v>
      </c>
      <c r="N299" s="293" t="s">
        <v>41</v>
      </c>
      <c r="O299" s="47"/>
      <c r="P299" s="246">
        <f>O299*H299</f>
        <v>0</v>
      </c>
      <c r="Q299" s="246">
        <v>0</v>
      </c>
      <c r="R299" s="246">
        <f>Q299*H299</f>
        <v>0</v>
      </c>
      <c r="S299" s="246">
        <v>0</v>
      </c>
      <c r="T299" s="247">
        <f>S299*H299</f>
        <v>0</v>
      </c>
      <c r="AR299" s="24" t="s">
        <v>507</v>
      </c>
      <c r="AT299" s="24" t="s">
        <v>333</v>
      </c>
      <c r="AU299" s="24" t="s">
        <v>78</v>
      </c>
      <c r="AY299" s="24" t="s">
        <v>298</v>
      </c>
      <c r="BE299" s="248">
        <f>IF(N299="základní",J299,0)</f>
        <v>0</v>
      </c>
      <c r="BF299" s="248">
        <f>IF(N299="snížená",J299,0)</f>
        <v>0</v>
      </c>
      <c r="BG299" s="248">
        <f>IF(N299="zákl. přenesená",J299,0)</f>
        <v>0</v>
      </c>
      <c r="BH299" s="248">
        <f>IF(N299="sníž. přenesená",J299,0)</f>
        <v>0</v>
      </c>
      <c r="BI299" s="248">
        <f>IF(N299="nulová",J299,0)</f>
        <v>0</v>
      </c>
      <c r="BJ299" s="24" t="s">
        <v>16</v>
      </c>
      <c r="BK299" s="248">
        <f>ROUND(I299*H299,2)</f>
        <v>0</v>
      </c>
      <c r="BL299" s="24" t="s">
        <v>381</v>
      </c>
      <c r="BM299" s="24" t="s">
        <v>3580</v>
      </c>
    </row>
    <row r="300" s="1" customFormat="1" ht="25.5" customHeight="1">
      <c r="B300" s="46"/>
      <c r="C300" s="237" t="s">
        <v>3581</v>
      </c>
      <c r="D300" s="237" t="s">
        <v>300</v>
      </c>
      <c r="E300" s="238" t="s">
        <v>3582</v>
      </c>
      <c r="F300" s="239" t="s">
        <v>3583</v>
      </c>
      <c r="G300" s="240" t="s">
        <v>1954</v>
      </c>
      <c r="H300" s="241">
        <v>670.15099999999995</v>
      </c>
      <c r="I300" s="242"/>
      <c r="J300" s="243">
        <f>ROUND(I300*H300,2)</f>
        <v>0</v>
      </c>
      <c r="K300" s="239" t="s">
        <v>2332</v>
      </c>
      <c r="L300" s="72"/>
      <c r="M300" s="244" t="s">
        <v>21</v>
      </c>
      <c r="N300" s="245" t="s">
        <v>41</v>
      </c>
      <c r="O300" s="47"/>
      <c r="P300" s="246">
        <f>O300*H300</f>
        <v>0</v>
      </c>
      <c r="Q300" s="246">
        <v>0.00020000000000000001</v>
      </c>
      <c r="R300" s="246">
        <f>Q300*H300</f>
        <v>0.13403019999999999</v>
      </c>
      <c r="S300" s="246">
        <v>0</v>
      </c>
      <c r="T300" s="247">
        <f>S300*H300</f>
        <v>0</v>
      </c>
      <c r="AR300" s="24" t="s">
        <v>381</v>
      </c>
      <c r="AT300" s="24" t="s">
        <v>300</v>
      </c>
      <c r="AU300" s="24" t="s">
        <v>78</v>
      </c>
      <c r="AY300" s="24" t="s">
        <v>298</v>
      </c>
      <c r="BE300" s="248">
        <f>IF(N300="základní",J300,0)</f>
        <v>0</v>
      </c>
      <c r="BF300" s="248">
        <f>IF(N300="snížená",J300,0)</f>
        <v>0</v>
      </c>
      <c r="BG300" s="248">
        <f>IF(N300="zákl. přenesená",J300,0)</f>
        <v>0</v>
      </c>
      <c r="BH300" s="248">
        <f>IF(N300="sníž. přenesená",J300,0)</f>
        <v>0</v>
      </c>
      <c r="BI300" s="248">
        <f>IF(N300="nulová",J300,0)</f>
        <v>0</v>
      </c>
      <c r="BJ300" s="24" t="s">
        <v>16</v>
      </c>
      <c r="BK300" s="248">
        <f>ROUND(I300*H300,2)</f>
        <v>0</v>
      </c>
      <c r="BL300" s="24" t="s">
        <v>381</v>
      </c>
      <c r="BM300" s="24" t="s">
        <v>3584</v>
      </c>
    </row>
    <row r="301" s="1" customFormat="1" ht="25.5" customHeight="1">
      <c r="B301" s="46"/>
      <c r="C301" s="237" t="s">
        <v>3585</v>
      </c>
      <c r="D301" s="237" t="s">
        <v>300</v>
      </c>
      <c r="E301" s="238" t="s">
        <v>3586</v>
      </c>
      <c r="F301" s="239" t="s">
        <v>3587</v>
      </c>
      <c r="G301" s="240" t="s">
        <v>1954</v>
      </c>
      <c r="H301" s="241">
        <v>670.15099999999995</v>
      </c>
      <c r="I301" s="242"/>
      <c r="J301" s="243">
        <f>ROUND(I301*H301,2)</f>
        <v>0</v>
      </c>
      <c r="K301" s="239" t="s">
        <v>2332</v>
      </c>
      <c r="L301" s="72"/>
      <c r="M301" s="244" t="s">
        <v>21</v>
      </c>
      <c r="N301" s="245" t="s">
        <v>41</v>
      </c>
      <c r="O301" s="47"/>
      <c r="P301" s="246">
        <f>O301*H301</f>
        <v>0</v>
      </c>
      <c r="Q301" s="246">
        <v>0.00029</v>
      </c>
      <c r="R301" s="246">
        <f>Q301*H301</f>
        <v>0.19434378999999999</v>
      </c>
      <c r="S301" s="246">
        <v>0</v>
      </c>
      <c r="T301" s="247">
        <f>S301*H301</f>
        <v>0</v>
      </c>
      <c r="AR301" s="24" t="s">
        <v>381</v>
      </c>
      <c r="AT301" s="24" t="s">
        <v>300</v>
      </c>
      <c r="AU301" s="24" t="s">
        <v>78</v>
      </c>
      <c r="AY301" s="24" t="s">
        <v>298</v>
      </c>
      <c r="BE301" s="248">
        <f>IF(N301="základní",J301,0)</f>
        <v>0</v>
      </c>
      <c r="BF301" s="248">
        <f>IF(N301="snížená",J301,0)</f>
        <v>0</v>
      </c>
      <c r="BG301" s="248">
        <f>IF(N301="zákl. přenesená",J301,0)</f>
        <v>0</v>
      </c>
      <c r="BH301" s="248">
        <f>IF(N301="sníž. přenesená",J301,0)</f>
        <v>0</v>
      </c>
      <c r="BI301" s="248">
        <f>IF(N301="nulová",J301,0)</f>
        <v>0</v>
      </c>
      <c r="BJ301" s="24" t="s">
        <v>16</v>
      </c>
      <c r="BK301" s="248">
        <f>ROUND(I301*H301,2)</f>
        <v>0</v>
      </c>
      <c r="BL301" s="24" t="s">
        <v>381</v>
      </c>
      <c r="BM301" s="24" t="s">
        <v>3588</v>
      </c>
    </row>
    <row r="302" s="11" customFormat="1" ht="29.88" customHeight="1">
      <c r="B302" s="221"/>
      <c r="C302" s="222"/>
      <c r="D302" s="223" t="s">
        <v>69</v>
      </c>
      <c r="E302" s="235" t="s">
        <v>3589</v>
      </c>
      <c r="F302" s="235" t="s">
        <v>3590</v>
      </c>
      <c r="G302" s="222"/>
      <c r="H302" s="222"/>
      <c r="I302" s="225"/>
      <c r="J302" s="236">
        <f>BK302</f>
        <v>0</v>
      </c>
      <c r="K302" s="222"/>
      <c r="L302" s="227"/>
      <c r="M302" s="228"/>
      <c r="N302" s="229"/>
      <c r="O302" s="229"/>
      <c r="P302" s="230">
        <f>SUM(P303:P304)</f>
        <v>0</v>
      </c>
      <c r="Q302" s="229"/>
      <c r="R302" s="230">
        <f>SUM(R303:R304)</f>
        <v>0.0039199999999999999</v>
      </c>
      <c r="S302" s="229"/>
      <c r="T302" s="231">
        <f>SUM(T303:T304)</f>
        <v>0</v>
      </c>
      <c r="AR302" s="232" t="s">
        <v>78</v>
      </c>
      <c r="AT302" s="233" t="s">
        <v>69</v>
      </c>
      <c r="AU302" s="233" t="s">
        <v>16</v>
      </c>
      <c r="AY302" s="232" t="s">
        <v>298</v>
      </c>
      <c r="BK302" s="234">
        <f>SUM(BK303:BK304)</f>
        <v>0</v>
      </c>
    </row>
    <row r="303" s="1" customFormat="1" ht="16.5" customHeight="1">
      <c r="B303" s="46"/>
      <c r="C303" s="237" t="s">
        <v>3591</v>
      </c>
      <c r="D303" s="237" t="s">
        <v>300</v>
      </c>
      <c r="E303" s="238" t="s">
        <v>3592</v>
      </c>
      <c r="F303" s="239" t="s">
        <v>3593</v>
      </c>
      <c r="G303" s="240" t="s">
        <v>341</v>
      </c>
      <c r="H303" s="241">
        <v>2</v>
      </c>
      <c r="I303" s="242"/>
      <c r="J303" s="243">
        <f>ROUND(I303*H303,2)</f>
        <v>0</v>
      </c>
      <c r="K303" s="239" t="s">
        <v>21</v>
      </c>
      <c r="L303" s="72"/>
      <c r="M303" s="244" t="s">
        <v>21</v>
      </c>
      <c r="N303" s="245" t="s">
        <v>41</v>
      </c>
      <c r="O303" s="47"/>
      <c r="P303" s="246">
        <f>O303*H303</f>
        <v>0</v>
      </c>
      <c r="Q303" s="246">
        <v>0</v>
      </c>
      <c r="R303" s="246">
        <f>Q303*H303</f>
        <v>0</v>
      </c>
      <c r="S303" s="246">
        <v>0</v>
      </c>
      <c r="T303" s="247">
        <f>S303*H303</f>
        <v>0</v>
      </c>
      <c r="AR303" s="24" t="s">
        <v>381</v>
      </c>
      <c r="AT303" s="24" t="s">
        <v>300</v>
      </c>
      <c r="AU303" s="24" t="s">
        <v>78</v>
      </c>
      <c r="AY303" s="24" t="s">
        <v>298</v>
      </c>
      <c r="BE303" s="248">
        <f>IF(N303="základní",J303,0)</f>
        <v>0</v>
      </c>
      <c r="BF303" s="248">
        <f>IF(N303="snížená",J303,0)</f>
        <v>0</v>
      </c>
      <c r="BG303" s="248">
        <f>IF(N303="zákl. přenesená",J303,0)</f>
        <v>0</v>
      </c>
      <c r="BH303" s="248">
        <f>IF(N303="sníž. přenesená",J303,0)</f>
        <v>0</v>
      </c>
      <c r="BI303" s="248">
        <f>IF(N303="nulová",J303,0)</f>
        <v>0</v>
      </c>
      <c r="BJ303" s="24" t="s">
        <v>16</v>
      </c>
      <c r="BK303" s="248">
        <f>ROUND(I303*H303,2)</f>
        <v>0</v>
      </c>
      <c r="BL303" s="24" t="s">
        <v>381</v>
      </c>
      <c r="BM303" s="24" t="s">
        <v>3594</v>
      </c>
    </row>
    <row r="304" s="1" customFormat="1" ht="16.5" customHeight="1">
      <c r="B304" s="46"/>
      <c r="C304" s="284" t="s">
        <v>3595</v>
      </c>
      <c r="D304" s="284" t="s">
        <v>333</v>
      </c>
      <c r="E304" s="285" t="s">
        <v>3596</v>
      </c>
      <c r="F304" s="286" t="s">
        <v>3597</v>
      </c>
      <c r="G304" s="287" t="s">
        <v>341</v>
      </c>
      <c r="H304" s="288">
        <v>2</v>
      </c>
      <c r="I304" s="289"/>
      <c r="J304" s="290">
        <f>ROUND(I304*H304,2)</f>
        <v>0</v>
      </c>
      <c r="K304" s="286" t="s">
        <v>21</v>
      </c>
      <c r="L304" s="291"/>
      <c r="M304" s="292" t="s">
        <v>21</v>
      </c>
      <c r="N304" s="293" t="s">
        <v>41</v>
      </c>
      <c r="O304" s="47"/>
      <c r="P304" s="246">
        <f>O304*H304</f>
        <v>0</v>
      </c>
      <c r="Q304" s="246">
        <v>0.0019599999999999999</v>
      </c>
      <c r="R304" s="246">
        <f>Q304*H304</f>
        <v>0.0039199999999999999</v>
      </c>
      <c r="S304" s="246">
        <v>0</v>
      </c>
      <c r="T304" s="247">
        <f>S304*H304</f>
        <v>0</v>
      </c>
      <c r="AR304" s="24" t="s">
        <v>507</v>
      </c>
      <c r="AT304" s="24" t="s">
        <v>333</v>
      </c>
      <c r="AU304" s="24" t="s">
        <v>78</v>
      </c>
      <c r="AY304" s="24" t="s">
        <v>298</v>
      </c>
      <c r="BE304" s="248">
        <f>IF(N304="základní",J304,0)</f>
        <v>0</v>
      </c>
      <c r="BF304" s="248">
        <f>IF(N304="snížená",J304,0)</f>
        <v>0</v>
      </c>
      <c r="BG304" s="248">
        <f>IF(N304="zákl. přenesená",J304,0)</f>
        <v>0</v>
      </c>
      <c r="BH304" s="248">
        <f>IF(N304="sníž. přenesená",J304,0)</f>
        <v>0</v>
      </c>
      <c r="BI304" s="248">
        <f>IF(N304="nulová",J304,0)</f>
        <v>0</v>
      </c>
      <c r="BJ304" s="24" t="s">
        <v>16</v>
      </c>
      <c r="BK304" s="248">
        <f>ROUND(I304*H304,2)</f>
        <v>0</v>
      </c>
      <c r="BL304" s="24" t="s">
        <v>381</v>
      </c>
      <c r="BM304" s="24" t="s">
        <v>3598</v>
      </c>
    </row>
    <row r="305" s="11" customFormat="1" ht="29.88" customHeight="1">
      <c r="B305" s="221"/>
      <c r="C305" s="222"/>
      <c r="D305" s="223" t="s">
        <v>69</v>
      </c>
      <c r="E305" s="235" t="s">
        <v>3599</v>
      </c>
      <c r="F305" s="235" t="s">
        <v>3600</v>
      </c>
      <c r="G305" s="222"/>
      <c r="H305" s="222"/>
      <c r="I305" s="225"/>
      <c r="J305" s="236">
        <f>BK305</f>
        <v>0</v>
      </c>
      <c r="K305" s="222"/>
      <c r="L305" s="227"/>
      <c r="M305" s="228"/>
      <c r="N305" s="229"/>
      <c r="O305" s="229"/>
      <c r="P305" s="230">
        <f>SUM(P306:P307)</f>
        <v>0</v>
      </c>
      <c r="Q305" s="229"/>
      <c r="R305" s="230">
        <f>SUM(R306:R307)</f>
        <v>0.0010664000000000001</v>
      </c>
      <c r="S305" s="229"/>
      <c r="T305" s="231">
        <f>SUM(T306:T307)</f>
        <v>0</v>
      </c>
      <c r="AR305" s="232" t="s">
        <v>78</v>
      </c>
      <c r="AT305" s="233" t="s">
        <v>69</v>
      </c>
      <c r="AU305" s="233" t="s">
        <v>16</v>
      </c>
      <c r="AY305" s="232" t="s">
        <v>298</v>
      </c>
      <c r="BK305" s="234">
        <f>SUM(BK306:BK307)</f>
        <v>0</v>
      </c>
    </row>
    <row r="306" s="1" customFormat="1" ht="16.5" customHeight="1">
      <c r="B306" s="46"/>
      <c r="C306" s="237" t="s">
        <v>3601</v>
      </c>
      <c r="D306" s="237" t="s">
        <v>300</v>
      </c>
      <c r="E306" s="238" t="s">
        <v>3602</v>
      </c>
      <c r="F306" s="239" t="s">
        <v>3603</v>
      </c>
      <c r="G306" s="240" t="s">
        <v>1954</v>
      </c>
      <c r="H306" s="241">
        <v>10.353</v>
      </c>
      <c r="I306" s="242"/>
      <c r="J306" s="243">
        <f>ROUND(I306*H306,2)</f>
        <v>0</v>
      </c>
      <c r="K306" s="239" t="s">
        <v>1656</v>
      </c>
      <c r="L306" s="72"/>
      <c r="M306" s="244" t="s">
        <v>21</v>
      </c>
      <c r="N306" s="245" t="s">
        <v>41</v>
      </c>
      <c r="O306" s="47"/>
      <c r="P306" s="246">
        <f>O306*H306</f>
        <v>0</v>
      </c>
      <c r="Q306" s="246">
        <v>0</v>
      </c>
      <c r="R306" s="246">
        <f>Q306*H306</f>
        <v>0</v>
      </c>
      <c r="S306" s="246">
        <v>0</v>
      </c>
      <c r="T306" s="247">
        <f>S306*H306</f>
        <v>0</v>
      </c>
      <c r="AR306" s="24" t="s">
        <v>381</v>
      </c>
      <c r="AT306" s="24" t="s">
        <v>300</v>
      </c>
      <c r="AU306" s="24" t="s">
        <v>78</v>
      </c>
      <c r="AY306" s="24" t="s">
        <v>298</v>
      </c>
      <c r="BE306" s="248">
        <f>IF(N306="základní",J306,0)</f>
        <v>0</v>
      </c>
      <c r="BF306" s="248">
        <f>IF(N306="snížená",J306,0)</f>
        <v>0</v>
      </c>
      <c r="BG306" s="248">
        <f>IF(N306="zákl. přenesená",J306,0)</f>
        <v>0</v>
      </c>
      <c r="BH306" s="248">
        <f>IF(N306="sníž. přenesená",J306,0)</f>
        <v>0</v>
      </c>
      <c r="BI306" s="248">
        <f>IF(N306="nulová",J306,0)</f>
        <v>0</v>
      </c>
      <c r="BJ306" s="24" t="s">
        <v>16</v>
      </c>
      <c r="BK306" s="248">
        <f>ROUND(I306*H306,2)</f>
        <v>0</v>
      </c>
      <c r="BL306" s="24" t="s">
        <v>381</v>
      </c>
      <c r="BM306" s="24" t="s">
        <v>3604</v>
      </c>
    </row>
    <row r="307" s="1" customFormat="1" ht="16.5" customHeight="1">
      <c r="B307" s="46"/>
      <c r="C307" s="284" t="s">
        <v>3605</v>
      </c>
      <c r="D307" s="284" t="s">
        <v>333</v>
      </c>
      <c r="E307" s="285" t="s">
        <v>3606</v>
      </c>
      <c r="F307" s="286" t="s">
        <v>3607</v>
      </c>
      <c r="G307" s="287" t="s">
        <v>1954</v>
      </c>
      <c r="H307" s="288">
        <v>10.664</v>
      </c>
      <c r="I307" s="289"/>
      <c r="J307" s="290">
        <f>ROUND(I307*H307,2)</f>
        <v>0</v>
      </c>
      <c r="K307" s="286" t="s">
        <v>1656</v>
      </c>
      <c r="L307" s="291"/>
      <c r="M307" s="292" t="s">
        <v>21</v>
      </c>
      <c r="N307" s="293" t="s">
        <v>41</v>
      </c>
      <c r="O307" s="47"/>
      <c r="P307" s="246">
        <f>O307*H307</f>
        <v>0</v>
      </c>
      <c r="Q307" s="246">
        <v>0.00010000000000000001</v>
      </c>
      <c r="R307" s="246">
        <f>Q307*H307</f>
        <v>0.0010664000000000001</v>
      </c>
      <c r="S307" s="246">
        <v>0</v>
      </c>
      <c r="T307" s="247">
        <f>S307*H307</f>
        <v>0</v>
      </c>
      <c r="AR307" s="24" t="s">
        <v>507</v>
      </c>
      <c r="AT307" s="24" t="s">
        <v>333</v>
      </c>
      <c r="AU307" s="24" t="s">
        <v>78</v>
      </c>
      <c r="AY307" s="24" t="s">
        <v>298</v>
      </c>
      <c r="BE307" s="248">
        <f>IF(N307="základní",J307,0)</f>
        <v>0</v>
      </c>
      <c r="BF307" s="248">
        <f>IF(N307="snížená",J307,0)</f>
        <v>0</v>
      </c>
      <c r="BG307" s="248">
        <f>IF(N307="zákl. přenesená",J307,0)</f>
        <v>0</v>
      </c>
      <c r="BH307" s="248">
        <f>IF(N307="sníž. přenesená",J307,0)</f>
        <v>0</v>
      </c>
      <c r="BI307" s="248">
        <f>IF(N307="nulová",J307,0)</f>
        <v>0</v>
      </c>
      <c r="BJ307" s="24" t="s">
        <v>16</v>
      </c>
      <c r="BK307" s="248">
        <f>ROUND(I307*H307,2)</f>
        <v>0</v>
      </c>
      <c r="BL307" s="24" t="s">
        <v>381</v>
      </c>
      <c r="BM307" s="24" t="s">
        <v>3608</v>
      </c>
    </row>
    <row r="308" s="11" customFormat="1" ht="37.44001" customHeight="1">
      <c r="B308" s="221"/>
      <c r="C308" s="222"/>
      <c r="D308" s="223" t="s">
        <v>69</v>
      </c>
      <c r="E308" s="224" t="s">
        <v>333</v>
      </c>
      <c r="F308" s="224" t="s">
        <v>358</v>
      </c>
      <c r="G308" s="222"/>
      <c r="H308" s="222"/>
      <c r="I308" s="225"/>
      <c r="J308" s="226">
        <f>BK308</f>
        <v>0</v>
      </c>
      <c r="K308" s="222"/>
      <c r="L308" s="227"/>
      <c r="M308" s="228"/>
      <c r="N308" s="229"/>
      <c r="O308" s="229"/>
      <c r="P308" s="230">
        <f>P309+P312</f>
        <v>0</v>
      </c>
      <c r="Q308" s="229"/>
      <c r="R308" s="230">
        <f>R309+R312</f>
        <v>2.9850479999999999</v>
      </c>
      <c r="S308" s="229"/>
      <c r="T308" s="231">
        <f>T309+T312</f>
        <v>0</v>
      </c>
      <c r="AR308" s="232" t="s">
        <v>85</v>
      </c>
      <c r="AT308" s="233" t="s">
        <v>69</v>
      </c>
      <c r="AU308" s="233" t="s">
        <v>70</v>
      </c>
      <c r="AY308" s="232" t="s">
        <v>298</v>
      </c>
      <c r="BK308" s="234">
        <f>BK309+BK312</f>
        <v>0</v>
      </c>
    </row>
    <row r="309" s="11" customFormat="1" ht="19.92" customHeight="1">
      <c r="B309" s="221"/>
      <c r="C309" s="222"/>
      <c r="D309" s="223" t="s">
        <v>69</v>
      </c>
      <c r="E309" s="235" t="s">
        <v>2378</v>
      </c>
      <c r="F309" s="235" t="s">
        <v>2379</v>
      </c>
      <c r="G309" s="222"/>
      <c r="H309" s="222"/>
      <c r="I309" s="225"/>
      <c r="J309" s="236">
        <f>BK309</f>
        <v>0</v>
      </c>
      <c r="K309" s="222"/>
      <c r="L309" s="227"/>
      <c r="M309" s="228"/>
      <c r="N309" s="229"/>
      <c r="O309" s="229"/>
      <c r="P309" s="230">
        <f>SUM(P310:P311)</f>
        <v>0</v>
      </c>
      <c r="Q309" s="229"/>
      <c r="R309" s="230">
        <f>SUM(R310:R311)</f>
        <v>0.0066880000000000004</v>
      </c>
      <c r="S309" s="229"/>
      <c r="T309" s="231">
        <f>SUM(T310:T311)</f>
        <v>0</v>
      </c>
      <c r="AR309" s="232" t="s">
        <v>85</v>
      </c>
      <c r="AT309" s="233" t="s">
        <v>69</v>
      </c>
      <c r="AU309" s="233" t="s">
        <v>16</v>
      </c>
      <c r="AY309" s="232" t="s">
        <v>298</v>
      </c>
      <c r="BK309" s="234">
        <f>SUM(BK310:BK311)</f>
        <v>0</v>
      </c>
    </row>
    <row r="310" s="1" customFormat="1" ht="25.5" customHeight="1">
      <c r="B310" s="46"/>
      <c r="C310" s="237" t="s">
        <v>3609</v>
      </c>
      <c r="D310" s="237" t="s">
        <v>300</v>
      </c>
      <c r="E310" s="238" t="s">
        <v>3610</v>
      </c>
      <c r="F310" s="239" t="s">
        <v>3611</v>
      </c>
      <c r="G310" s="240" t="s">
        <v>318</v>
      </c>
      <c r="H310" s="241">
        <v>19</v>
      </c>
      <c r="I310" s="242"/>
      <c r="J310" s="243">
        <f>ROUND(I310*H310,2)</f>
        <v>0</v>
      </c>
      <c r="K310" s="239" t="s">
        <v>3521</v>
      </c>
      <c r="L310" s="72"/>
      <c r="M310" s="244" t="s">
        <v>21</v>
      </c>
      <c r="N310" s="245" t="s">
        <v>41</v>
      </c>
      <c r="O310" s="47"/>
      <c r="P310" s="246">
        <f>O310*H310</f>
        <v>0</v>
      </c>
      <c r="Q310" s="246">
        <v>0</v>
      </c>
      <c r="R310" s="246">
        <f>Q310*H310</f>
        <v>0</v>
      </c>
      <c r="S310" s="246">
        <v>0</v>
      </c>
      <c r="T310" s="247">
        <f>S310*H310</f>
        <v>0</v>
      </c>
      <c r="AR310" s="24" t="s">
        <v>364</v>
      </c>
      <c r="AT310" s="24" t="s">
        <v>300</v>
      </c>
      <c r="AU310" s="24" t="s">
        <v>78</v>
      </c>
      <c r="AY310" s="24" t="s">
        <v>298</v>
      </c>
      <c r="BE310" s="248">
        <f>IF(N310="základní",J310,0)</f>
        <v>0</v>
      </c>
      <c r="BF310" s="248">
        <f>IF(N310="snížená",J310,0)</f>
        <v>0</v>
      </c>
      <c r="BG310" s="248">
        <f>IF(N310="zákl. přenesená",J310,0)</f>
        <v>0</v>
      </c>
      <c r="BH310" s="248">
        <f>IF(N310="sníž. přenesená",J310,0)</f>
        <v>0</v>
      </c>
      <c r="BI310" s="248">
        <f>IF(N310="nulová",J310,0)</f>
        <v>0</v>
      </c>
      <c r="BJ310" s="24" t="s">
        <v>16</v>
      </c>
      <c r="BK310" s="248">
        <f>ROUND(I310*H310,2)</f>
        <v>0</v>
      </c>
      <c r="BL310" s="24" t="s">
        <v>364</v>
      </c>
      <c r="BM310" s="24" t="s">
        <v>3612</v>
      </c>
    </row>
    <row r="311" s="1" customFormat="1" ht="16.5" customHeight="1">
      <c r="B311" s="46"/>
      <c r="C311" s="284" t="s">
        <v>3613</v>
      </c>
      <c r="D311" s="284" t="s">
        <v>333</v>
      </c>
      <c r="E311" s="285" t="s">
        <v>3614</v>
      </c>
      <c r="F311" s="286" t="s">
        <v>3615</v>
      </c>
      <c r="G311" s="287" t="s">
        <v>318</v>
      </c>
      <c r="H311" s="288">
        <v>20.899999999999999</v>
      </c>
      <c r="I311" s="289"/>
      <c r="J311" s="290">
        <f>ROUND(I311*H311,2)</f>
        <v>0</v>
      </c>
      <c r="K311" s="286" t="s">
        <v>1656</v>
      </c>
      <c r="L311" s="291"/>
      <c r="M311" s="292" t="s">
        <v>21</v>
      </c>
      <c r="N311" s="293" t="s">
        <v>41</v>
      </c>
      <c r="O311" s="47"/>
      <c r="P311" s="246">
        <f>O311*H311</f>
        <v>0</v>
      </c>
      <c r="Q311" s="246">
        <v>0.00032000000000000003</v>
      </c>
      <c r="R311" s="246">
        <f>Q311*H311</f>
        <v>0.0066880000000000004</v>
      </c>
      <c r="S311" s="246">
        <v>0</v>
      </c>
      <c r="T311" s="247">
        <f>S311*H311</f>
        <v>0</v>
      </c>
      <c r="AR311" s="24" t="s">
        <v>1281</v>
      </c>
      <c r="AT311" s="24" t="s">
        <v>333</v>
      </c>
      <c r="AU311" s="24" t="s">
        <v>78</v>
      </c>
      <c r="AY311" s="24" t="s">
        <v>298</v>
      </c>
      <c r="BE311" s="248">
        <f>IF(N311="základní",J311,0)</f>
        <v>0</v>
      </c>
      <c r="BF311" s="248">
        <f>IF(N311="snížená",J311,0)</f>
        <v>0</v>
      </c>
      <c r="BG311" s="248">
        <f>IF(N311="zákl. přenesená",J311,0)</f>
        <v>0</v>
      </c>
      <c r="BH311" s="248">
        <f>IF(N311="sníž. přenesená",J311,0)</f>
        <v>0</v>
      </c>
      <c r="BI311" s="248">
        <f>IF(N311="nulová",J311,0)</f>
        <v>0</v>
      </c>
      <c r="BJ311" s="24" t="s">
        <v>16</v>
      </c>
      <c r="BK311" s="248">
        <f>ROUND(I311*H311,2)</f>
        <v>0</v>
      </c>
      <c r="BL311" s="24" t="s">
        <v>364</v>
      </c>
      <c r="BM311" s="24" t="s">
        <v>3616</v>
      </c>
    </row>
    <row r="312" s="11" customFormat="1" ht="29.88" customHeight="1">
      <c r="B312" s="221"/>
      <c r="C312" s="222"/>
      <c r="D312" s="223" t="s">
        <v>69</v>
      </c>
      <c r="E312" s="235" t="s">
        <v>372</v>
      </c>
      <c r="F312" s="235" t="s">
        <v>373</v>
      </c>
      <c r="G312" s="222"/>
      <c r="H312" s="222"/>
      <c r="I312" s="225"/>
      <c r="J312" s="236">
        <f>BK312</f>
        <v>0</v>
      </c>
      <c r="K312" s="222"/>
      <c r="L312" s="227"/>
      <c r="M312" s="228"/>
      <c r="N312" s="229"/>
      <c r="O312" s="229"/>
      <c r="P312" s="230">
        <f>P313</f>
        <v>0</v>
      </c>
      <c r="Q312" s="229"/>
      <c r="R312" s="230">
        <f>R313</f>
        <v>2.9783599999999999</v>
      </c>
      <c r="S312" s="229"/>
      <c r="T312" s="231">
        <f>T313</f>
        <v>0</v>
      </c>
      <c r="AR312" s="232" t="s">
        <v>85</v>
      </c>
      <c r="AT312" s="233" t="s">
        <v>69</v>
      </c>
      <c r="AU312" s="233" t="s">
        <v>16</v>
      </c>
      <c r="AY312" s="232" t="s">
        <v>298</v>
      </c>
      <c r="BK312" s="234">
        <f>BK313</f>
        <v>0</v>
      </c>
    </row>
    <row r="313" s="1" customFormat="1" ht="38.25" customHeight="1">
      <c r="B313" s="46"/>
      <c r="C313" s="237" t="s">
        <v>3617</v>
      </c>
      <c r="D313" s="237" t="s">
        <v>300</v>
      </c>
      <c r="E313" s="238" t="s">
        <v>3618</v>
      </c>
      <c r="F313" s="239" t="s">
        <v>3619</v>
      </c>
      <c r="G313" s="240" t="s">
        <v>318</v>
      </c>
      <c r="H313" s="241">
        <v>22</v>
      </c>
      <c r="I313" s="242"/>
      <c r="J313" s="243">
        <f>ROUND(I313*H313,2)</f>
        <v>0</v>
      </c>
      <c r="K313" s="239" t="s">
        <v>1656</v>
      </c>
      <c r="L313" s="72"/>
      <c r="M313" s="244" t="s">
        <v>21</v>
      </c>
      <c r="N313" s="245" t="s">
        <v>41</v>
      </c>
      <c r="O313" s="47"/>
      <c r="P313" s="246">
        <f>O313*H313</f>
        <v>0</v>
      </c>
      <c r="Q313" s="246">
        <v>0.13538</v>
      </c>
      <c r="R313" s="246">
        <f>Q313*H313</f>
        <v>2.9783599999999999</v>
      </c>
      <c r="S313" s="246">
        <v>0</v>
      </c>
      <c r="T313" s="247">
        <f>S313*H313</f>
        <v>0</v>
      </c>
      <c r="AR313" s="24" t="s">
        <v>364</v>
      </c>
      <c r="AT313" s="24" t="s">
        <v>300</v>
      </c>
      <c r="AU313" s="24" t="s">
        <v>78</v>
      </c>
      <c r="AY313" s="24" t="s">
        <v>298</v>
      </c>
      <c r="BE313" s="248">
        <f>IF(N313="základní",J313,0)</f>
        <v>0</v>
      </c>
      <c r="BF313" s="248">
        <f>IF(N313="snížená",J313,0)</f>
        <v>0</v>
      </c>
      <c r="BG313" s="248">
        <f>IF(N313="zákl. přenesená",J313,0)</f>
        <v>0</v>
      </c>
      <c r="BH313" s="248">
        <f>IF(N313="sníž. přenesená",J313,0)</f>
        <v>0</v>
      </c>
      <c r="BI313" s="248">
        <f>IF(N313="nulová",J313,0)</f>
        <v>0</v>
      </c>
      <c r="BJ313" s="24" t="s">
        <v>16</v>
      </c>
      <c r="BK313" s="248">
        <f>ROUND(I313*H313,2)</f>
        <v>0</v>
      </c>
      <c r="BL313" s="24" t="s">
        <v>364</v>
      </c>
      <c r="BM313" s="24" t="s">
        <v>3620</v>
      </c>
    </row>
    <row r="314" s="11" customFormat="1" ht="37.44001" customHeight="1">
      <c r="B314" s="221"/>
      <c r="C314" s="222"/>
      <c r="D314" s="223" t="s">
        <v>69</v>
      </c>
      <c r="E314" s="224" t="s">
        <v>172</v>
      </c>
      <c r="F314" s="224" t="s">
        <v>1772</v>
      </c>
      <c r="G314" s="222"/>
      <c r="H314" s="222"/>
      <c r="I314" s="225"/>
      <c r="J314" s="226">
        <f>BK314</f>
        <v>0</v>
      </c>
      <c r="K314" s="222"/>
      <c r="L314" s="227"/>
      <c r="M314" s="228"/>
      <c r="N314" s="229"/>
      <c r="O314" s="229"/>
      <c r="P314" s="230">
        <f>P315+P318+P321+P324</f>
        <v>0</v>
      </c>
      <c r="Q314" s="229"/>
      <c r="R314" s="230">
        <f>R315+R318+R321+R324</f>
        <v>0</v>
      </c>
      <c r="S314" s="229"/>
      <c r="T314" s="231">
        <f>T315+T318+T321+T324</f>
        <v>0</v>
      </c>
      <c r="AR314" s="232" t="s">
        <v>328</v>
      </c>
      <c r="AT314" s="233" t="s">
        <v>69</v>
      </c>
      <c r="AU314" s="233" t="s">
        <v>70</v>
      </c>
      <c r="AY314" s="232" t="s">
        <v>298</v>
      </c>
      <c r="BK314" s="234">
        <f>BK315+BK318+BK321+BK324</f>
        <v>0</v>
      </c>
    </row>
    <row r="315" s="11" customFormat="1" ht="19.92" customHeight="1">
      <c r="B315" s="221"/>
      <c r="C315" s="222"/>
      <c r="D315" s="223" t="s">
        <v>69</v>
      </c>
      <c r="E315" s="235" t="s">
        <v>1867</v>
      </c>
      <c r="F315" s="235" t="s">
        <v>1868</v>
      </c>
      <c r="G315" s="222"/>
      <c r="H315" s="222"/>
      <c r="I315" s="225"/>
      <c r="J315" s="236">
        <f>BK315</f>
        <v>0</v>
      </c>
      <c r="K315" s="222"/>
      <c r="L315" s="227"/>
      <c r="M315" s="228"/>
      <c r="N315" s="229"/>
      <c r="O315" s="229"/>
      <c r="P315" s="230">
        <f>SUM(P316:P317)</f>
        <v>0</v>
      </c>
      <c r="Q315" s="229"/>
      <c r="R315" s="230">
        <f>SUM(R316:R317)</f>
        <v>0</v>
      </c>
      <c r="S315" s="229"/>
      <c r="T315" s="231">
        <f>SUM(T316:T317)</f>
        <v>0</v>
      </c>
      <c r="AR315" s="232" t="s">
        <v>328</v>
      </c>
      <c r="AT315" s="233" t="s">
        <v>69</v>
      </c>
      <c r="AU315" s="233" t="s">
        <v>16</v>
      </c>
      <c r="AY315" s="232" t="s">
        <v>298</v>
      </c>
      <c r="BK315" s="234">
        <f>SUM(BK316:BK317)</f>
        <v>0</v>
      </c>
    </row>
    <row r="316" s="1" customFormat="1" ht="16.5" customHeight="1">
      <c r="B316" s="46"/>
      <c r="C316" s="237" t="s">
        <v>3621</v>
      </c>
      <c r="D316" s="237" t="s">
        <v>300</v>
      </c>
      <c r="E316" s="238" t="s">
        <v>3622</v>
      </c>
      <c r="F316" s="239" t="s">
        <v>3623</v>
      </c>
      <c r="G316" s="240" t="s">
        <v>3327</v>
      </c>
      <c r="H316" s="318"/>
      <c r="I316" s="242"/>
      <c r="J316" s="243">
        <f>ROUND(I316*H316,2)</f>
        <v>0</v>
      </c>
      <c r="K316" s="239" t="s">
        <v>1656</v>
      </c>
      <c r="L316" s="72"/>
      <c r="M316" s="244" t="s">
        <v>21</v>
      </c>
      <c r="N316" s="245" t="s">
        <v>41</v>
      </c>
      <c r="O316" s="47"/>
      <c r="P316" s="246">
        <f>O316*H316</f>
        <v>0</v>
      </c>
      <c r="Q316" s="246">
        <v>0</v>
      </c>
      <c r="R316" s="246">
        <f>Q316*H316</f>
        <v>0</v>
      </c>
      <c r="S316" s="246">
        <v>0</v>
      </c>
      <c r="T316" s="247">
        <f>S316*H316</f>
        <v>0</v>
      </c>
      <c r="AR316" s="24" t="s">
        <v>1778</v>
      </c>
      <c r="AT316" s="24" t="s">
        <v>300</v>
      </c>
      <c r="AU316" s="24" t="s">
        <v>78</v>
      </c>
      <c r="AY316" s="24" t="s">
        <v>298</v>
      </c>
      <c r="BE316" s="248">
        <f>IF(N316="základní",J316,0)</f>
        <v>0</v>
      </c>
      <c r="BF316" s="248">
        <f>IF(N316="snížená",J316,0)</f>
        <v>0</v>
      </c>
      <c r="BG316" s="248">
        <f>IF(N316="zákl. přenesená",J316,0)</f>
        <v>0</v>
      </c>
      <c r="BH316" s="248">
        <f>IF(N316="sníž. přenesená",J316,0)</f>
        <v>0</v>
      </c>
      <c r="BI316" s="248">
        <f>IF(N316="nulová",J316,0)</f>
        <v>0</v>
      </c>
      <c r="BJ316" s="24" t="s">
        <v>16</v>
      </c>
      <c r="BK316" s="248">
        <f>ROUND(I316*H316,2)</f>
        <v>0</v>
      </c>
      <c r="BL316" s="24" t="s">
        <v>1778</v>
      </c>
      <c r="BM316" s="24" t="s">
        <v>3624</v>
      </c>
    </row>
    <row r="317" s="1" customFormat="1" ht="16.5" customHeight="1">
      <c r="B317" s="46"/>
      <c r="C317" s="237" t="s">
        <v>3625</v>
      </c>
      <c r="D317" s="237" t="s">
        <v>300</v>
      </c>
      <c r="E317" s="238" t="s">
        <v>3626</v>
      </c>
      <c r="F317" s="239" t="s">
        <v>3627</v>
      </c>
      <c r="G317" s="240" t="s">
        <v>3327</v>
      </c>
      <c r="H317" s="318"/>
      <c r="I317" s="242"/>
      <c r="J317" s="243">
        <f>ROUND(I317*H317,2)</f>
        <v>0</v>
      </c>
      <c r="K317" s="239" t="s">
        <v>1656</v>
      </c>
      <c r="L317" s="72"/>
      <c r="M317" s="244" t="s">
        <v>21</v>
      </c>
      <c r="N317" s="245" t="s">
        <v>41</v>
      </c>
      <c r="O317" s="47"/>
      <c r="P317" s="246">
        <f>O317*H317</f>
        <v>0</v>
      </c>
      <c r="Q317" s="246">
        <v>0</v>
      </c>
      <c r="R317" s="246">
        <f>Q317*H317</f>
        <v>0</v>
      </c>
      <c r="S317" s="246">
        <v>0</v>
      </c>
      <c r="T317" s="247">
        <f>S317*H317</f>
        <v>0</v>
      </c>
      <c r="AR317" s="24" t="s">
        <v>1778</v>
      </c>
      <c r="AT317" s="24" t="s">
        <v>300</v>
      </c>
      <c r="AU317" s="24" t="s">
        <v>78</v>
      </c>
      <c r="AY317" s="24" t="s">
        <v>298</v>
      </c>
      <c r="BE317" s="248">
        <f>IF(N317="základní",J317,0)</f>
        <v>0</v>
      </c>
      <c r="BF317" s="248">
        <f>IF(N317="snížená",J317,0)</f>
        <v>0</v>
      </c>
      <c r="BG317" s="248">
        <f>IF(N317="zákl. přenesená",J317,0)</f>
        <v>0</v>
      </c>
      <c r="BH317" s="248">
        <f>IF(N317="sníž. přenesená",J317,0)</f>
        <v>0</v>
      </c>
      <c r="BI317" s="248">
        <f>IF(N317="nulová",J317,0)</f>
        <v>0</v>
      </c>
      <c r="BJ317" s="24" t="s">
        <v>16</v>
      </c>
      <c r="BK317" s="248">
        <f>ROUND(I317*H317,2)</f>
        <v>0</v>
      </c>
      <c r="BL317" s="24" t="s">
        <v>1778</v>
      </c>
      <c r="BM317" s="24" t="s">
        <v>3628</v>
      </c>
    </row>
    <row r="318" s="11" customFormat="1" ht="29.88" customHeight="1">
      <c r="B318" s="221"/>
      <c r="C318" s="222"/>
      <c r="D318" s="223" t="s">
        <v>69</v>
      </c>
      <c r="E318" s="235" t="s">
        <v>3629</v>
      </c>
      <c r="F318" s="235" t="s">
        <v>3630</v>
      </c>
      <c r="G318" s="222"/>
      <c r="H318" s="222"/>
      <c r="I318" s="225"/>
      <c r="J318" s="236">
        <f>BK318</f>
        <v>0</v>
      </c>
      <c r="K318" s="222"/>
      <c r="L318" s="227"/>
      <c r="M318" s="228"/>
      <c r="N318" s="229"/>
      <c r="O318" s="229"/>
      <c r="P318" s="230">
        <f>SUM(P319:P320)</f>
        <v>0</v>
      </c>
      <c r="Q318" s="229"/>
      <c r="R318" s="230">
        <f>SUM(R319:R320)</f>
        <v>0</v>
      </c>
      <c r="S318" s="229"/>
      <c r="T318" s="231">
        <f>SUM(T319:T320)</f>
        <v>0</v>
      </c>
      <c r="AR318" s="232" t="s">
        <v>328</v>
      </c>
      <c r="AT318" s="233" t="s">
        <v>69</v>
      </c>
      <c r="AU318" s="233" t="s">
        <v>16</v>
      </c>
      <c r="AY318" s="232" t="s">
        <v>298</v>
      </c>
      <c r="BK318" s="234">
        <f>SUM(BK319:BK320)</f>
        <v>0</v>
      </c>
    </row>
    <row r="319" s="1" customFormat="1" ht="16.5" customHeight="1">
      <c r="B319" s="46"/>
      <c r="C319" s="237" t="s">
        <v>3631</v>
      </c>
      <c r="D319" s="237" t="s">
        <v>300</v>
      </c>
      <c r="E319" s="238" t="s">
        <v>3632</v>
      </c>
      <c r="F319" s="239" t="s">
        <v>3633</v>
      </c>
      <c r="G319" s="240" t="s">
        <v>3327</v>
      </c>
      <c r="H319" s="318"/>
      <c r="I319" s="242"/>
      <c r="J319" s="243">
        <f>ROUND(I319*H319,2)</f>
        <v>0</v>
      </c>
      <c r="K319" s="239" t="s">
        <v>1656</v>
      </c>
      <c r="L319" s="72"/>
      <c r="M319" s="244" t="s">
        <v>21</v>
      </c>
      <c r="N319" s="245" t="s">
        <v>41</v>
      </c>
      <c r="O319" s="47"/>
      <c r="P319" s="246">
        <f>O319*H319</f>
        <v>0</v>
      </c>
      <c r="Q319" s="246">
        <v>0</v>
      </c>
      <c r="R319" s="246">
        <f>Q319*H319</f>
        <v>0</v>
      </c>
      <c r="S319" s="246">
        <v>0</v>
      </c>
      <c r="T319" s="247">
        <f>S319*H319</f>
        <v>0</v>
      </c>
      <c r="AR319" s="24" t="s">
        <v>1778</v>
      </c>
      <c r="AT319" s="24" t="s">
        <v>300</v>
      </c>
      <c r="AU319" s="24" t="s">
        <v>78</v>
      </c>
      <c r="AY319" s="24" t="s">
        <v>298</v>
      </c>
      <c r="BE319" s="248">
        <f>IF(N319="základní",J319,0)</f>
        <v>0</v>
      </c>
      <c r="BF319" s="248">
        <f>IF(N319="snížená",J319,0)</f>
        <v>0</v>
      </c>
      <c r="BG319" s="248">
        <f>IF(N319="zákl. přenesená",J319,0)</f>
        <v>0</v>
      </c>
      <c r="BH319" s="248">
        <f>IF(N319="sníž. přenesená",J319,0)</f>
        <v>0</v>
      </c>
      <c r="BI319" s="248">
        <f>IF(N319="nulová",J319,0)</f>
        <v>0</v>
      </c>
      <c r="BJ319" s="24" t="s">
        <v>16</v>
      </c>
      <c r="BK319" s="248">
        <f>ROUND(I319*H319,2)</f>
        <v>0</v>
      </c>
      <c r="BL319" s="24" t="s">
        <v>1778</v>
      </c>
      <c r="BM319" s="24" t="s">
        <v>3634</v>
      </c>
    </row>
    <row r="320" s="1" customFormat="1" ht="16.5" customHeight="1">
      <c r="B320" s="46"/>
      <c r="C320" s="237" t="s">
        <v>3635</v>
      </c>
      <c r="D320" s="237" t="s">
        <v>300</v>
      </c>
      <c r="E320" s="238" t="s">
        <v>3632</v>
      </c>
      <c r="F320" s="239" t="s">
        <v>3633</v>
      </c>
      <c r="G320" s="240" t="s">
        <v>3327</v>
      </c>
      <c r="H320" s="318"/>
      <c r="I320" s="242"/>
      <c r="J320" s="243">
        <f>ROUND(I320*H320,2)</f>
        <v>0</v>
      </c>
      <c r="K320" s="239" t="s">
        <v>1656</v>
      </c>
      <c r="L320" s="72"/>
      <c r="M320" s="244" t="s">
        <v>21</v>
      </c>
      <c r="N320" s="245" t="s">
        <v>41</v>
      </c>
      <c r="O320" s="47"/>
      <c r="P320" s="246">
        <f>O320*H320</f>
        <v>0</v>
      </c>
      <c r="Q320" s="246">
        <v>0</v>
      </c>
      <c r="R320" s="246">
        <f>Q320*H320</f>
        <v>0</v>
      </c>
      <c r="S320" s="246">
        <v>0</v>
      </c>
      <c r="T320" s="247">
        <f>S320*H320</f>
        <v>0</v>
      </c>
      <c r="AR320" s="24" t="s">
        <v>1778</v>
      </c>
      <c r="AT320" s="24" t="s">
        <v>300</v>
      </c>
      <c r="AU320" s="24" t="s">
        <v>78</v>
      </c>
      <c r="AY320" s="24" t="s">
        <v>298</v>
      </c>
      <c r="BE320" s="248">
        <f>IF(N320="základní",J320,0)</f>
        <v>0</v>
      </c>
      <c r="BF320" s="248">
        <f>IF(N320="snížená",J320,0)</f>
        <v>0</v>
      </c>
      <c r="BG320" s="248">
        <f>IF(N320="zákl. přenesená",J320,0)</f>
        <v>0</v>
      </c>
      <c r="BH320" s="248">
        <f>IF(N320="sníž. přenesená",J320,0)</f>
        <v>0</v>
      </c>
      <c r="BI320" s="248">
        <f>IF(N320="nulová",J320,0)</f>
        <v>0</v>
      </c>
      <c r="BJ320" s="24" t="s">
        <v>16</v>
      </c>
      <c r="BK320" s="248">
        <f>ROUND(I320*H320,2)</f>
        <v>0</v>
      </c>
      <c r="BL320" s="24" t="s">
        <v>1778</v>
      </c>
      <c r="BM320" s="24" t="s">
        <v>3636</v>
      </c>
    </row>
    <row r="321" s="11" customFormat="1" ht="29.88" customHeight="1">
      <c r="B321" s="221"/>
      <c r="C321" s="222"/>
      <c r="D321" s="223" t="s">
        <v>69</v>
      </c>
      <c r="E321" s="235" t="s">
        <v>3040</v>
      </c>
      <c r="F321" s="235" t="s">
        <v>3043</v>
      </c>
      <c r="G321" s="222"/>
      <c r="H321" s="222"/>
      <c r="I321" s="225"/>
      <c r="J321" s="236">
        <f>BK321</f>
        <v>0</v>
      </c>
      <c r="K321" s="222"/>
      <c r="L321" s="227"/>
      <c r="M321" s="228"/>
      <c r="N321" s="229"/>
      <c r="O321" s="229"/>
      <c r="P321" s="230">
        <f>SUM(P322:P323)</f>
        <v>0</v>
      </c>
      <c r="Q321" s="229"/>
      <c r="R321" s="230">
        <f>SUM(R322:R323)</f>
        <v>0</v>
      </c>
      <c r="S321" s="229"/>
      <c r="T321" s="231">
        <f>SUM(T322:T323)</f>
        <v>0</v>
      </c>
      <c r="AR321" s="232" t="s">
        <v>328</v>
      </c>
      <c r="AT321" s="233" t="s">
        <v>69</v>
      </c>
      <c r="AU321" s="233" t="s">
        <v>16</v>
      </c>
      <c r="AY321" s="232" t="s">
        <v>298</v>
      </c>
      <c r="BK321" s="234">
        <f>SUM(BK322:BK323)</f>
        <v>0</v>
      </c>
    </row>
    <row r="322" s="1" customFormat="1" ht="16.5" customHeight="1">
      <c r="B322" s="46"/>
      <c r="C322" s="237" t="s">
        <v>3637</v>
      </c>
      <c r="D322" s="237" t="s">
        <v>300</v>
      </c>
      <c r="E322" s="238" t="s">
        <v>3638</v>
      </c>
      <c r="F322" s="239" t="s">
        <v>3639</v>
      </c>
      <c r="G322" s="240" t="s">
        <v>3327</v>
      </c>
      <c r="H322" s="318"/>
      <c r="I322" s="242"/>
      <c r="J322" s="243">
        <f>ROUND(I322*H322,2)</f>
        <v>0</v>
      </c>
      <c r="K322" s="239" t="s">
        <v>1656</v>
      </c>
      <c r="L322" s="72"/>
      <c r="M322" s="244" t="s">
        <v>21</v>
      </c>
      <c r="N322" s="245" t="s">
        <v>41</v>
      </c>
      <c r="O322" s="47"/>
      <c r="P322" s="246">
        <f>O322*H322</f>
        <v>0</v>
      </c>
      <c r="Q322" s="246">
        <v>0</v>
      </c>
      <c r="R322" s="246">
        <f>Q322*H322</f>
        <v>0</v>
      </c>
      <c r="S322" s="246">
        <v>0</v>
      </c>
      <c r="T322" s="247">
        <f>S322*H322</f>
        <v>0</v>
      </c>
      <c r="AR322" s="24" t="s">
        <v>1778</v>
      </c>
      <c r="AT322" s="24" t="s">
        <v>300</v>
      </c>
      <c r="AU322" s="24" t="s">
        <v>78</v>
      </c>
      <c r="AY322" s="24" t="s">
        <v>298</v>
      </c>
      <c r="BE322" s="248">
        <f>IF(N322="základní",J322,0)</f>
        <v>0</v>
      </c>
      <c r="BF322" s="248">
        <f>IF(N322="snížená",J322,0)</f>
        <v>0</v>
      </c>
      <c r="BG322" s="248">
        <f>IF(N322="zákl. přenesená",J322,0)</f>
        <v>0</v>
      </c>
      <c r="BH322" s="248">
        <f>IF(N322="sníž. přenesená",J322,0)</f>
        <v>0</v>
      </c>
      <c r="BI322" s="248">
        <f>IF(N322="nulová",J322,0)</f>
        <v>0</v>
      </c>
      <c r="BJ322" s="24" t="s">
        <v>16</v>
      </c>
      <c r="BK322" s="248">
        <f>ROUND(I322*H322,2)</f>
        <v>0</v>
      </c>
      <c r="BL322" s="24" t="s">
        <v>1778</v>
      </c>
      <c r="BM322" s="24" t="s">
        <v>3640</v>
      </c>
    </row>
    <row r="323" s="1" customFormat="1" ht="16.5" customHeight="1">
      <c r="B323" s="46"/>
      <c r="C323" s="237" t="s">
        <v>3641</v>
      </c>
      <c r="D323" s="237" t="s">
        <v>300</v>
      </c>
      <c r="E323" s="238" t="s">
        <v>3638</v>
      </c>
      <c r="F323" s="239" t="s">
        <v>3639</v>
      </c>
      <c r="G323" s="240" t="s">
        <v>3327</v>
      </c>
      <c r="H323" s="318"/>
      <c r="I323" s="242"/>
      <c r="J323" s="243">
        <f>ROUND(I323*H323,2)</f>
        <v>0</v>
      </c>
      <c r="K323" s="239" t="s">
        <v>1656</v>
      </c>
      <c r="L323" s="72"/>
      <c r="M323" s="244" t="s">
        <v>21</v>
      </c>
      <c r="N323" s="245" t="s">
        <v>41</v>
      </c>
      <c r="O323" s="47"/>
      <c r="P323" s="246">
        <f>O323*H323</f>
        <v>0</v>
      </c>
      <c r="Q323" s="246">
        <v>0</v>
      </c>
      <c r="R323" s="246">
        <f>Q323*H323</f>
        <v>0</v>
      </c>
      <c r="S323" s="246">
        <v>0</v>
      </c>
      <c r="T323" s="247">
        <f>S323*H323</f>
        <v>0</v>
      </c>
      <c r="AR323" s="24" t="s">
        <v>1778</v>
      </c>
      <c r="AT323" s="24" t="s">
        <v>300</v>
      </c>
      <c r="AU323" s="24" t="s">
        <v>78</v>
      </c>
      <c r="AY323" s="24" t="s">
        <v>298</v>
      </c>
      <c r="BE323" s="248">
        <f>IF(N323="základní",J323,0)</f>
        <v>0</v>
      </c>
      <c r="BF323" s="248">
        <f>IF(N323="snížená",J323,0)</f>
        <v>0</v>
      </c>
      <c r="BG323" s="248">
        <f>IF(N323="zákl. přenesená",J323,0)</f>
        <v>0</v>
      </c>
      <c r="BH323" s="248">
        <f>IF(N323="sníž. přenesená",J323,0)</f>
        <v>0</v>
      </c>
      <c r="BI323" s="248">
        <f>IF(N323="nulová",J323,0)</f>
        <v>0</v>
      </c>
      <c r="BJ323" s="24" t="s">
        <v>16</v>
      </c>
      <c r="BK323" s="248">
        <f>ROUND(I323*H323,2)</f>
        <v>0</v>
      </c>
      <c r="BL323" s="24" t="s">
        <v>1778</v>
      </c>
      <c r="BM323" s="24" t="s">
        <v>3642</v>
      </c>
    </row>
    <row r="324" s="11" customFormat="1" ht="29.88" customHeight="1">
      <c r="B324" s="221"/>
      <c r="C324" s="222"/>
      <c r="D324" s="223" t="s">
        <v>69</v>
      </c>
      <c r="E324" s="235" t="s">
        <v>1877</v>
      </c>
      <c r="F324" s="235" t="s">
        <v>1878</v>
      </c>
      <c r="G324" s="222"/>
      <c r="H324" s="222"/>
      <c r="I324" s="225"/>
      <c r="J324" s="236">
        <f>BK324</f>
        <v>0</v>
      </c>
      <c r="K324" s="222"/>
      <c r="L324" s="227"/>
      <c r="M324" s="228"/>
      <c r="N324" s="229"/>
      <c r="O324" s="229"/>
      <c r="P324" s="230">
        <f>SUM(P325:P326)</f>
        <v>0</v>
      </c>
      <c r="Q324" s="229"/>
      <c r="R324" s="230">
        <f>SUM(R325:R326)</f>
        <v>0</v>
      </c>
      <c r="S324" s="229"/>
      <c r="T324" s="231">
        <f>SUM(T325:T326)</f>
        <v>0</v>
      </c>
      <c r="AR324" s="232" t="s">
        <v>328</v>
      </c>
      <c r="AT324" s="233" t="s">
        <v>69</v>
      </c>
      <c r="AU324" s="233" t="s">
        <v>16</v>
      </c>
      <c r="AY324" s="232" t="s">
        <v>298</v>
      </c>
      <c r="BK324" s="234">
        <f>SUM(BK325:BK326)</f>
        <v>0</v>
      </c>
    </row>
    <row r="325" s="1" customFormat="1" ht="16.5" customHeight="1">
      <c r="B325" s="46"/>
      <c r="C325" s="237" t="s">
        <v>3643</v>
      </c>
      <c r="D325" s="237" t="s">
        <v>300</v>
      </c>
      <c r="E325" s="238" t="s">
        <v>3644</v>
      </c>
      <c r="F325" s="239" t="s">
        <v>3645</v>
      </c>
      <c r="G325" s="240" t="s">
        <v>3327</v>
      </c>
      <c r="H325" s="318"/>
      <c r="I325" s="242"/>
      <c r="J325" s="243">
        <f>ROUND(I325*H325,2)</f>
        <v>0</v>
      </c>
      <c r="K325" s="239" t="s">
        <v>1656</v>
      </c>
      <c r="L325" s="72"/>
      <c r="M325" s="244" t="s">
        <v>21</v>
      </c>
      <c r="N325" s="245" t="s">
        <v>41</v>
      </c>
      <c r="O325" s="47"/>
      <c r="P325" s="246">
        <f>O325*H325</f>
        <v>0</v>
      </c>
      <c r="Q325" s="246">
        <v>0</v>
      </c>
      <c r="R325" s="246">
        <f>Q325*H325</f>
        <v>0</v>
      </c>
      <c r="S325" s="246">
        <v>0</v>
      </c>
      <c r="T325" s="247">
        <f>S325*H325</f>
        <v>0</v>
      </c>
      <c r="AR325" s="24" t="s">
        <v>1778</v>
      </c>
      <c r="AT325" s="24" t="s">
        <v>300</v>
      </c>
      <c r="AU325" s="24" t="s">
        <v>78</v>
      </c>
      <c r="AY325" s="24" t="s">
        <v>298</v>
      </c>
      <c r="BE325" s="248">
        <f>IF(N325="základní",J325,0)</f>
        <v>0</v>
      </c>
      <c r="BF325" s="248">
        <f>IF(N325="snížená",J325,0)</f>
        <v>0</v>
      </c>
      <c r="BG325" s="248">
        <f>IF(N325="zákl. přenesená",J325,0)</f>
        <v>0</v>
      </c>
      <c r="BH325" s="248">
        <f>IF(N325="sníž. přenesená",J325,0)</f>
        <v>0</v>
      </c>
      <c r="BI325" s="248">
        <f>IF(N325="nulová",J325,0)</f>
        <v>0</v>
      </c>
      <c r="BJ325" s="24" t="s">
        <v>16</v>
      </c>
      <c r="BK325" s="248">
        <f>ROUND(I325*H325,2)</f>
        <v>0</v>
      </c>
      <c r="BL325" s="24" t="s">
        <v>1778</v>
      </c>
      <c r="BM325" s="24" t="s">
        <v>3646</v>
      </c>
    </row>
    <row r="326" s="1" customFormat="1" ht="16.5" customHeight="1">
      <c r="B326" s="46"/>
      <c r="C326" s="237" t="s">
        <v>3647</v>
      </c>
      <c r="D326" s="237" t="s">
        <v>300</v>
      </c>
      <c r="E326" s="238" t="s">
        <v>3644</v>
      </c>
      <c r="F326" s="239" t="s">
        <v>3645</v>
      </c>
      <c r="G326" s="240" t="s">
        <v>3327</v>
      </c>
      <c r="H326" s="318"/>
      <c r="I326" s="242"/>
      <c r="J326" s="243">
        <f>ROUND(I326*H326,2)</f>
        <v>0</v>
      </c>
      <c r="K326" s="239" t="s">
        <v>1656</v>
      </c>
      <c r="L326" s="72"/>
      <c r="M326" s="244" t="s">
        <v>21</v>
      </c>
      <c r="N326" s="294" t="s">
        <v>41</v>
      </c>
      <c r="O326" s="295"/>
      <c r="P326" s="296">
        <f>O326*H326</f>
        <v>0</v>
      </c>
      <c r="Q326" s="296">
        <v>0</v>
      </c>
      <c r="R326" s="296">
        <f>Q326*H326</f>
        <v>0</v>
      </c>
      <c r="S326" s="296">
        <v>0</v>
      </c>
      <c r="T326" s="297">
        <f>S326*H326</f>
        <v>0</v>
      </c>
      <c r="AR326" s="24" t="s">
        <v>1778</v>
      </c>
      <c r="AT326" s="24" t="s">
        <v>300</v>
      </c>
      <c r="AU326" s="24" t="s">
        <v>78</v>
      </c>
      <c r="AY326" s="24" t="s">
        <v>298</v>
      </c>
      <c r="BE326" s="248">
        <f>IF(N326="základní",J326,0)</f>
        <v>0</v>
      </c>
      <c r="BF326" s="248">
        <f>IF(N326="snížená",J326,0)</f>
        <v>0</v>
      </c>
      <c r="BG326" s="248">
        <f>IF(N326="zákl. přenesená",J326,0)</f>
        <v>0</v>
      </c>
      <c r="BH326" s="248">
        <f>IF(N326="sníž. přenesená",J326,0)</f>
        <v>0</v>
      </c>
      <c r="BI326" s="248">
        <f>IF(N326="nulová",J326,0)</f>
        <v>0</v>
      </c>
      <c r="BJ326" s="24" t="s">
        <v>16</v>
      </c>
      <c r="BK326" s="248">
        <f>ROUND(I326*H326,2)</f>
        <v>0</v>
      </c>
      <c r="BL326" s="24" t="s">
        <v>1778</v>
      </c>
      <c r="BM326" s="24" t="s">
        <v>3648</v>
      </c>
    </row>
    <row r="327" s="1" customFormat="1" ht="6.96" customHeight="1">
      <c r="B327" s="67"/>
      <c r="C327" s="68"/>
      <c r="D327" s="68"/>
      <c r="E327" s="68"/>
      <c r="F327" s="68"/>
      <c r="G327" s="68"/>
      <c r="H327" s="68"/>
      <c r="I327" s="179"/>
      <c r="J327" s="68"/>
      <c r="K327" s="68"/>
      <c r="L327" s="72"/>
    </row>
  </sheetData>
  <sheetProtection sheet="1" autoFilter="0" formatColumns="0" formatRows="0" objects="1" scenarios="1" spinCount="100000" saltValue="Aa2ZzFy64rdcvei3L24dK0sHXELCTcTrl7epfWdB7HbD6v71+exMCzLaK/E+jGltn3DmlYHEzLnI9mf/oPQ5ng==" hashValue="W8zdty3qDEQ4sKHMYTMqg4EKcSAI5igEYefTJbg7wdQLzg3vFp2vehYibxN/i5h+ev0DidRQHcvqHsM6RYMeLg==" algorithmName="SHA-512" password="CC35"/>
  <autoFilter ref="C113:K326"/>
  <mergeCells count="13">
    <mergeCell ref="E7:H7"/>
    <mergeCell ref="E9:H9"/>
    <mergeCell ref="E11:H11"/>
    <mergeCell ref="E26:H26"/>
    <mergeCell ref="E47:H47"/>
    <mergeCell ref="E49:H49"/>
    <mergeCell ref="E51:H51"/>
    <mergeCell ref="J55:J56"/>
    <mergeCell ref="E102:H102"/>
    <mergeCell ref="E104:H104"/>
    <mergeCell ref="E106:H106"/>
    <mergeCell ref="G1:H1"/>
    <mergeCell ref="L2:V2"/>
  </mergeCells>
  <hyperlinks>
    <hyperlink ref="F1:G1" location="C2" display="1) Krycí list soupisu"/>
    <hyperlink ref="G1:H1" location="C58" display="2) Rekapitulace"/>
    <hyperlink ref="J1" location="C11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208</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s="1" customFormat="1" ht="16.5" customHeight="1">
      <c r="B9" s="46"/>
      <c r="C9" s="47"/>
      <c r="D9" s="47"/>
      <c r="E9" s="156" t="s">
        <v>3054</v>
      </c>
      <c r="F9" s="47"/>
      <c r="G9" s="47"/>
      <c r="H9" s="47"/>
      <c r="I9" s="157"/>
      <c r="J9" s="47"/>
      <c r="K9" s="51"/>
    </row>
    <row r="10" s="1" customFormat="1">
      <c r="B10" s="46"/>
      <c r="C10" s="47"/>
      <c r="D10" s="40" t="s">
        <v>266</v>
      </c>
      <c r="E10" s="47"/>
      <c r="F10" s="47"/>
      <c r="G10" s="47"/>
      <c r="H10" s="47"/>
      <c r="I10" s="157"/>
      <c r="J10" s="47"/>
      <c r="K10" s="51"/>
    </row>
    <row r="11" s="1" customFormat="1" ht="36.96" customHeight="1">
      <c r="B11" s="46"/>
      <c r="C11" s="47"/>
      <c r="D11" s="47"/>
      <c r="E11" s="158" t="s">
        <v>3649</v>
      </c>
      <c r="F11" s="47"/>
      <c r="G11" s="47"/>
      <c r="H11" s="47"/>
      <c r="I11" s="157"/>
      <c r="J11" s="47"/>
      <c r="K11" s="51"/>
    </row>
    <row r="12" s="1" customFormat="1">
      <c r="B12" s="46"/>
      <c r="C12" s="47"/>
      <c r="D12" s="47"/>
      <c r="E12" s="47"/>
      <c r="F12" s="47"/>
      <c r="G12" s="47"/>
      <c r="H12" s="47"/>
      <c r="I12" s="157"/>
      <c r="J12" s="47"/>
      <c r="K12" s="51"/>
    </row>
    <row r="13" s="1" customFormat="1" ht="14.4" customHeight="1">
      <c r="B13" s="46"/>
      <c r="C13" s="47"/>
      <c r="D13" s="40" t="s">
        <v>20</v>
      </c>
      <c r="E13" s="47"/>
      <c r="F13" s="35" t="s">
        <v>21</v>
      </c>
      <c r="G13" s="47"/>
      <c r="H13" s="47"/>
      <c r="I13" s="159" t="s">
        <v>22</v>
      </c>
      <c r="J13" s="35" t="s">
        <v>21</v>
      </c>
      <c r="K13" s="51"/>
    </row>
    <row r="14" s="1" customFormat="1" ht="14.4" customHeight="1">
      <c r="B14" s="46"/>
      <c r="C14" s="47"/>
      <c r="D14" s="40" t="s">
        <v>23</v>
      </c>
      <c r="E14" s="47"/>
      <c r="F14" s="35" t="s">
        <v>270</v>
      </c>
      <c r="G14" s="47"/>
      <c r="H14" s="47"/>
      <c r="I14" s="159" t="s">
        <v>25</v>
      </c>
      <c r="J14" s="160" t="str">
        <f>'Rekapitulace stavby'!AN8</f>
        <v>24. 8. 2018</v>
      </c>
      <c r="K14" s="51"/>
    </row>
    <row r="15" s="1" customFormat="1" ht="10.8" customHeight="1">
      <c r="B15" s="46"/>
      <c r="C15" s="47"/>
      <c r="D15" s="47"/>
      <c r="E15" s="47"/>
      <c r="F15" s="47"/>
      <c r="G15" s="47"/>
      <c r="H15" s="47"/>
      <c r="I15" s="157"/>
      <c r="J15" s="47"/>
      <c r="K15" s="51"/>
    </row>
    <row r="16" s="1" customFormat="1" ht="14.4" customHeight="1">
      <c r="B16" s="46"/>
      <c r="C16" s="47"/>
      <c r="D16" s="40" t="s">
        <v>27</v>
      </c>
      <c r="E16" s="47"/>
      <c r="F16" s="47"/>
      <c r="G16" s="47"/>
      <c r="H16" s="47"/>
      <c r="I16" s="159" t="s">
        <v>28</v>
      </c>
      <c r="J16" s="35" t="str">
        <f>IF('Rekapitulace stavby'!AN10="","",'Rekapitulace stavby'!AN10)</f>
        <v/>
      </c>
      <c r="K16" s="51"/>
    </row>
    <row r="17" s="1" customFormat="1" ht="18" customHeight="1">
      <c r="B17" s="46"/>
      <c r="C17" s="47"/>
      <c r="D17" s="47"/>
      <c r="E17" s="35" t="str">
        <f>IF('Rekapitulace stavby'!E11="","",'Rekapitulace stavby'!E11)</f>
        <v xml:space="preserve"> </v>
      </c>
      <c r="F17" s="47"/>
      <c r="G17" s="47"/>
      <c r="H17" s="47"/>
      <c r="I17" s="159" t="s">
        <v>29</v>
      </c>
      <c r="J17" s="35" t="str">
        <f>IF('Rekapitulace stavby'!AN11="","",'Rekapitulace stavby'!AN11)</f>
        <v/>
      </c>
      <c r="K17" s="51"/>
    </row>
    <row r="18" s="1" customFormat="1" ht="6.96" customHeight="1">
      <c r="B18" s="46"/>
      <c r="C18" s="47"/>
      <c r="D18" s="47"/>
      <c r="E18" s="47"/>
      <c r="F18" s="47"/>
      <c r="G18" s="47"/>
      <c r="H18" s="47"/>
      <c r="I18" s="157"/>
      <c r="J18" s="47"/>
      <c r="K18" s="51"/>
    </row>
    <row r="19" s="1" customFormat="1" ht="14.4" customHeight="1">
      <c r="B19" s="46"/>
      <c r="C19" s="47"/>
      <c r="D19" s="40" t="s">
        <v>30</v>
      </c>
      <c r="E19" s="47"/>
      <c r="F19" s="47"/>
      <c r="G19" s="47"/>
      <c r="H19" s="47"/>
      <c r="I19" s="159" t="s">
        <v>28</v>
      </c>
      <c r="J19" s="35" t="str">
        <f>IF('Rekapitulace stavby'!AN13="Vyplň údaj","",IF('Rekapitulace stavby'!AN13="","",'Rekapitulace stavby'!AN13))</f>
        <v/>
      </c>
      <c r="K19" s="51"/>
    </row>
    <row r="20" s="1" customFormat="1" ht="18" customHeight="1">
      <c r="B20" s="46"/>
      <c r="C20" s="47"/>
      <c r="D20" s="47"/>
      <c r="E20" s="35" t="str">
        <f>IF('Rekapitulace stavby'!E14="Vyplň údaj","",IF('Rekapitulace stavby'!E14="","",'Rekapitulace stavby'!E14))</f>
        <v/>
      </c>
      <c r="F20" s="47"/>
      <c r="G20" s="47"/>
      <c r="H20" s="47"/>
      <c r="I20" s="159" t="s">
        <v>29</v>
      </c>
      <c r="J20" s="35" t="str">
        <f>IF('Rekapitulace stavby'!AN14="Vyplň údaj","",IF('Rekapitulace stavby'!AN14="","",'Rekapitulace stavby'!AN14))</f>
        <v/>
      </c>
      <c r="K20" s="51"/>
    </row>
    <row r="21" s="1" customFormat="1" ht="6.96" customHeight="1">
      <c r="B21" s="46"/>
      <c r="C21" s="47"/>
      <c r="D21" s="47"/>
      <c r="E21" s="47"/>
      <c r="F21" s="47"/>
      <c r="G21" s="47"/>
      <c r="H21" s="47"/>
      <c r="I21" s="157"/>
      <c r="J21" s="47"/>
      <c r="K21" s="51"/>
    </row>
    <row r="22" s="1" customFormat="1" ht="14.4" customHeight="1">
      <c r="B22" s="46"/>
      <c r="C22" s="47"/>
      <c r="D22" s="40" t="s">
        <v>32</v>
      </c>
      <c r="E22" s="47"/>
      <c r="F22" s="47"/>
      <c r="G22" s="47"/>
      <c r="H22" s="47"/>
      <c r="I22" s="159" t="s">
        <v>28</v>
      </c>
      <c r="J22" s="35" t="str">
        <f>IF('Rekapitulace stavby'!AN16="","",'Rekapitulace stavby'!AN16)</f>
        <v/>
      </c>
      <c r="K22" s="51"/>
    </row>
    <row r="23" s="1" customFormat="1" ht="18" customHeight="1">
      <c r="B23" s="46"/>
      <c r="C23" s="47"/>
      <c r="D23" s="47"/>
      <c r="E23" s="35" t="str">
        <f>IF('Rekapitulace stavby'!E17="","",'Rekapitulace stavby'!E17)</f>
        <v xml:space="preserve"> </v>
      </c>
      <c r="F23" s="47"/>
      <c r="G23" s="47"/>
      <c r="H23" s="47"/>
      <c r="I23" s="159" t="s">
        <v>29</v>
      </c>
      <c r="J23" s="35" t="str">
        <f>IF('Rekapitulace stavby'!AN17="","",'Rekapitulace stavby'!AN17)</f>
        <v/>
      </c>
      <c r="K23" s="51"/>
    </row>
    <row r="24" s="1" customFormat="1" ht="6.96" customHeight="1">
      <c r="B24" s="46"/>
      <c r="C24" s="47"/>
      <c r="D24" s="47"/>
      <c r="E24" s="47"/>
      <c r="F24" s="47"/>
      <c r="G24" s="47"/>
      <c r="H24" s="47"/>
      <c r="I24" s="157"/>
      <c r="J24" s="47"/>
      <c r="K24" s="51"/>
    </row>
    <row r="25" s="1" customFormat="1" ht="14.4" customHeight="1">
      <c r="B25" s="46"/>
      <c r="C25" s="47"/>
      <c r="D25" s="40" t="s">
        <v>34</v>
      </c>
      <c r="E25" s="47"/>
      <c r="F25" s="47"/>
      <c r="G25" s="47"/>
      <c r="H25" s="47"/>
      <c r="I25" s="157"/>
      <c r="J25" s="47"/>
      <c r="K25" s="51"/>
    </row>
    <row r="26" s="7" customFormat="1" ht="16.5" customHeight="1">
      <c r="B26" s="161"/>
      <c r="C26" s="162"/>
      <c r="D26" s="162"/>
      <c r="E26" s="44" t="s">
        <v>21</v>
      </c>
      <c r="F26" s="44"/>
      <c r="G26" s="44"/>
      <c r="H26" s="44"/>
      <c r="I26" s="163"/>
      <c r="J26" s="162"/>
      <c r="K26" s="164"/>
    </row>
    <row r="27" s="1" customFormat="1" ht="6.96" customHeight="1">
      <c r="B27" s="46"/>
      <c r="C27" s="47"/>
      <c r="D27" s="47"/>
      <c r="E27" s="47"/>
      <c r="F27" s="47"/>
      <c r="G27" s="47"/>
      <c r="H27" s="47"/>
      <c r="I27" s="157"/>
      <c r="J27" s="47"/>
      <c r="K27" s="51"/>
    </row>
    <row r="28" s="1" customFormat="1" ht="6.96" customHeight="1">
      <c r="B28" s="46"/>
      <c r="C28" s="47"/>
      <c r="D28" s="106"/>
      <c r="E28" s="106"/>
      <c r="F28" s="106"/>
      <c r="G28" s="106"/>
      <c r="H28" s="106"/>
      <c r="I28" s="165"/>
      <c r="J28" s="106"/>
      <c r="K28" s="166"/>
    </row>
    <row r="29" s="1" customFormat="1" ht="25.44" customHeight="1">
      <c r="B29" s="46"/>
      <c r="C29" s="47"/>
      <c r="D29" s="167" t="s">
        <v>36</v>
      </c>
      <c r="E29" s="47"/>
      <c r="F29" s="47"/>
      <c r="G29" s="47"/>
      <c r="H29" s="47"/>
      <c r="I29" s="157"/>
      <c r="J29" s="168">
        <f>ROUND(J90,2)</f>
        <v>0</v>
      </c>
      <c r="K29" s="51"/>
    </row>
    <row r="30" s="1" customFormat="1" ht="6.96" customHeight="1">
      <c r="B30" s="46"/>
      <c r="C30" s="47"/>
      <c r="D30" s="106"/>
      <c r="E30" s="106"/>
      <c r="F30" s="106"/>
      <c r="G30" s="106"/>
      <c r="H30" s="106"/>
      <c r="I30" s="165"/>
      <c r="J30" s="106"/>
      <c r="K30" s="166"/>
    </row>
    <row r="31" s="1" customFormat="1" ht="14.4" customHeight="1">
      <c r="B31" s="46"/>
      <c r="C31" s="47"/>
      <c r="D31" s="47"/>
      <c r="E31" s="47"/>
      <c r="F31" s="52" t="s">
        <v>38</v>
      </c>
      <c r="G31" s="47"/>
      <c r="H31" s="47"/>
      <c r="I31" s="169" t="s">
        <v>37</v>
      </c>
      <c r="J31" s="52" t="s">
        <v>39</v>
      </c>
      <c r="K31" s="51"/>
    </row>
    <row r="32" s="1" customFormat="1" ht="14.4" customHeight="1">
      <c r="B32" s="46"/>
      <c r="C32" s="47"/>
      <c r="D32" s="55" t="s">
        <v>40</v>
      </c>
      <c r="E32" s="55" t="s">
        <v>41</v>
      </c>
      <c r="F32" s="170">
        <f>ROUND(SUM(BE90:BE130), 2)</f>
        <v>0</v>
      </c>
      <c r="G32" s="47"/>
      <c r="H32" s="47"/>
      <c r="I32" s="171">
        <v>0.20999999999999999</v>
      </c>
      <c r="J32" s="170">
        <f>ROUND(ROUND((SUM(BE90:BE130)), 2)*I32, 2)</f>
        <v>0</v>
      </c>
      <c r="K32" s="51"/>
    </row>
    <row r="33" s="1" customFormat="1" ht="14.4" customHeight="1">
      <c r="B33" s="46"/>
      <c r="C33" s="47"/>
      <c r="D33" s="47"/>
      <c r="E33" s="55" t="s">
        <v>42</v>
      </c>
      <c r="F33" s="170">
        <f>ROUND(SUM(BF90:BF130), 2)</f>
        <v>0</v>
      </c>
      <c r="G33" s="47"/>
      <c r="H33" s="47"/>
      <c r="I33" s="171">
        <v>0.14999999999999999</v>
      </c>
      <c r="J33" s="170">
        <f>ROUND(ROUND((SUM(BF90:BF130)), 2)*I33, 2)</f>
        <v>0</v>
      </c>
      <c r="K33" s="51"/>
    </row>
    <row r="34" hidden="1" s="1" customFormat="1" ht="14.4" customHeight="1">
      <c r="B34" s="46"/>
      <c r="C34" s="47"/>
      <c r="D34" s="47"/>
      <c r="E34" s="55" t="s">
        <v>43</v>
      </c>
      <c r="F34" s="170">
        <f>ROUND(SUM(BG90:BG130), 2)</f>
        <v>0</v>
      </c>
      <c r="G34" s="47"/>
      <c r="H34" s="47"/>
      <c r="I34" s="171">
        <v>0.20999999999999999</v>
      </c>
      <c r="J34" s="170">
        <v>0</v>
      </c>
      <c r="K34" s="51"/>
    </row>
    <row r="35" hidden="1" s="1" customFormat="1" ht="14.4" customHeight="1">
      <c r="B35" s="46"/>
      <c r="C35" s="47"/>
      <c r="D35" s="47"/>
      <c r="E35" s="55" t="s">
        <v>44</v>
      </c>
      <c r="F35" s="170">
        <f>ROUND(SUM(BH90:BH130), 2)</f>
        <v>0</v>
      </c>
      <c r="G35" s="47"/>
      <c r="H35" s="47"/>
      <c r="I35" s="171">
        <v>0.14999999999999999</v>
      </c>
      <c r="J35" s="170">
        <v>0</v>
      </c>
      <c r="K35" s="51"/>
    </row>
    <row r="36" hidden="1" s="1" customFormat="1" ht="14.4" customHeight="1">
      <c r="B36" s="46"/>
      <c r="C36" s="47"/>
      <c r="D36" s="47"/>
      <c r="E36" s="55" t="s">
        <v>45</v>
      </c>
      <c r="F36" s="170">
        <f>ROUND(SUM(BI90:BI130), 2)</f>
        <v>0</v>
      </c>
      <c r="G36" s="47"/>
      <c r="H36" s="47"/>
      <c r="I36" s="171">
        <v>0</v>
      </c>
      <c r="J36" s="170">
        <v>0</v>
      </c>
      <c r="K36" s="51"/>
    </row>
    <row r="37" s="1" customFormat="1" ht="6.96" customHeight="1">
      <c r="B37" s="46"/>
      <c r="C37" s="47"/>
      <c r="D37" s="47"/>
      <c r="E37" s="47"/>
      <c r="F37" s="47"/>
      <c r="G37" s="47"/>
      <c r="H37" s="47"/>
      <c r="I37" s="157"/>
      <c r="J37" s="47"/>
      <c r="K37" s="51"/>
    </row>
    <row r="38" s="1" customFormat="1" ht="25.44" customHeight="1">
      <c r="B38" s="46"/>
      <c r="C38" s="172"/>
      <c r="D38" s="173" t="s">
        <v>46</v>
      </c>
      <c r="E38" s="98"/>
      <c r="F38" s="98"/>
      <c r="G38" s="174" t="s">
        <v>47</v>
      </c>
      <c r="H38" s="175" t="s">
        <v>48</v>
      </c>
      <c r="I38" s="176"/>
      <c r="J38" s="177">
        <f>SUM(J29:J36)</f>
        <v>0</v>
      </c>
      <c r="K38" s="178"/>
    </row>
    <row r="39" s="1" customFormat="1" ht="14.4" customHeight="1">
      <c r="B39" s="67"/>
      <c r="C39" s="68"/>
      <c r="D39" s="68"/>
      <c r="E39" s="68"/>
      <c r="F39" s="68"/>
      <c r="G39" s="68"/>
      <c r="H39" s="68"/>
      <c r="I39" s="179"/>
      <c r="J39" s="68"/>
      <c r="K39" s="69"/>
    </row>
    <row r="43" s="1" customFormat="1" ht="6.96" customHeight="1">
      <c r="B43" s="180"/>
      <c r="C43" s="181"/>
      <c r="D43" s="181"/>
      <c r="E43" s="181"/>
      <c r="F43" s="181"/>
      <c r="G43" s="181"/>
      <c r="H43" s="181"/>
      <c r="I43" s="182"/>
      <c r="J43" s="181"/>
      <c r="K43" s="183"/>
    </row>
    <row r="44" s="1" customFormat="1" ht="36.96" customHeight="1">
      <c r="B44" s="46"/>
      <c r="C44" s="30" t="s">
        <v>271</v>
      </c>
      <c r="D44" s="47"/>
      <c r="E44" s="47"/>
      <c r="F44" s="47"/>
      <c r="G44" s="47"/>
      <c r="H44" s="47"/>
      <c r="I44" s="157"/>
      <c r="J44" s="47"/>
      <c r="K44" s="51"/>
    </row>
    <row r="45" s="1" customFormat="1" ht="6.96" customHeight="1">
      <c r="B45" s="46"/>
      <c r="C45" s="47"/>
      <c r="D45" s="47"/>
      <c r="E45" s="47"/>
      <c r="F45" s="47"/>
      <c r="G45" s="47"/>
      <c r="H45" s="47"/>
      <c r="I45" s="157"/>
      <c r="J45" s="47"/>
      <c r="K45" s="51"/>
    </row>
    <row r="46" s="1" customFormat="1" ht="14.4" customHeight="1">
      <c r="B46" s="46"/>
      <c r="C46" s="40" t="s">
        <v>18</v>
      </c>
      <c r="D46" s="47"/>
      <c r="E46" s="47"/>
      <c r="F46" s="47"/>
      <c r="G46" s="47"/>
      <c r="H46" s="47"/>
      <c r="I46" s="157"/>
      <c r="J46" s="47"/>
      <c r="K46" s="51"/>
    </row>
    <row r="47" s="1" customFormat="1" ht="16.5" customHeight="1">
      <c r="B47" s="46"/>
      <c r="C47" s="47"/>
      <c r="D47" s="47"/>
      <c r="E47" s="156" t="str">
        <f>E7</f>
        <v>Oprava SZZ Děčín východ horní nádraží 1.změna</v>
      </c>
      <c r="F47" s="40"/>
      <c r="G47" s="40"/>
      <c r="H47" s="40"/>
      <c r="I47" s="157"/>
      <c r="J47" s="47"/>
      <c r="K47" s="51"/>
    </row>
    <row r="48">
      <c r="B48" s="28"/>
      <c r="C48" s="40" t="s">
        <v>264</v>
      </c>
      <c r="D48" s="29"/>
      <c r="E48" s="29"/>
      <c r="F48" s="29"/>
      <c r="G48" s="29"/>
      <c r="H48" s="29"/>
      <c r="I48" s="155"/>
      <c r="J48" s="29"/>
      <c r="K48" s="31"/>
    </row>
    <row r="49" s="1" customFormat="1" ht="16.5" customHeight="1">
      <c r="B49" s="46"/>
      <c r="C49" s="47"/>
      <c r="D49" s="47"/>
      <c r="E49" s="156" t="s">
        <v>3054</v>
      </c>
      <c r="F49" s="47"/>
      <c r="G49" s="47"/>
      <c r="H49" s="47"/>
      <c r="I49" s="157"/>
      <c r="J49" s="47"/>
      <c r="K49" s="51"/>
    </row>
    <row r="50" s="1" customFormat="1" ht="14.4" customHeight="1">
      <c r="B50" s="46"/>
      <c r="C50" s="40" t="s">
        <v>266</v>
      </c>
      <c r="D50" s="47"/>
      <c r="E50" s="47"/>
      <c r="F50" s="47"/>
      <c r="G50" s="47"/>
      <c r="H50" s="47"/>
      <c r="I50" s="157"/>
      <c r="J50" s="47"/>
      <c r="K50" s="51"/>
    </row>
    <row r="51" s="1" customFormat="1" ht="17.25" customHeight="1">
      <c r="B51" s="46"/>
      <c r="C51" s="47"/>
      <c r="D51" s="47"/>
      <c r="E51" s="158" t="str">
        <f>E11</f>
        <v>SO 03-40-02 - Vzduchotechnika a klimatizace - ÚRS</v>
      </c>
      <c r="F51" s="47"/>
      <c r="G51" s="47"/>
      <c r="H51" s="47"/>
      <c r="I51" s="157"/>
      <c r="J51" s="47"/>
      <c r="K51" s="51"/>
    </row>
    <row r="52" s="1" customFormat="1" ht="6.96" customHeight="1">
      <c r="B52" s="46"/>
      <c r="C52" s="47"/>
      <c r="D52" s="47"/>
      <c r="E52" s="47"/>
      <c r="F52" s="47"/>
      <c r="G52" s="47"/>
      <c r="H52" s="47"/>
      <c r="I52" s="157"/>
      <c r="J52" s="47"/>
      <c r="K52" s="51"/>
    </row>
    <row r="53" s="1" customFormat="1" ht="18" customHeight="1">
      <c r="B53" s="46"/>
      <c r="C53" s="40" t="s">
        <v>23</v>
      </c>
      <c r="D53" s="47"/>
      <c r="E53" s="47"/>
      <c r="F53" s="35" t="str">
        <f>F14</f>
        <v>Děčín</v>
      </c>
      <c r="G53" s="47"/>
      <c r="H53" s="47"/>
      <c r="I53" s="159" t="s">
        <v>25</v>
      </c>
      <c r="J53" s="160" t="str">
        <f>IF(J14="","",J14)</f>
        <v>24. 8. 2018</v>
      </c>
      <c r="K53" s="51"/>
    </row>
    <row r="54" s="1" customFormat="1" ht="6.96" customHeight="1">
      <c r="B54" s="46"/>
      <c r="C54" s="47"/>
      <c r="D54" s="47"/>
      <c r="E54" s="47"/>
      <c r="F54" s="47"/>
      <c r="G54" s="47"/>
      <c r="H54" s="47"/>
      <c r="I54" s="157"/>
      <c r="J54" s="47"/>
      <c r="K54" s="51"/>
    </row>
    <row r="55" s="1" customFormat="1">
      <c r="B55" s="46"/>
      <c r="C55" s="40" t="s">
        <v>27</v>
      </c>
      <c r="D55" s="47"/>
      <c r="E55" s="47"/>
      <c r="F55" s="35" t="str">
        <f>E17</f>
        <v xml:space="preserve"> </v>
      </c>
      <c r="G55" s="47"/>
      <c r="H55" s="47"/>
      <c r="I55" s="159" t="s">
        <v>32</v>
      </c>
      <c r="J55" s="44" t="str">
        <f>E23</f>
        <v xml:space="preserve"> </v>
      </c>
      <c r="K55" s="51"/>
    </row>
    <row r="56" s="1" customFormat="1" ht="14.4" customHeight="1">
      <c r="B56" s="46"/>
      <c r="C56" s="40" t="s">
        <v>30</v>
      </c>
      <c r="D56" s="47"/>
      <c r="E56" s="47"/>
      <c r="F56" s="35" t="str">
        <f>IF(E20="","",E20)</f>
        <v/>
      </c>
      <c r="G56" s="47"/>
      <c r="H56" s="47"/>
      <c r="I56" s="157"/>
      <c r="J56" s="184"/>
      <c r="K56" s="51"/>
    </row>
    <row r="57" s="1" customFormat="1" ht="10.32" customHeight="1">
      <c r="B57" s="46"/>
      <c r="C57" s="47"/>
      <c r="D57" s="47"/>
      <c r="E57" s="47"/>
      <c r="F57" s="47"/>
      <c r="G57" s="47"/>
      <c r="H57" s="47"/>
      <c r="I57" s="157"/>
      <c r="J57" s="47"/>
      <c r="K57" s="51"/>
    </row>
    <row r="58" s="1" customFormat="1" ht="29.28" customHeight="1">
      <c r="B58" s="46"/>
      <c r="C58" s="185" t="s">
        <v>272</v>
      </c>
      <c r="D58" s="172"/>
      <c r="E58" s="172"/>
      <c r="F58" s="172"/>
      <c r="G58" s="172"/>
      <c r="H58" s="172"/>
      <c r="I58" s="186"/>
      <c r="J58" s="187" t="s">
        <v>273</v>
      </c>
      <c r="K58" s="188"/>
    </row>
    <row r="59" s="1" customFormat="1" ht="10.32" customHeight="1">
      <c r="B59" s="46"/>
      <c r="C59" s="47"/>
      <c r="D59" s="47"/>
      <c r="E59" s="47"/>
      <c r="F59" s="47"/>
      <c r="G59" s="47"/>
      <c r="H59" s="47"/>
      <c r="I59" s="157"/>
      <c r="J59" s="47"/>
      <c r="K59" s="51"/>
    </row>
    <row r="60" s="1" customFormat="1" ht="29.28" customHeight="1">
      <c r="B60" s="46"/>
      <c r="C60" s="189" t="s">
        <v>274</v>
      </c>
      <c r="D60" s="47"/>
      <c r="E60" s="47"/>
      <c r="F60" s="47"/>
      <c r="G60" s="47"/>
      <c r="H60" s="47"/>
      <c r="I60" s="157"/>
      <c r="J60" s="168">
        <f>J90</f>
        <v>0</v>
      </c>
      <c r="K60" s="51"/>
      <c r="AU60" s="24" t="s">
        <v>275</v>
      </c>
    </row>
    <row r="61" s="8" customFormat="1" ht="24.96" customHeight="1">
      <c r="B61" s="190"/>
      <c r="C61" s="191"/>
      <c r="D61" s="192" t="s">
        <v>276</v>
      </c>
      <c r="E61" s="193"/>
      <c r="F61" s="193"/>
      <c r="G61" s="193"/>
      <c r="H61" s="193"/>
      <c r="I61" s="194"/>
      <c r="J61" s="195">
        <f>J91</f>
        <v>0</v>
      </c>
      <c r="K61" s="196"/>
    </row>
    <row r="62" s="9" customFormat="1" ht="19.92" customHeight="1">
      <c r="B62" s="197"/>
      <c r="C62" s="198"/>
      <c r="D62" s="199" t="s">
        <v>1781</v>
      </c>
      <c r="E62" s="200"/>
      <c r="F62" s="200"/>
      <c r="G62" s="200"/>
      <c r="H62" s="200"/>
      <c r="I62" s="201"/>
      <c r="J62" s="202">
        <f>J92</f>
        <v>0</v>
      </c>
      <c r="K62" s="203"/>
    </row>
    <row r="63" s="8" customFormat="1" ht="24.96" customHeight="1">
      <c r="B63" s="190"/>
      <c r="C63" s="191"/>
      <c r="D63" s="192" t="s">
        <v>3060</v>
      </c>
      <c r="E63" s="193"/>
      <c r="F63" s="193"/>
      <c r="G63" s="193"/>
      <c r="H63" s="193"/>
      <c r="I63" s="194"/>
      <c r="J63" s="195">
        <f>J94</f>
        <v>0</v>
      </c>
      <c r="K63" s="196"/>
    </row>
    <row r="64" s="9" customFormat="1" ht="19.92" customHeight="1">
      <c r="B64" s="197"/>
      <c r="C64" s="198"/>
      <c r="D64" s="199" t="s">
        <v>3650</v>
      </c>
      <c r="E64" s="200"/>
      <c r="F64" s="200"/>
      <c r="G64" s="200"/>
      <c r="H64" s="200"/>
      <c r="I64" s="201"/>
      <c r="J64" s="202">
        <f>J95</f>
        <v>0</v>
      </c>
      <c r="K64" s="203"/>
    </row>
    <row r="65" s="8" customFormat="1" ht="24.96" customHeight="1">
      <c r="B65" s="190"/>
      <c r="C65" s="191"/>
      <c r="D65" s="192" t="s">
        <v>1718</v>
      </c>
      <c r="E65" s="193"/>
      <c r="F65" s="193"/>
      <c r="G65" s="193"/>
      <c r="H65" s="193"/>
      <c r="I65" s="194"/>
      <c r="J65" s="195">
        <f>J124</f>
        <v>0</v>
      </c>
      <c r="K65" s="196"/>
    </row>
    <row r="66" s="9" customFormat="1" ht="19.92" customHeight="1">
      <c r="B66" s="197"/>
      <c r="C66" s="198"/>
      <c r="D66" s="199" t="s">
        <v>3075</v>
      </c>
      <c r="E66" s="200"/>
      <c r="F66" s="200"/>
      <c r="G66" s="200"/>
      <c r="H66" s="200"/>
      <c r="I66" s="201"/>
      <c r="J66" s="202">
        <f>J125</f>
        <v>0</v>
      </c>
      <c r="K66" s="203"/>
    </row>
    <row r="67" s="9" customFormat="1" ht="19.92" customHeight="1">
      <c r="B67" s="197"/>
      <c r="C67" s="198"/>
      <c r="D67" s="199" t="s">
        <v>3076</v>
      </c>
      <c r="E67" s="200"/>
      <c r="F67" s="200"/>
      <c r="G67" s="200"/>
      <c r="H67" s="200"/>
      <c r="I67" s="201"/>
      <c r="J67" s="202">
        <f>J127</f>
        <v>0</v>
      </c>
      <c r="K67" s="203"/>
    </row>
    <row r="68" s="9" customFormat="1" ht="19.92" customHeight="1">
      <c r="B68" s="197"/>
      <c r="C68" s="198"/>
      <c r="D68" s="199" t="s">
        <v>1859</v>
      </c>
      <c r="E68" s="200"/>
      <c r="F68" s="200"/>
      <c r="G68" s="200"/>
      <c r="H68" s="200"/>
      <c r="I68" s="201"/>
      <c r="J68" s="202">
        <f>J129</f>
        <v>0</v>
      </c>
      <c r="K68" s="203"/>
    </row>
    <row r="69" s="1" customFormat="1" ht="21.84" customHeight="1">
      <c r="B69" s="46"/>
      <c r="C69" s="47"/>
      <c r="D69" s="47"/>
      <c r="E69" s="47"/>
      <c r="F69" s="47"/>
      <c r="G69" s="47"/>
      <c r="H69" s="47"/>
      <c r="I69" s="157"/>
      <c r="J69" s="47"/>
      <c r="K69" s="51"/>
    </row>
    <row r="70" s="1" customFormat="1" ht="6.96" customHeight="1">
      <c r="B70" s="67"/>
      <c r="C70" s="68"/>
      <c r="D70" s="68"/>
      <c r="E70" s="68"/>
      <c r="F70" s="68"/>
      <c r="G70" s="68"/>
      <c r="H70" s="68"/>
      <c r="I70" s="179"/>
      <c r="J70" s="68"/>
      <c r="K70" s="69"/>
    </row>
    <row r="74" s="1" customFormat="1" ht="6.96" customHeight="1">
      <c r="B74" s="70"/>
      <c r="C74" s="71"/>
      <c r="D74" s="71"/>
      <c r="E74" s="71"/>
      <c r="F74" s="71"/>
      <c r="G74" s="71"/>
      <c r="H74" s="71"/>
      <c r="I74" s="182"/>
      <c r="J74" s="71"/>
      <c r="K74" s="71"/>
      <c r="L74" s="72"/>
    </row>
    <row r="75" s="1" customFormat="1" ht="36.96" customHeight="1">
      <c r="B75" s="46"/>
      <c r="C75" s="73" t="s">
        <v>282</v>
      </c>
      <c r="D75" s="74"/>
      <c r="E75" s="74"/>
      <c r="F75" s="74"/>
      <c r="G75" s="74"/>
      <c r="H75" s="74"/>
      <c r="I75" s="204"/>
      <c r="J75" s="74"/>
      <c r="K75" s="74"/>
      <c r="L75" s="72"/>
    </row>
    <row r="76" s="1" customFormat="1" ht="6.96" customHeight="1">
      <c r="B76" s="46"/>
      <c r="C76" s="74"/>
      <c r="D76" s="74"/>
      <c r="E76" s="74"/>
      <c r="F76" s="74"/>
      <c r="G76" s="74"/>
      <c r="H76" s="74"/>
      <c r="I76" s="204"/>
      <c r="J76" s="74"/>
      <c r="K76" s="74"/>
      <c r="L76" s="72"/>
    </row>
    <row r="77" s="1" customFormat="1" ht="14.4" customHeight="1">
      <c r="B77" s="46"/>
      <c r="C77" s="76" t="s">
        <v>18</v>
      </c>
      <c r="D77" s="74"/>
      <c r="E77" s="74"/>
      <c r="F77" s="74"/>
      <c r="G77" s="74"/>
      <c r="H77" s="74"/>
      <c r="I77" s="204"/>
      <c r="J77" s="74"/>
      <c r="K77" s="74"/>
      <c r="L77" s="72"/>
    </row>
    <row r="78" s="1" customFormat="1" ht="16.5" customHeight="1">
      <c r="B78" s="46"/>
      <c r="C78" s="74"/>
      <c r="D78" s="74"/>
      <c r="E78" s="205" t="str">
        <f>E7</f>
        <v>Oprava SZZ Děčín východ horní nádraží 1.změna</v>
      </c>
      <c r="F78" s="76"/>
      <c r="G78" s="76"/>
      <c r="H78" s="76"/>
      <c r="I78" s="204"/>
      <c r="J78" s="74"/>
      <c r="K78" s="74"/>
      <c r="L78" s="72"/>
    </row>
    <row r="79">
      <c r="B79" s="28"/>
      <c r="C79" s="76" t="s">
        <v>264</v>
      </c>
      <c r="D79" s="206"/>
      <c r="E79" s="206"/>
      <c r="F79" s="206"/>
      <c r="G79" s="206"/>
      <c r="H79" s="206"/>
      <c r="I79" s="149"/>
      <c r="J79" s="206"/>
      <c r="K79" s="206"/>
      <c r="L79" s="207"/>
    </row>
    <row r="80" s="1" customFormat="1" ht="16.5" customHeight="1">
      <c r="B80" s="46"/>
      <c r="C80" s="74"/>
      <c r="D80" s="74"/>
      <c r="E80" s="205" t="s">
        <v>3054</v>
      </c>
      <c r="F80" s="74"/>
      <c r="G80" s="74"/>
      <c r="H80" s="74"/>
      <c r="I80" s="204"/>
      <c r="J80" s="74"/>
      <c r="K80" s="74"/>
      <c r="L80" s="72"/>
    </row>
    <row r="81" s="1" customFormat="1" ht="14.4" customHeight="1">
      <c r="B81" s="46"/>
      <c r="C81" s="76" t="s">
        <v>266</v>
      </c>
      <c r="D81" s="74"/>
      <c r="E81" s="74"/>
      <c r="F81" s="74"/>
      <c r="G81" s="74"/>
      <c r="H81" s="74"/>
      <c r="I81" s="204"/>
      <c r="J81" s="74"/>
      <c r="K81" s="74"/>
      <c r="L81" s="72"/>
    </row>
    <row r="82" s="1" customFormat="1" ht="17.25" customHeight="1">
      <c r="B82" s="46"/>
      <c r="C82" s="74"/>
      <c r="D82" s="74"/>
      <c r="E82" s="82" t="str">
        <f>E11</f>
        <v>SO 03-40-02 - Vzduchotechnika a klimatizace - ÚRS</v>
      </c>
      <c r="F82" s="74"/>
      <c r="G82" s="74"/>
      <c r="H82" s="74"/>
      <c r="I82" s="204"/>
      <c r="J82" s="74"/>
      <c r="K82" s="74"/>
      <c r="L82" s="72"/>
    </row>
    <row r="83" s="1" customFormat="1" ht="6.96" customHeight="1">
      <c r="B83" s="46"/>
      <c r="C83" s="74"/>
      <c r="D83" s="74"/>
      <c r="E83" s="74"/>
      <c r="F83" s="74"/>
      <c r="G83" s="74"/>
      <c r="H83" s="74"/>
      <c r="I83" s="204"/>
      <c r="J83" s="74"/>
      <c r="K83" s="74"/>
      <c r="L83" s="72"/>
    </row>
    <row r="84" s="1" customFormat="1" ht="18" customHeight="1">
      <c r="B84" s="46"/>
      <c r="C84" s="76" t="s">
        <v>23</v>
      </c>
      <c r="D84" s="74"/>
      <c r="E84" s="74"/>
      <c r="F84" s="209" t="str">
        <f>F14</f>
        <v>Děčín</v>
      </c>
      <c r="G84" s="74"/>
      <c r="H84" s="74"/>
      <c r="I84" s="210" t="s">
        <v>25</v>
      </c>
      <c r="J84" s="85" t="str">
        <f>IF(J14="","",J14)</f>
        <v>24. 8. 2018</v>
      </c>
      <c r="K84" s="74"/>
      <c r="L84" s="72"/>
    </row>
    <row r="85" s="1" customFormat="1" ht="6.96" customHeight="1">
      <c r="B85" s="46"/>
      <c r="C85" s="74"/>
      <c r="D85" s="74"/>
      <c r="E85" s="74"/>
      <c r="F85" s="74"/>
      <c r="G85" s="74"/>
      <c r="H85" s="74"/>
      <c r="I85" s="204"/>
      <c r="J85" s="74"/>
      <c r="K85" s="74"/>
      <c r="L85" s="72"/>
    </row>
    <row r="86" s="1" customFormat="1">
      <c r="B86" s="46"/>
      <c r="C86" s="76" t="s">
        <v>27</v>
      </c>
      <c r="D86" s="74"/>
      <c r="E86" s="74"/>
      <c r="F86" s="209" t="str">
        <f>E17</f>
        <v xml:space="preserve"> </v>
      </c>
      <c r="G86" s="74"/>
      <c r="H86" s="74"/>
      <c r="I86" s="210" t="s">
        <v>32</v>
      </c>
      <c r="J86" s="209" t="str">
        <f>E23</f>
        <v xml:space="preserve"> </v>
      </c>
      <c r="K86" s="74"/>
      <c r="L86" s="72"/>
    </row>
    <row r="87" s="1" customFormat="1" ht="14.4" customHeight="1">
      <c r="B87" s="46"/>
      <c r="C87" s="76" t="s">
        <v>30</v>
      </c>
      <c r="D87" s="74"/>
      <c r="E87" s="74"/>
      <c r="F87" s="209" t="str">
        <f>IF(E20="","",E20)</f>
        <v/>
      </c>
      <c r="G87" s="74"/>
      <c r="H87" s="74"/>
      <c r="I87" s="204"/>
      <c r="J87" s="74"/>
      <c r="K87" s="74"/>
      <c r="L87" s="72"/>
    </row>
    <row r="88" s="1" customFormat="1" ht="10.32" customHeight="1">
      <c r="B88" s="46"/>
      <c r="C88" s="74"/>
      <c r="D88" s="74"/>
      <c r="E88" s="74"/>
      <c r="F88" s="74"/>
      <c r="G88" s="74"/>
      <c r="H88" s="74"/>
      <c r="I88" s="204"/>
      <c r="J88" s="74"/>
      <c r="K88" s="74"/>
      <c r="L88" s="72"/>
    </row>
    <row r="89" s="10" customFormat="1" ht="29.28" customHeight="1">
      <c r="B89" s="211"/>
      <c r="C89" s="212" t="s">
        <v>283</v>
      </c>
      <c r="D89" s="213" t="s">
        <v>55</v>
      </c>
      <c r="E89" s="213" t="s">
        <v>51</v>
      </c>
      <c r="F89" s="213" t="s">
        <v>284</v>
      </c>
      <c r="G89" s="213" t="s">
        <v>285</v>
      </c>
      <c r="H89" s="213" t="s">
        <v>286</v>
      </c>
      <c r="I89" s="214" t="s">
        <v>287</v>
      </c>
      <c r="J89" s="213" t="s">
        <v>273</v>
      </c>
      <c r="K89" s="215" t="s">
        <v>288</v>
      </c>
      <c r="L89" s="216"/>
      <c r="M89" s="102" t="s">
        <v>289</v>
      </c>
      <c r="N89" s="103" t="s">
        <v>40</v>
      </c>
      <c r="O89" s="103" t="s">
        <v>290</v>
      </c>
      <c r="P89" s="103" t="s">
        <v>291</v>
      </c>
      <c r="Q89" s="103" t="s">
        <v>292</v>
      </c>
      <c r="R89" s="103" t="s">
        <v>293</v>
      </c>
      <c r="S89" s="103" t="s">
        <v>294</v>
      </c>
      <c r="T89" s="104" t="s">
        <v>295</v>
      </c>
    </row>
    <row r="90" s="1" customFormat="1" ht="29.28" customHeight="1">
      <c r="B90" s="46"/>
      <c r="C90" s="108" t="s">
        <v>274</v>
      </c>
      <c r="D90" s="74"/>
      <c r="E90" s="74"/>
      <c r="F90" s="74"/>
      <c r="G90" s="74"/>
      <c r="H90" s="74"/>
      <c r="I90" s="204"/>
      <c r="J90" s="217">
        <f>BK90</f>
        <v>0</v>
      </c>
      <c r="K90" s="74"/>
      <c r="L90" s="72"/>
      <c r="M90" s="105"/>
      <c r="N90" s="106"/>
      <c r="O90" s="106"/>
      <c r="P90" s="218">
        <f>P91+P94+P124</f>
        <v>0</v>
      </c>
      <c r="Q90" s="106"/>
      <c r="R90" s="218">
        <f>R91+R94+R124</f>
        <v>0.046079999999999996</v>
      </c>
      <c r="S90" s="106"/>
      <c r="T90" s="219">
        <f>T91+T94+T124</f>
        <v>0.001</v>
      </c>
      <c r="AT90" s="24" t="s">
        <v>69</v>
      </c>
      <c r="AU90" s="24" t="s">
        <v>275</v>
      </c>
      <c r="BK90" s="220">
        <f>BK91+BK94+BK124</f>
        <v>0</v>
      </c>
    </row>
    <row r="91" s="11" customFormat="1" ht="37.44001" customHeight="1">
      <c r="B91" s="221"/>
      <c r="C91" s="222"/>
      <c r="D91" s="223" t="s">
        <v>69</v>
      </c>
      <c r="E91" s="224" t="s">
        <v>296</v>
      </c>
      <c r="F91" s="224" t="s">
        <v>297</v>
      </c>
      <c r="G91" s="222"/>
      <c r="H91" s="222"/>
      <c r="I91" s="225"/>
      <c r="J91" s="226">
        <f>BK91</f>
        <v>0</v>
      </c>
      <c r="K91" s="222"/>
      <c r="L91" s="227"/>
      <c r="M91" s="228"/>
      <c r="N91" s="229"/>
      <c r="O91" s="229"/>
      <c r="P91" s="230">
        <f>P92</f>
        <v>0</v>
      </c>
      <c r="Q91" s="229"/>
      <c r="R91" s="230">
        <f>R92</f>
        <v>0</v>
      </c>
      <c r="S91" s="229"/>
      <c r="T91" s="231">
        <f>T92</f>
        <v>0.001</v>
      </c>
      <c r="AR91" s="232" t="s">
        <v>16</v>
      </c>
      <c r="AT91" s="233" t="s">
        <v>69</v>
      </c>
      <c r="AU91" s="233" t="s">
        <v>70</v>
      </c>
      <c r="AY91" s="232" t="s">
        <v>298</v>
      </c>
      <c r="BK91" s="234">
        <f>BK92</f>
        <v>0</v>
      </c>
    </row>
    <row r="92" s="11" customFormat="1" ht="19.92" customHeight="1">
      <c r="B92" s="221"/>
      <c r="C92" s="222"/>
      <c r="D92" s="223" t="s">
        <v>69</v>
      </c>
      <c r="E92" s="235" t="s">
        <v>346</v>
      </c>
      <c r="F92" s="235" t="s">
        <v>1782</v>
      </c>
      <c r="G92" s="222"/>
      <c r="H92" s="222"/>
      <c r="I92" s="225"/>
      <c r="J92" s="236">
        <f>BK92</f>
        <v>0</v>
      </c>
      <c r="K92" s="222"/>
      <c r="L92" s="227"/>
      <c r="M92" s="228"/>
      <c r="N92" s="229"/>
      <c r="O92" s="229"/>
      <c r="P92" s="230">
        <f>P93</f>
        <v>0</v>
      </c>
      <c r="Q92" s="229"/>
      <c r="R92" s="230">
        <f>R93</f>
        <v>0</v>
      </c>
      <c r="S92" s="229"/>
      <c r="T92" s="231">
        <f>T93</f>
        <v>0.001</v>
      </c>
      <c r="AR92" s="232" t="s">
        <v>16</v>
      </c>
      <c r="AT92" s="233" t="s">
        <v>69</v>
      </c>
      <c r="AU92" s="233" t="s">
        <v>16</v>
      </c>
      <c r="AY92" s="232" t="s">
        <v>298</v>
      </c>
      <c r="BK92" s="234">
        <f>BK93</f>
        <v>0</v>
      </c>
    </row>
    <row r="93" s="1" customFormat="1" ht="25.5" customHeight="1">
      <c r="B93" s="46"/>
      <c r="C93" s="237" t="s">
        <v>16</v>
      </c>
      <c r="D93" s="237" t="s">
        <v>300</v>
      </c>
      <c r="E93" s="238" t="s">
        <v>3651</v>
      </c>
      <c r="F93" s="239" t="s">
        <v>3652</v>
      </c>
      <c r="G93" s="240" t="s">
        <v>1777</v>
      </c>
      <c r="H93" s="241">
        <v>1</v>
      </c>
      <c r="I93" s="242"/>
      <c r="J93" s="243">
        <f>ROUND(I93*H93,2)</f>
        <v>0</v>
      </c>
      <c r="K93" s="239" t="s">
        <v>21</v>
      </c>
      <c r="L93" s="72"/>
      <c r="M93" s="244" t="s">
        <v>21</v>
      </c>
      <c r="N93" s="245" t="s">
        <v>41</v>
      </c>
      <c r="O93" s="47"/>
      <c r="P93" s="246">
        <f>O93*H93</f>
        <v>0</v>
      </c>
      <c r="Q93" s="246">
        <v>0</v>
      </c>
      <c r="R93" s="246">
        <f>Q93*H93</f>
        <v>0</v>
      </c>
      <c r="S93" s="246">
        <v>0.001</v>
      </c>
      <c r="T93" s="247">
        <f>S93*H93</f>
        <v>0.001</v>
      </c>
      <c r="AR93" s="24" t="s">
        <v>90</v>
      </c>
      <c r="AT93" s="24" t="s">
        <v>300</v>
      </c>
      <c r="AU93" s="24" t="s">
        <v>78</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90</v>
      </c>
      <c r="BM93" s="24" t="s">
        <v>3653</v>
      </c>
    </row>
    <row r="94" s="11" customFormat="1" ht="37.44001" customHeight="1">
      <c r="B94" s="221"/>
      <c r="C94" s="222"/>
      <c r="D94" s="223" t="s">
        <v>69</v>
      </c>
      <c r="E94" s="224" t="s">
        <v>2360</v>
      </c>
      <c r="F94" s="224" t="s">
        <v>3304</v>
      </c>
      <c r="G94" s="222"/>
      <c r="H94" s="222"/>
      <c r="I94" s="225"/>
      <c r="J94" s="226">
        <f>BK94</f>
        <v>0</v>
      </c>
      <c r="K94" s="222"/>
      <c r="L94" s="227"/>
      <c r="M94" s="228"/>
      <c r="N94" s="229"/>
      <c r="O94" s="229"/>
      <c r="P94" s="230">
        <f>P95</f>
        <v>0</v>
      </c>
      <c r="Q94" s="229"/>
      <c r="R94" s="230">
        <f>R95</f>
        <v>0.046079999999999996</v>
      </c>
      <c r="S94" s="229"/>
      <c r="T94" s="231">
        <f>T95</f>
        <v>0</v>
      </c>
      <c r="AR94" s="232" t="s">
        <v>78</v>
      </c>
      <c r="AT94" s="233" t="s">
        <v>69</v>
      </c>
      <c r="AU94" s="233" t="s">
        <v>70</v>
      </c>
      <c r="AY94" s="232" t="s">
        <v>298</v>
      </c>
      <c r="BK94" s="234">
        <f>BK95</f>
        <v>0</v>
      </c>
    </row>
    <row r="95" s="11" customFormat="1" ht="19.92" customHeight="1">
      <c r="B95" s="221"/>
      <c r="C95" s="222"/>
      <c r="D95" s="223" t="s">
        <v>69</v>
      </c>
      <c r="E95" s="235" t="s">
        <v>3654</v>
      </c>
      <c r="F95" s="235" t="s">
        <v>3655</v>
      </c>
      <c r="G95" s="222"/>
      <c r="H95" s="222"/>
      <c r="I95" s="225"/>
      <c r="J95" s="236">
        <f>BK95</f>
        <v>0</v>
      </c>
      <c r="K95" s="222"/>
      <c r="L95" s="227"/>
      <c r="M95" s="228"/>
      <c r="N95" s="229"/>
      <c r="O95" s="229"/>
      <c r="P95" s="230">
        <f>SUM(P96:P123)</f>
        <v>0</v>
      </c>
      <c r="Q95" s="229"/>
      <c r="R95" s="230">
        <f>SUM(R96:R123)</f>
        <v>0.046079999999999996</v>
      </c>
      <c r="S95" s="229"/>
      <c r="T95" s="231">
        <f>SUM(T96:T123)</f>
        <v>0</v>
      </c>
      <c r="AR95" s="232" t="s">
        <v>78</v>
      </c>
      <c r="AT95" s="233" t="s">
        <v>69</v>
      </c>
      <c r="AU95" s="233" t="s">
        <v>16</v>
      </c>
      <c r="AY95" s="232" t="s">
        <v>298</v>
      </c>
      <c r="BK95" s="234">
        <f>SUM(BK96:BK123)</f>
        <v>0</v>
      </c>
    </row>
    <row r="96" s="1" customFormat="1" ht="25.5" customHeight="1">
      <c r="B96" s="46"/>
      <c r="C96" s="237" t="s">
        <v>78</v>
      </c>
      <c r="D96" s="237" t="s">
        <v>300</v>
      </c>
      <c r="E96" s="238" t="s">
        <v>3656</v>
      </c>
      <c r="F96" s="239" t="s">
        <v>3657</v>
      </c>
      <c r="G96" s="240" t="s">
        <v>341</v>
      </c>
      <c r="H96" s="241">
        <v>2</v>
      </c>
      <c r="I96" s="242"/>
      <c r="J96" s="243">
        <f>ROUND(I96*H96,2)</f>
        <v>0</v>
      </c>
      <c r="K96" s="239" t="s">
        <v>21</v>
      </c>
      <c r="L96" s="72"/>
      <c r="M96" s="244" t="s">
        <v>21</v>
      </c>
      <c r="N96" s="245" t="s">
        <v>41</v>
      </c>
      <c r="O96" s="47"/>
      <c r="P96" s="246">
        <f>O96*H96</f>
        <v>0</v>
      </c>
      <c r="Q96" s="246">
        <v>0</v>
      </c>
      <c r="R96" s="246">
        <f>Q96*H96</f>
        <v>0</v>
      </c>
      <c r="S96" s="246">
        <v>0</v>
      </c>
      <c r="T96" s="247">
        <f>S96*H96</f>
        <v>0</v>
      </c>
      <c r="AR96" s="24" t="s">
        <v>381</v>
      </c>
      <c r="AT96" s="24" t="s">
        <v>300</v>
      </c>
      <c r="AU96" s="24" t="s">
        <v>78</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381</v>
      </c>
      <c r="BM96" s="24" t="s">
        <v>3658</v>
      </c>
    </row>
    <row r="97" s="1" customFormat="1" ht="25.5" customHeight="1">
      <c r="B97" s="46"/>
      <c r="C97" s="237" t="s">
        <v>85</v>
      </c>
      <c r="D97" s="237" t="s">
        <v>300</v>
      </c>
      <c r="E97" s="238" t="s">
        <v>3659</v>
      </c>
      <c r="F97" s="239" t="s">
        <v>3660</v>
      </c>
      <c r="G97" s="240" t="s">
        <v>341</v>
      </c>
      <c r="H97" s="241">
        <v>2</v>
      </c>
      <c r="I97" s="242"/>
      <c r="J97" s="243">
        <f>ROUND(I97*H97,2)</f>
        <v>0</v>
      </c>
      <c r="K97" s="239" t="s">
        <v>1656</v>
      </c>
      <c r="L97" s="72"/>
      <c r="M97" s="244" t="s">
        <v>21</v>
      </c>
      <c r="N97" s="245" t="s">
        <v>41</v>
      </c>
      <c r="O97" s="47"/>
      <c r="P97" s="246">
        <f>O97*H97</f>
        <v>0</v>
      </c>
      <c r="Q97" s="246">
        <v>0</v>
      </c>
      <c r="R97" s="246">
        <f>Q97*H97</f>
        <v>0</v>
      </c>
      <c r="S97" s="246">
        <v>0</v>
      </c>
      <c r="T97" s="247">
        <f>S97*H97</f>
        <v>0</v>
      </c>
      <c r="AR97" s="24" t="s">
        <v>381</v>
      </c>
      <c r="AT97" s="24" t="s">
        <v>300</v>
      </c>
      <c r="AU97" s="24" t="s">
        <v>78</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381</v>
      </c>
      <c r="BM97" s="24" t="s">
        <v>3661</v>
      </c>
    </row>
    <row r="98" s="1" customFormat="1" ht="16.5" customHeight="1">
      <c r="B98" s="46"/>
      <c r="C98" s="284" t="s">
        <v>90</v>
      </c>
      <c r="D98" s="284" t="s">
        <v>333</v>
      </c>
      <c r="E98" s="285" t="s">
        <v>3662</v>
      </c>
      <c r="F98" s="286" t="s">
        <v>3663</v>
      </c>
      <c r="G98" s="287" t="s">
        <v>341</v>
      </c>
      <c r="H98" s="288">
        <v>2</v>
      </c>
      <c r="I98" s="289"/>
      <c r="J98" s="290">
        <f>ROUND(I98*H98,2)</f>
        <v>0</v>
      </c>
      <c r="K98" s="286" t="s">
        <v>21</v>
      </c>
      <c r="L98" s="291"/>
      <c r="M98" s="292" t="s">
        <v>21</v>
      </c>
      <c r="N98" s="293" t="s">
        <v>41</v>
      </c>
      <c r="O98" s="47"/>
      <c r="P98" s="246">
        <f>O98*H98</f>
        <v>0</v>
      </c>
      <c r="Q98" s="246">
        <v>0.0015</v>
      </c>
      <c r="R98" s="246">
        <f>Q98*H98</f>
        <v>0.0030000000000000001</v>
      </c>
      <c r="S98" s="246">
        <v>0</v>
      </c>
      <c r="T98" s="247">
        <f>S98*H98</f>
        <v>0</v>
      </c>
      <c r="AR98" s="24" t="s">
        <v>507</v>
      </c>
      <c r="AT98" s="24" t="s">
        <v>333</v>
      </c>
      <c r="AU98" s="24" t="s">
        <v>78</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381</v>
      </c>
      <c r="BM98" s="24" t="s">
        <v>3664</v>
      </c>
    </row>
    <row r="99" s="1" customFormat="1" ht="25.5" customHeight="1">
      <c r="B99" s="46"/>
      <c r="C99" s="237" t="s">
        <v>328</v>
      </c>
      <c r="D99" s="237" t="s">
        <v>300</v>
      </c>
      <c r="E99" s="238" t="s">
        <v>3665</v>
      </c>
      <c r="F99" s="239" t="s">
        <v>3666</v>
      </c>
      <c r="G99" s="240" t="s">
        <v>341</v>
      </c>
      <c r="H99" s="241">
        <v>2</v>
      </c>
      <c r="I99" s="242"/>
      <c r="J99" s="243">
        <f>ROUND(I99*H99,2)</f>
        <v>0</v>
      </c>
      <c r="K99" s="239" t="s">
        <v>1656</v>
      </c>
      <c r="L99" s="72"/>
      <c r="M99" s="244" t="s">
        <v>21</v>
      </c>
      <c r="N99" s="245" t="s">
        <v>41</v>
      </c>
      <c r="O99" s="47"/>
      <c r="P99" s="246">
        <f>O99*H99</f>
        <v>0</v>
      </c>
      <c r="Q99" s="246">
        <v>0</v>
      </c>
      <c r="R99" s="246">
        <f>Q99*H99</f>
        <v>0</v>
      </c>
      <c r="S99" s="246">
        <v>0</v>
      </c>
      <c r="T99" s="247">
        <f>S99*H99</f>
        <v>0</v>
      </c>
      <c r="AR99" s="24" t="s">
        <v>381</v>
      </c>
      <c r="AT99" s="24" t="s">
        <v>300</v>
      </c>
      <c r="AU99" s="24" t="s">
        <v>78</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381</v>
      </c>
      <c r="BM99" s="24" t="s">
        <v>3667</v>
      </c>
    </row>
    <row r="100" s="1" customFormat="1" ht="25.5" customHeight="1">
      <c r="B100" s="46"/>
      <c r="C100" s="237" t="s">
        <v>332</v>
      </c>
      <c r="D100" s="237" t="s">
        <v>300</v>
      </c>
      <c r="E100" s="238" t="s">
        <v>3668</v>
      </c>
      <c r="F100" s="239" t="s">
        <v>3669</v>
      </c>
      <c r="G100" s="240" t="s">
        <v>341</v>
      </c>
      <c r="H100" s="241">
        <v>1</v>
      </c>
      <c r="I100" s="242"/>
      <c r="J100" s="243">
        <f>ROUND(I100*H100,2)</f>
        <v>0</v>
      </c>
      <c r="K100" s="239" t="s">
        <v>1656</v>
      </c>
      <c r="L100" s="72"/>
      <c r="M100" s="244" t="s">
        <v>21</v>
      </c>
      <c r="N100" s="245" t="s">
        <v>41</v>
      </c>
      <c r="O100" s="47"/>
      <c r="P100" s="246">
        <f>O100*H100</f>
        <v>0</v>
      </c>
      <c r="Q100" s="246">
        <v>0</v>
      </c>
      <c r="R100" s="246">
        <f>Q100*H100</f>
        <v>0</v>
      </c>
      <c r="S100" s="246">
        <v>0</v>
      </c>
      <c r="T100" s="247">
        <f>S100*H100</f>
        <v>0</v>
      </c>
      <c r="AR100" s="24" t="s">
        <v>381</v>
      </c>
      <c r="AT100" s="24" t="s">
        <v>300</v>
      </c>
      <c r="AU100" s="24" t="s">
        <v>78</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381</v>
      </c>
      <c r="BM100" s="24" t="s">
        <v>3670</v>
      </c>
    </row>
    <row r="101" s="1" customFormat="1" ht="25.5" customHeight="1">
      <c r="B101" s="46"/>
      <c r="C101" s="237" t="s">
        <v>338</v>
      </c>
      <c r="D101" s="237" t="s">
        <v>300</v>
      </c>
      <c r="E101" s="238" t="s">
        <v>3671</v>
      </c>
      <c r="F101" s="239" t="s">
        <v>3672</v>
      </c>
      <c r="G101" s="240" t="s">
        <v>341</v>
      </c>
      <c r="H101" s="241">
        <v>1</v>
      </c>
      <c r="I101" s="242"/>
      <c r="J101" s="243">
        <f>ROUND(I101*H101,2)</f>
        <v>0</v>
      </c>
      <c r="K101" s="239" t="s">
        <v>21</v>
      </c>
      <c r="L101" s="72"/>
      <c r="M101" s="244" t="s">
        <v>21</v>
      </c>
      <c r="N101" s="245" t="s">
        <v>41</v>
      </c>
      <c r="O101" s="47"/>
      <c r="P101" s="246">
        <f>O101*H101</f>
        <v>0</v>
      </c>
      <c r="Q101" s="246">
        <v>0</v>
      </c>
      <c r="R101" s="246">
        <f>Q101*H101</f>
        <v>0</v>
      </c>
      <c r="S101" s="246">
        <v>0</v>
      </c>
      <c r="T101" s="247">
        <f>S101*H101</f>
        <v>0</v>
      </c>
      <c r="AR101" s="24" t="s">
        <v>381</v>
      </c>
      <c r="AT101" s="24" t="s">
        <v>300</v>
      </c>
      <c r="AU101" s="24" t="s">
        <v>78</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381</v>
      </c>
      <c r="BM101" s="24" t="s">
        <v>3673</v>
      </c>
    </row>
    <row r="102" s="1" customFormat="1" ht="25.5" customHeight="1">
      <c r="B102" s="46"/>
      <c r="C102" s="237" t="s">
        <v>336</v>
      </c>
      <c r="D102" s="237" t="s">
        <v>300</v>
      </c>
      <c r="E102" s="238" t="s">
        <v>3674</v>
      </c>
      <c r="F102" s="239" t="s">
        <v>3675</v>
      </c>
      <c r="G102" s="240" t="s">
        <v>341</v>
      </c>
      <c r="H102" s="241">
        <v>1</v>
      </c>
      <c r="I102" s="242"/>
      <c r="J102" s="243">
        <f>ROUND(I102*H102,2)</f>
        <v>0</v>
      </c>
      <c r="K102" s="239" t="s">
        <v>21</v>
      </c>
      <c r="L102" s="72"/>
      <c r="M102" s="244" t="s">
        <v>21</v>
      </c>
      <c r="N102" s="245" t="s">
        <v>41</v>
      </c>
      <c r="O102" s="47"/>
      <c r="P102" s="246">
        <f>O102*H102</f>
        <v>0</v>
      </c>
      <c r="Q102" s="246">
        <v>0</v>
      </c>
      <c r="R102" s="246">
        <f>Q102*H102</f>
        <v>0</v>
      </c>
      <c r="S102" s="246">
        <v>0</v>
      </c>
      <c r="T102" s="247">
        <f>S102*H102</f>
        <v>0</v>
      </c>
      <c r="AR102" s="24" t="s">
        <v>381</v>
      </c>
      <c r="AT102" s="24" t="s">
        <v>300</v>
      </c>
      <c r="AU102" s="24" t="s">
        <v>78</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381</v>
      </c>
      <c r="BM102" s="24" t="s">
        <v>3676</v>
      </c>
    </row>
    <row r="103" s="1" customFormat="1" ht="25.5" customHeight="1">
      <c r="B103" s="46"/>
      <c r="C103" s="237" t="s">
        <v>346</v>
      </c>
      <c r="D103" s="237" t="s">
        <v>300</v>
      </c>
      <c r="E103" s="238" t="s">
        <v>3677</v>
      </c>
      <c r="F103" s="239" t="s">
        <v>3675</v>
      </c>
      <c r="G103" s="240" t="s">
        <v>341</v>
      </c>
      <c r="H103" s="241">
        <v>1</v>
      </c>
      <c r="I103" s="242"/>
      <c r="J103" s="243">
        <f>ROUND(I103*H103,2)</f>
        <v>0</v>
      </c>
      <c r="K103" s="239" t="s">
        <v>1656</v>
      </c>
      <c r="L103" s="72"/>
      <c r="M103" s="244" t="s">
        <v>21</v>
      </c>
      <c r="N103" s="245" t="s">
        <v>41</v>
      </c>
      <c r="O103" s="47"/>
      <c r="P103" s="246">
        <f>O103*H103</f>
        <v>0</v>
      </c>
      <c r="Q103" s="246">
        <v>0</v>
      </c>
      <c r="R103" s="246">
        <f>Q103*H103</f>
        <v>0</v>
      </c>
      <c r="S103" s="246">
        <v>0</v>
      </c>
      <c r="T103" s="247">
        <f>S103*H103</f>
        <v>0</v>
      </c>
      <c r="AR103" s="24" t="s">
        <v>381</v>
      </c>
      <c r="AT103" s="24" t="s">
        <v>300</v>
      </c>
      <c r="AU103" s="24" t="s">
        <v>78</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381</v>
      </c>
      <c r="BM103" s="24" t="s">
        <v>3678</v>
      </c>
    </row>
    <row r="104" s="1" customFormat="1" ht="16.5" customHeight="1">
      <c r="B104" s="46"/>
      <c r="C104" s="237" t="s">
        <v>350</v>
      </c>
      <c r="D104" s="237" t="s">
        <v>300</v>
      </c>
      <c r="E104" s="238" t="s">
        <v>3679</v>
      </c>
      <c r="F104" s="239" t="s">
        <v>3680</v>
      </c>
      <c r="G104" s="240" t="s">
        <v>341</v>
      </c>
      <c r="H104" s="241">
        <v>2</v>
      </c>
      <c r="I104" s="242"/>
      <c r="J104" s="243">
        <f>ROUND(I104*H104,2)</f>
        <v>0</v>
      </c>
      <c r="K104" s="239" t="s">
        <v>21</v>
      </c>
      <c r="L104" s="72"/>
      <c r="M104" s="244" t="s">
        <v>21</v>
      </c>
      <c r="N104" s="245" t="s">
        <v>41</v>
      </c>
      <c r="O104" s="47"/>
      <c r="P104" s="246">
        <f>O104*H104</f>
        <v>0</v>
      </c>
      <c r="Q104" s="246">
        <v>0</v>
      </c>
      <c r="R104" s="246">
        <f>Q104*H104</f>
        <v>0</v>
      </c>
      <c r="S104" s="246">
        <v>0</v>
      </c>
      <c r="T104" s="247">
        <f>S104*H104</f>
        <v>0</v>
      </c>
      <c r="AR104" s="24" t="s">
        <v>381</v>
      </c>
      <c r="AT104" s="24" t="s">
        <v>300</v>
      </c>
      <c r="AU104" s="24" t="s">
        <v>78</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381</v>
      </c>
      <c r="BM104" s="24" t="s">
        <v>3681</v>
      </c>
    </row>
    <row r="105" s="1" customFormat="1" ht="25.5" customHeight="1">
      <c r="B105" s="46"/>
      <c r="C105" s="237" t="s">
        <v>354</v>
      </c>
      <c r="D105" s="237" t="s">
        <v>300</v>
      </c>
      <c r="E105" s="238" t="s">
        <v>3682</v>
      </c>
      <c r="F105" s="239" t="s">
        <v>3683</v>
      </c>
      <c r="G105" s="240" t="s">
        <v>341</v>
      </c>
      <c r="H105" s="241">
        <v>6</v>
      </c>
      <c r="I105" s="242"/>
      <c r="J105" s="243">
        <f>ROUND(I105*H105,2)</f>
        <v>0</v>
      </c>
      <c r="K105" s="239" t="s">
        <v>1656</v>
      </c>
      <c r="L105" s="72"/>
      <c r="M105" s="244" t="s">
        <v>21</v>
      </c>
      <c r="N105" s="245" t="s">
        <v>41</v>
      </c>
      <c r="O105" s="47"/>
      <c r="P105" s="246">
        <f>O105*H105</f>
        <v>0</v>
      </c>
      <c r="Q105" s="246">
        <v>0</v>
      </c>
      <c r="R105" s="246">
        <f>Q105*H105</f>
        <v>0</v>
      </c>
      <c r="S105" s="246">
        <v>0</v>
      </c>
      <c r="T105" s="247">
        <f>S105*H105</f>
        <v>0</v>
      </c>
      <c r="AR105" s="24" t="s">
        <v>381</v>
      </c>
      <c r="AT105" s="24" t="s">
        <v>300</v>
      </c>
      <c r="AU105" s="24" t="s">
        <v>78</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381</v>
      </c>
      <c r="BM105" s="24" t="s">
        <v>3684</v>
      </c>
    </row>
    <row r="106" s="1" customFormat="1" ht="16.5" customHeight="1">
      <c r="B106" s="46"/>
      <c r="C106" s="284" t="s">
        <v>361</v>
      </c>
      <c r="D106" s="284" t="s">
        <v>333</v>
      </c>
      <c r="E106" s="285" t="s">
        <v>3685</v>
      </c>
      <c r="F106" s="286" t="s">
        <v>3686</v>
      </c>
      <c r="G106" s="287" t="s">
        <v>341</v>
      </c>
      <c r="H106" s="288">
        <v>6</v>
      </c>
      <c r="I106" s="289"/>
      <c r="J106" s="290">
        <f>ROUND(I106*H106,2)</f>
        <v>0</v>
      </c>
      <c r="K106" s="286" t="s">
        <v>1656</v>
      </c>
      <c r="L106" s="291"/>
      <c r="M106" s="292" t="s">
        <v>21</v>
      </c>
      <c r="N106" s="293" t="s">
        <v>41</v>
      </c>
      <c r="O106" s="47"/>
      <c r="P106" s="246">
        <f>O106*H106</f>
        <v>0</v>
      </c>
      <c r="Q106" s="246">
        <v>0.00038000000000000002</v>
      </c>
      <c r="R106" s="246">
        <f>Q106*H106</f>
        <v>0.0022799999999999999</v>
      </c>
      <c r="S106" s="246">
        <v>0</v>
      </c>
      <c r="T106" s="247">
        <f>S106*H106</f>
        <v>0</v>
      </c>
      <c r="AR106" s="24" t="s">
        <v>507</v>
      </c>
      <c r="AT106" s="24" t="s">
        <v>333</v>
      </c>
      <c r="AU106" s="24" t="s">
        <v>78</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381</v>
      </c>
      <c r="BM106" s="24" t="s">
        <v>3687</v>
      </c>
    </row>
    <row r="107" s="1" customFormat="1" ht="25.5" customHeight="1">
      <c r="B107" s="46"/>
      <c r="C107" s="237" t="s">
        <v>366</v>
      </c>
      <c r="D107" s="237" t="s">
        <v>300</v>
      </c>
      <c r="E107" s="238" t="s">
        <v>3688</v>
      </c>
      <c r="F107" s="239" t="s">
        <v>3689</v>
      </c>
      <c r="G107" s="240" t="s">
        <v>341</v>
      </c>
      <c r="H107" s="241">
        <v>2</v>
      </c>
      <c r="I107" s="242"/>
      <c r="J107" s="243">
        <f>ROUND(I107*H107,2)</f>
        <v>0</v>
      </c>
      <c r="K107" s="239" t="s">
        <v>1656</v>
      </c>
      <c r="L107" s="72"/>
      <c r="M107" s="244" t="s">
        <v>21</v>
      </c>
      <c r="N107" s="245" t="s">
        <v>41</v>
      </c>
      <c r="O107" s="47"/>
      <c r="P107" s="246">
        <f>O107*H107</f>
        <v>0</v>
      </c>
      <c r="Q107" s="246">
        <v>0</v>
      </c>
      <c r="R107" s="246">
        <f>Q107*H107</f>
        <v>0</v>
      </c>
      <c r="S107" s="246">
        <v>0</v>
      </c>
      <c r="T107" s="247">
        <f>S107*H107</f>
        <v>0</v>
      </c>
      <c r="AR107" s="24" t="s">
        <v>381</v>
      </c>
      <c r="AT107" s="24" t="s">
        <v>300</v>
      </c>
      <c r="AU107" s="24" t="s">
        <v>78</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381</v>
      </c>
      <c r="BM107" s="24" t="s">
        <v>3690</v>
      </c>
    </row>
    <row r="108" s="1" customFormat="1" ht="25.5" customHeight="1">
      <c r="B108" s="46"/>
      <c r="C108" s="237" t="s">
        <v>374</v>
      </c>
      <c r="D108" s="237" t="s">
        <v>300</v>
      </c>
      <c r="E108" s="238" t="s">
        <v>3691</v>
      </c>
      <c r="F108" s="239" t="s">
        <v>3692</v>
      </c>
      <c r="G108" s="240" t="s">
        <v>318</v>
      </c>
      <c r="H108" s="241">
        <v>10</v>
      </c>
      <c r="I108" s="242"/>
      <c r="J108" s="243">
        <f>ROUND(I108*H108,2)</f>
        <v>0</v>
      </c>
      <c r="K108" s="239" t="s">
        <v>1656</v>
      </c>
      <c r="L108" s="72"/>
      <c r="M108" s="244" t="s">
        <v>21</v>
      </c>
      <c r="N108" s="245" t="s">
        <v>41</v>
      </c>
      <c r="O108" s="47"/>
      <c r="P108" s="246">
        <f>O108*H108</f>
        <v>0</v>
      </c>
      <c r="Q108" s="246">
        <v>0.0031199999999999999</v>
      </c>
      <c r="R108" s="246">
        <f>Q108*H108</f>
        <v>0.031199999999999999</v>
      </c>
      <c r="S108" s="246">
        <v>0</v>
      </c>
      <c r="T108" s="247">
        <f>S108*H108</f>
        <v>0</v>
      </c>
      <c r="AR108" s="24" t="s">
        <v>381</v>
      </c>
      <c r="AT108" s="24" t="s">
        <v>300</v>
      </c>
      <c r="AU108" s="24" t="s">
        <v>78</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381</v>
      </c>
      <c r="BM108" s="24" t="s">
        <v>3693</v>
      </c>
    </row>
    <row r="109" s="1" customFormat="1" ht="16.5" customHeight="1">
      <c r="B109" s="46"/>
      <c r="C109" s="284" t="s">
        <v>10</v>
      </c>
      <c r="D109" s="284" t="s">
        <v>333</v>
      </c>
      <c r="E109" s="285" t="s">
        <v>3694</v>
      </c>
      <c r="F109" s="286" t="s">
        <v>3695</v>
      </c>
      <c r="G109" s="287" t="s">
        <v>318</v>
      </c>
      <c r="H109" s="288">
        <v>2</v>
      </c>
      <c r="I109" s="289"/>
      <c r="J109" s="290">
        <f>ROUND(I109*H109,2)</f>
        <v>0</v>
      </c>
      <c r="K109" s="286" t="s">
        <v>21</v>
      </c>
      <c r="L109" s="291"/>
      <c r="M109" s="292" t="s">
        <v>21</v>
      </c>
      <c r="N109" s="293" t="s">
        <v>41</v>
      </c>
      <c r="O109" s="47"/>
      <c r="P109" s="246">
        <f>O109*H109</f>
        <v>0</v>
      </c>
      <c r="Q109" s="246">
        <v>0.0012999999999999999</v>
      </c>
      <c r="R109" s="246">
        <f>Q109*H109</f>
        <v>0.0025999999999999999</v>
      </c>
      <c r="S109" s="246">
        <v>0</v>
      </c>
      <c r="T109" s="247">
        <f>S109*H109</f>
        <v>0</v>
      </c>
      <c r="AR109" s="24" t="s">
        <v>507</v>
      </c>
      <c r="AT109" s="24" t="s">
        <v>333</v>
      </c>
      <c r="AU109" s="24" t="s">
        <v>78</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381</v>
      </c>
      <c r="BM109" s="24" t="s">
        <v>3696</v>
      </c>
    </row>
    <row r="110" s="1" customFormat="1" ht="25.5" customHeight="1">
      <c r="B110" s="46"/>
      <c r="C110" s="237" t="s">
        <v>381</v>
      </c>
      <c r="D110" s="237" t="s">
        <v>300</v>
      </c>
      <c r="E110" s="238" t="s">
        <v>3697</v>
      </c>
      <c r="F110" s="239" t="s">
        <v>3698</v>
      </c>
      <c r="G110" s="240" t="s">
        <v>318</v>
      </c>
      <c r="H110" s="241">
        <v>10</v>
      </c>
      <c r="I110" s="242"/>
      <c r="J110" s="243">
        <f>ROUND(I110*H110,2)</f>
        <v>0</v>
      </c>
      <c r="K110" s="239" t="s">
        <v>1656</v>
      </c>
      <c r="L110" s="72"/>
      <c r="M110" s="244" t="s">
        <v>21</v>
      </c>
      <c r="N110" s="245" t="s">
        <v>41</v>
      </c>
      <c r="O110" s="47"/>
      <c r="P110" s="246">
        <f>O110*H110</f>
        <v>0</v>
      </c>
      <c r="Q110" s="246">
        <v>0.00069999999999999999</v>
      </c>
      <c r="R110" s="246">
        <f>Q110*H110</f>
        <v>0.0070000000000000001</v>
      </c>
      <c r="S110" s="246">
        <v>0</v>
      </c>
      <c r="T110" s="247">
        <f>S110*H110</f>
        <v>0</v>
      </c>
      <c r="AR110" s="24" t="s">
        <v>381</v>
      </c>
      <c r="AT110" s="24" t="s">
        <v>300</v>
      </c>
      <c r="AU110" s="24" t="s">
        <v>78</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381</v>
      </c>
      <c r="BM110" s="24" t="s">
        <v>3699</v>
      </c>
    </row>
    <row r="111" s="1" customFormat="1" ht="38.25" customHeight="1">
      <c r="B111" s="46"/>
      <c r="C111" s="237" t="s">
        <v>385</v>
      </c>
      <c r="D111" s="237" t="s">
        <v>300</v>
      </c>
      <c r="E111" s="238" t="s">
        <v>3700</v>
      </c>
      <c r="F111" s="239" t="s">
        <v>3701</v>
      </c>
      <c r="G111" s="240" t="s">
        <v>3702</v>
      </c>
      <c r="H111" s="241">
        <v>1</v>
      </c>
      <c r="I111" s="242"/>
      <c r="J111" s="243">
        <f>ROUND(I111*H111,2)</f>
        <v>0</v>
      </c>
      <c r="K111" s="239" t="s">
        <v>21</v>
      </c>
      <c r="L111" s="72"/>
      <c r="M111" s="244" t="s">
        <v>21</v>
      </c>
      <c r="N111" s="245" t="s">
        <v>41</v>
      </c>
      <c r="O111" s="47"/>
      <c r="P111" s="246">
        <f>O111*H111</f>
        <v>0</v>
      </c>
      <c r="Q111" s="246">
        <v>0</v>
      </c>
      <c r="R111" s="246">
        <f>Q111*H111</f>
        <v>0</v>
      </c>
      <c r="S111" s="246">
        <v>0</v>
      </c>
      <c r="T111" s="247">
        <f>S111*H111</f>
        <v>0</v>
      </c>
      <c r="AR111" s="24" t="s">
        <v>381</v>
      </c>
      <c r="AT111" s="24" t="s">
        <v>300</v>
      </c>
      <c r="AU111" s="24" t="s">
        <v>78</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381</v>
      </c>
      <c r="BM111" s="24" t="s">
        <v>3703</v>
      </c>
    </row>
    <row r="112" s="1" customFormat="1" ht="38.25" customHeight="1">
      <c r="B112" s="46"/>
      <c r="C112" s="284" t="s">
        <v>389</v>
      </c>
      <c r="D112" s="284" t="s">
        <v>333</v>
      </c>
      <c r="E112" s="285" t="s">
        <v>3704</v>
      </c>
      <c r="F112" s="286" t="s">
        <v>3705</v>
      </c>
      <c r="G112" s="287" t="s">
        <v>1777</v>
      </c>
      <c r="H112" s="288">
        <v>1</v>
      </c>
      <c r="I112" s="289"/>
      <c r="J112" s="290">
        <f>ROUND(I112*H112,2)</f>
        <v>0</v>
      </c>
      <c r="K112" s="286" t="s">
        <v>21</v>
      </c>
      <c r="L112" s="291"/>
      <c r="M112" s="292" t="s">
        <v>21</v>
      </c>
      <c r="N112" s="293" t="s">
        <v>41</v>
      </c>
      <c r="O112" s="47"/>
      <c r="P112" s="246">
        <f>O112*H112</f>
        <v>0</v>
      </c>
      <c r="Q112" s="246">
        <v>0</v>
      </c>
      <c r="R112" s="246">
        <f>Q112*H112</f>
        <v>0</v>
      </c>
      <c r="S112" s="246">
        <v>0</v>
      </c>
      <c r="T112" s="247">
        <f>S112*H112</f>
        <v>0</v>
      </c>
      <c r="AR112" s="24" t="s">
        <v>507</v>
      </c>
      <c r="AT112" s="24" t="s">
        <v>333</v>
      </c>
      <c r="AU112" s="24" t="s">
        <v>78</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381</v>
      </c>
      <c r="BM112" s="24" t="s">
        <v>3706</v>
      </c>
    </row>
    <row r="113" s="1" customFormat="1" ht="38.25" customHeight="1">
      <c r="B113" s="46"/>
      <c r="C113" s="284" t="s">
        <v>393</v>
      </c>
      <c r="D113" s="284" t="s">
        <v>333</v>
      </c>
      <c r="E113" s="285" t="s">
        <v>3707</v>
      </c>
      <c r="F113" s="286" t="s">
        <v>3705</v>
      </c>
      <c r="G113" s="287" t="s">
        <v>1777</v>
      </c>
      <c r="H113" s="288">
        <v>1</v>
      </c>
      <c r="I113" s="289"/>
      <c r="J113" s="290">
        <f>ROUND(I113*H113,2)</f>
        <v>0</v>
      </c>
      <c r="K113" s="286" t="s">
        <v>21</v>
      </c>
      <c r="L113" s="291"/>
      <c r="M113" s="292" t="s">
        <v>21</v>
      </c>
      <c r="N113" s="293" t="s">
        <v>41</v>
      </c>
      <c r="O113" s="47"/>
      <c r="P113" s="246">
        <f>O113*H113</f>
        <v>0</v>
      </c>
      <c r="Q113" s="246">
        <v>0</v>
      </c>
      <c r="R113" s="246">
        <f>Q113*H113</f>
        <v>0</v>
      </c>
      <c r="S113" s="246">
        <v>0</v>
      </c>
      <c r="T113" s="247">
        <f>S113*H113</f>
        <v>0</v>
      </c>
      <c r="AR113" s="24" t="s">
        <v>507</v>
      </c>
      <c r="AT113" s="24" t="s">
        <v>333</v>
      </c>
      <c r="AU113" s="24" t="s">
        <v>78</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381</v>
      </c>
      <c r="BM113" s="24" t="s">
        <v>3708</v>
      </c>
    </row>
    <row r="114" s="1" customFormat="1" ht="16.5" customHeight="1">
      <c r="B114" s="46"/>
      <c r="C114" s="284" t="s">
        <v>460</v>
      </c>
      <c r="D114" s="284" t="s">
        <v>333</v>
      </c>
      <c r="E114" s="285" t="s">
        <v>3709</v>
      </c>
      <c r="F114" s="286" t="s">
        <v>3710</v>
      </c>
      <c r="G114" s="287" t="s">
        <v>341</v>
      </c>
      <c r="H114" s="288">
        <v>1</v>
      </c>
      <c r="I114" s="289"/>
      <c r="J114" s="290">
        <f>ROUND(I114*H114,2)</f>
        <v>0</v>
      </c>
      <c r="K114" s="286" t="s">
        <v>21</v>
      </c>
      <c r="L114" s="291"/>
      <c r="M114" s="292" t="s">
        <v>21</v>
      </c>
      <c r="N114" s="293" t="s">
        <v>41</v>
      </c>
      <c r="O114" s="47"/>
      <c r="P114" s="246">
        <f>O114*H114</f>
        <v>0</v>
      </c>
      <c r="Q114" s="246">
        <v>0</v>
      </c>
      <c r="R114" s="246">
        <f>Q114*H114</f>
        <v>0</v>
      </c>
      <c r="S114" s="246">
        <v>0</v>
      </c>
      <c r="T114" s="247">
        <f>S114*H114</f>
        <v>0</v>
      </c>
      <c r="AR114" s="24" t="s">
        <v>507</v>
      </c>
      <c r="AT114" s="24" t="s">
        <v>333</v>
      </c>
      <c r="AU114" s="24" t="s">
        <v>78</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381</v>
      </c>
      <c r="BM114" s="24" t="s">
        <v>3711</v>
      </c>
    </row>
    <row r="115" s="1" customFormat="1" ht="16.5" customHeight="1">
      <c r="B115" s="46"/>
      <c r="C115" s="284" t="s">
        <v>9</v>
      </c>
      <c r="D115" s="284" t="s">
        <v>333</v>
      </c>
      <c r="E115" s="285" t="s">
        <v>3712</v>
      </c>
      <c r="F115" s="286" t="s">
        <v>3713</v>
      </c>
      <c r="G115" s="287" t="s">
        <v>318</v>
      </c>
      <c r="H115" s="288">
        <v>10</v>
      </c>
      <c r="I115" s="289"/>
      <c r="J115" s="290">
        <f>ROUND(I115*H115,2)</f>
        <v>0</v>
      </c>
      <c r="K115" s="286" t="s">
        <v>21</v>
      </c>
      <c r="L115" s="291"/>
      <c r="M115" s="292" t="s">
        <v>21</v>
      </c>
      <c r="N115" s="293" t="s">
        <v>41</v>
      </c>
      <c r="O115" s="47"/>
      <c r="P115" s="246">
        <f>O115*H115</f>
        <v>0</v>
      </c>
      <c r="Q115" s="246">
        <v>0</v>
      </c>
      <c r="R115" s="246">
        <f>Q115*H115</f>
        <v>0</v>
      </c>
      <c r="S115" s="246">
        <v>0</v>
      </c>
      <c r="T115" s="247">
        <f>S115*H115</f>
        <v>0</v>
      </c>
      <c r="AR115" s="24" t="s">
        <v>507</v>
      </c>
      <c r="AT115" s="24" t="s">
        <v>333</v>
      </c>
      <c r="AU115" s="24" t="s">
        <v>78</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381</v>
      </c>
      <c r="BM115" s="24" t="s">
        <v>3714</v>
      </c>
    </row>
    <row r="116" s="1" customFormat="1" ht="16.5" customHeight="1">
      <c r="B116" s="46"/>
      <c r="C116" s="284" t="s">
        <v>467</v>
      </c>
      <c r="D116" s="284" t="s">
        <v>333</v>
      </c>
      <c r="E116" s="285" t="s">
        <v>3715</v>
      </c>
      <c r="F116" s="286" t="s">
        <v>3716</v>
      </c>
      <c r="G116" s="287" t="s">
        <v>318</v>
      </c>
      <c r="H116" s="288">
        <v>5</v>
      </c>
      <c r="I116" s="289"/>
      <c r="J116" s="290">
        <f>ROUND(I116*H116,2)</f>
        <v>0</v>
      </c>
      <c r="K116" s="286" t="s">
        <v>21</v>
      </c>
      <c r="L116" s="291"/>
      <c r="M116" s="292" t="s">
        <v>21</v>
      </c>
      <c r="N116" s="293" t="s">
        <v>41</v>
      </c>
      <c r="O116" s="47"/>
      <c r="P116" s="246">
        <f>O116*H116</f>
        <v>0</v>
      </c>
      <c r="Q116" s="246">
        <v>0</v>
      </c>
      <c r="R116" s="246">
        <f>Q116*H116</f>
        <v>0</v>
      </c>
      <c r="S116" s="246">
        <v>0</v>
      </c>
      <c r="T116" s="247">
        <f>S116*H116</f>
        <v>0</v>
      </c>
      <c r="AR116" s="24" t="s">
        <v>507</v>
      </c>
      <c r="AT116" s="24" t="s">
        <v>333</v>
      </c>
      <c r="AU116" s="24" t="s">
        <v>78</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381</v>
      </c>
      <c r="BM116" s="24" t="s">
        <v>3717</v>
      </c>
    </row>
    <row r="117" s="1" customFormat="1" ht="16.5" customHeight="1">
      <c r="B117" s="46"/>
      <c r="C117" s="284" t="s">
        <v>471</v>
      </c>
      <c r="D117" s="284" t="s">
        <v>333</v>
      </c>
      <c r="E117" s="285" t="s">
        <v>3718</v>
      </c>
      <c r="F117" s="286" t="s">
        <v>3719</v>
      </c>
      <c r="G117" s="287" t="s">
        <v>1777</v>
      </c>
      <c r="H117" s="288">
        <v>1</v>
      </c>
      <c r="I117" s="289"/>
      <c r="J117" s="290">
        <f>ROUND(I117*H117,2)</f>
        <v>0</v>
      </c>
      <c r="K117" s="286" t="s">
        <v>21</v>
      </c>
      <c r="L117" s="291"/>
      <c r="M117" s="292" t="s">
        <v>21</v>
      </c>
      <c r="N117" s="293" t="s">
        <v>41</v>
      </c>
      <c r="O117" s="47"/>
      <c r="P117" s="246">
        <f>O117*H117</f>
        <v>0</v>
      </c>
      <c r="Q117" s="246">
        <v>0</v>
      </c>
      <c r="R117" s="246">
        <f>Q117*H117</f>
        <v>0</v>
      </c>
      <c r="S117" s="246">
        <v>0</v>
      </c>
      <c r="T117" s="247">
        <f>S117*H117</f>
        <v>0</v>
      </c>
      <c r="AR117" s="24" t="s">
        <v>507</v>
      </c>
      <c r="AT117" s="24" t="s">
        <v>333</v>
      </c>
      <c r="AU117" s="24" t="s">
        <v>78</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381</v>
      </c>
      <c r="BM117" s="24" t="s">
        <v>3720</v>
      </c>
    </row>
    <row r="118" s="1" customFormat="1" ht="16.5" customHeight="1">
      <c r="B118" s="46"/>
      <c r="C118" s="284" t="s">
        <v>475</v>
      </c>
      <c r="D118" s="284" t="s">
        <v>333</v>
      </c>
      <c r="E118" s="285" t="s">
        <v>3721</v>
      </c>
      <c r="F118" s="286" t="s">
        <v>3722</v>
      </c>
      <c r="G118" s="287" t="s">
        <v>341</v>
      </c>
      <c r="H118" s="288">
        <v>1</v>
      </c>
      <c r="I118" s="289"/>
      <c r="J118" s="290">
        <f>ROUND(I118*H118,2)</f>
        <v>0</v>
      </c>
      <c r="K118" s="286" t="s">
        <v>21</v>
      </c>
      <c r="L118" s="291"/>
      <c r="M118" s="292" t="s">
        <v>21</v>
      </c>
      <c r="N118" s="293" t="s">
        <v>41</v>
      </c>
      <c r="O118" s="47"/>
      <c r="P118" s="246">
        <f>O118*H118</f>
        <v>0</v>
      </c>
      <c r="Q118" s="246">
        <v>0</v>
      </c>
      <c r="R118" s="246">
        <f>Q118*H118</f>
        <v>0</v>
      </c>
      <c r="S118" s="246">
        <v>0</v>
      </c>
      <c r="T118" s="247">
        <f>S118*H118</f>
        <v>0</v>
      </c>
      <c r="AR118" s="24" t="s">
        <v>507</v>
      </c>
      <c r="AT118" s="24" t="s">
        <v>333</v>
      </c>
      <c r="AU118" s="24" t="s">
        <v>78</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381</v>
      </c>
      <c r="BM118" s="24" t="s">
        <v>3723</v>
      </c>
    </row>
    <row r="119" s="12" customFormat="1">
      <c r="B119" s="249"/>
      <c r="C119" s="250"/>
      <c r="D119" s="251" t="s">
        <v>306</v>
      </c>
      <c r="E119" s="250"/>
      <c r="F119" s="253" t="s">
        <v>3724</v>
      </c>
      <c r="G119" s="250"/>
      <c r="H119" s="254">
        <v>1</v>
      </c>
      <c r="I119" s="255"/>
      <c r="J119" s="250"/>
      <c r="K119" s="250"/>
      <c r="L119" s="256"/>
      <c r="M119" s="257"/>
      <c r="N119" s="258"/>
      <c r="O119" s="258"/>
      <c r="P119" s="258"/>
      <c r="Q119" s="258"/>
      <c r="R119" s="258"/>
      <c r="S119" s="258"/>
      <c r="T119" s="259"/>
      <c r="AT119" s="260" t="s">
        <v>306</v>
      </c>
      <c r="AU119" s="260" t="s">
        <v>78</v>
      </c>
      <c r="AV119" s="12" t="s">
        <v>78</v>
      </c>
      <c r="AW119" s="12" t="s">
        <v>6</v>
      </c>
      <c r="AX119" s="12" t="s">
        <v>16</v>
      </c>
      <c r="AY119" s="260" t="s">
        <v>298</v>
      </c>
    </row>
    <row r="120" s="1" customFormat="1" ht="16.5" customHeight="1">
      <c r="B120" s="46"/>
      <c r="C120" s="284" t="s">
        <v>479</v>
      </c>
      <c r="D120" s="284" t="s">
        <v>333</v>
      </c>
      <c r="E120" s="285" t="s">
        <v>3725</v>
      </c>
      <c r="F120" s="286" t="s">
        <v>3726</v>
      </c>
      <c r="G120" s="287" t="s">
        <v>341</v>
      </c>
      <c r="H120" s="288">
        <v>1</v>
      </c>
      <c r="I120" s="289"/>
      <c r="J120" s="290">
        <f>ROUND(I120*H120,2)</f>
        <v>0</v>
      </c>
      <c r="K120" s="286" t="s">
        <v>21</v>
      </c>
      <c r="L120" s="291"/>
      <c r="M120" s="292" t="s">
        <v>21</v>
      </c>
      <c r="N120" s="293" t="s">
        <v>41</v>
      </c>
      <c r="O120" s="47"/>
      <c r="P120" s="246">
        <f>O120*H120</f>
        <v>0</v>
      </c>
      <c r="Q120" s="246">
        <v>0</v>
      </c>
      <c r="R120" s="246">
        <f>Q120*H120</f>
        <v>0</v>
      </c>
      <c r="S120" s="246">
        <v>0</v>
      </c>
      <c r="T120" s="247">
        <f>S120*H120</f>
        <v>0</v>
      </c>
      <c r="AR120" s="24" t="s">
        <v>507</v>
      </c>
      <c r="AT120" s="24" t="s">
        <v>333</v>
      </c>
      <c r="AU120" s="24" t="s">
        <v>78</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381</v>
      </c>
      <c r="BM120" s="24" t="s">
        <v>3727</v>
      </c>
    </row>
    <row r="121" s="12" customFormat="1">
      <c r="B121" s="249"/>
      <c r="C121" s="250"/>
      <c r="D121" s="251" t="s">
        <v>306</v>
      </c>
      <c r="E121" s="250"/>
      <c r="F121" s="253" t="s">
        <v>3728</v>
      </c>
      <c r="G121" s="250"/>
      <c r="H121" s="254">
        <v>1</v>
      </c>
      <c r="I121" s="255"/>
      <c r="J121" s="250"/>
      <c r="K121" s="250"/>
      <c r="L121" s="256"/>
      <c r="M121" s="257"/>
      <c r="N121" s="258"/>
      <c r="O121" s="258"/>
      <c r="P121" s="258"/>
      <c r="Q121" s="258"/>
      <c r="R121" s="258"/>
      <c r="S121" s="258"/>
      <c r="T121" s="259"/>
      <c r="AT121" s="260" t="s">
        <v>306</v>
      </c>
      <c r="AU121" s="260" t="s">
        <v>78</v>
      </c>
      <c r="AV121" s="12" t="s">
        <v>78</v>
      </c>
      <c r="AW121" s="12" t="s">
        <v>6</v>
      </c>
      <c r="AX121" s="12" t="s">
        <v>16</v>
      </c>
      <c r="AY121" s="260" t="s">
        <v>298</v>
      </c>
    </row>
    <row r="122" s="1" customFormat="1" ht="25.5" customHeight="1">
      <c r="B122" s="46"/>
      <c r="C122" s="237" t="s">
        <v>483</v>
      </c>
      <c r="D122" s="237" t="s">
        <v>300</v>
      </c>
      <c r="E122" s="238" t="s">
        <v>3729</v>
      </c>
      <c r="F122" s="239" t="s">
        <v>3730</v>
      </c>
      <c r="G122" s="240" t="s">
        <v>3327</v>
      </c>
      <c r="H122" s="318"/>
      <c r="I122" s="242"/>
      <c r="J122" s="243">
        <f>ROUND(I122*H122,2)</f>
        <v>0</v>
      </c>
      <c r="K122" s="239" t="s">
        <v>1656</v>
      </c>
      <c r="L122" s="72"/>
      <c r="M122" s="244" t="s">
        <v>21</v>
      </c>
      <c r="N122" s="245" t="s">
        <v>41</v>
      </c>
      <c r="O122" s="47"/>
      <c r="P122" s="246">
        <f>O122*H122</f>
        <v>0</v>
      </c>
      <c r="Q122" s="246">
        <v>0</v>
      </c>
      <c r="R122" s="246">
        <f>Q122*H122</f>
        <v>0</v>
      </c>
      <c r="S122" s="246">
        <v>0</v>
      </c>
      <c r="T122" s="247">
        <f>S122*H122</f>
        <v>0</v>
      </c>
      <c r="AR122" s="24" t="s">
        <v>381</v>
      </c>
      <c r="AT122" s="24" t="s">
        <v>300</v>
      </c>
      <c r="AU122" s="24" t="s">
        <v>78</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381</v>
      </c>
      <c r="BM122" s="24" t="s">
        <v>3731</v>
      </c>
    </row>
    <row r="123" s="1" customFormat="1" ht="25.5" customHeight="1">
      <c r="B123" s="46"/>
      <c r="C123" s="237" t="s">
        <v>487</v>
      </c>
      <c r="D123" s="237" t="s">
        <v>300</v>
      </c>
      <c r="E123" s="238" t="s">
        <v>3729</v>
      </c>
      <c r="F123" s="239" t="s">
        <v>3730</v>
      </c>
      <c r="G123" s="240" t="s">
        <v>3327</v>
      </c>
      <c r="H123" s="318"/>
      <c r="I123" s="242"/>
      <c r="J123" s="243">
        <f>ROUND(I123*H123,2)</f>
        <v>0</v>
      </c>
      <c r="K123" s="239" t="s">
        <v>1656</v>
      </c>
      <c r="L123" s="72"/>
      <c r="M123" s="244" t="s">
        <v>21</v>
      </c>
      <c r="N123" s="245" t="s">
        <v>41</v>
      </c>
      <c r="O123" s="47"/>
      <c r="P123" s="246">
        <f>O123*H123</f>
        <v>0</v>
      </c>
      <c r="Q123" s="246">
        <v>0</v>
      </c>
      <c r="R123" s="246">
        <f>Q123*H123</f>
        <v>0</v>
      </c>
      <c r="S123" s="246">
        <v>0</v>
      </c>
      <c r="T123" s="247">
        <f>S123*H123</f>
        <v>0</v>
      </c>
      <c r="AR123" s="24" t="s">
        <v>381</v>
      </c>
      <c r="AT123" s="24" t="s">
        <v>300</v>
      </c>
      <c r="AU123" s="24" t="s">
        <v>78</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381</v>
      </c>
      <c r="BM123" s="24" t="s">
        <v>3732</v>
      </c>
    </row>
    <row r="124" s="11" customFormat="1" ht="37.44001" customHeight="1">
      <c r="B124" s="221"/>
      <c r="C124" s="222"/>
      <c r="D124" s="223" t="s">
        <v>69</v>
      </c>
      <c r="E124" s="224" t="s">
        <v>172</v>
      </c>
      <c r="F124" s="224" t="s">
        <v>1772</v>
      </c>
      <c r="G124" s="222"/>
      <c r="H124" s="222"/>
      <c r="I124" s="225"/>
      <c r="J124" s="226">
        <f>BK124</f>
        <v>0</v>
      </c>
      <c r="K124" s="222"/>
      <c r="L124" s="227"/>
      <c r="M124" s="228"/>
      <c r="N124" s="229"/>
      <c r="O124" s="229"/>
      <c r="P124" s="230">
        <f>P125+P127+P129</f>
        <v>0</v>
      </c>
      <c r="Q124" s="229"/>
      <c r="R124" s="230">
        <f>R125+R127+R129</f>
        <v>0</v>
      </c>
      <c r="S124" s="229"/>
      <c r="T124" s="231">
        <f>T125+T127+T129</f>
        <v>0</v>
      </c>
      <c r="AR124" s="232" t="s">
        <v>328</v>
      </c>
      <c r="AT124" s="233" t="s">
        <v>69</v>
      </c>
      <c r="AU124" s="233" t="s">
        <v>70</v>
      </c>
      <c r="AY124" s="232" t="s">
        <v>298</v>
      </c>
      <c r="BK124" s="234">
        <f>BK125+BK127+BK129</f>
        <v>0</v>
      </c>
    </row>
    <row r="125" s="11" customFormat="1" ht="19.92" customHeight="1">
      <c r="B125" s="221"/>
      <c r="C125" s="222"/>
      <c r="D125" s="223" t="s">
        <v>69</v>
      </c>
      <c r="E125" s="235" t="s">
        <v>3629</v>
      </c>
      <c r="F125" s="235" t="s">
        <v>3630</v>
      </c>
      <c r="G125" s="222"/>
      <c r="H125" s="222"/>
      <c r="I125" s="225"/>
      <c r="J125" s="236">
        <f>BK125</f>
        <v>0</v>
      </c>
      <c r="K125" s="222"/>
      <c r="L125" s="227"/>
      <c r="M125" s="228"/>
      <c r="N125" s="229"/>
      <c r="O125" s="229"/>
      <c r="P125" s="230">
        <f>P126</f>
        <v>0</v>
      </c>
      <c r="Q125" s="229"/>
      <c r="R125" s="230">
        <f>R126</f>
        <v>0</v>
      </c>
      <c r="S125" s="229"/>
      <c r="T125" s="231">
        <f>T126</f>
        <v>0</v>
      </c>
      <c r="AR125" s="232" t="s">
        <v>328</v>
      </c>
      <c r="AT125" s="233" t="s">
        <v>69</v>
      </c>
      <c r="AU125" s="233" t="s">
        <v>16</v>
      </c>
      <c r="AY125" s="232" t="s">
        <v>298</v>
      </c>
      <c r="BK125" s="234">
        <f>BK126</f>
        <v>0</v>
      </c>
    </row>
    <row r="126" s="1" customFormat="1" ht="16.5" customHeight="1">
      <c r="B126" s="46"/>
      <c r="C126" s="237" t="s">
        <v>491</v>
      </c>
      <c r="D126" s="237" t="s">
        <v>300</v>
      </c>
      <c r="E126" s="238" t="s">
        <v>3632</v>
      </c>
      <c r="F126" s="239" t="s">
        <v>3633</v>
      </c>
      <c r="G126" s="240" t="s">
        <v>3327</v>
      </c>
      <c r="H126" s="318"/>
      <c r="I126" s="242"/>
      <c r="J126" s="243">
        <f>ROUND(I126*H126,2)</f>
        <v>0</v>
      </c>
      <c r="K126" s="239" t="s">
        <v>1656</v>
      </c>
      <c r="L126" s="72"/>
      <c r="M126" s="244" t="s">
        <v>21</v>
      </c>
      <c r="N126" s="245" t="s">
        <v>41</v>
      </c>
      <c r="O126" s="47"/>
      <c r="P126" s="246">
        <f>O126*H126</f>
        <v>0</v>
      </c>
      <c r="Q126" s="246">
        <v>0</v>
      </c>
      <c r="R126" s="246">
        <f>Q126*H126</f>
        <v>0</v>
      </c>
      <c r="S126" s="246">
        <v>0</v>
      </c>
      <c r="T126" s="247">
        <f>S126*H126</f>
        <v>0</v>
      </c>
      <c r="AR126" s="24" t="s">
        <v>1778</v>
      </c>
      <c r="AT126" s="24" t="s">
        <v>300</v>
      </c>
      <c r="AU126" s="24" t="s">
        <v>78</v>
      </c>
      <c r="AY126" s="24" t="s">
        <v>298</v>
      </c>
      <c r="BE126" s="248">
        <f>IF(N126="základní",J126,0)</f>
        <v>0</v>
      </c>
      <c r="BF126" s="248">
        <f>IF(N126="snížená",J126,0)</f>
        <v>0</v>
      </c>
      <c r="BG126" s="248">
        <f>IF(N126="zákl. přenesená",J126,0)</f>
        <v>0</v>
      </c>
      <c r="BH126" s="248">
        <f>IF(N126="sníž. přenesená",J126,0)</f>
        <v>0</v>
      </c>
      <c r="BI126" s="248">
        <f>IF(N126="nulová",J126,0)</f>
        <v>0</v>
      </c>
      <c r="BJ126" s="24" t="s">
        <v>16</v>
      </c>
      <c r="BK126" s="248">
        <f>ROUND(I126*H126,2)</f>
        <v>0</v>
      </c>
      <c r="BL126" s="24" t="s">
        <v>1778</v>
      </c>
      <c r="BM126" s="24" t="s">
        <v>3733</v>
      </c>
    </row>
    <row r="127" s="11" customFormat="1" ht="29.88" customHeight="1">
      <c r="B127" s="221"/>
      <c r="C127" s="222"/>
      <c r="D127" s="223" t="s">
        <v>69</v>
      </c>
      <c r="E127" s="235" t="s">
        <v>3040</v>
      </c>
      <c r="F127" s="235" t="s">
        <v>3043</v>
      </c>
      <c r="G127" s="222"/>
      <c r="H127" s="222"/>
      <c r="I127" s="225"/>
      <c r="J127" s="236">
        <f>BK127</f>
        <v>0</v>
      </c>
      <c r="K127" s="222"/>
      <c r="L127" s="227"/>
      <c r="M127" s="228"/>
      <c r="N127" s="229"/>
      <c r="O127" s="229"/>
      <c r="P127" s="230">
        <f>P128</f>
        <v>0</v>
      </c>
      <c r="Q127" s="229"/>
      <c r="R127" s="230">
        <f>R128</f>
        <v>0</v>
      </c>
      <c r="S127" s="229"/>
      <c r="T127" s="231">
        <f>T128</f>
        <v>0</v>
      </c>
      <c r="AR127" s="232" t="s">
        <v>328</v>
      </c>
      <c r="AT127" s="233" t="s">
        <v>69</v>
      </c>
      <c r="AU127" s="233" t="s">
        <v>16</v>
      </c>
      <c r="AY127" s="232" t="s">
        <v>298</v>
      </c>
      <c r="BK127" s="234">
        <f>BK128</f>
        <v>0</v>
      </c>
    </row>
    <row r="128" s="1" customFormat="1" ht="16.5" customHeight="1">
      <c r="B128" s="46"/>
      <c r="C128" s="237" t="s">
        <v>495</v>
      </c>
      <c r="D128" s="237" t="s">
        <v>300</v>
      </c>
      <c r="E128" s="238" t="s">
        <v>3638</v>
      </c>
      <c r="F128" s="239" t="s">
        <v>3639</v>
      </c>
      <c r="G128" s="240" t="s">
        <v>3327</v>
      </c>
      <c r="H128" s="318"/>
      <c r="I128" s="242"/>
      <c r="J128" s="243">
        <f>ROUND(I128*H128,2)</f>
        <v>0</v>
      </c>
      <c r="K128" s="239" t="s">
        <v>1656</v>
      </c>
      <c r="L128" s="72"/>
      <c r="M128" s="244" t="s">
        <v>21</v>
      </c>
      <c r="N128" s="245" t="s">
        <v>41</v>
      </c>
      <c r="O128" s="47"/>
      <c r="P128" s="246">
        <f>O128*H128</f>
        <v>0</v>
      </c>
      <c r="Q128" s="246">
        <v>0</v>
      </c>
      <c r="R128" s="246">
        <f>Q128*H128</f>
        <v>0</v>
      </c>
      <c r="S128" s="246">
        <v>0</v>
      </c>
      <c r="T128" s="247">
        <f>S128*H128</f>
        <v>0</v>
      </c>
      <c r="AR128" s="24" t="s">
        <v>1778</v>
      </c>
      <c r="AT128" s="24" t="s">
        <v>300</v>
      </c>
      <c r="AU128" s="24" t="s">
        <v>78</v>
      </c>
      <c r="AY128" s="24" t="s">
        <v>298</v>
      </c>
      <c r="BE128" s="248">
        <f>IF(N128="základní",J128,0)</f>
        <v>0</v>
      </c>
      <c r="BF128" s="248">
        <f>IF(N128="snížená",J128,0)</f>
        <v>0</v>
      </c>
      <c r="BG128" s="248">
        <f>IF(N128="zákl. přenesená",J128,0)</f>
        <v>0</v>
      </c>
      <c r="BH128" s="248">
        <f>IF(N128="sníž. přenesená",J128,0)</f>
        <v>0</v>
      </c>
      <c r="BI128" s="248">
        <f>IF(N128="nulová",J128,0)</f>
        <v>0</v>
      </c>
      <c r="BJ128" s="24" t="s">
        <v>16</v>
      </c>
      <c r="BK128" s="248">
        <f>ROUND(I128*H128,2)</f>
        <v>0</v>
      </c>
      <c r="BL128" s="24" t="s">
        <v>1778</v>
      </c>
      <c r="BM128" s="24" t="s">
        <v>3734</v>
      </c>
    </row>
    <row r="129" s="11" customFormat="1" ht="29.88" customHeight="1">
      <c r="B129" s="221"/>
      <c r="C129" s="222"/>
      <c r="D129" s="223" t="s">
        <v>69</v>
      </c>
      <c r="E129" s="235" t="s">
        <v>1877</v>
      </c>
      <c r="F129" s="235" t="s">
        <v>1878</v>
      </c>
      <c r="G129" s="222"/>
      <c r="H129" s="222"/>
      <c r="I129" s="225"/>
      <c r="J129" s="236">
        <f>BK129</f>
        <v>0</v>
      </c>
      <c r="K129" s="222"/>
      <c r="L129" s="227"/>
      <c r="M129" s="228"/>
      <c r="N129" s="229"/>
      <c r="O129" s="229"/>
      <c r="P129" s="230">
        <f>P130</f>
        <v>0</v>
      </c>
      <c r="Q129" s="229"/>
      <c r="R129" s="230">
        <f>R130</f>
        <v>0</v>
      </c>
      <c r="S129" s="229"/>
      <c r="T129" s="231">
        <f>T130</f>
        <v>0</v>
      </c>
      <c r="AR129" s="232" t="s">
        <v>328</v>
      </c>
      <c r="AT129" s="233" t="s">
        <v>69</v>
      </c>
      <c r="AU129" s="233" t="s">
        <v>16</v>
      </c>
      <c r="AY129" s="232" t="s">
        <v>298</v>
      </c>
      <c r="BK129" s="234">
        <f>BK130</f>
        <v>0</v>
      </c>
    </row>
    <row r="130" s="1" customFormat="1" ht="16.5" customHeight="1">
      <c r="B130" s="46"/>
      <c r="C130" s="237" t="s">
        <v>499</v>
      </c>
      <c r="D130" s="237" t="s">
        <v>300</v>
      </c>
      <c r="E130" s="238" t="s">
        <v>3644</v>
      </c>
      <c r="F130" s="239" t="s">
        <v>3645</v>
      </c>
      <c r="G130" s="240" t="s">
        <v>3327</v>
      </c>
      <c r="H130" s="318"/>
      <c r="I130" s="242"/>
      <c r="J130" s="243">
        <f>ROUND(I130*H130,2)</f>
        <v>0</v>
      </c>
      <c r="K130" s="239" t="s">
        <v>1656</v>
      </c>
      <c r="L130" s="72"/>
      <c r="M130" s="244" t="s">
        <v>21</v>
      </c>
      <c r="N130" s="294" t="s">
        <v>41</v>
      </c>
      <c r="O130" s="295"/>
      <c r="P130" s="296">
        <f>O130*H130</f>
        <v>0</v>
      </c>
      <c r="Q130" s="296">
        <v>0</v>
      </c>
      <c r="R130" s="296">
        <f>Q130*H130</f>
        <v>0</v>
      </c>
      <c r="S130" s="296">
        <v>0</v>
      </c>
      <c r="T130" s="297">
        <f>S130*H130</f>
        <v>0</v>
      </c>
      <c r="AR130" s="24" t="s">
        <v>1778</v>
      </c>
      <c r="AT130" s="24" t="s">
        <v>300</v>
      </c>
      <c r="AU130" s="24" t="s">
        <v>78</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1778</v>
      </c>
      <c r="BM130" s="24" t="s">
        <v>3735</v>
      </c>
    </row>
    <row r="131" s="1" customFormat="1" ht="6.96" customHeight="1">
      <c r="B131" s="67"/>
      <c r="C131" s="68"/>
      <c r="D131" s="68"/>
      <c r="E131" s="68"/>
      <c r="F131" s="68"/>
      <c r="G131" s="68"/>
      <c r="H131" s="68"/>
      <c r="I131" s="179"/>
      <c r="J131" s="68"/>
      <c r="K131" s="68"/>
      <c r="L131" s="72"/>
    </row>
  </sheetData>
  <sheetProtection sheet="1" autoFilter="0" formatColumns="0" formatRows="0" objects="1" scenarios="1" spinCount="100000" saltValue="5ThO94MUEywDxSPk6KsfqCM1lZlOn0OYA8NneEaeUskdKy4Ulm4iqPe2QheMzg7Z8I1QbTovGGA6vfZC7yy6ZQ==" hashValue="Sny/bg66CiDcYlP2gxvR8CBB6d1BFWXhQCZMrEfLrR1WZlSMxETvwU8rLeTgRxJDm+ELCz1q5mCdzcunvtqIvg==" algorithmName="SHA-512" password="CC35"/>
  <autoFilter ref="C89:K130"/>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211</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s="1" customFormat="1" ht="16.5" customHeight="1">
      <c r="B9" s="46"/>
      <c r="C9" s="47"/>
      <c r="D9" s="47"/>
      <c r="E9" s="156" t="s">
        <v>3054</v>
      </c>
      <c r="F9" s="47"/>
      <c r="G9" s="47"/>
      <c r="H9" s="47"/>
      <c r="I9" s="157"/>
      <c r="J9" s="47"/>
      <c r="K9" s="51"/>
    </row>
    <row r="10" s="1" customFormat="1">
      <c r="B10" s="46"/>
      <c r="C10" s="47"/>
      <c r="D10" s="40" t="s">
        <v>266</v>
      </c>
      <c r="E10" s="47"/>
      <c r="F10" s="47"/>
      <c r="G10" s="47"/>
      <c r="H10" s="47"/>
      <c r="I10" s="157"/>
      <c r="J10" s="47"/>
      <c r="K10" s="51"/>
    </row>
    <row r="11" s="1" customFormat="1" ht="36.96" customHeight="1">
      <c r="B11" s="46"/>
      <c r="C11" s="47"/>
      <c r="D11" s="47"/>
      <c r="E11" s="158" t="s">
        <v>3736</v>
      </c>
      <c r="F11" s="47"/>
      <c r="G11" s="47"/>
      <c r="H11" s="47"/>
      <c r="I11" s="157"/>
      <c r="J11" s="47"/>
      <c r="K11" s="51"/>
    </row>
    <row r="12" s="1" customFormat="1">
      <c r="B12" s="46"/>
      <c r="C12" s="47"/>
      <c r="D12" s="47"/>
      <c r="E12" s="47"/>
      <c r="F12" s="47"/>
      <c r="G12" s="47"/>
      <c r="H12" s="47"/>
      <c r="I12" s="157"/>
      <c r="J12" s="47"/>
      <c r="K12" s="51"/>
    </row>
    <row r="13" s="1" customFormat="1" ht="14.4" customHeight="1">
      <c r="B13" s="46"/>
      <c r="C13" s="47"/>
      <c r="D13" s="40" t="s">
        <v>20</v>
      </c>
      <c r="E13" s="47"/>
      <c r="F13" s="35" t="s">
        <v>21</v>
      </c>
      <c r="G13" s="47"/>
      <c r="H13" s="47"/>
      <c r="I13" s="159" t="s">
        <v>22</v>
      </c>
      <c r="J13" s="35" t="s">
        <v>21</v>
      </c>
      <c r="K13" s="51"/>
    </row>
    <row r="14" s="1" customFormat="1" ht="14.4" customHeight="1">
      <c r="B14" s="46"/>
      <c r="C14" s="47"/>
      <c r="D14" s="40" t="s">
        <v>23</v>
      </c>
      <c r="E14" s="47"/>
      <c r="F14" s="35" t="s">
        <v>270</v>
      </c>
      <c r="G14" s="47"/>
      <c r="H14" s="47"/>
      <c r="I14" s="159" t="s">
        <v>25</v>
      </c>
      <c r="J14" s="160" t="str">
        <f>'Rekapitulace stavby'!AN8</f>
        <v>24. 8. 2018</v>
      </c>
      <c r="K14" s="51"/>
    </row>
    <row r="15" s="1" customFormat="1" ht="10.8" customHeight="1">
      <c r="B15" s="46"/>
      <c r="C15" s="47"/>
      <c r="D15" s="47"/>
      <c r="E15" s="47"/>
      <c r="F15" s="47"/>
      <c r="G15" s="47"/>
      <c r="H15" s="47"/>
      <c r="I15" s="157"/>
      <c r="J15" s="47"/>
      <c r="K15" s="51"/>
    </row>
    <row r="16" s="1" customFormat="1" ht="14.4" customHeight="1">
      <c r="B16" s="46"/>
      <c r="C16" s="47"/>
      <c r="D16" s="40" t="s">
        <v>27</v>
      </c>
      <c r="E16" s="47"/>
      <c r="F16" s="47"/>
      <c r="G16" s="47"/>
      <c r="H16" s="47"/>
      <c r="I16" s="159" t="s">
        <v>28</v>
      </c>
      <c r="J16" s="35" t="str">
        <f>IF('Rekapitulace stavby'!AN10="","",'Rekapitulace stavby'!AN10)</f>
        <v/>
      </c>
      <c r="K16" s="51"/>
    </row>
    <row r="17" s="1" customFormat="1" ht="18" customHeight="1">
      <c r="B17" s="46"/>
      <c r="C17" s="47"/>
      <c r="D17" s="47"/>
      <c r="E17" s="35" t="str">
        <f>IF('Rekapitulace stavby'!E11="","",'Rekapitulace stavby'!E11)</f>
        <v xml:space="preserve"> </v>
      </c>
      <c r="F17" s="47"/>
      <c r="G17" s="47"/>
      <c r="H17" s="47"/>
      <c r="I17" s="159" t="s">
        <v>29</v>
      </c>
      <c r="J17" s="35" t="str">
        <f>IF('Rekapitulace stavby'!AN11="","",'Rekapitulace stavby'!AN11)</f>
        <v/>
      </c>
      <c r="K17" s="51"/>
    </row>
    <row r="18" s="1" customFormat="1" ht="6.96" customHeight="1">
      <c r="B18" s="46"/>
      <c r="C18" s="47"/>
      <c r="D18" s="47"/>
      <c r="E18" s="47"/>
      <c r="F18" s="47"/>
      <c r="G18" s="47"/>
      <c r="H18" s="47"/>
      <c r="I18" s="157"/>
      <c r="J18" s="47"/>
      <c r="K18" s="51"/>
    </row>
    <row r="19" s="1" customFormat="1" ht="14.4" customHeight="1">
      <c r="B19" s="46"/>
      <c r="C19" s="47"/>
      <c r="D19" s="40" t="s">
        <v>30</v>
      </c>
      <c r="E19" s="47"/>
      <c r="F19" s="47"/>
      <c r="G19" s="47"/>
      <c r="H19" s="47"/>
      <c r="I19" s="159" t="s">
        <v>28</v>
      </c>
      <c r="J19" s="35" t="str">
        <f>IF('Rekapitulace stavby'!AN13="Vyplň údaj","",IF('Rekapitulace stavby'!AN13="","",'Rekapitulace stavby'!AN13))</f>
        <v/>
      </c>
      <c r="K19" s="51"/>
    </row>
    <row r="20" s="1" customFormat="1" ht="18" customHeight="1">
      <c r="B20" s="46"/>
      <c r="C20" s="47"/>
      <c r="D20" s="47"/>
      <c r="E20" s="35" t="str">
        <f>IF('Rekapitulace stavby'!E14="Vyplň údaj","",IF('Rekapitulace stavby'!E14="","",'Rekapitulace stavby'!E14))</f>
        <v/>
      </c>
      <c r="F20" s="47"/>
      <c r="G20" s="47"/>
      <c r="H20" s="47"/>
      <c r="I20" s="159" t="s">
        <v>29</v>
      </c>
      <c r="J20" s="35" t="str">
        <f>IF('Rekapitulace stavby'!AN14="Vyplň údaj","",IF('Rekapitulace stavby'!AN14="","",'Rekapitulace stavby'!AN14))</f>
        <v/>
      </c>
      <c r="K20" s="51"/>
    </row>
    <row r="21" s="1" customFormat="1" ht="6.96" customHeight="1">
      <c r="B21" s="46"/>
      <c r="C21" s="47"/>
      <c r="D21" s="47"/>
      <c r="E21" s="47"/>
      <c r="F21" s="47"/>
      <c r="G21" s="47"/>
      <c r="H21" s="47"/>
      <c r="I21" s="157"/>
      <c r="J21" s="47"/>
      <c r="K21" s="51"/>
    </row>
    <row r="22" s="1" customFormat="1" ht="14.4" customHeight="1">
      <c r="B22" s="46"/>
      <c r="C22" s="47"/>
      <c r="D22" s="40" t="s">
        <v>32</v>
      </c>
      <c r="E22" s="47"/>
      <c r="F22" s="47"/>
      <c r="G22" s="47"/>
      <c r="H22" s="47"/>
      <c r="I22" s="159" t="s">
        <v>28</v>
      </c>
      <c r="J22" s="35" t="str">
        <f>IF('Rekapitulace stavby'!AN16="","",'Rekapitulace stavby'!AN16)</f>
        <v/>
      </c>
      <c r="K22" s="51"/>
    </row>
    <row r="23" s="1" customFormat="1" ht="18" customHeight="1">
      <c r="B23" s="46"/>
      <c r="C23" s="47"/>
      <c r="D23" s="47"/>
      <c r="E23" s="35" t="str">
        <f>IF('Rekapitulace stavby'!E17="","",'Rekapitulace stavby'!E17)</f>
        <v xml:space="preserve"> </v>
      </c>
      <c r="F23" s="47"/>
      <c r="G23" s="47"/>
      <c r="H23" s="47"/>
      <c r="I23" s="159" t="s">
        <v>29</v>
      </c>
      <c r="J23" s="35" t="str">
        <f>IF('Rekapitulace stavby'!AN17="","",'Rekapitulace stavby'!AN17)</f>
        <v/>
      </c>
      <c r="K23" s="51"/>
    </row>
    <row r="24" s="1" customFormat="1" ht="6.96" customHeight="1">
      <c r="B24" s="46"/>
      <c r="C24" s="47"/>
      <c r="D24" s="47"/>
      <c r="E24" s="47"/>
      <c r="F24" s="47"/>
      <c r="G24" s="47"/>
      <c r="H24" s="47"/>
      <c r="I24" s="157"/>
      <c r="J24" s="47"/>
      <c r="K24" s="51"/>
    </row>
    <row r="25" s="1" customFormat="1" ht="14.4" customHeight="1">
      <c r="B25" s="46"/>
      <c r="C25" s="47"/>
      <c r="D25" s="40" t="s">
        <v>34</v>
      </c>
      <c r="E25" s="47"/>
      <c r="F25" s="47"/>
      <c r="G25" s="47"/>
      <c r="H25" s="47"/>
      <c r="I25" s="157"/>
      <c r="J25" s="47"/>
      <c r="K25" s="51"/>
    </row>
    <row r="26" s="7" customFormat="1" ht="16.5" customHeight="1">
      <c r="B26" s="161"/>
      <c r="C26" s="162"/>
      <c r="D26" s="162"/>
      <c r="E26" s="44" t="s">
        <v>21</v>
      </c>
      <c r="F26" s="44"/>
      <c r="G26" s="44"/>
      <c r="H26" s="44"/>
      <c r="I26" s="163"/>
      <c r="J26" s="162"/>
      <c r="K26" s="164"/>
    </row>
    <row r="27" s="1" customFormat="1" ht="6.96" customHeight="1">
      <c r="B27" s="46"/>
      <c r="C27" s="47"/>
      <c r="D27" s="47"/>
      <c r="E27" s="47"/>
      <c r="F27" s="47"/>
      <c r="G27" s="47"/>
      <c r="H27" s="47"/>
      <c r="I27" s="157"/>
      <c r="J27" s="47"/>
      <c r="K27" s="51"/>
    </row>
    <row r="28" s="1" customFormat="1" ht="6.96" customHeight="1">
      <c r="B28" s="46"/>
      <c r="C28" s="47"/>
      <c r="D28" s="106"/>
      <c r="E28" s="106"/>
      <c r="F28" s="106"/>
      <c r="G28" s="106"/>
      <c r="H28" s="106"/>
      <c r="I28" s="165"/>
      <c r="J28" s="106"/>
      <c r="K28" s="166"/>
    </row>
    <row r="29" s="1" customFormat="1" ht="25.44" customHeight="1">
      <c r="B29" s="46"/>
      <c r="C29" s="47"/>
      <c r="D29" s="167" t="s">
        <v>36</v>
      </c>
      <c r="E29" s="47"/>
      <c r="F29" s="47"/>
      <c r="G29" s="47"/>
      <c r="H29" s="47"/>
      <c r="I29" s="157"/>
      <c r="J29" s="168">
        <f>ROUND(J96,2)</f>
        <v>0</v>
      </c>
      <c r="K29" s="51"/>
    </row>
    <row r="30" s="1" customFormat="1" ht="6.96" customHeight="1">
      <c r="B30" s="46"/>
      <c r="C30" s="47"/>
      <c r="D30" s="106"/>
      <c r="E30" s="106"/>
      <c r="F30" s="106"/>
      <c r="G30" s="106"/>
      <c r="H30" s="106"/>
      <c r="I30" s="165"/>
      <c r="J30" s="106"/>
      <c r="K30" s="166"/>
    </row>
    <row r="31" s="1" customFormat="1" ht="14.4" customHeight="1">
      <c r="B31" s="46"/>
      <c r="C31" s="47"/>
      <c r="D31" s="47"/>
      <c r="E31" s="47"/>
      <c r="F31" s="52" t="s">
        <v>38</v>
      </c>
      <c r="G31" s="47"/>
      <c r="H31" s="47"/>
      <c r="I31" s="169" t="s">
        <v>37</v>
      </c>
      <c r="J31" s="52" t="s">
        <v>39</v>
      </c>
      <c r="K31" s="51"/>
    </row>
    <row r="32" s="1" customFormat="1" ht="14.4" customHeight="1">
      <c r="B32" s="46"/>
      <c r="C32" s="47"/>
      <c r="D32" s="55" t="s">
        <v>40</v>
      </c>
      <c r="E32" s="55" t="s">
        <v>41</v>
      </c>
      <c r="F32" s="170">
        <f>ROUND(SUM(BE96:BE168), 2)</f>
        <v>0</v>
      </c>
      <c r="G32" s="47"/>
      <c r="H32" s="47"/>
      <c r="I32" s="171">
        <v>0.20999999999999999</v>
      </c>
      <c r="J32" s="170">
        <f>ROUND(ROUND((SUM(BE96:BE168)), 2)*I32, 2)</f>
        <v>0</v>
      </c>
      <c r="K32" s="51"/>
    </row>
    <row r="33" s="1" customFormat="1" ht="14.4" customHeight="1">
      <c r="B33" s="46"/>
      <c r="C33" s="47"/>
      <c r="D33" s="47"/>
      <c r="E33" s="55" t="s">
        <v>42</v>
      </c>
      <c r="F33" s="170">
        <f>ROUND(SUM(BF96:BF168), 2)</f>
        <v>0</v>
      </c>
      <c r="G33" s="47"/>
      <c r="H33" s="47"/>
      <c r="I33" s="171">
        <v>0.14999999999999999</v>
      </c>
      <c r="J33" s="170">
        <f>ROUND(ROUND((SUM(BF96:BF168)), 2)*I33, 2)</f>
        <v>0</v>
      </c>
      <c r="K33" s="51"/>
    </row>
    <row r="34" hidden="1" s="1" customFormat="1" ht="14.4" customHeight="1">
      <c r="B34" s="46"/>
      <c r="C34" s="47"/>
      <c r="D34" s="47"/>
      <c r="E34" s="55" t="s">
        <v>43</v>
      </c>
      <c r="F34" s="170">
        <f>ROUND(SUM(BG96:BG168), 2)</f>
        <v>0</v>
      </c>
      <c r="G34" s="47"/>
      <c r="H34" s="47"/>
      <c r="I34" s="171">
        <v>0.20999999999999999</v>
      </c>
      <c r="J34" s="170">
        <v>0</v>
      </c>
      <c r="K34" s="51"/>
    </row>
    <row r="35" hidden="1" s="1" customFormat="1" ht="14.4" customHeight="1">
      <c r="B35" s="46"/>
      <c r="C35" s="47"/>
      <c r="D35" s="47"/>
      <c r="E35" s="55" t="s">
        <v>44</v>
      </c>
      <c r="F35" s="170">
        <f>ROUND(SUM(BH96:BH168), 2)</f>
        <v>0</v>
      </c>
      <c r="G35" s="47"/>
      <c r="H35" s="47"/>
      <c r="I35" s="171">
        <v>0.14999999999999999</v>
      </c>
      <c r="J35" s="170">
        <v>0</v>
      </c>
      <c r="K35" s="51"/>
    </row>
    <row r="36" hidden="1" s="1" customFormat="1" ht="14.4" customHeight="1">
      <c r="B36" s="46"/>
      <c r="C36" s="47"/>
      <c r="D36" s="47"/>
      <c r="E36" s="55" t="s">
        <v>45</v>
      </c>
      <c r="F36" s="170">
        <f>ROUND(SUM(BI96:BI168), 2)</f>
        <v>0</v>
      </c>
      <c r="G36" s="47"/>
      <c r="H36" s="47"/>
      <c r="I36" s="171">
        <v>0</v>
      </c>
      <c r="J36" s="170">
        <v>0</v>
      </c>
      <c r="K36" s="51"/>
    </row>
    <row r="37" s="1" customFormat="1" ht="6.96" customHeight="1">
      <c r="B37" s="46"/>
      <c r="C37" s="47"/>
      <c r="D37" s="47"/>
      <c r="E37" s="47"/>
      <c r="F37" s="47"/>
      <c r="G37" s="47"/>
      <c r="H37" s="47"/>
      <c r="I37" s="157"/>
      <c r="J37" s="47"/>
      <c r="K37" s="51"/>
    </row>
    <row r="38" s="1" customFormat="1" ht="25.44" customHeight="1">
      <c r="B38" s="46"/>
      <c r="C38" s="172"/>
      <c r="D38" s="173" t="s">
        <v>46</v>
      </c>
      <c r="E38" s="98"/>
      <c r="F38" s="98"/>
      <c r="G38" s="174" t="s">
        <v>47</v>
      </c>
      <c r="H38" s="175" t="s">
        <v>48</v>
      </c>
      <c r="I38" s="176"/>
      <c r="J38" s="177">
        <f>SUM(J29:J36)</f>
        <v>0</v>
      </c>
      <c r="K38" s="178"/>
    </row>
    <row r="39" s="1" customFormat="1" ht="14.4" customHeight="1">
      <c r="B39" s="67"/>
      <c r="C39" s="68"/>
      <c r="D39" s="68"/>
      <c r="E39" s="68"/>
      <c r="F39" s="68"/>
      <c r="G39" s="68"/>
      <c r="H39" s="68"/>
      <c r="I39" s="179"/>
      <c r="J39" s="68"/>
      <c r="K39" s="69"/>
    </row>
    <row r="43" s="1" customFormat="1" ht="6.96" customHeight="1">
      <c r="B43" s="180"/>
      <c r="C43" s="181"/>
      <c r="D43" s="181"/>
      <c r="E43" s="181"/>
      <c r="F43" s="181"/>
      <c r="G43" s="181"/>
      <c r="H43" s="181"/>
      <c r="I43" s="182"/>
      <c r="J43" s="181"/>
      <c r="K43" s="183"/>
    </row>
    <row r="44" s="1" customFormat="1" ht="36.96" customHeight="1">
      <c r="B44" s="46"/>
      <c r="C44" s="30" t="s">
        <v>271</v>
      </c>
      <c r="D44" s="47"/>
      <c r="E44" s="47"/>
      <c r="F44" s="47"/>
      <c r="G44" s="47"/>
      <c r="H44" s="47"/>
      <c r="I44" s="157"/>
      <c r="J44" s="47"/>
      <c r="K44" s="51"/>
    </row>
    <row r="45" s="1" customFormat="1" ht="6.96" customHeight="1">
      <c r="B45" s="46"/>
      <c r="C45" s="47"/>
      <c r="D45" s="47"/>
      <c r="E45" s="47"/>
      <c r="F45" s="47"/>
      <c r="G45" s="47"/>
      <c r="H45" s="47"/>
      <c r="I45" s="157"/>
      <c r="J45" s="47"/>
      <c r="K45" s="51"/>
    </row>
    <row r="46" s="1" customFormat="1" ht="14.4" customHeight="1">
      <c r="B46" s="46"/>
      <c r="C46" s="40" t="s">
        <v>18</v>
      </c>
      <c r="D46" s="47"/>
      <c r="E46" s="47"/>
      <c r="F46" s="47"/>
      <c r="G46" s="47"/>
      <c r="H46" s="47"/>
      <c r="I46" s="157"/>
      <c r="J46" s="47"/>
      <c r="K46" s="51"/>
    </row>
    <row r="47" s="1" customFormat="1" ht="16.5" customHeight="1">
      <c r="B47" s="46"/>
      <c r="C47" s="47"/>
      <c r="D47" s="47"/>
      <c r="E47" s="156" t="str">
        <f>E7</f>
        <v>Oprava SZZ Děčín východ horní nádraží 1.změna</v>
      </c>
      <c r="F47" s="40"/>
      <c r="G47" s="40"/>
      <c r="H47" s="40"/>
      <c r="I47" s="157"/>
      <c r="J47" s="47"/>
      <c r="K47" s="51"/>
    </row>
    <row r="48">
      <c r="B48" s="28"/>
      <c r="C48" s="40" t="s">
        <v>264</v>
      </c>
      <c r="D48" s="29"/>
      <c r="E48" s="29"/>
      <c r="F48" s="29"/>
      <c r="G48" s="29"/>
      <c r="H48" s="29"/>
      <c r="I48" s="155"/>
      <c r="J48" s="29"/>
      <c r="K48" s="31"/>
    </row>
    <row r="49" s="1" customFormat="1" ht="16.5" customHeight="1">
      <c r="B49" s="46"/>
      <c r="C49" s="47"/>
      <c r="D49" s="47"/>
      <c r="E49" s="156" t="s">
        <v>3054</v>
      </c>
      <c r="F49" s="47"/>
      <c r="G49" s="47"/>
      <c r="H49" s="47"/>
      <c r="I49" s="157"/>
      <c r="J49" s="47"/>
      <c r="K49" s="51"/>
    </row>
    <row r="50" s="1" customFormat="1" ht="14.4" customHeight="1">
      <c r="B50" s="46"/>
      <c r="C50" s="40" t="s">
        <v>266</v>
      </c>
      <c r="D50" s="47"/>
      <c r="E50" s="47"/>
      <c r="F50" s="47"/>
      <c r="G50" s="47"/>
      <c r="H50" s="47"/>
      <c r="I50" s="157"/>
      <c r="J50" s="47"/>
      <c r="K50" s="51"/>
    </row>
    <row r="51" s="1" customFormat="1" ht="17.25" customHeight="1">
      <c r="B51" s="46"/>
      <c r="C51" s="47"/>
      <c r="D51" s="47"/>
      <c r="E51" s="158" t="str">
        <f>E11</f>
        <v>SO 03-40-03 - Zdravotně technické instalace - ÚRS</v>
      </c>
      <c r="F51" s="47"/>
      <c r="G51" s="47"/>
      <c r="H51" s="47"/>
      <c r="I51" s="157"/>
      <c r="J51" s="47"/>
      <c r="K51" s="51"/>
    </row>
    <row r="52" s="1" customFormat="1" ht="6.96" customHeight="1">
      <c r="B52" s="46"/>
      <c r="C52" s="47"/>
      <c r="D52" s="47"/>
      <c r="E52" s="47"/>
      <c r="F52" s="47"/>
      <c r="G52" s="47"/>
      <c r="H52" s="47"/>
      <c r="I52" s="157"/>
      <c r="J52" s="47"/>
      <c r="K52" s="51"/>
    </row>
    <row r="53" s="1" customFormat="1" ht="18" customHeight="1">
      <c r="B53" s="46"/>
      <c r="C53" s="40" t="s">
        <v>23</v>
      </c>
      <c r="D53" s="47"/>
      <c r="E53" s="47"/>
      <c r="F53" s="35" t="str">
        <f>F14</f>
        <v>Děčín</v>
      </c>
      <c r="G53" s="47"/>
      <c r="H53" s="47"/>
      <c r="I53" s="159" t="s">
        <v>25</v>
      </c>
      <c r="J53" s="160" t="str">
        <f>IF(J14="","",J14)</f>
        <v>24. 8. 2018</v>
      </c>
      <c r="K53" s="51"/>
    </row>
    <row r="54" s="1" customFormat="1" ht="6.96" customHeight="1">
      <c r="B54" s="46"/>
      <c r="C54" s="47"/>
      <c r="D54" s="47"/>
      <c r="E54" s="47"/>
      <c r="F54" s="47"/>
      <c r="G54" s="47"/>
      <c r="H54" s="47"/>
      <c r="I54" s="157"/>
      <c r="J54" s="47"/>
      <c r="K54" s="51"/>
    </row>
    <row r="55" s="1" customFormat="1">
      <c r="B55" s="46"/>
      <c r="C55" s="40" t="s">
        <v>27</v>
      </c>
      <c r="D55" s="47"/>
      <c r="E55" s="47"/>
      <c r="F55" s="35" t="str">
        <f>E17</f>
        <v xml:space="preserve"> </v>
      </c>
      <c r="G55" s="47"/>
      <c r="H55" s="47"/>
      <c r="I55" s="159" t="s">
        <v>32</v>
      </c>
      <c r="J55" s="44" t="str">
        <f>E23</f>
        <v xml:space="preserve"> </v>
      </c>
      <c r="K55" s="51"/>
    </row>
    <row r="56" s="1" customFormat="1" ht="14.4" customHeight="1">
      <c r="B56" s="46"/>
      <c r="C56" s="40" t="s">
        <v>30</v>
      </c>
      <c r="D56" s="47"/>
      <c r="E56" s="47"/>
      <c r="F56" s="35" t="str">
        <f>IF(E20="","",E20)</f>
        <v/>
      </c>
      <c r="G56" s="47"/>
      <c r="H56" s="47"/>
      <c r="I56" s="157"/>
      <c r="J56" s="184"/>
      <c r="K56" s="51"/>
    </row>
    <row r="57" s="1" customFormat="1" ht="10.32" customHeight="1">
      <c r="B57" s="46"/>
      <c r="C57" s="47"/>
      <c r="D57" s="47"/>
      <c r="E57" s="47"/>
      <c r="F57" s="47"/>
      <c r="G57" s="47"/>
      <c r="H57" s="47"/>
      <c r="I57" s="157"/>
      <c r="J57" s="47"/>
      <c r="K57" s="51"/>
    </row>
    <row r="58" s="1" customFormat="1" ht="29.28" customHeight="1">
      <c r="B58" s="46"/>
      <c r="C58" s="185" t="s">
        <v>272</v>
      </c>
      <c r="D58" s="172"/>
      <c r="E58" s="172"/>
      <c r="F58" s="172"/>
      <c r="G58" s="172"/>
      <c r="H58" s="172"/>
      <c r="I58" s="186"/>
      <c r="J58" s="187" t="s">
        <v>273</v>
      </c>
      <c r="K58" s="188"/>
    </row>
    <row r="59" s="1" customFormat="1" ht="10.32" customHeight="1">
      <c r="B59" s="46"/>
      <c r="C59" s="47"/>
      <c r="D59" s="47"/>
      <c r="E59" s="47"/>
      <c r="F59" s="47"/>
      <c r="G59" s="47"/>
      <c r="H59" s="47"/>
      <c r="I59" s="157"/>
      <c r="J59" s="47"/>
      <c r="K59" s="51"/>
    </row>
    <row r="60" s="1" customFormat="1" ht="29.28" customHeight="1">
      <c r="B60" s="46"/>
      <c r="C60" s="189" t="s">
        <v>274</v>
      </c>
      <c r="D60" s="47"/>
      <c r="E60" s="47"/>
      <c r="F60" s="47"/>
      <c r="G60" s="47"/>
      <c r="H60" s="47"/>
      <c r="I60" s="157"/>
      <c r="J60" s="168">
        <f>J96</f>
        <v>0</v>
      </c>
      <c r="K60" s="51"/>
      <c r="AU60" s="24" t="s">
        <v>275</v>
      </c>
    </row>
    <row r="61" s="8" customFormat="1" ht="24.96" customHeight="1">
      <c r="B61" s="190"/>
      <c r="C61" s="191"/>
      <c r="D61" s="192" t="s">
        <v>276</v>
      </c>
      <c r="E61" s="193"/>
      <c r="F61" s="193"/>
      <c r="G61" s="193"/>
      <c r="H61" s="193"/>
      <c r="I61" s="194"/>
      <c r="J61" s="195">
        <f>J97</f>
        <v>0</v>
      </c>
      <c r="K61" s="196"/>
    </row>
    <row r="62" s="9" customFormat="1" ht="19.92" customHeight="1">
      <c r="B62" s="197"/>
      <c r="C62" s="198"/>
      <c r="D62" s="199" t="s">
        <v>2320</v>
      </c>
      <c r="E62" s="200"/>
      <c r="F62" s="200"/>
      <c r="G62" s="200"/>
      <c r="H62" s="200"/>
      <c r="I62" s="201"/>
      <c r="J62" s="202">
        <f>J98</f>
        <v>0</v>
      </c>
      <c r="K62" s="203"/>
    </row>
    <row r="63" s="9" customFormat="1" ht="19.92" customHeight="1">
      <c r="B63" s="197"/>
      <c r="C63" s="198"/>
      <c r="D63" s="199" t="s">
        <v>1781</v>
      </c>
      <c r="E63" s="200"/>
      <c r="F63" s="200"/>
      <c r="G63" s="200"/>
      <c r="H63" s="200"/>
      <c r="I63" s="201"/>
      <c r="J63" s="202">
        <f>J100</f>
        <v>0</v>
      </c>
      <c r="K63" s="203"/>
    </row>
    <row r="64" s="9" customFormat="1" ht="19.92" customHeight="1">
      <c r="B64" s="197"/>
      <c r="C64" s="198"/>
      <c r="D64" s="199" t="s">
        <v>3058</v>
      </c>
      <c r="E64" s="200"/>
      <c r="F64" s="200"/>
      <c r="G64" s="200"/>
      <c r="H64" s="200"/>
      <c r="I64" s="201"/>
      <c r="J64" s="202">
        <f>J110</f>
        <v>0</v>
      </c>
      <c r="K64" s="203"/>
    </row>
    <row r="65" s="9" customFormat="1" ht="19.92" customHeight="1">
      <c r="B65" s="197"/>
      <c r="C65" s="198"/>
      <c r="D65" s="199" t="s">
        <v>3059</v>
      </c>
      <c r="E65" s="200"/>
      <c r="F65" s="200"/>
      <c r="G65" s="200"/>
      <c r="H65" s="200"/>
      <c r="I65" s="201"/>
      <c r="J65" s="202">
        <f>J115</f>
        <v>0</v>
      </c>
      <c r="K65" s="203"/>
    </row>
    <row r="66" s="8" customFormat="1" ht="24.96" customHeight="1">
      <c r="B66" s="190"/>
      <c r="C66" s="191"/>
      <c r="D66" s="192" t="s">
        <v>3060</v>
      </c>
      <c r="E66" s="193"/>
      <c r="F66" s="193"/>
      <c r="G66" s="193"/>
      <c r="H66" s="193"/>
      <c r="I66" s="194"/>
      <c r="J66" s="195">
        <f>J117</f>
        <v>0</v>
      </c>
      <c r="K66" s="196"/>
    </row>
    <row r="67" s="9" customFormat="1" ht="19.92" customHeight="1">
      <c r="B67" s="197"/>
      <c r="C67" s="198"/>
      <c r="D67" s="199" t="s">
        <v>3737</v>
      </c>
      <c r="E67" s="200"/>
      <c r="F67" s="200"/>
      <c r="G67" s="200"/>
      <c r="H67" s="200"/>
      <c r="I67" s="201"/>
      <c r="J67" s="202">
        <f>J118</f>
        <v>0</v>
      </c>
      <c r="K67" s="203"/>
    </row>
    <row r="68" s="9" customFormat="1" ht="19.92" customHeight="1">
      <c r="B68" s="197"/>
      <c r="C68" s="198"/>
      <c r="D68" s="199" t="s">
        <v>3738</v>
      </c>
      <c r="E68" s="200"/>
      <c r="F68" s="200"/>
      <c r="G68" s="200"/>
      <c r="H68" s="200"/>
      <c r="I68" s="201"/>
      <c r="J68" s="202">
        <f>J131</f>
        <v>0</v>
      </c>
      <c r="K68" s="203"/>
    </row>
    <row r="69" s="9" customFormat="1" ht="19.92" customHeight="1">
      <c r="B69" s="197"/>
      <c r="C69" s="198"/>
      <c r="D69" s="199" t="s">
        <v>3062</v>
      </c>
      <c r="E69" s="200"/>
      <c r="F69" s="200"/>
      <c r="G69" s="200"/>
      <c r="H69" s="200"/>
      <c r="I69" s="201"/>
      <c r="J69" s="202">
        <f>J143</f>
        <v>0</v>
      </c>
      <c r="K69" s="203"/>
    </row>
    <row r="70" s="9" customFormat="1" ht="19.92" customHeight="1">
      <c r="B70" s="197"/>
      <c r="C70" s="198"/>
      <c r="D70" s="199" t="s">
        <v>3739</v>
      </c>
      <c r="E70" s="200"/>
      <c r="F70" s="200"/>
      <c r="G70" s="200"/>
      <c r="H70" s="200"/>
      <c r="I70" s="201"/>
      <c r="J70" s="202">
        <f>J160</f>
        <v>0</v>
      </c>
      <c r="K70" s="203"/>
    </row>
    <row r="71" s="8" customFormat="1" ht="24.96" customHeight="1">
      <c r="B71" s="190"/>
      <c r="C71" s="191"/>
      <c r="D71" s="192" t="s">
        <v>1718</v>
      </c>
      <c r="E71" s="193"/>
      <c r="F71" s="193"/>
      <c r="G71" s="193"/>
      <c r="H71" s="193"/>
      <c r="I71" s="194"/>
      <c r="J71" s="195">
        <f>J162</f>
        <v>0</v>
      </c>
      <c r="K71" s="196"/>
    </row>
    <row r="72" s="9" customFormat="1" ht="19.92" customHeight="1">
      <c r="B72" s="197"/>
      <c r="C72" s="198"/>
      <c r="D72" s="199" t="s">
        <v>3075</v>
      </c>
      <c r="E72" s="200"/>
      <c r="F72" s="200"/>
      <c r="G72" s="200"/>
      <c r="H72" s="200"/>
      <c r="I72" s="201"/>
      <c r="J72" s="202">
        <f>J163</f>
        <v>0</v>
      </c>
      <c r="K72" s="203"/>
    </row>
    <row r="73" s="9" customFormat="1" ht="19.92" customHeight="1">
      <c r="B73" s="197"/>
      <c r="C73" s="198"/>
      <c r="D73" s="199" t="s">
        <v>3076</v>
      </c>
      <c r="E73" s="200"/>
      <c r="F73" s="200"/>
      <c r="G73" s="200"/>
      <c r="H73" s="200"/>
      <c r="I73" s="201"/>
      <c r="J73" s="202">
        <f>J165</f>
        <v>0</v>
      </c>
      <c r="K73" s="203"/>
    </row>
    <row r="74" s="9" customFormat="1" ht="19.92" customHeight="1">
      <c r="B74" s="197"/>
      <c r="C74" s="198"/>
      <c r="D74" s="199" t="s">
        <v>1859</v>
      </c>
      <c r="E74" s="200"/>
      <c r="F74" s="200"/>
      <c r="G74" s="200"/>
      <c r="H74" s="200"/>
      <c r="I74" s="201"/>
      <c r="J74" s="202">
        <f>J167</f>
        <v>0</v>
      </c>
      <c r="K74" s="203"/>
    </row>
    <row r="75" s="1" customFormat="1" ht="21.84" customHeight="1">
      <c r="B75" s="46"/>
      <c r="C75" s="47"/>
      <c r="D75" s="47"/>
      <c r="E75" s="47"/>
      <c r="F75" s="47"/>
      <c r="G75" s="47"/>
      <c r="H75" s="47"/>
      <c r="I75" s="157"/>
      <c r="J75" s="47"/>
      <c r="K75" s="51"/>
    </row>
    <row r="76" s="1" customFormat="1" ht="6.96" customHeight="1">
      <c r="B76" s="67"/>
      <c r="C76" s="68"/>
      <c r="D76" s="68"/>
      <c r="E76" s="68"/>
      <c r="F76" s="68"/>
      <c r="G76" s="68"/>
      <c r="H76" s="68"/>
      <c r="I76" s="179"/>
      <c r="J76" s="68"/>
      <c r="K76" s="69"/>
    </row>
    <row r="80" s="1" customFormat="1" ht="6.96" customHeight="1">
      <c r="B80" s="70"/>
      <c r="C80" s="71"/>
      <c r="D80" s="71"/>
      <c r="E80" s="71"/>
      <c r="F80" s="71"/>
      <c r="G80" s="71"/>
      <c r="H80" s="71"/>
      <c r="I80" s="182"/>
      <c r="J80" s="71"/>
      <c r="K80" s="71"/>
      <c r="L80" s="72"/>
    </row>
    <row r="81" s="1" customFormat="1" ht="36.96" customHeight="1">
      <c r="B81" s="46"/>
      <c r="C81" s="73" t="s">
        <v>282</v>
      </c>
      <c r="D81" s="74"/>
      <c r="E81" s="74"/>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4.4" customHeight="1">
      <c r="B83" s="46"/>
      <c r="C83" s="76" t="s">
        <v>18</v>
      </c>
      <c r="D83" s="74"/>
      <c r="E83" s="74"/>
      <c r="F83" s="74"/>
      <c r="G83" s="74"/>
      <c r="H83" s="74"/>
      <c r="I83" s="204"/>
      <c r="J83" s="74"/>
      <c r="K83" s="74"/>
      <c r="L83" s="72"/>
    </row>
    <row r="84" s="1" customFormat="1" ht="16.5" customHeight="1">
      <c r="B84" s="46"/>
      <c r="C84" s="74"/>
      <c r="D84" s="74"/>
      <c r="E84" s="205" t="str">
        <f>E7</f>
        <v>Oprava SZZ Děčín východ horní nádraží 1.změna</v>
      </c>
      <c r="F84" s="76"/>
      <c r="G84" s="76"/>
      <c r="H84" s="76"/>
      <c r="I84" s="204"/>
      <c r="J84" s="74"/>
      <c r="K84" s="74"/>
      <c r="L84" s="72"/>
    </row>
    <row r="85">
      <c r="B85" s="28"/>
      <c r="C85" s="76" t="s">
        <v>264</v>
      </c>
      <c r="D85" s="206"/>
      <c r="E85" s="206"/>
      <c r="F85" s="206"/>
      <c r="G85" s="206"/>
      <c r="H85" s="206"/>
      <c r="I85" s="149"/>
      <c r="J85" s="206"/>
      <c r="K85" s="206"/>
      <c r="L85" s="207"/>
    </row>
    <row r="86" s="1" customFormat="1" ht="16.5" customHeight="1">
      <c r="B86" s="46"/>
      <c r="C86" s="74"/>
      <c r="D86" s="74"/>
      <c r="E86" s="205" t="s">
        <v>3054</v>
      </c>
      <c r="F86" s="74"/>
      <c r="G86" s="74"/>
      <c r="H86" s="74"/>
      <c r="I86" s="204"/>
      <c r="J86" s="74"/>
      <c r="K86" s="74"/>
      <c r="L86" s="72"/>
    </row>
    <row r="87" s="1" customFormat="1" ht="14.4" customHeight="1">
      <c r="B87" s="46"/>
      <c r="C87" s="76" t="s">
        <v>266</v>
      </c>
      <c r="D87" s="74"/>
      <c r="E87" s="74"/>
      <c r="F87" s="74"/>
      <c r="G87" s="74"/>
      <c r="H87" s="74"/>
      <c r="I87" s="204"/>
      <c r="J87" s="74"/>
      <c r="K87" s="74"/>
      <c r="L87" s="72"/>
    </row>
    <row r="88" s="1" customFormat="1" ht="17.25" customHeight="1">
      <c r="B88" s="46"/>
      <c r="C88" s="74"/>
      <c r="D88" s="74"/>
      <c r="E88" s="82" t="str">
        <f>E11</f>
        <v>SO 03-40-03 - Zdravotně technické instalace - ÚRS</v>
      </c>
      <c r="F88" s="74"/>
      <c r="G88" s="74"/>
      <c r="H88" s="74"/>
      <c r="I88" s="204"/>
      <c r="J88" s="74"/>
      <c r="K88" s="74"/>
      <c r="L88" s="72"/>
    </row>
    <row r="89" s="1" customFormat="1" ht="6.96" customHeight="1">
      <c r="B89" s="46"/>
      <c r="C89" s="74"/>
      <c r="D89" s="74"/>
      <c r="E89" s="74"/>
      <c r="F89" s="74"/>
      <c r="G89" s="74"/>
      <c r="H89" s="74"/>
      <c r="I89" s="204"/>
      <c r="J89" s="74"/>
      <c r="K89" s="74"/>
      <c r="L89" s="72"/>
    </row>
    <row r="90" s="1" customFormat="1" ht="18" customHeight="1">
      <c r="B90" s="46"/>
      <c r="C90" s="76" t="s">
        <v>23</v>
      </c>
      <c r="D90" s="74"/>
      <c r="E90" s="74"/>
      <c r="F90" s="209" t="str">
        <f>F14</f>
        <v>Děčín</v>
      </c>
      <c r="G90" s="74"/>
      <c r="H90" s="74"/>
      <c r="I90" s="210" t="s">
        <v>25</v>
      </c>
      <c r="J90" s="85" t="str">
        <f>IF(J14="","",J14)</f>
        <v>24. 8. 2018</v>
      </c>
      <c r="K90" s="74"/>
      <c r="L90" s="72"/>
    </row>
    <row r="91" s="1" customFormat="1" ht="6.96" customHeight="1">
      <c r="B91" s="46"/>
      <c r="C91" s="74"/>
      <c r="D91" s="74"/>
      <c r="E91" s="74"/>
      <c r="F91" s="74"/>
      <c r="G91" s="74"/>
      <c r="H91" s="74"/>
      <c r="I91" s="204"/>
      <c r="J91" s="74"/>
      <c r="K91" s="74"/>
      <c r="L91" s="72"/>
    </row>
    <row r="92" s="1" customFormat="1">
      <c r="B92" s="46"/>
      <c r="C92" s="76" t="s">
        <v>27</v>
      </c>
      <c r="D92" s="74"/>
      <c r="E92" s="74"/>
      <c r="F92" s="209" t="str">
        <f>E17</f>
        <v xml:space="preserve"> </v>
      </c>
      <c r="G92" s="74"/>
      <c r="H92" s="74"/>
      <c r="I92" s="210" t="s">
        <v>32</v>
      </c>
      <c r="J92" s="209" t="str">
        <f>E23</f>
        <v xml:space="preserve"> </v>
      </c>
      <c r="K92" s="74"/>
      <c r="L92" s="72"/>
    </row>
    <row r="93" s="1" customFormat="1" ht="14.4" customHeight="1">
      <c r="B93" s="46"/>
      <c r="C93" s="76" t="s">
        <v>30</v>
      </c>
      <c r="D93" s="74"/>
      <c r="E93" s="74"/>
      <c r="F93" s="209" t="str">
        <f>IF(E20="","",E20)</f>
        <v/>
      </c>
      <c r="G93" s="74"/>
      <c r="H93" s="74"/>
      <c r="I93" s="204"/>
      <c r="J93" s="74"/>
      <c r="K93" s="74"/>
      <c r="L93" s="72"/>
    </row>
    <row r="94" s="1" customFormat="1" ht="10.32" customHeight="1">
      <c r="B94" s="46"/>
      <c r="C94" s="74"/>
      <c r="D94" s="74"/>
      <c r="E94" s="74"/>
      <c r="F94" s="74"/>
      <c r="G94" s="74"/>
      <c r="H94" s="74"/>
      <c r="I94" s="204"/>
      <c r="J94" s="74"/>
      <c r="K94" s="74"/>
      <c r="L94" s="72"/>
    </row>
    <row r="95" s="10" customFormat="1" ht="29.28" customHeight="1">
      <c r="B95" s="211"/>
      <c r="C95" s="212" t="s">
        <v>283</v>
      </c>
      <c r="D95" s="213" t="s">
        <v>55</v>
      </c>
      <c r="E95" s="213" t="s">
        <v>51</v>
      </c>
      <c r="F95" s="213" t="s">
        <v>284</v>
      </c>
      <c r="G95" s="213" t="s">
        <v>285</v>
      </c>
      <c r="H95" s="213" t="s">
        <v>286</v>
      </c>
      <c r="I95" s="214" t="s">
        <v>287</v>
      </c>
      <c r="J95" s="213" t="s">
        <v>273</v>
      </c>
      <c r="K95" s="215" t="s">
        <v>288</v>
      </c>
      <c r="L95" s="216"/>
      <c r="M95" s="102" t="s">
        <v>289</v>
      </c>
      <c r="N95" s="103" t="s">
        <v>40</v>
      </c>
      <c r="O95" s="103" t="s">
        <v>290</v>
      </c>
      <c r="P95" s="103" t="s">
        <v>291</v>
      </c>
      <c r="Q95" s="103" t="s">
        <v>292</v>
      </c>
      <c r="R95" s="103" t="s">
        <v>293</v>
      </c>
      <c r="S95" s="103" t="s">
        <v>294</v>
      </c>
      <c r="T95" s="104" t="s">
        <v>295</v>
      </c>
    </row>
    <row r="96" s="1" customFormat="1" ht="29.28" customHeight="1">
      <c r="B96" s="46"/>
      <c r="C96" s="108" t="s">
        <v>274</v>
      </c>
      <c r="D96" s="74"/>
      <c r="E96" s="74"/>
      <c r="F96" s="74"/>
      <c r="G96" s="74"/>
      <c r="H96" s="74"/>
      <c r="I96" s="204"/>
      <c r="J96" s="217">
        <f>BK96</f>
        <v>0</v>
      </c>
      <c r="K96" s="74"/>
      <c r="L96" s="72"/>
      <c r="M96" s="105"/>
      <c r="N96" s="106"/>
      <c r="O96" s="106"/>
      <c r="P96" s="218">
        <f>P97+P117+P162</f>
        <v>0</v>
      </c>
      <c r="Q96" s="106"/>
      <c r="R96" s="218">
        <f>R97+R117+R162</f>
        <v>0.71957000000000004</v>
      </c>
      <c r="S96" s="106"/>
      <c r="T96" s="219">
        <f>T97+T117+T162</f>
        <v>1.0382100000000001</v>
      </c>
      <c r="AT96" s="24" t="s">
        <v>69</v>
      </c>
      <c r="AU96" s="24" t="s">
        <v>275</v>
      </c>
      <c r="BK96" s="220">
        <f>BK97+BK117+BK162</f>
        <v>0</v>
      </c>
    </row>
    <row r="97" s="11" customFormat="1" ht="37.44001" customHeight="1">
      <c r="B97" s="221"/>
      <c r="C97" s="222"/>
      <c r="D97" s="223" t="s">
        <v>69</v>
      </c>
      <c r="E97" s="224" t="s">
        <v>296</v>
      </c>
      <c r="F97" s="224" t="s">
        <v>297</v>
      </c>
      <c r="G97" s="222"/>
      <c r="H97" s="222"/>
      <c r="I97" s="225"/>
      <c r="J97" s="226">
        <f>BK97</f>
        <v>0</v>
      </c>
      <c r="K97" s="222"/>
      <c r="L97" s="227"/>
      <c r="M97" s="228"/>
      <c r="N97" s="229"/>
      <c r="O97" s="229"/>
      <c r="P97" s="230">
        <f>P98+P100+P110+P115</f>
        <v>0</v>
      </c>
      <c r="Q97" s="229"/>
      <c r="R97" s="230">
        <f>R98+R100+R110+R115</f>
        <v>0.39161000000000001</v>
      </c>
      <c r="S97" s="229"/>
      <c r="T97" s="231">
        <f>T98+T100+T110+T115</f>
        <v>0.88300000000000001</v>
      </c>
      <c r="AR97" s="232" t="s">
        <v>16</v>
      </c>
      <c r="AT97" s="233" t="s">
        <v>69</v>
      </c>
      <c r="AU97" s="233" t="s">
        <v>70</v>
      </c>
      <c r="AY97" s="232" t="s">
        <v>298</v>
      </c>
      <c r="BK97" s="234">
        <f>BK98+BK100+BK110+BK115</f>
        <v>0</v>
      </c>
    </row>
    <row r="98" s="11" customFormat="1" ht="19.92" customHeight="1">
      <c r="B98" s="221"/>
      <c r="C98" s="222"/>
      <c r="D98" s="223" t="s">
        <v>69</v>
      </c>
      <c r="E98" s="235" t="s">
        <v>332</v>
      </c>
      <c r="F98" s="235" t="s">
        <v>2339</v>
      </c>
      <c r="G98" s="222"/>
      <c r="H98" s="222"/>
      <c r="I98" s="225"/>
      <c r="J98" s="236">
        <f>BK98</f>
        <v>0</v>
      </c>
      <c r="K98" s="222"/>
      <c r="L98" s="227"/>
      <c r="M98" s="228"/>
      <c r="N98" s="229"/>
      <c r="O98" s="229"/>
      <c r="P98" s="230">
        <f>P99</f>
        <v>0</v>
      </c>
      <c r="Q98" s="229"/>
      <c r="R98" s="230">
        <f>R99</f>
        <v>0.32000000000000001</v>
      </c>
      <c r="S98" s="229"/>
      <c r="T98" s="231">
        <f>T99</f>
        <v>0</v>
      </c>
      <c r="AR98" s="232" t="s">
        <v>16</v>
      </c>
      <c r="AT98" s="233" t="s">
        <v>69</v>
      </c>
      <c r="AU98" s="233" t="s">
        <v>16</v>
      </c>
      <c r="AY98" s="232" t="s">
        <v>298</v>
      </c>
      <c r="BK98" s="234">
        <f>BK99</f>
        <v>0</v>
      </c>
    </row>
    <row r="99" s="1" customFormat="1" ht="16.5" customHeight="1">
      <c r="B99" s="46"/>
      <c r="C99" s="237" t="s">
        <v>16</v>
      </c>
      <c r="D99" s="237" t="s">
        <v>300</v>
      </c>
      <c r="E99" s="238" t="s">
        <v>3138</v>
      </c>
      <c r="F99" s="239" t="s">
        <v>3139</v>
      </c>
      <c r="G99" s="240" t="s">
        <v>1954</v>
      </c>
      <c r="H99" s="241">
        <v>8</v>
      </c>
      <c r="I99" s="242"/>
      <c r="J99" s="243">
        <f>ROUND(I99*H99,2)</f>
        <v>0</v>
      </c>
      <c r="K99" s="239" t="s">
        <v>1656</v>
      </c>
      <c r="L99" s="72"/>
      <c r="M99" s="244" t="s">
        <v>21</v>
      </c>
      <c r="N99" s="245" t="s">
        <v>41</v>
      </c>
      <c r="O99" s="47"/>
      <c r="P99" s="246">
        <f>O99*H99</f>
        <v>0</v>
      </c>
      <c r="Q99" s="246">
        <v>0.040000000000000001</v>
      </c>
      <c r="R99" s="246">
        <f>Q99*H99</f>
        <v>0.32000000000000001</v>
      </c>
      <c r="S99" s="246">
        <v>0</v>
      </c>
      <c r="T99" s="247">
        <f>S99*H99</f>
        <v>0</v>
      </c>
      <c r="AR99" s="24" t="s">
        <v>90</v>
      </c>
      <c r="AT99" s="24" t="s">
        <v>300</v>
      </c>
      <c r="AU99" s="24" t="s">
        <v>78</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90</v>
      </c>
      <c r="BM99" s="24" t="s">
        <v>3740</v>
      </c>
    </row>
    <row r="100" s="11" customFormat="1" ht="29.88" customHeight="1">
      <c r="B100" s="221"/>
      <c r="C100" s="222"/>
      <c r="D100" s="223" t="s">
        <v>69</v>
      </c>
      <c r="E100" s="235" t="s">
        <v>346</v>
      </c>
      <c r="F100" s="235" t="s">
        <v>1782</v>
      </c>
      <c r="G100" s="222"/>
      <c r="H100" s="222"/>
      <c r="I100" s="225"/>
      <c r="J100" s="236">
        <f>BK100</f>
        <v>0</v>
      </c>
      <c r="K100" s="222"/>
      <c r="L100" s="227"/>
      <c r="M100" s="228"/>
      <c r="N100" s="229"/>
      <c r="O100" s="229"/>
      <c r="P100" s="230">
        <f>SUM(P101:P109)</f>
        <v>0</v>
      </c>
      <c r="Q100" s="229"/>
      <c r="R100" s="230">
        <f>SUM(R101:R109)</f>
        <v>0.071610000000000021</v>
      </c>
      <c r="S100" s="229"/>
      <c r="T100" s="231">
        <f>SUM(T101:T109)</f>
        <v>0.88300000000000001</v>
      </c>
      <c r="AR100" s="232" t="s">
        <v>16</v>
      </c>
      <c r="AT100" s="233" t="s">
        <v>69</v>
      </c>
      <c r="AU100" s="233" t="s">
        <v>16</v>
      </c>
      <c r="AY100" s="232" t="s">
        <v>298</v>
      </c>
      <c r="BK100" s="234">
        <f>SUM(BK101:BK109)</f>
        <v>0</v>
      </c>
    </row>
    <row r="101" s="1" customFormat="1" ht="38.25" customHeight="1">
      <c r="B101" s="46"/>
      <c r="C101" s="237" t="s">
        <v>78</v>
      </c>
      <c r="D101" s="237" t="s">
        <v>300</v>
      </c>
      <c r="E101" s="238" t="s">
        <v>3741</v>
      </c>
      <c r="F101" s="239" t="s">
        <v>3742</v>
      </c>
      <c r="G101" s="240" t="s">
        <v>341</v>
      </c>
      <c r="H101" s="241">
        <v>12</v>
      </c>
      <c r="I101" s="242"/>
      <c r="J101" s="243">
        <f>ROUND(I101*H101,2)</f>
        <v>0</v>
      </c>
      <c r="K101" s="239" t="s">
        <v>1656</v>
      </c>
      <c r="L101" s="72"/>
      <c r="M101" s="244" t="s">
        <v>21</v>
      </c>
      <c r="N101" s="245" t="s">
        <v>41</v>
      </c>
      <c r="O101" s="47"/>
      <c r="P101" s="246">
        <f>O101*H101</f>
        <v>0</v>
      </c>
      <c r="Q101" s="246">
        <v>0.0023400000000000001</v>
      </c>
      <c r="R101" s="246">
        <f>Q101*H101</f>
        <v>0.028080000000000001</v>
      </c>
      <c r="S101" s="246">
        <v>0</v>
      </c>
      <c r="T101" s="247">
        <f>S101*H101</f>
        <v>0</v>
      </c>
      <c r="AR101" s="24" t="s">
        <v>90</v>
      </c>
      <c r="AT101" s="24" t="s">
        <v>300</v>
      </c>
      <c r="AU101" s="24" t="s">
        <v>78</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90</v>
      </c>
      <c r="BM101" s="24" t="s">
        <v>3743</v>
      </c>
    </row>
    <row r="102" s="1" customFormat="1" ht="16.5" customHeight="1">
      <c r="B102" s="46"/>
      <c r="C102" s="284" t="s">
        <v>85</v>
      </c>
      <c r="D102" s="284" t="s">
        <v>333</v>
      </c>
      <c r="E102" s="285" t="s">
        <v>3744</v>
      </c>
      <c r="F102" s="286" t="s">
        <v>3745</v>
      </c>
      <c r="G102" s="287" t="s">
        <v>341</v>
      </c>
      <c r="H102" s="288">
        <v>12</v>
      </c>
      <c r="I102" s="289"/>
      <c r="J102" s="290">
        <f>ROUND(I102*H102,2)</f>
        <v>0</v>
      </c>
      <c r="K102" s="286" t="s">
        <v>1656</v>
      </c>
      <c r="L102" s="291"/>
      <c r="M102" s="292" t="s">
        <v>21</v>
      </c>
      <c r="N102" s="293" t="s">
        <v>41</v>
      </c>
      <c r="O102" s="47"/>
      <c r="P102" s="246">
        <f>O102*H102</f>
        <v>0</v>
      </c>
      <c r="Q102" s="246">
        <v>0.00032000000000000003</v>
      </c>
      <c r="R102" s="246">
        <f>Q102*H102</f>
        <v>0.0038400000000000005</v>
      </c>
      <c r="S102" s="246">
        <v>0</v>
      </c>
      <c r="T102" s="247">
        <f>S102*H102</f>
        <v>0</v>
      </c>
      <c r="AR102" s="24" t="s">
        <v>336</v>
      </c>
      <c r="AT102" s="24" t="s">
        <v>333</v>
      </c>
      <c r="AU102" s="24" t="s">
        <v>78</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90</v>
      </c>
      <c r="BM102" s="24" t="s">
        <v>3746</v>
      </c>
    </row>
    <row r="103" s="1" customFormat="1" ht="16.5" customHeight="1">
      <c r="B103" s="46"/>
      <c r="C103" s="284" t="s">
        <v>90</v>
      </c>
      <c r="D103" s="284" t="s">
        <v>333</v>
      </c>
      <c r="E103" s="285" t="s">
        <v>3747</v>
      </c>
      <c r="F103" s="286" t="s">
        <v>3748</v>
      </c>
      <c r="G103" s="287" t="s">
        <v>341</v>
      </c>
      <c r="H103" s="288">
        <v>12</v>
      </c>
      <c r="I103" s="289"/>
      <c r="J103" s="290">
        <f>ROUND(I103*H103,2)</f>
        <v>0</v>
      </c>
      <c r="K103" s="286" t="s">
        <v>1656</v>
      </c>
      <c r="L103" s="291"/>
      <c r="M103" s="292" t="s">
        <v>21</v>
      </c>
      <c r="N103" s="293" t="s">
        <v>41</v>
      </c>
      <c r="O103" s="47"/>
      <c r="P103" s="246">
        <f>O103*H103</f>
        <v>0</v>
      </c>
      <c r="Q103" s="246">
        <v>0.00232</v>
      </c>
      <c r="R103" s="246">
        <f>Q103*H103</f>
        <v>0.02784</v>
      </c>
      <c r="S103" s="246">
        <v>0</v>
      </c>
      <c r="T103" s="247">
        <f>S103*H103</f>
        <v>0</v>
      </c>
      <c r="AR103" s="24" t="s">
        <v>336</v>
      </c>
      <c r="AT103" s="24" t="s">
        <v>333</v>
      </c>
      <c r="AU103" s="24" t="s">
        <v>78</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90</v>
      </c>
      <c r="BM103" s="24" t="s">
        <v>3749</v>
      </c>
    </row>
    <row r="104" s="1" customFormat="1" ht="16.5" customHeight="1">
      <c r="B104" s="46"/>
      <c r="C104" s="284" t="s">
        <v>328</v>
      </c>
      <c r="D104" s="284" t="s">
        <v>333</v>
      </c>
      <c r="E104" s="285" t="s">
        <v>3750</v>
      </c>
      <c r="F104" s="286" t="s">
        <v>3751</v>
      </c>
      <c r="G104" s="287" t="s">
        <v>341</v>
      </c>
      <c r="H104" s="288">
        <v>5</v>
      </c>
      <c r="I104" s="289"/>
      <c r="J104" s="290">
        <f>ROUND(I104*H104,2)</f>
        <v>0</v>
      </c>
      <c r="K104" s="286" t="s">
        <v>1656</v>
      </c>
      <c r="L104" s="291"/>
      <c r="M104" s="292" t="s">
        <v>21</v>
      </c>
      <c r="N104" s="293" t="s">
        <v>41</v>
      </c>
      <c r="O104" s="47"/>
      <c r="P104" s="246">
        <f>O104*H104</f>
        <v>0</v>
      </c>
      <c r="Q104" s="246">
        <v>6.9999999999999994E-05</v>
      </c>
      <c r="R104" s="246">
        <f>Q104*H104</f>
        <v>0.00034999999999999994</v>
      </c>
      <c r="S104" s="246">
        <v>0</v>
      </c>
      <c r="T104" s="247">
        <f>S104*H104</f>
        <v>0</v>
      </c>
      <c r="AR104" s="24" t="s">
        <v>336</v>
      </c>
      <c r="AT104" s="24" t="s">
        <v>333</v>
      </c>
      <c r="AU104" s="24" t="s">
        <v>78</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90</v>
      </c>
      <c r="BM104" s="24" t="s">
        <v>3752</v>
      </c>
    </row>
    <row r="105" s="1" customFormat="1" ht="16.5" customHeight="1">
      <c r="B105" s="46"/>
      <c r="C105" s="284" t="s">
        <v>332</v>
      </c>
      <c r="D105" s="284" t="s">
        <v>333</v>
      </c>
      <c r="E105" s="285" t="s">
        <v>3753</v>
      </c>
      <c r="F105" s="286" t="s">
        <v>3754</v>
      </c>
      <c r="G105" s="287" t="s">
        <v>341</v>
      </c>
      <c r="H105" s="288">
        <v>5</v>
      </c>
      <c r="I105" s="289"/>
      <c r="J105" s="290">
        <f>ROUND(I105*H105,2)</f>
        <v>0</v>
      </c>
      <c r="K105" s="286" t="s">
        <v>1656</v>
      </c>
      <c r="L105" s="291"/>
      <c r="M105" s="292" t="s">
        <v>21</v>
      </c>
      <c r="N105" s="293" t="s">
        <v>41</v>
      </c>
      <c r="O105" s="47"/>
      <c r="P105" s="246">
        <f>O105*H105</f>
        <v>0</v>
      </c>
      <c r="Q105" s="246">
        <v>0.00058</v>
      </c>
      <c r="R105" s="246">
        <f>Q105*H105</f>
        <v>0.0028999999999999998</v>
      </c>
      <c r="S105" s="246">
        <v>0</v>
      </c>
      <c r="T105" s="247">
        <f>S105*H105</f>
        <v>0</v>
      </c>
      <c r="AR105" s="24" t="s">
        <v>336</v>
      </c>
      <c r="AT105" s="24" t="s">
        <v>333</v>
      </c>
      <c r="AU105" s="24" t="s">
        <v>78</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90</v>
      </c>
      <c r="BM105" s="24" t="s">
        <v>3755</v>
      </c>
    </row>
    <row r="106" s="1" customFormat="1" ht="25.5" customHeight="1">
      <c r="B106" s="46"/>
      <c r="C106" s="237" t="s">
        <v>338</v>
      </c>
      <c r="D106" s="237" t="s">
        <v>300</v>
      </c>
      <c r="E106" s="238" t="s">
        <v>3756</v>
      </c>
      <c r="F106" s="239" t="s">
        <v>3757</v>
      </c>
      <c r="G106" s="240" t="s">
        <v>318</v>
      </c>
      <c r="H106" s="241">
        <v>25</v>
      </c>
      <c r="I106" s="242"/>
      <c r="J106" s="243">
        <f>ROUND(I106*H106,2)</f>
        <v>0</v>
      </c>
      <c r="K106" s="239" t="s">
        <v>1656</v>
      </c>
      <c r="L106" s="72"/>
      <c r="M106" s="244" t="s">
        <v>21</v>
      </c>
      <c r="N106" s="245" t="s">
        <v>41</v>
      </c>
      <c r="O106" s="47"/>
      <c r="P106" s="246">
        <f>O106*H106</f>
        <v>0</v>
      </c>
      <c r="Q106" s="246">
        <v>0</v>
      </c>
      <c r="R106" s="246">
        <f>Q106*H106</f>
        <v>0</v>
      </c>
      <c r="S106" s="246">
        <v>0.012999999999999999</v>
      </c>
      <c r="T106" s="247">
        <f>S106*H106</f>
        <v>0.32500000000000001</v>
      </c>
      <c r="AR106" s="24" t="s">
        <v>90</v>
      </c>
      <c r="AT106" s="24" t="s">
        <v>300</v>
      </c>
      <c r="AU106" s="24" t="s">
        <v>78</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90</v>
      </c>
      <c r="BM106" s="24" t="s">
        <v>3758</v>
      </c>
    </row>
    <row r="107" s="1" customFormat="1" ht="25.5" customHeight="1">
      <c r="B107" s="46"/>
      <c r="C107" s="237" t="s">
        <v>336</v>
      </c>
      <c r="D107" s="237" t="s">
        <v>300</v>
      </c>
      <c r="E107" s="238" t="s">
        <v>3759</v>
      </c>
      <c r="F107" s="239" t="s">
        <v>3760</v>
      </c>
      <c r="G107" s="240" t="s">
        <v>318</v>
      </c>
      <c r="H107" s="241">
        <v>6</v>
      </c>
      <c r="I107" s="242"/>
      <c r="J107" s="243">
        <f>ROUND(I107*H107,2)</f>
        <v>0</v>
      </c>
      <c r="K107" s="239" t="s">
        <v>1656</v>
      </c>
      <c r="L107" s="72"/>
      <c r="M107" s="244" t="s">
        <v>21</v>
      </c>
      <c r="N107" s="245" t="s">
        <v>41</v>
      </c>
      <c r="O107" s="47"/>
      <c r="P107" s="246">
        <f>O107*H107</f>
        <v>0</v>
      </c>
      <c r="Q107" s="246">
        <v>0</v>
      </c>
      <c r="R107" s="246">
        <f>Q107*H107</f>
        <v>0</v>
      </c>
      <c r="S107" s="246">
        <v>0.053999999999999999</v>
      </c>
      <c r="T107" s="247">
        <f>S107*H107</f>
        <v>0.32400000000000001</v>
      </c>
      <c r="AR107" s="24" t="s">
        <v>90</v>
      </c>
      <c r="AT107" s="24" t="s">
        <v>300</v>
      </c>
      <c r="AU107" s="24" t="s">
        <v>78</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90</v>
      </c>
      <c r="BM107" s="24" t="s">
        <v>3761</v>
      </c>
    </row>
    <row r="108" s="1" customFormat="1" ht="25.5" customHeight="1">
      <c r="B108" s="46"/>
      <c r="C108" s="237" t="s">
        <v>346</v>
      </c>
      <c r="D108" s="237" t="s">
        <v>300</v>
      </c>
      <c r="E108" s="238" t="s">
        <v>3762</v>
      </c>
      <c r="F108" s="239" t="s">
        <v>3763</v>
      </c>
      <c r="G108" s="240" t="s">
        <v>318</v>
      </c>
      <c r="H108" s="241">
        <v>4</v>
      </c>
      <c r="I108" s="242"/>
      <c r="J108" s="243">
        <f>ROUND(I108*H108,2)</f>
        <v>0</v>
      </c>
      <c r="K108" s="239" t="s">
        <v>1656</v>
      </c>
      <c r="L108" s="72"/>
      <c r="M108" s="244" t="s">
        <v>21</v>
      </c>
      <c r="N108" s="245" t="s">
        <v>41</v>
      </c>
      <c r="O108" s="47"/>
      <c r="P108" s="246">
        <f>O108*H108</f>
        <v>0</v>
      </c>
      <c r="Q108" s="246">
        <v>0.00073999999999999999</v>
      </c>
      <c r="R108" s="246">
        <f>Q108*H108</f>
        <v>0.00296</v>
      </c>
      <c r="S108" s="246">
        <v>0.0080000000000000002</v>
      </c>
      <c r="T108" s="247">
        <f>S108*H108</f>
        <v>0.032000000000000001</v>
      </c>
      <c r="AR108" s="24" t="s">
        <v>90</v>
      </c>
      <c r="AT108" s="24" t="s">
        <v>300</v>
      </c>
      <c r="AU108" s="24" t="s">
        <v>78</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90</v>
      </c>
      <c r="BM108" s="24" t="s">
        <v>3764</v>
      </c>
    </row>
    <row r="109" s="1" customFormat="1" ht="25.5" customHeight="1">
      <c r="B109" s="46"/>
      <c r="C109" s="237" t="s">
        <v>350</v>
      </c>
      <c r="D109" s="237" t="s">
        <v>300</v>
      </c>
      <c r="E109" s="238" t="s">
        <v>3765</v>
      </c>
      <c r="F109" s="239" t="s">
        <v>3766</v>
      </c>
      <c r="G109" s="240" t="s">
        <v>318</v>
      </c>
      <c r="H109" s="241">
        <v>2</v>
      </c>
      <c r="I109" s="242"/>
      <c r="J109" s="243">
        <f>ROUND(I109*H109,2)</f>
        <v>0</v>
      </c>
      <c r="K109" s="239" t="s">
        <v>1656</v>
      </c>
      <c r="L109" s="72"/>
      <c r="M109" s="244" t="s">
        <v>21</v>
      </c>
      <c r="N109" s="245" t="s">
        <v>41</v>
      </c>
      <c r="O109" s="47"/>
      <c r="P109" s="246">
        <f>O109*H109</f>
        <v>0</v>
      </c>
      <c r="Q109" s="246">
        <v>0.00282</v>
      </c>
      <c r="R109" s="246">
        <f>Q109*H109</f>
        <v>0.00564</v>
      </c>
      <c r="S109" s="246">
        <v>0.10100000000000001</v>
      </c>
      <c r="T109" s="247">
        <f>S109*H109</f>
        <v>0.20200000000000001</v>
      </c>
      <c r="AR109" s="24" t="s">
        <v>90</v>
      </c>
      <c r="AT109" s="24" t="s">
        <v>300</v>
      </c>
      <c r="AU109" s="24" t="s">
        <v>78</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90</v>
      </c>
      <c r="BM109" s="24" t="s">
        <v>3767</v>
      </c>
    </row>
    <row r="110" s="11" customFormat="1" ht="29.88" customHeight="1">
      <c r="B110" s="221"/>
      <c r="C110" s="222"/>
      <c r="D110" s="223" t="s">
        <v>69</v>
      </c>
      <c r="E110" s="235" t="s">
        <v>3280</v>
      </c>
      <c r="F110" s="235" t="s">
        <v>3281</v>
      </c>
      <c r="G110" s="222"/>
      <c r="H110" s="222"/>
      <c r="I110" s="225"/>
      <c r="J110" s="236">
        <f>BK110</f>
        <v>0</v>
      </c>
      <c r="K110" s="222"/>
      <c r="L110" s="227"/>
      <c r="M110" s="228"/>
      <c r="N110" s="229"/>
      <c r="O110" s="229"/>
      <c r="P110" s="230">
        <f>SUM(P111:P114)</f>
        <v>0</v>
      </c>
      <c r="Q110" s="229"/>
      <c r="R110" s="230">
        <f>SUM(R111:R114)</f>
        <v>0</v>
      </c>
      <c r="S110" s="229"/>
      <c r="T110" s="231">
        <f>SUM(T111:T114)</f>
        <v>0</v>
      </c>
      <c r="AR110" s="232" t="s">
        <v>16</v>
      </c>
      <c r="AT110" s="233" t="s">
        <v>69</v>
      </c>
      <c r="AU110" s="233" t="s">
        <v>16</v>
      </c>
      <c r="AY110" s="232" t="s">
        <v>298</v>
      </c>
      <c r="BK110" s="234">
        <f>SUM(BK111:BK114)</f>
        <v>0</v>
      </c>
    </row>
    <row r="111" s="1" customFormat="1" ht="38.25" customHeight="1">
      <c r="B111" s="46"/>
      <c r="C111" s="237" t="s">
        <v>354</v>
      </c>
      <c r="D111" s="237" t="s">
        <v>300</v>
      </c>
      <c r="E111" s="238" t="s">
        <v>3768</v>
      </c>
      <c r="F111" s="239" t="s">
        <v>3769</v>
      </c>
      <c r="G111" s="240" t="s">
        <v>2345</v>
      </c>
      <c r="H111" s="241">
        <v>1.038</v>
      </c>
      <c r="I111" s="242"/>
      <c r="J111" s="243">
        <f>ROUND(I111*H111,2)</f>
        <v>0</v>
      </c>
      <c r="K111" s="239" t="s">
        <v>1656</v>
      </c>
      <c r="L111" s="72"/>
      <c r="M111" s="244" t="s">
        <v>21</v>
      </c>
      <c r="N111" s="245" t="s">
        <v>41</v>
      </c>
      <c r="O111" s="47"/>
      <c r="P111" s="246">
        <f>O111*H111</f>
        <v>0</v>
      </c>
      <c r="Q111" s="246">
        <v>0</v>
      </c>
      <c r="R111" s="246">
        <f>Q111*H111</f>
        <v>0</v>
      </c>
      <c r="S111" s="246">
        <v>0</v>
      </c>
      <c r="T111" s="247">
        <f>S111*H111</f>
        <v>0</v>
      </c>
      <c r="AR111" s="24" t="s">
        <v>90</v>
      </c>
      <c r="AT111" s="24" t="s">
        <v>300</v>
      </c>
      <c r="AU111" s="24" t="s">
        <v>78</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90</v>
      </c>
      <c r="BM111" s="24" t="s">
        <v>3770</v>
      </c>
    </row>
    <row r="112" s="1" customFormat="1" ht="38.25" customHeight="1">
      <c r="B112" s="46"/>
      <c r="C112" s="237" t="s">
        <v>361</v>
      </c>
      <c r="D112" s="237" t="s">
        <v>300</v>
      </c>
      <c r="E112" s="238" t="s">
        <v>3286</v>
      </c>
      <c r="F112" s="239" t="s">
        <v>3287</v>
      </c>
      <c r="G112" s="240" t="s">
        <v>2345</v>
      </c>
      <c r="H112" s="241">
        <v>1.038</v>
      </c>
      <c r="I112" s="242"/>
      <c r="J112" s="243">
        <f>ROUND(I112*H112,2)</f>
        <v>0</v>
      </c>
      <c r="K112" s="239" t="s">
        <v>1656</v>
      </c>
      <c r="L112" s="72"/>
      <c r="M112" s="244" t="s">
        <v>21</v>
      </c>
      <c r="N112" s="245" t="s">
        <v>41</v>
      </c>
      <c r="O112" s="47"/>
      <c r="P112" s="246">
        <f>O112*H112</f>
        <v>0</v>
      </c>
      <c r="Q112" s="246">
        <v>0</v>
      </c>
      <c r="R112" s="246">
        <f>Q112*H112</f>
        <v>0</v>
      </c>
      <c r="S112" s="246">
        <v>0</v>
      </c>
      <c r="T112" s="247">
        <f>S112*H112</f>
        <v>0</v>
      </c>
      <c r="AR112" s="24" t="s">
        <v>90</v>
      </c>
      <c r="AT112" s="24" t="s">
        <v>300</v>
      </c>
      <c r="AU112" s="24" t="s">
        <v>78</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90</v>
      </c>
      <c r="BM112" s="24" t="s">
        <v>3771</v>
      </c>
    </row>
    <row r="113" s="1" customFormat="1" ht="38.25" customHeight="1">
      <c r="B113" s="46"/>
      <c r="C113" s="237" t="s">
        <v>366</v>
      </c>
      <c r="D113" s="237" t="s">
        <v>300</v>
      </c>
      <c r="E113" s="238" t="s">
        <v>3290</v>
      </c>
      <c r="F113" s="239" t="s">
        <v>3291</v>
      </c>
      <c r="G113" s="240" t="s">
        <v>2345</v>
      </c>
      <c r="H113" s="241">
        <v>1.038</v>
      </c>
      <c r="I113" s="242"/>
      <c r="J113" s="243">
        <f>ROUND(I113*H113,2)</f>
        <v>0</v>
      </c>
      <c r="K113" s="239" t="s">
        <v>1656</v>
      </c>
      <c r="L113" s="72"/>
      <c r="M113" s="244" t="s">
        <v>21</v>
      </c>
      <c r="N113" s="245" t="s">
        <v>41</v>
      </c>
      <c r="O113" s="47"/>
      <c r="P113" s="246">
        <f>O113*H113</f>
        <v>0</v>
      </c>
      <c r="Q113" s="246">
        <v>0</v>
      </c>
      <c r="R113" s="246">
        <f>Q113*H113</f>
        <v>0</v>
      </c>
      <c r="S113" s="246">
        <v>0</v>
      </c>
      <c r="T113" s="247">
        <f>S113*H113</f>
        <v>0</v>
      </c>
      <c r="AR113" s="24" t="s">
        <v>90</v>
      </c>
      <c r="AT113" s="24" t="s">
        <v>300</v>
      </c>
      <c r="AU113" s="24" t="s">
        <v>78</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90</v>
      </c>
      <c r="BM113" s="24" t="s">
        <v>3772</v>
      </c>
    </row>
    <row r="114" s="1" customFormat="1" ht="51" customHeight="1">
      <c r="B114" s="46"/>
      <c r="C114" s="237" t="s">
        <v>374</v>
      </c>
      <c r="D114" s="237" t="s">
        <v>300</v>
      </c>
      <c r="E114" s="238" t="s">
        <v>3294</v>
      </c>
      <c r="F114" s="239" t="s">
        <v>3295</v>
      </c>
      <c r="G114" s="240" t="s">
        <v>2345</v>
      </c>
      <c r="H114" s="241">
        <v>1.038</v>
      </c>
      <c r="I114" s="242"/>
      <c r="J114" s="243">
        <f>ROUND(I114*H114,2)</f>
        <v>0</v>
      </c>
      <c r="K114" s="239" t="s">
        <v>1656</v>
      </c>
      <c r="L114" s="72"/>
      <c r="M114" s="244" t="s">
        <v>21</v>
      </c>
      <c r="N114" s="245" t="s">
        <v>41</v>
      </c>
      <c r="O114" s="47"/>
      <c r="P114" s="246">
        <f>O114*H114</f>
        <v>0</v>
      </c>
      <c r="Q114" s="246">
        <v>0</v>
      </c>
      <c r="R114" s="246">
        <f>Q114*H114</f>
        <v>0</v>
      </c>
      <c r="S114" s="246">
        <v>0</v>
      </c>
      <c r="T114" s="247">
        <f>S114*H114</f>
        <v>0</v>
      </c>
      <c r="AR114" s="24" t="s">
        <v>90</v>
      </c>
      <c r="AT114" s="24" t="s">
        <v>300</v>
      </c>
      <c r="AU114" s="24" t="s">
        <v>78</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90</v>
      </c>
      <c r="BM114" s="24" t="s">
        <v>3773</v>
      </c>
    </row>
    <row r="115" s="11" customFormat="1" ht="29.88" customHeight="1">
      <c r="B115" s="221"/>
      <c r="C115" s="222"/>
      <c r="D115" s="223" t="s">
        <v>69</v>
      </c>
      <c r="E115" s="235" t="s">
        <v>3298</v>
      </c>
      <c r="F115" s="235" t="s">
        <v>3299</v>
      </c>
      <c r="G115" s="222"/>
      <c r="H115" s="222"/>
      <c r="I115" s="225"/>
      <c r="J115" s="236">
        <f>BK115</f>
        <v>0</v>
      </c>
      <c r="K115" s="222"/>
      <c r="L115" s="227"/>
      <c r="M115" s="228"/>
      <c r="N115" s="229"/>
      <c r="O115" s="229"/>
      <c r="P115" s="230">
        <f>P116</f>
        <v>0</v>
      </c>
      <c r="Q115" s="229"/>
      <c r="R115" s="230">
        <f>R116</f>
        <v>0</v>
      </c>
      <c r="S115" s="229"/>
      <c r="T115" s="231">
        <f>T116</f>
        <v>0</v>
      </c>
      <c r="AR115" s="232" t="s">
        <v>16</v>
      </c>
      <c r="AT115" s="233" t="s">
        <v>69</v>
      </c>
      <c r="AU115" s="233" t="s">
        <v>16</v>
      </c>
      <c r="AY115" s="232" t="s">
        <v>298</v>
      </c>
      <c r="BK115" s="234">
        <f>BK116</f>
        <v>0</v>
      </c>
    </row>
    <row r="116" s="1" customFormat="1" ht="38.25" customHeight="1">
      <c r="B116" s="46"/>
      <c r="C116" s="237" t="s">
        <v>10</v>
      </c>
      <c r="D116" s="237" t="s">
        <v>300</v>
      </c>
      <c r="E116" s="238" t="s">
        <v>3300</v>
      </c>
      <c r="F116" s="239" t="s">
        <v>3301</v>
      </c>
      <c r="G116" s="240" t="s">
        <v>2345</v>
      </c>
      <c r="H116" s="241">
        <v>0.39200000000000002</v>
      </c>
      <c r="I116" s="242"/>
      <c r="J116" s="243">
        <f>ROUND(I116*H116,2)</f>
        <v>0</v>
      </c>
      <c r="K116" s="239" t="s">
        <v>1656</v>
      </c>
      <c r="L116" s="72"/>
      <c r="M116" s="244" t="s">
        <v>21</v>
      </c>
      <c r="N116" s="245" t="s">
        <v>41</v>
      </c>
      <c r="O116" s="47"/>
      <c r="P116" s="246">
        <f>O116*H116</f>
        <v>0</v>
      </c>
      <c r="Q116" s="246">
        <v>0</v>
      </c>
      <c r="R116" s="246">
        <f>Q116*H116</f>
        <v>0</v>
      </c>
      <c r="S116" s="246">
        <v>0</v>
      </c>
      <c r="T116" s="247">
        <f>S116*H116</f>
        <v>0</v>
      </c>
      <c r="AR116" s="24" t="s">
        <v>90</v>
      </c>
      <c r="AT116" s="24" t="s">
        <v>300</v>
      </c>
      <c r="AU116" s="24" t="s">
        <v>78</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90</v>
      </c>
      <c r="BM116" s="24" t="s">
        <v>3774</v>
      </c>
    </row>
    <row r="117" s="11" customFormat="1" ht="37.44001" customHeight="1">
      <c r="B117" s="221"/>
      <c r="C117" s="222"/>
      <c r="D117" s="223" t="s">
        <v>69</v>
      </c>
      <c r="E117" s="224" t="s">
        <v>2360</v>
      </c>
      <c r="F117" s="224" t="s">
        <v>3304</v>
      </c>
      <c r="G117" s="222"/>
      <c r="H117" s="222"/>
      <c r="I117" s="225"/>
      <c r="J117" s="226">
        <f>BK117</f>
        <v>0</v>
      </c>
      <c r="K117" s="222"/>
      <c r="L117" s="227"/>
      <c r="M117" s="228"/>
      <c r="N117" s="229"/>
      <c r="O117" s="229"/>
      <c r="P117" s="230">
        <f>P118+P131+P143+P160</f>
        <v>0</v>
      </c>
      <c r="Q117" s="229"/>
      <c r="R117" s="230">
        <f>R118+R131+R143+R160</f>
        <v>0.32796000000000003</v>
      </c>
      <c r="S117" s="229"/>
      <c r="T117" s="231">
        <f>T118+T131+T143+T160</f>
        <v>0.15521000000000002</v>
      </c>
      <c r="AR117" s="232" t="s">
        <v>78</v>
      </c>
      <c r="AT117" s="233" t="s">
        <v>69</v>
      </c>
      <c r="AU117" s="233" t="s">
        <v>70</v>
      </c>
      <c r="AY117" s="232" t="s">
        <v>298</v>
      </c>
      <c r="BK117" s="234">
        <f>BK118+BK131+BK143+BK160</f>
        <v>0</v>
      </c>
    </row>
    <row r="118" s="11" customFormat="1" ht="19.92" customHeight="1">
      <c r="B118" s="221"/>
      <c r="C118" s="222"/>
      <c r="D118" s="223" t="s">
        <v>69</v>
      </c>
      <c r="E118" s="235" t="s">
        <v>3775</v>
      </c>
      <c r="F118" s="235" t="s">
        <v>3776</v>
      </c>
      <c r="G118" s="222"/>
      <c r="H118" s="222"/>
      <c r="I118" s="225"/>
      <c r="J118" s="236">
        <f>BK118</f>
        <v>0</v>
      </c>
      <c r="K118" s="222"/>
      <c r="L118" s="227"/>
      <c r="M118" s="228"/>
      <c r="N118" s="229"/>
      <c r="O118" s="229"/>
      <c r="P118" s="230">
        <f>SUM(P119:P130)</f>
        <v>0</v>
      </c>
      <c r="Q118" s="229"/>
      <c r="R118" s="230">
        <f>SUM(R119:R130)</f>
        <v>0.057800000000000004</v>
      </c>
      <c r="S118" s="229"/>
      <c r="T118" s="231">
        <f>SUM(T119:T130)</f>
        <v>0.065750000000000003</v>
      </c>
      <c r="AR118" s="232" t="s">
        <v>78</v>
      </c>
      <c r="AT118" s="233" t="s">
        <v>69</v>
      </c>
      <c r="AU118" s="233" t="s">
        <v>16</v>
      </c>
      <c r="AY118" s="232" t="s">
        <v>298</v>
      </c>
      <c r="BK118" s="234">
        <f>SUM(BK119:BK130)</f>
        <v>0</v>
      </c>
    </row>
    <row r="119" s="1" customFormat="1" ht="25.5" customHeight="1">
      <c r="B119" s="46"/>
      <c r="C119" s="237" t="s">
        <v>381</v>
      </c>
      <c r="D119" s="237" t="s">
        <v>300</v>
      </c>
      <c r="E119" s="238" t="s">
        <v>3777</v>
      </c>
      <c r="F119" s="239" t="s">
        <v>3778</v>
      </c>
      <c r="G119" s="240" t="s">
        <v>318</v>
      </c>
      <c r="H119" s="241">
        <v>25</v>
      </c>
      <c r="I119" s="242"/>
      <c r="J119" s="243">
        <f>ROUND(I119*H119,2)</f>
        <v>0</v>
      </c>
      <c r="K119" s="239" t="s">
        <v>1656</v>
      </c>
      <c r="L119" s="72"/>
      <c r="M119" s="244" t="s">
        <v>21</v>
      </c>
      <c r="N119" s="245" t="s">
        <v>41</v>
      </c>
      <c r="O119" s="47"/>
      <c r="P119" s="246">
        <f>O119*H119</f>
        <v>0</v>
      </c>
      <c r="Q119" s="246">
        <v>0</v>
      </c>
      <c r="R119" s="246">
        <f>Q119*H119</f>
        <v>0</v>
      </c>
      <c r="S119" s="246">
        <v>0.00263</v>
      </c>
      <c r="T119" s="247">
        <f>S119*H119</f>
        <v>0.065750000000000003</v>
      </c>
      <c r="AR119" s="24" t="s">
        <v>381</v>
      </c>
      <c r="AT119" s="24" t="s">
        <v>300</v>
      </c>
      <c r="AU119" s="24" t="s">
        <v>78</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381</v>
      </c>
      <c r="BM119" s="24" t="s">
        <v>3779</v>
      </c>
    </row>
    <row r="120" s="1" customFormat="1" ht="16.5" customHeight="1">
      <c r="B120" s="46"/>
      <c r="C120" s="237" t="s">
        <v>385</v>
      </c>
      <c r="D120" s="237" t="s">
        <v>300</v>
      </c>
      <c r="E120" s="238" t="s">
        <v>3780</v>
      </c>
      <c r="F120" s="239" t="s">
        <v>3781</v>
      </c>
      <c r="G120" s="240" t="s">
        <v>318</v>
      </c>
      <c r="H120" s="241">
        <v>25</v>
      </c>
      <c r="I120" s="242"/>
      <c r="J120" s="243">
        <f>ROUND(I120*H120,2)</f>
        <v>0</v>
      </c>
      <c r="K120" s="239" t="s">
        <v>1656</v>
      </c>
      <c r="L120" s="72"/>
      <c r="M120" s="244" t="s">
        <v>21</v>
      </c>
      <c r="N120" s="245" t="s">
        <v>41</v>
      </c>
      <c r="O120" s="47"/>
      <c r="P120" s="246">
        <f>O120*H120</f>
        <v>0</v>
      </c>
      <c r="Q120" s="246">
        <v>0.00182</v>
      </c>
      <c r="R120" s="246">
        <f>Q120*H120</f>
        <v>0.045499999999999999</v>
      </c>
      <c r="S120" s="246">
        <v>0</v>
      </c>
      <c r="T120" s="247">
        <f>S120*H120</f>
        <v>0</v>
      </c>
      <c r="AR120" s="24" t="s">
        <v>381</v>
      </c>
      <c r="AT120" s="24" t="s">
        <v>300</v>
      </c>
      <c r="AU120" s="24" t="s">
        <v>78</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381</v>
      </c>
      <c r="BM120" s="24" t="s">
        <v>3782</v>
      </c>
    </row>
    <row r="121" s="1" customFormat="1" ht="16.5" customHeight="1">
      <c r="B121" s="46"/>
      <c r="C121" s="237" t="s">
        <v>389</v>
      </c>
      <c r="D121" s="237" t="s">
        <v>300</v>
      </c>
      <c r="E121" s="238" t="s">
        <v>3783</v>
      </c>
      <c r="F121" s="239" t="s">
        <v>3784</v>
      </c>
      <c r="G121" s="240" t="s">
        <v>318</v>
      </c>
      <c r="H121" s="241">
        <v>3</v>
      </c>
      <c r="I121" s="242"/>
      <c r="J121" s="243">
        <f>ROUND(I121*H121,2)</f>
        <v>0</v>
      </c>
      <c r="K121" s="239" t="s">
        <v>1656</v>
      </c>
      <c r="L121" s="72"/>
      <c r="M121" s="244" t="s">
        <v>21</v>
      </c>
      <c r="N121" s="245" t="s">
        <v>41</v>
      </c>
      <c r="O121" s="47"/>
      <c r="P121" s="246">
        <f>O121*H121</f>
        <v>0</v>
      </c>
      <c r="Q121" s="246">
        <v>0.00029</v>
      </c>
      <c r="R121" s="246">
        <f>Q121*H121</f>
        <v>0.00087000000000000001</v>
      </c>
      <c r="S121" s="246">
        <v>0</v>
      </c>
      <c r="T121" s="247">
        <f>S121*H121</f>
        <v>0</v>
      </c>
      <c r="AR121" s="24" t="s">
        <v>381</v>
      </c>
      <c r="AT121" s="24" t="s">
        <v>300</v>
      </c>
      <c r="AU121" s="24" t="s">
        <v>78</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381</v>
      </c>
      <c r="BM121" s="24" t="s">
        <v>3785</v>
      </c>
    </row>
    <row r="122" s="1" customFormat="1" ht="16.5" customHeight="1">
      <c r="B122" s="46"/>
      <c r="C122" s="237" t="s">
        <v>393</v>
      </c>
      <c r="D122" s="237" t="s">
        <v>300</v>
      </c>
      <c r="E122" s="238" t="s">
        <v>3786</v>
      </c>
      <c r="F122" s="239" t="s">
        <v>3787</v>
      </c>
      <c r="G122" s="240" t="s">
        <v>318</v>
      </c>
      <c r="H122" s="241">
        <v>3</v>
      </c>
      <c r="I122" s="242"/>
      <c r="J122" s="243">
        <f>ROUND(I122*H122,2)</f>
        <v>0</v>
      </c>
      <c r="K122" s="239" t="s">
        <v>1656</v>
      </c>
      <c r="L122" s="72"/>
      <c r="M122" s="244" t="s">
        <v>21</v>
      </c>
      <c r="N122" s="245" t="s">
        <v>41</v>
      </c>
      <c r="O122" s="47"/>
      <c r="P122" s="246">
        <f>O122*H122</f>
        <v>0</v>
      </c>
      <c r="Q122" s="246">
        <v>0.00035</v>
      </c>
      <c r="R122" s="246">
        <f>Q122*H122</f>
        <v>0.0010499999999999999</v>
      </c>
      <c r="S122" s="246">
        <v>0</v>
      </c>
      <c r="T122" s="247">
        <f>S122*H122</f>
        <v>0</v>
      </c>
      <c r="AR122" s="24" t="s">
        <v>381</v>
      </c>
      <c r="AT122" s="24" t="s">
        <v>300</v>
      </c>
      <c r="AU122" s="24" t="s">
        <v>78</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381</v>
      </c>
      <c r="BM122" s="24" t="s">
        <v>3788</v>
      </c>
    </row>
    <row r="123" s="1" customFormat="1" ht="16.5" customHeight="1">
      <c r="B123" s="46"/>
      <c r="C123" s="237" t="s">
        <v>460</v>
      </c>
      <c r="D123" s="237" t="s">
        <v>300</v>
      </c>
      <c r="E123" s="238" t="s">
        <v>3789</v>
      </c>
      <c r="F123" s="239" t="s">
        <v>3790</v>
      </c>
      <c r="G123" s="240" t="s">
        <v>318</v>
      </c>
      <c r="H123" s="241">
        <v>8</v>
      </c>
      <c r="I123" s="242"/>
      <c r="J123" s="243">
        <f>ROUND(I123*H123,2)</f>
        <v>0</v>
      </c>
      <c r="K123" s="239" t="s">
        <v>1656</v>
      </c>
      <c r="L123" s="72"/>
      <c r="M123" s="244" t="s">
        <v>21</v>
      </c>
      <c r="N123" s="245" t="s">
        <v>41</v>
      </c>
      <c r="O123" s="47"/>
      <c r="P123" s="246">
        <f>O123*H123</f>
        <v>0</v>
      </c>
      <c r="Q123" s="246">
        <v>0.00056999999999999998</v>
      </c>
      <c r="R123" s="246">
        <f>Q123*H123</f>
        <v>0.0045599999999999998</v>
      </c>
      <c r="S123" s="246">
        <v>0</v>
      </c>
      <c r="T123" s="247">
        <f>S123*H123</f>
        <v>0</v>
      </c>
      <c r="AR123" s="24" t="s">
        <v>381</v>
      </c>
      <c r="AT123" s="24" t="s">
        <v>300</v>
      </c>
      <c r="AU123" s="24" t="s">
        <v>78</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381</v>
      </c>
      <c r="BM123" s="24" t="s">
        <v>3791</v>
      </c>
    </row>
    <row r="124" s="1" customFormat="1" ht="25.5" customHeight="1">
      <c r="B124" s="46"/>
      <c r="C124" s="237" t="s">
        <v>9</v>
      </c>
      <c r="D124" s="237" t="s">
        <v>300</v>
      </c>
      <c r="E124" s="238" t="s">
        <v>3792</v>
      </c>
      <c r="F124" s="239" t="s">
        <v>3793</v>
      </c>
      <c r="G124" s="240" t="s">
        <v>341</v>
      </c>
      <c r="H124" s="241">
        <v>5</v>
      </c>
      <c r="I124" s="242"/>
      <c r="J124" s="243">
        <f>ROUND(I124*H124,2)</f>
        <v>0</v>
      </c>
      <c r="K124" s="239" t="s">
        <v>1656</v>
      </c>
      <c r="L124" s="72"/>
      <c r="M124" s="244" t="s">
        <v>21</v>
      </c>
      <c r="N124" s="245" t="s">
        <v>41</v>
      </c>
      <c r="O124" s="47"/>
      <c r="P124" s="246">
        <f>O124*H124</f>
        <v>0</v>
      </c>
      <c r="Q124" s="246">
        <v>0</v>
      </c>
      <c r="R124" s="246">
        <f>Q124*H124</f>
        <v>0</v>
      </c>
      <c r="S124" s="246">
        <v>0</v>
      </c>
      <c r="T124" s="247">
        <f>S124*H124</f>
        <v>0</v>
      </c>
      <c r="AR124" s="24" t="s">
        <v>381</v>
      </c>
      <c r="AT124" s="24" t="s">
        <v>300</v>
      </c>
      <c r="AU124" s="24" t="s">
        <v>78</v>
      </c>
      <c r="AY124" s="24" t="s">
        <v>298</v>
      </c>
      <c r="BE124" s="248">
        <f>IF(N124="základní",J124,0)</f>
        <v>0</v>
      </c>
      <c r="BF124" s="248">
        <f>IF(N124="snížená",J124,0)</f>
        <v>0</v>
      </c>
      <c r="BG124" s="248">
        <f>IF(N124="zákl. přenesená",J124,0)</f>
        <v>0</v>
      </c>
      <c r="BH124" s="248">
        <f>IF(N124="sníž. přenesená",J124,0)</f>
        <v>0</v>
      </c>
      <c r="BI124" s="248">
        <f>IF(N124="nulová",J124,0)</f>
        <v>0</v>
      </c>
      <c r="BJ124" s="24" t="s">
        <v>16</v>
      </c>
      <c r="BK124" s="248">
        <f>ROUND(I124*H124,2)</f>
        <v>0</v>
      </c>
      <c r="BL124" s="24" t="s">
        <v>381</v>
      </c>
      <c r="BM124" s="24" t="s">
        <v>3794</v>
      </c>
    </row>
    <row r="125" s="1" customFormat="1" ht="25.5" customHeight="1">
      <c r="B125" s="46"/>
      <c r="C125" s="237" t="s">
        <v>467</v>
      </c>
      <c r="D125" s="237" t="s">
        <v>300</v>
      </c>
      <c r="E125" s="238" t="s">
        <v>3795</v>
      </c>
      <c r="F125" s="239" t="s">
        <v>3796</v>
      </c>
      <c r="G125" s="240" t="s">
        <v>341</v>
      </c>
      <c r="H125" s="241">
        <v>3</v>
      </c>
      <c r="I125" s="242"/>
      <c r="J125" s="243">
        <f>ROUND(I125*H125,2)</f>
        <v>0</v>
      </c>
      <c r="K125" s="239" t="s">
        <v>1656</v>
      </c>
      <c r="L125" s="72"/>
      <c r="M125" s="244" t="s">
        <v>21</v>
      </c>
      <c r="N125" s="245" t="s">
        <v>41</v>
      </c>
      <c r="O125" s="47"/>
      <c r="P125" s="246">
        <f>O125*H125</f>
        <v>0</v>
      </c>
      <c r="Q125" s="246">
        <v>0</v>
      </c>
      <c r="R125" s="246">
        <f>Q125*H125</f>
        <v>0</v>
      </c>
      <c r="S125" s="246">
        <v>0</v>
      </c>
      <c r="T125" s="247">
        <f>S125*H125</f>
        <v>0</v>
      </c>
      <c r="AR125" s="24" t="s">
        <v>381</v>
      </c>
      <c r="AT125" s="24" t="s">
        <v>300</v>
      </c>
      <c r="AU125" s="24" t="s">
        <v>78</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381</v>
      </c>
      <c r="BM125" s="24" t="s">
        <v>3797</v>
      </c>
    </row>
    <row r="126" s="1" customFormat="1" ht="25.5" customHeight="1">
      <c r="B126" s="46"/>
      <c r="C126" s="237" t="s">
        <v>471</v>
      </c>
      <c r="D126" s="237" t="s">
        <v>300</v>
      </c>
      <c r="E126" s="238" t="s">
        <v>3798</v>
      </c>
      <c r="F126" s="239" t="s">
        <v>3799</v>
      </c>
      <c r="G126" s="240" t="s">
        <v>341</v>
      </c>
      <c r="H126" s="241">
        <v>1</v>
      </c>
      <c r="I126" s="242"/>
      <c r="J126" s="243">
        <f>ROUND(I126*H126,2)</f>
        <v>0</v>
      </c>
      <c r="K126" s="239" t="s">
        <v>1656</v>
      </c>
      <c r="L126" s="72"/>
      <c r="M126" s="244" t="s">
        <v>21</v>
      </c>
      <c r="N126" s="245" t="s">
        <v>41</v>
      </c>
      <c r="O126" s="47"/>
      <c r="P126" s="246">
        <f>O126*H126</f>
        <v>0</v>
      </c>
      <c r="Q126" s="246">
        <v>0</v>
      </c>
      <c r="R126" s="246">
        <f>Q126*H126</f>
        <v>0</v>
      </c>
      <c r="S126" s="246">
        <v>0</v>
      </c>
      <c r="T126" s="247">
        <f>S126*H126</f>
        <v>0</v>
      </c>
      <c r="AR126" s="24" t="s">
        <v>381</v>
      </c>
      <c r="AT126" s="24" t="s">
        <v>300</v>
      </c>
      <c r="AU126" s="24" t="s">
        <v>78</v>
      </c>
      <c r="AY126" s="24" t="s">
        <v>298</v>
      </c>
      <c r="BE126" s="248">
        <f>IF(N126="základní",J126,0)</f>
        <v>0</v>
      </c>
      <c r="BF126" s="248">
        <f>IF(N126="snížená",J126,0)</f>
        <v>0</v>
      </c>
      <c r="BG126" s="248">
        <f>IF(N126="zákl. přenesená",J126,0)</f>
        <v>0</v>
      </c>
      <c r="BH126" s="248">
        <f>IF(N126="sníž. přenesená",J126,0)</f>
        <v>0</v>
      </c>
      <c r="BI126" s="248">
        <f>IF(N126="nulová",J126,0)</f>
        <v>0</v>
      </c>
      <c r="BJ126" s="24" t="s">
        <v>16</v>
      </c>
      <c r="BK126" s="248">
        <f>ROUND(I126*H126,2)</f>
        <v>0</v>
      </c>
      <c r="BL126" s="24" t="s">
        <v>381</v>
      </c>
      <c r="BM126" s="24" t="s">
        <v>3800</v>
      </c>
    </row>
    <row r="127" s="1" customFormat="1" ht="25.5" customHeight="1">
      <c r="B127" s="46"/>
      <c r="C127" s="237" t="s">
        <v>475</v>
      </c>
      <c r="D127" s="237" t="s">
        <v>300</v>
      </c>
      <c r="E127" s="238" t="s">
        <v>3801</v>
      </c>
      <c r="F127" s="239" t="s">
        <v>3802</v>
      </c>
      <c r="G127" s="240" t="s">
        <v>341</v>
      </c>
      <c r="H127" s="241">
        <v>2</v>
      </c>
      <c r="I127" s="242"/>
      <c r="J127" s="243">
        <f>ROUND(I127*H127,2)</f>
        <v>0</v>
      </c>
      <c r="K127" s="239" t="s">
        <v>1656</v>
      </c>
      <c r="L127" s="72"/>
      <c r="M127" s="244" t="s">
        <v>21</v>
      </c>
      <c r="N127" s="245" t="s">
        <v>41</v>
      </c>
      <c r="O127" s="47"/>
      <c r="P127" s="246">
        <f>O127*H127</f>
        <v>0</v>
      </c>
      <c r="Q127" s="246">
        <v>0</v>
      </c>
      <c r="R127" s="246">
        <f>Q127*H127</f>
        <v>0</v>
      </c>
      <c r="S127" s="246">
        <v>0</v>
      </c>
      <c r="T127" s="247">
        <f>S127*H127</f>
        <v>0</v>
      </c>
      <c r="AR127" s="24" t="s">
        <v>381</v>
      </c>
      <c r="AT127" s="24" t="s">
        <v>300</v>
      </c>
      <c r="AU127" s="24" t="s">
        <v>78</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381</v>
      </c>
      <c r="BM127" s="24" t="s">
        <v>3803</v>
      </c>
    </row>
    <row r="128" s="1" customFormat="1" ht="25.5" customHeight="1">
      <c r="B128" s="46"/>
      <c r="C128" s="237" t="s">
        <v>479</v>
      </c>
      <c r="D128" s="237" t="s">
        <v>300</v>
      </c>
      <c r="E128" s="238" t="s">
        <v>3804</v>
      </c>
      <c r="F128" s="239" t="s">
        <v>3805</v>
      </c>
      <c r="G128" s="240" t="s">
        <v>341</v>
      </c>
      <c r="H128" s="241">
        <v>1</v>
      </c>
      <c r="I128" s="242"/>
      <c r="J128" s="243">
        <f>ROUND(I128*H128,2)</f>
        <v>0</v>
      </c>
      <c r="K128" s="239" t="s">
        <v>1656</v>
      </c>
      <c r="L128" s="72"/>
      <c r="M128" s="244" t="s">
        <v>21</v>
      </c>
      <c r="N128" s="245" t="s">
        <v>41</v>
      </c>
      <c r="O128" s="47"/>
      <c r="P128" s="246">
        <f>O128*H128</f>
        <v>0</v>
      </c>
      <c r="Q128" s="246">
        <v>0.0058199999999999997</v>
      </c>
      <c r="R128" s="246">
        <f>Q128*H128</f>
        <v>0.0058199999999999997</v>
      </c>
      <c r="S128" s="246">
        <v>0</v>
      </c>
      <c r="T128" s="247">
        <f>S128*H128</f>
        <v>0</v>
      </c>
      <c r="AR128" s="24" t="s">
        <v>381</v>
      </c>
      <c r="AT128" s="24" t="s">
        <v>300</v>
      </c>
      <c r="AU128" s="24" t="s">
        <v>78</v>
      </c>
      <c r="AY128" s="24" t="s">
        <v>298</v>
      </c>
      <c r="BE128" s="248">
        <f>IF(N128="základní",J128,0)</f>
        <v>0</v>
      </c>
      <c r="BF128" s="248">
        <f>IF(N128="snížená",J128,0)</f>
        <v>0</v>
      </c>
      <c r="BG128" s="248">
        <f>IF(N128="zákl. přenesená",J128,0)</f>
        <v>0</v>
      </c>
      <c r="BH128" s="248">
        <f>IF(N128="sníž. přenesená",J128,0)</f>
        <v>0</v>
      </c>
      <c r="BI128" s="248">
        <f>IF(N128="nulová",J128,0)</f>
        <v>0</v>
      </c>
      <c r="BJ128" s="24" t="s">
        <v>16</v>
      </c>
      <c r="BK128" s="248">
        <f>ROUND(I128*H128,2)</f>
        <v>0</v>
      </c>
      <c r="BL128" s="24" t="s">
        <v>381</v>
      </c>
      <c r="BM128" s="24" t="s">
        <v>3806</v>
      </c>
    </row>
    <row r="129" s="1" customFormat="1" ht="16.5" customHeight="1">
      <c r="B129" s="46"/>
      <c r="C129" s="237" t="s">
        <v>483</v>
      </c>
      <c r="D129" s="237" t="s">
        <v>300</v>
      </c>
      <c r="E129" s="238" t="s">
        <v>3807</v>
      </c>
      <c r="F129" s="239" t="s">
        <v>3808</v>
      </c>
      <c r="G129" s="240" t="s">
        <v>318</v>
      </c>
      <c r="H129" s="241">
        <v>39</v>
      </c>
      <c r="I129" s="242"/>
      <c r="J129" s="243">
        <f>ROUND(I129*H129,2)</f>
        <v>0</v>
      </c>
      <c r="K129" s="239" t="s">
        <v>1656</v>
      </c>
      <c r="L129" s="72"/>
      <c r="M129" s="244" t="s">
        <v>21</v>
      </c>
      <c r="N129" s="245" t="s">
        <v>41</v>
      </c>
      <c r="O129" s="47"/>
      <c r="P129" s="246">
        <f>O129*H129</f>
        <v>0</v>
      </c>
      <c r="Q129" s="246">
        <v>0</v>
      </c>
      <c r="R129" s="246">
        <f>Q129*H129</f>
        <v>0</v>
      </c>
      <c r="S129" s="246">
        <v>0</v>
      </c>
      <c r="T129" s="247">
        <f>S129*H129</f>
        <v>0</v>
      </c>
      <c r="AR129" s="24" t="s">
        <v>381</v>
      </c>
      <c r="AT129" s="24" t="s">
        <v>300</v>
      </c>
      <c r="AU129" s="24" t="s">
        <v>78</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381</v>
      </c>
      <c r="BM129" s="24" t="s">
        <v>3809</v>
      </c>
    </row>
    <row r="130" s="1" customFormat="1" ht="38.25" customHeight="1">
      <c r="B130" s="46"/>
      <c r="C130" s="237" t="s">
        <v>487</v>
      </c>
      <c r="D130" s="237" t="s">
        <v>300</v>
      </c>
      <c r="E130" s="238" t="s">
        <v>3810</v>
      </c>
      <c r="F130" s="239" t="s">
        <v>3811</v>
      </c>
      <c r="G130" s="240" t="s">
        <v>3327</v>
      </c>
      <c r="H130" s="318"/>
      <c r="I130" s="242"/>
      <c r="J130" s="243">
        <f>ROUND(I130*H130,2)</f>
        <v>0</v>
      </c>
      <c r="K130" s="239" t="s">
        <v>1656</v>
      </c>
      <c r="L130" s="72"/>
      <c r="M130" s="244" t="s">
        <v>21</v>
      </c>
      <c r="N130" s="245" t="s">
        <v>41</v>
      </c>
      <c r="O130" s="47"/>
      <c r="P130" s="246">
        <f>O130*H130</f>
        <v>0</v>
      </c>
      <c r="Q130" s="246">
        <v>0</v>
      </c>
      <c r="R130" s="246">
        <f>Q130*H130</f>
        <v>0</v>
      </c>
      <c r="S130" s="246">
        <v>0</v>
      </c>
      <c r="T130" s="247">
        <f>S130*H130</f>
        <v>0</v>
      </c>
      <c r="AR130" s="24" t="s">
        <v>381</v>
      </c>
      <c r="AT130" s="24" t="s">
        <v>300</v>
      </c>
      <c r="AU130" s="24" t="s">
        <v>78</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381</v>
      </c>
      <c r="BM130" s="24" t="s">
        <v>3812</v>
      </c>
    </row>
    <row r="131" s="11" customFormat="1" ht="29.88" customHeight="1">
      <c r="B131" s="221"/>
      <c r="C131" s="222"/>
      <c r="D131" s="223" t="s">
        <v>69</v>
      </c>
      <c r="E131" s="235" t="s">
        <v>3813</v>
      </c>
      <c r="F131" s="235" t="s">
        <v>3814</v>
      </c>
      <c r="G131" s="222"/>
      <c r="H131" s="222"/>
      <c r="I131" s="225"/>
      <c r="J131" s="236">
        <f>BK131</f>
        <v>0</v>
      </c>
      <c r="K131" s="222"/>
      <c r="L131" s="227"/>
      <c r="M131" s="228"/>
      <c r="N131" s="229"/>
      <c r="O131" s="229"/>
      <c r="P131" s="230">
        <f>SUM(P132:P142)</f>
        <v>0</v>
      </c>
      <c r="Q131" s="229"/>
      <c r="R131" s="230">
        <f>SUM(R132:R142)</f>
        <v>0.061570000000000007</v>
      </c>
      <c r="S131" s="229"/>
      <c r="T131" s="231">
        <f>SUM(T132:T142)</f>
        <v>0.089459999999999998</v>
      </c>
      <c r="AR131" s="232" t="s">
        <v>78</v>
      </c>
      <c r="AT131" s="233" t="s">
        <v>69</v>
      </c>
      <c r="AU131" s="233" t="s">
        <v>16</v>
      </c>
      <c r="AY131" s="232" t="s">
        <v>298</v>
      </c>
      <c r="BK131" s="234">
        <f>SUM(BK132:BK142)</f>
        <v>0</v>
      </c>
    </row>
    <row r="132" s="1" customFormat="1" ht="25.5" customHeight="1">
      <c r="B132" s="46"/>
      <c r="C132" s="237" t="s">
        <v>491</v>
      </c>
      <c r="D132" s="237" t="s">
        <v>300</v>
      </c>
      <c r="E132" s="238" t="s">
        <v>3815</v>
      </c>
      <c r="F132" s="239" t="s">
        <v>3816</v>
      </c>
      <c r="G132" s="240" t="s">
        <v>318</v>
      </c>
      <c r="H132" s="241">
        <v>18</v>
      </c>
      <c r="I132" s="242"/>
      <c r="J132" s="243">
        <f>ROUND(I132*H132,2)</f>
        <v>0</v>
      </c>
      <c r="K132" s="239" t="s">
        <v>1656</v>
      </c>
      <c r="L132" s="72"/>
      <c r="M132" s="244" t="s">
        <v>21</v>
      </c>
      <c r="N132" s="245" t="s">
        <v>41</v>
      </c>
      <c r="O132" s="47"/>
      <c r="P132" s="246">
        <f>O132*H132</f>
        <v>0</v>
      </c>
      <c r="Q132" s="246">
        <v>0</v>
      </c>
      <c r="R132" s="246">
        <f>Q132*H132</f>
        <v>0</v>
      </c>
      <c r="S132" s="246">
        <v>0.0049699999999999996</v>
      </c>
      <c r="T132" s="247">
        <f>S132*H132</f>
        <v>0.089459999999999998</v>
      </c>
      <c r="AR132" s="24" t="s">
        <v>381</v>
      </c>
      <c r="AT132" s="24" t="s">
        <v>300</v>
      </c>
      <c r="AU132" s="24" t="s">
        <v>78</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381</v>
      </c>
      <c r="BM132" s="24" t="s">
        <v>3817</v>
      </c>
    </row>
    <row r="133" s="1" customFormat="1" ht="25.5" customHeight="1">
      <c r="B133" s="46"/>
      <c r="C133" s="237" t="s">
        <v>495</v>
      </c>
      <c r="D133" s="237" t="s">
        <v>300</v>
      </c>
      <c r="E133" s="238" t="s">
        <v>3818</v>
      </c>
      <c r="F133" s="239" t="s">
        <v>3819</v>
      </c>
      <c r="G133" s="240" t="s">
        <v>318</v>
      </c>
      <c r="H133" s="241">
        <v>16</v>
      </c>
      <c r="I133" s="242"/>
      <c r="J133" s="243">
        <f>ROUND(I133*H133,2)</f>
        <v>0</v>
      </c>
      <c r="K133" s="239" t="s">
        <v>1656</v>
      </c>
      <c r="L133" s="72"/>
      <c r="M133" s="244" t="s">
        <v>21</v>
      </c>
      <c r="N133" s="245" t="s">
        <v>41</v>
      </c>
      <c r="O133" s="47"/>
      <c r="P133" s="246">
        <f>O133*H133</f>
        <v>0</v>
      </c>
      <c r="Q133" s="246">
        <v>0.00040000000000000002</v>
      </c>
      <c r="R133" s="246">
        <f>Q133*H133</f>
        <v>0.0064000000000000003</v>
      </c>
      <c r="S133" s="246">
        <v>0</v>
      </c>
      <c r="T133" s="247">
        <f>S133*H133</f>
        <v>0</v>
      </c>
      <c r="AR133" s="24" t="s">
        <v>381</v>
      </c>
      <c r="AT133" s="24" t="s">
        <v>300</v>
      </c>
      <c r="AU133" s="24" t="s">
        <v>78</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381</v>
      </c>
      <c r="BM133" s="24" t="s">
        <v>3820</v>
      </c>
    </row>
    <row r="134" s="1" customFormat="1" ht="25.5" customHeight="1">
      <c r="B134" s="46"/>
      <c r="C134" s="237" t="s">
        <v>499</v>
      </c>
      <c r="D134" s="237" t="s">
        <v>300</v>
      </c>
      <c r="E134" s="238" t="s">
        <v>3821</v>
      </c>
      <c r="F134" s="239" t="s">
        <v>3822</v>
      </c>
      <c r="G134" s="240" t="s">
        <v>318</v>
      </c>
      <c r="H134" s="241">
        <v>40</v>
      </c>
      <c r="I134" s="242"/>
      <c r="J134" s="243">
        <f>ROUND(I134*H134,2)</f>
        <v>0</v>
      </c>
      <c r="K134" s="239" t="s">
        <v>1656</v>
      </c>
      <c r="L134" s="72"/>
      <c r="M134" s="244" t="s">
        <v>21</v>
      </c>
      <c r="N134" s="245" t="s">
        <v>41</v>
      </c>
      <c r="O134" s="47"/>
      <c r="P134" s="246">
        <f>O134*H134</f>
        <v>0</v>
      </c>
      <c r="Q134" s="246">
        <v>0.00066</v>
      </c>
      <c r="R134" s="246">
        <f>Q134*H134</f>
        <v>0.0264</v>
      </c>
      <c r="S134" s="246">
        <v>0</v>
      </c>
      <c r="T134" s="247">
        <f>S134*H134</f>
        <v>0</v>
      </c>
      <c r="AR134" s="24" t="s">
        <v>381</v>
      </c>
      <c r="AT134" s="24" t="s">
        <v>300</v>
      </c>
      <c r="AU134" s="24" t="s">
        <v>78</v>
      </c>
      <c r="AY134" s="24" t="s">
        <v>298</v>
      </c>
      <c r="BE134" s="248">
        <f>IF(N134="základní",J134,0)</f>
        <v>0</v>
      </c>
      <c r="BF134" s="248">
        <f>IF(N134="snížená",J134,0)</f>
        <v>0</v>
      </c>
      <c r="BG134" s="248">
        <f>IF(N134="zákl. přenesená",J134,0)</f>
        <v>0</v>
      </c>
      <c r="BH134" s="248">
        <f>IF(N134="sníž. přenesená",J134,0)</f>
        <v>0</v>
      </c>
      <c r="BI134" s="248">
        <f>IF(N134="nulová",J134,0)</f>
        <v>0</v>
      </c>
      <c r="BJ134" s="24" t="s">
        <v>16</v>
      </c>
      <c r="BK134" s="248">
        <f>ROUND(I134*H134,2)</f>
        <v>0</v>
      </c>
      <c r="BL134" s="24" t="s">
        <v>381</v>
      </c>
      <c r="BM134" s="24" t="s">
        <v>3823</v>
      </c>
    </row>
    <row r="135" s="1" customFormat="1" ht="25.5" customHeight="1">
      <c r="B135" s="46"/>
      <c r="C135" s="237" t="s">
        <v>503</v>
      </c>
      <c r="D135" s="237" t="s">
        <v>300</v>
      </c>
      <c r="E135" s="238" t="s">
        <v>3824</v>
      </c>
      <c r="F135" s="239" t="s">
        <v>3825</v>
      </c>
      <c r="G135" s="240" t="s">
        <v>318</v>
      </c>
      <c r="H135" s="241">
        <v>18</v>
      </c>
      <c r="I135" s="242"/>
      <c r="J135" s="243">
        <f>ROUND(I135*H135,2)</f>
        <v>0</v>
      </c>
      <c r="K135" s="239" t="s">
        <v>1656</v>
      </c>
      <c r="L135" s="72"/>
      <c r="M135" s="244" t="s">
        <v>21</v>
      </c>
      <c r="N135" s="245" t="s">
        <v>41</v>
      </c>
      <c r="O135" s="47"/>
      <c r="P135" s="246">
        <f>O135*H135</f>
        <v>0</v>
      </c>
      <c r="Q135" s="246">
        <v>0.00091</v>
      </c>
      <c r="R135" s="246">
        <f>Q135*H135</f>
        <v>0.016379999999999999</v>
      </c>
      <c r="S135" s="246">
        <v>0</v>
      </c>
      <c r="T135" s="247">
        <f>S135*H135</f>
        <v>0</v>
      </c>
      <c r="AR135" s="24" t="s">
        <v>381</v>
      </c>
      <c r="AT135" s="24" t="s">
        <v>300</v>
      </c>
      <c r="AU135" s="24" t="s">
        <v>78</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381</v>
      </c>
      <c r="BM135" s="24" t="s">
        <v>3826</v>
      </c>
    </row>
    <row r="136" s="1" customFormat="1" ht="38.25" customHeight="1">
      <c r="B136" s="46"/>
      <c r="C136" s="237" t="s">
        <v>507</v>
      </c>
      <c r="D136" s="237" t="s">
        <v>300</v>
      </c>
      <c r="E136" s="238" t="s">
        <v>3827</v>
      </c>
      <c r="F136" s="239" t="s">
        <v>3828</v>
      </c>
      <c r="G136" s="240" t="s">
        <v>318</v>
      </c>
      <c r="H136" s="241">
        <v>74</v>
      </c>
      <c r="I136" s="242"/>
      <c r="J136" s="243">
        <f>ROUND(I136*H136,2)</f>
        <v>0</v>
      </c>
      <c r="K136" s="239" t="s">
        <v>1656</v>
      </c>
      <c r="L136" s="72"/>
      <c r="M136" s="244" t="s">
        <v>21</v>
      </c>
      <c r="N136" s="245" t="s">
        <v>41</v>
      </c>
      <c r="O136" s="47"/>
      <c r="P136" s="246">
        <f>O136*H136</f>
        <v>0</v>
      </c>
      <c r="Q136" s="246">
        <v>9.0000000000000006E-05</v>
      </c>
      <c r="R136" s="246">
        <f>Q136*H136</f>
        <v>0.0066600000000000001</v>
      </c>
      <c r="S136" s="246">
        <v>0</v>
      </c>
      <c r="T136" s="247">
        <f>S136*H136</f>
        <v>0</v>
      </c>
      <c r="AR136" s="24" t="s">
        <v>381</v>
      </c>
      <c r="AT136" s="24" t="s">
        <v>300</v>
      </c>
      <c r="AU136" s="24" t="s">
        <v>78</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381</v>
      </c>
      <c r="BM136" s="24" t="s">
        <v>3829</v>
      </c>
    </row>
    <row r="137" s="1" customFormat="1" ht="16.5" customHeight="1">
      <c r="B137" s="46"/>
      <c r="C137" s="237" t="s">
        <v>511</v>
      </c>
      <c r="D137" s="237" t="s">
        <v>300</v>
      </c>
      <c r="E137" s="238" t="s">
        <v>3830</v>
      </c>
      <c r="F137" s="239" t="s">
        <v>3831</v>
      </c>
      <c r="G137" s="240" t="s">
        <v>341</v>
      </c>
      <c r="H137" s="241">
        <v>21</v>
      </c>
      <c r="I137" s="242"/>
      <c r="J137" s="243">
        <f>ROUND(I137*H137,2)</f>
        <v>0</v>
      </c>
      <c r="K137" s="239" t="s">
        <v>1656</v>
      </c>
      <c r="L137" s="72"/>
      <c r="M137" s="244" t="s">
        <v>21</v>
      </c>
      <c r="N137" s="245" t="s">
        <v>41</v>
      </c>
      <c r="O137" s="47"/>
      <c r="P137" s="246">
        <f>O137*H137</f>
        <v>0</v>
      </c>
      <c r="Q137" s="246">
        <v>0</v>
      </c>
      <c r="R137" s="246">
        <f>Q137*H137</f>
        <v>0</v>
      </c>
      <c r="S137" s="246">
        <v>0</v>
      </c>
      <c r="T137" s="247">
        <f>S137*H137</f>
        <v>0</v>
      </c>
      <c r="AR137" s="24" t="s">
        <v>381</v>
      </c>
      <c r="AT137" s="24" t="s">
        <v>300</v>
      </c>
      <c r="AU137" s="24" t="s">
        <v>78</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381</v>
      </c>
      <c r="BM137" s="24" t="s">
        <v>3832</v>
      </c>
    </row>
    <row r="138" s="1" customFormat="1" ht="25.5" customHeight="1">
      <c r="B138" s="46"/>
      <c r="C138" s="237" t="s">
        <v>515</v>
      </c>
      <c r="D138" s="237" t="s">
        <v>300</v>
      </c>
      <c r="E138" s="238" t="s">
        <v>3833</v>
      </c>
      <c r="F138" s="239" t="s">
        <v>3834</v>
      </c>
      <c r="G138" s="240" t="s">
        <v>341</v>
      </c>
      <c r="H138" s="241">
        <v>5</v>
      </c>
      <c r="I138" s="242"/>
      <c r="J138" s="243">
        <f>ROUND(I138*H138,2)</f>
        <v>0</v>
      </c>
      <c r="K138" s="239" t="s">
        <v>1656</v>
      </c>
      <c r="L138" s="72"/>
      <c r="M138" s="244" t="s">
        <v>21</v>
      </c>
      <c r="N138" s="245" t="s">
        <v>41</v>
      </c>
      <c r="O138" s="47"/>
      <c r="P138" s="246">
        <f>O138*H138</f>
        <v>0</v>
      </c>
      <c r="Q138" s="246">
        <v>0.00021000000000000001</v>
      </c>
      <c r="R138" s="246">
        <f>Q138*H138</f>
        <v>0.0010500000000000002</v>
      </c>
      <c r="S138" s="246">
        <v>0</v>
      </c>
      <c r="T138" s="247">
        <f>S138*H138</f>
        <v>0</v>
      </c>
      <c r="AR138" s="24" t="s">
        <v>381</v>
      </c>
      <c r="AT138" s="24" t="s">
        <v>300</v>
      </c>
      <c r="AU138" s="24" t="s">
        <v>78</v>
      </c>
      <c r="AY138" s="24" t="s">
        <v>298</v>
      </c>
      <c r="BE138" s="248">
        <f>IF(N138="základní",J138,0)</f>
        <v>0</v>
      </c>
      <c r="BF138" s="248">
        <f>IF(N138="snížená",J138,0)</f>
        <v>0</v>
      </c>
      <c r="BG138" s="248">
        <f>IF(N138="zákl. přenesená",J138,0)</f>
        <v>0</v>
      </c>
      <c r="BH138" s="248">
        <f>IF(N138="sníž. přenesená",J138,0)</f>
        <v>0</v>
      </c>
      <c r="BI138" s="248">
        <f>IF(N138="nulová",J138,0)</f>
        <v>0</v>
      </c>
      <c r="BJ138" s="24" t="s">
        <v>16</v>
      </c>
      <c r="BK138" s="248">
        <f>ROUND(I138*H138,2)</f>
        <v>0</v>
      </c>
      <c r="BL138" s="24" t="s">
        <v>381</v>
      </c>
      <c r="BM138" s="24" t="s">
        <v>3835</v>
      </c>
    </row>
    <row r="139" s="1" customFormat="1" ht="25.5" customHeight="1">
      <c r="B139" s="46"/>
      <c r="C139" s="237" t="s">
        <v>519</v>
      </c>
      <c r="D139" s="237" t="s">
        <v>300</v>
      </c>
      <c r="E139" s="238" t="s">
        <v>3836</v>
      </c>
      <c r="F139" s="239" t="s">
        <v>3837</v>
      </c>
      <c r="G139" s="240" t="s">
        <v>341</v>
      </c>
      <c r="H139" s="241">
        <v>2</v>
      </c>
      <c r="I139" s="242"/>
      <c r="J139" s="243">
        <f>ROUND(I139*H139,2)</f>
        <v>0</v>
      </c>
      <c r="K139" s="239" t="s">
        <v>1656</v>
      </c>
      <c r="L139" s="72"/>
      <c r="M139" s="244" t="s">
        <v>21</v>
      </c>
      <c r="N139" s="245" t="s">
        <v>41</v>
      </c>
      <c r="O139" s="47"/>
      <c r="P139" s="246">
        <f>O139*H139</f>
        <v>0</v>
      </c>
      <c r="Q139" s="246">
        <v>0.00034000000000000002</v>
      </c>
      <c r="R139" s="246">
        <f>Q139*H139</f>
        <v>0.00068000000000000005</v>
      </c>
      <c r="S139" s="246">
        <v>0</v>
      </c>
      <c r="T139" s="247">
        <f>S139*H139</f>
        <v>0</v>
      </c>
      <c r="AR139" s="24" t="s">
        <v>381</v>
      </c>
      <c r="AT139" s="24" t="s">
        <v>300</v>
      </c>
      <c r="AU139" s="24" t="s">
        <v>78</v>
      </c>
      <c r="AY139" s="24" t="s">
        <v>298</v>
      </c>
      <c r="BE139" s="248">
        <f>IF(N139="základní",J139,0)</f>
        <v>0</v>
      </c>
      <c r="BF139" s="248">
        <f>IF(N139="snížená",J139,0)</f>
        <v>0</v>
      </c>
      <c r="BG139" s="248">
        <f>IF(N139="zákl. přenesená",J139,0)</f>
        <v>0</v>
      </c>
      <c r="BH139" s="248">
        <f>IF(N139="sníž. přenesená",J139,0)</f>
        <v>0</v>
      </c>
      <c r="BI139" s="248">
        <f>IF(N139="nulová",J139,0)</f>
        <v>0</v>
      </c>
      <c r="BJ139" s="24" t="s">
        <v>16</v>
      </c>
      <c r="BK139" s="248">
        <f>ROUND(I139*H139,2)</f>
        <v>0</v>
      </c>
      <c r="BL139" s="24" t="s">
        <v>381</v>
      </c>
      <c r="BM139" s="24" t="s">
        <v>3838</v>
      </c>
    </row>
    <row r="140" s="1" customFormat="1" ht="25.5" customHeight="1">
      <c r="B140" s="46"/>
      <c r="C140" s="237" t="s">
        <v>523</v>
      </c>
      <c r="D140" s="237" t="s">
        <v>300</v>
      </c>
      <c r="E140" s="238" t="s">
        <v>3839</v>
      </c>
      <c r="F140" s="239" t="s">
        <v>3840</v>
      </c>
      <c r="G140" s="240" t="s">
        <v>341</v>
      </c>
      <c r="H140" s="241">
        <v>4</v>
      </c>
      <c r="I140" s="242"/>
      <c r="J140" s="243">
        <f>ROUND(I140*H140,2)</f>
        <v>0</v>
      </c>
      <c r="K140" s="239" t="s">
        <v>1656</v>
      </c>
      <c r="L140" s="72"/>
      <c r="M140" s="244" t="s">
        <v>21</v>
      </c>
      <c r="N140" s="245" t="s">
        <v>41</v>
      </c>
      <c r="O140" s="47"/>
      <c r="P140" s="246">
        <f>O140*H140</f>
        <v>0</v>
      </c>
      <c r="Q140" s="246">
        <v>0.00050000000000000001</v>
      </c>
      <c r="R140" s="246">
        <f>Q140*H140</f>
        <v>0.002</v>
      </c>
      <c r="S140" s="246">
        <v>0</v>
      </c>
      <c r="T140" s="247">
        <f>S140*H140</f>
        <v>0</v>
      </c>
      <c r="AR140" s="24" t="s">
        <v>381</v>
      </c>
      <c r="AT140" s="24" t="s">
        <v>300</v>
      </c>
      <c r="AU140" s="24" t="s">
        <v>78</v>
      </c>
      <c r="AY140" s="24" t="s">
        <v>298</v>
      </c>
      <c r="BE140" s="248">
        <f>IF(N140="základní",J140,0)</f>
        <v>0</v>
      </c>
      <c r="BF140" s="248">
        <f>IF(N140="snížená",J140,0)</f>
        <v>0</v>
      </c>
      <c r="BG140" s="248">
        <f>IF(N140="zákl. přenesená",J140,0)</f>
        <v>0</v>
      </c>
      <c r="BH140" s="248">
        <f>IF(N140="sníž. přenesená",J140,0)</f>
        <v>0</v>
      </c>
      <c r="BI140" s="248">
        <f>IF(N140="nulová",J140,0)</f>
        <v>0</v>
      </c>
      <c r="BJ140" s="24" t="s">
        <v>16</v>
      </c>
      <c r="BK140" s="248">
        <f>ROUND(I140*H140,2)</f>
        <v>0</v>
      </c>
      <c r="BL140" s="24" t="s">
        <v>381</v>
      </c>
      <c r="BM140" s="24" t="s">
        <v>3841</v>
      </c>
    </row>
    <row r="141" s="1" customFormat="1" ht="16.5" customHeight="1">
      <c r="B141" s="46"/>
      <c r="C141" s="237" t="s">
        <v>527</v>
      </c>
      <c r="D141" s="237" t="s">
        <v>300</v>
      </c>
      <c r="E141" s="238" t="s">
        <v>3842</v>
      </c>
      <c r="F141" s="239" t="s">
        <v>3843</v>
      </c>
      <c r="G141" s="240" t="s">
        <v>1630</v>
      </c>
      <c r="H141" s="241">
        <v>1</v>
      </c>
      <c r="I141" s="242"/>
      <c r="J141" s="243">
        <f>ROUND(I141*H141,2)</f>
        <v>0</v>
      </c>
      <c r="K141" s="239" t="s">
        <v>1656</v>
      </c>
      <c r="L141" s="72"/>
      <c r="M141" s="244" t="s">
        <v>21</v>
      </c>
      <c r="N141" s="245" t="s">
        <v>41</v>
      </c>
      <c r="O141" s="47"/>
      <c r="P141" s="246">
        <f>O141*H141</f>
        <v>0</v>
      </c>
      <c r="Q141" s="246">
        <v>0.002</v>
      </c>
      <c r="R141" s="246">
        <f>Q141*H141</f>
        <v>0.002</v>
      </c>
      <c r="S141" s="246">
        <v>0</v>
      </c>
      <c r="T141" s="247">
        <f>S141*H141</f>
        <v>0</v>
      </c>
      <c r="AR141" s="24" t="s">
        <v>381</v>
      </c>
      <c r="AT141" s="24" t="s">
        <v>300</v>
      </c>
      <c r="AU141" s="24" t="s">
        <v>78</v>
      </c>
      <c r="AY141" s="24" t="s">
        <v>298</v>
      </c>
      <c r="BE141" s="248">
        <f>IF(N141="základní",J141,0)</f>
        <v>0</v>
      </c>
      <c r="BF141" s="248">
        <f>IF(N141="snížená",J141,0)</f>
        <v>0</v>
      </c>
      <c r="BG141" s="248">
        <f>IF(N141="zákl. přenesená",J141,0)</f>
        <v>0</v>
      </c>
      <c r="BH141" s="248">
        <f>IF(N141="sníž. přenesená",J141,0)</f>
        <v>0</v>
      </c>
      <c r="BI141" s="248">
        <f>IF(N141="nulová",J141,0)</f>
        <v>0</v>
      </c>
      <c r="BJ141" s="24" t="s">
        <v>16</v>
      </c>
      <c r="BK141" s="248">
        <f>ROUND(I141*H141,2)</f>
        <v>0</v>
      </c>
      <c r="BL141" s="24" t="s">
        <v>381</v>
      </c>
      <c r="BM141" s="24" t="s">
        <v>3844</v>
      </c>
    </row>
    <row r="142" s="1" customFormat="1" ht="38.25" customHeight="1">
      <c r="B142" s="46"/>
      <c r="C142" s="237" t="s">
        <v>531</v>
      </c>
      <c r="D142" s="237" t="s">
        <v>300</v>
      </c>
      <c r="E142" s="238" t="s">
        <v>3845</v>
      </c>
      <c r="F142" s="239" t="s">
        <v>3846</v>
      </c>
      <c r="G142" s="240" t="s">
        <v>3327</v>
      </c>
      <c r="H142" s="318"/>
      <c r="I142" s="242"/>
      <c r="J142" s="243">
        <f>ROUND(I142*H142,2)</f>
        <v>0</v>
      </c>
      <c r="K142" s="239" t="s">
        <v>1656</v>
      </c>
      <c r="L142" s="72"/>
      <c r="M142" s="244" t="s">
        <v>21</v>
      </c>
      <c r="N142" s="245" t="s">
        <v>41</v>
      </c>
      <c r="O142" s="47"/>
      <c r="P142" s="246">
        <f>O142*H142</f>
        <v>0</v>
      </c>
      <c r="Q142" s="246">
        <v>0</v>
      </c>
      <c r="R142" s="246">
        <f>Q142*H142</f>
        <v>0</v>
      </c>
      <c r="S142" s="246">
        <v>0</v>
      </c>
      <c r="T142" s="247">
        <f>S142*H142</f>
        <v>0</v>
      </c>
      <c r="AR142" s="24" t="s">
        <v>381</v>
      </c>
      <c r="AT142" s="24" t="s">
        <v>300</v>
      </c>
      <c r="AU142" s="24" t="s">
        <v>78</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381</v>
      </c>
      <c r="BM142" s="24" t="s">
        <v>3847</v>
      </c>
    </row>
    <row r="143" s="11" customFormat="1" ht="29.88" customHeight="1">
      <c r="B143" s="221"/>
      <c r="C143" s="222"/>
      <c r="D143" s="223" t="s">
        <v>69</v>
      </c>
      <c r="E143" s="235" t="s">
        <v>3329</v>
      </c>
      <c r="F143" s="235" t="s">
        <v>3330</v>
      </c>
      <c r="G143" s="222"/>
      <c r="H143" s="222"/>
      <c r="I143" s="225"/>
      <c r="J143" s="236">
        <f>BK143</f>
        <v>0</v>
      </c>
      <c r="K143" s="222"/>
      <c r="L143" s="227"/>
      <c r="M143" s="228"/>
      <c r="N143" s="229"/>
      <c r="O143" s="229"/>
      <c r="P143" s="230">
        <f>SUM(P144:P159)</f>
        <v>0</v>
      </c>
      <c r="Q143" s="229"/>
      <c r="R143" s="230">
        <f>SUM(R144:R159)</f>
        <v>0.19019</v>
      </c>
      <c r="S143" s="229"/>
      <c r="T143" s="231">
        <f>SUM(T144:T159)</f>
        <v>0</v>
      </c>
      <c r="AR143" s="232" t="s">
        <v>78</v>
      </c>
      <c r="AT143" s="233" t="s">
        <v>69</v>
      </c>
      <c r="AU143" s="233" t="s">
        <v>16</v>
      </c>
      <c r="AY143" s="232" t="s">
        <v>298</v>
      </c>
      <c r="BK143" s="234">
        <f>SUM(BK144:BK159)</f>
        <v>0</v>
      </c>
    </row>
    <row r="144" s="1" customFormat="1" ht="25.5" customHeight="1">
      <c r="B144" s="46"/>
      <c r="C144" s="237" t="s">
        <v>535</v>
      </c>
      <c r="D144" s="237" t="s">
        <v>300</v>
      </c>
      <c r="E144" s="238" t="s">
        <v>3848</v>
      </c>
      <c r="F144" s="239" t="s">
        <v>3849</v>
      </c>
      <c r="G144" s="240" t="s">
        <v>1630</v>
      </c>
      <c r="H144" s="241">
        <v>2</v>
      </c>
      <c r="I144" s="242"/>
      <c r="J144" s="243">
        <f>ROUND(I144*H144,2)</f>
        <v>0</v>
      </c>
      <c r="K144" s="239" t="s">
        <v>1656</v>
      </c>
      <c r="L144" s="72"/>
      <c r="M144" s="244" t="s">
        <v>21</v>
      </c>
      <c r="N144" s="245" t="s">
        <v>41</v>
      </c>
      <c r="O144" s="47"/>
      <c r="P144" s="246">
        <f>O144*H144</f>
        <v>0</v>
      </c>
      <c r="Q144" s="246">
        <v>0.016920000000000001</v>
      </c>
      <c r="R144" s="246">
        <f>Q144*H144</f>
        <v>0.033840000000000002</v>
      </c>
      <c r="S144" s="246">
        <v>0</v>
      </c>
      <c r="T144" s="247">
        <f>S144*H144</f>
        <v>0</v>
      </c>
      <c r="AR144" s="24" t="s">
        <v>381</v>
      </c>
      <c r="AT144" s="24" t="s">
        <v>300</v>
      </c>
      <c r="AU144" s="24" t="s">
        <v>78</v>
      </c>
      <c r="AY144" s="24" t="s">
        <v>298</v>
      </c>
      <c r="BE144" s="248">
        <f>IF(N144="základní",J144,0)</f>
        <v>0</v>
      </c>
      <c r="BF144" s="248">
        <f>IF(N144="snížená",J144,0)</f>
        <v>0</v>
      </c>
      <c r="BG144" s="248">
        <f>IF(N144="zákl. přenesená",J144,0)</f>
        <v>0</v>
      </c>
      <c r="BH144" s="248">
        <f>IF(N144="sníž. přenesená",J144,0)</f>
        <v>0</v>
      </c>
      <c r="BI144" s="248">
        <f>IF(N144="nulová",J144,0)</f>
        <v>0</v>
      </c>
      <c r="BJ144" s="24" t="s">
        <v>16</v>
      </c>
      <c r="BK144" s="248">
        <f>ROUND(I144*H144,2)</f>
        <v>0</v>
      </c>
      <c r="BL144" s="24" t="s">
        <v>381</v>
      </c>
      <c r="BM144" s="24" t="s">
        <v>3850</v>
      </c>
    </row>
    <row r="145" s="1" customFormat="1" ht="25.5" customHeight="1">
      <c r="B145" s="46"/>
      <c r="C145" s="237" t="s">
        <v>539</v>
      </c>
      <c r="D145" s="237" t="s">
        <v>300</v>
      </c>
      <c r="E145" s="238" t="s">
        <v>3851</v>
      </c>
      <c r="F145" s="239" t="s">
        <v>3852</v>
      </c>
      <c r="G145" s="240" t="s">
        <v>1630</v>
      </c>
      <c r="H145" s="241">
        <v>1</v>
      </c>
      <c r="I145" s="242"/>
      <c r="J145" s="243">
        <f>ROUND(I145*H145,2)</f>
        <v>0</v>
      </c>
      <c r="K145" s="239" t="s">
        <v>1656</v>
      </c>
      <c r="L145" s="72"/>
      <c r="M145" s="244" t="s">
        <v>21</v>
      </c>
      <c r="N145" s="245" t="s">
        <v>41</v>
      </c>
      <c r="O145" s="47"/>
      <c r="P145" s="246">
        <f>O145*H145</f>
        <v>0</v>
      </c>
      <c r="Q145" s="246">
        <v>0.015869999999999999</v>
      </c>
      <c r="R145" s="246">
        <f>Q145*H145</f>
        <v>0.015869999999999999</v>
      </c>
      <c r="S145" s="246">
        <v>0</v>
      </c>
      <c r="T145" s="247">
        <f>S145*H145</f>
        <v>0</v>
      </c>
      <c r="AR145" s="24" t="s">
        <v>381</v>
      </c>
      <c r="AT145" s="24" t="s">
        <v>300</v>
      </c>
      <c r="AU145" s="24" t="s">
        <v>78</v>
      </c>
      <c r="AY145" s="24" t="s">
        <v>298</v>
      </c>
      <c r="BE145" s="248">
        <f>IF(N145="základní",J145,0)</f>
        <v>0</v>
      </c>
      <c r="BF145" s="248">
        <f>IF(N145="snížená",J145,0)</f>
        <v>0</v>
      </c>
      <c r="BG145" s="248">
        <f>IF(N145="zákl. přenesená",J145,0)</f>
        <v>0</v>
      </c>
      <c r="BH145" s="248">
        <f>IF(N145="sníž. přenesená",J145,0)</f>
        <v>0</v>
      </c>
      <c r="BI145" s="248">
        <f>IF(N145="nulová",J145,0)</f>
        <v>0</v>
      </c>
      <c r="BJ145" s="24" t="s">
        <v>16</v>
      </c>
      <c r="BK145" s="248">
        <f>ROUND(I145*H145,2)</f>
        <v>0</v>
      </c>
      <c r="BL145" s="24" t="s">
        <v>381</v>
      </c>
      <c r="BM145" s="24" t="s">
        <v>3853</v>
      </c>
    </row>
    <row r="146" s="1" customFormat="1" ht="25.5" customHeight="1">
      <c r="B146" s="46"/>
      <c r="C146" s="237" t="s">
        <v>543</v>
      </c>
      <c r="D146" s="237" t="s">
        <v>300</v>
      </c>
      <c r="E146" s="238" t="s">
        <v>3854</v>
      </c>
      <c r="F146" s="239" t="s">
        <v>3855</v>
      </c>
      <c r="G146" s="240" t="s">
        <v>1630</v>
      </c>
      <c r="H146" s="241">
        <v>3</v>
      </c>
      <c r="I146" s="242"/>
      <c r="J146" s="243">
        <f>ROUND(I146*H146,2)</f>
        <v>0</v>
      </c>
      <c r="K146" s="239" t="s">
        <v>1656</v>
      </c>
      <c r="L146" s="72"/>
      <c r="M146" s="244" t="s">
        <v>21</v>
      </c>
      <c r="N146" s="245" t="s">
        <v>41</v>
      </c>
      <c r="O146" s="47"/>
      <c r="P146" s="246">
        <f>O146*H146</f>
        <v>0</v>
      </c>
      <c r="Q146" s="246">
        <v>0.022179999999999998</v>
      </c>
      <c r="R146" s="246">
        <f>Q146*H146</f>
        <v>0.066539999999999988</v>
      </c>
      <c r="S146" s="246">
        <v>0</v>
      </c>
      <c r="T146" s="247">
        <f>S146*H146</f>
        <v>0</v>
      </c>
      <c r="AR146" s="24" t="s">
        <v>381</v>
      </c>
      <c r="AT146" s="24" t="s">
        <v>300</v>
      </c>
      <c r="AU146" s="24" t="s">
        <v>78</v>
      </c>
      <c r="AY146" s="24" t="s">
        <v>298</v>
      </c>
      <c r="BE146" s="248">
        <f>IF(N146="základní",J146,0)</f>
        <v>0</v>
      </c>
      <c r="BF146" s="248">
        <f>IF(N146="snížená",J146,0)</f>
        <v>0</v>
      </c>
      <c r="BG146" s="248">
        <f>IF(N146="zákl. přenesená",J146,0)</f>
        <v>0</v>
      </c>
      <c r="BH146" s="248">
        <f>IF(N146="sníž. přenesená",J146,0)</f>
        <v>0</v>
      </c>
      <c r="BI146" s="248">
        <f>IF(N146="nulová",J146,0)</f>
        <v>0</v>
      </c>
      <c r="BJ146" s="24" t="s">
        <v>16</v>
      </c>
      <c r="BK146" s="248">
        <f>ROUND(I146*H146,2)</f>
        <v>0</v>
      </c>
      <c r="BL146" s="24" t="s">
        <v>381</v>
      </c>
      <c r="BM146" s="24" t="s">
        <v>3856</v>
      </c>
    </row>
    <row r="147" s="1" customFormat="1" ht="25.5" customHeight="1">
      <c r="B147" s="46"/>
      <c r="C147" s="237" t="s">
        <v>547</v>
      </c>
      <c r="D147" s="237" t="s">
        <v>300</v>
      </c>
      <c r="E147" s="238" t="s">
        <v>3857</v>
      </c>
      <c r="F147" s="239" t="s">
        <v>3858</v>
      </c>
      <c r="G147" s="240" t="s">
        <v>1630</v>
      </c>
      <c r="H147" s="241">
        <v>1</v>
      </c>
      <c r="I147" s="242"/>
      <c r="J147" s="243">
        <f>ROUND(I147*H147,2)</f>
        <v>0</v>
      </c>
      <c r="K147" s="239" t="s">
        <v>1656</v>
      </c>
      <c r="L147" s="72"/>
      <c r="M147" s="244" t="s">
        <v>21</v>
      </c>
      <c r="N147" s="245" t="s">
        <v>41</v>
      </c>
      <c r="O147" s="47"/>
      <c r="P147" s="246">
        <f>O147*H147</f>
        <v>0</v>
      </c>
      <c r="Q147" s="246">
        <v>0.01736</v>
      </c>
      <c r="R147" s="246">
        <f>Q147*H147</f>
        <v>0.01736</v>
      </c>
      <c r="S147" s="246">
        <v>0</v>
      </c>
      <c r="T147" s="247">
        <f>S147*H147</f>
        <v>0</v>
      </c>
      <c r="AR147" s="24" t="s">
        <v>381</v>
      </c>
      <c r="AT147" s="24" t="s">
        <v>300</v>
      </c>
      <c r="AU147" s="24" t="s">
        <v>78</v>
      </c>
      <c r="AY147" s="24" t="s">
        <v>298</v>
      </c>
      <c r="BE147" s="248">
        <f>IF(N147="základní",J147,0)</f>
        <v>0</v>
      </c>
      <c r="BF147" s="248">
        <f>IF(N147="snížená",J147,0)</f>
        <v>0</v>
      </c>
      <c r="BG147" s="248">
        <f>IF(N147="zákl. přenesená",J147,0)</f>
        <v>0</v>
      </c>
      <c r="BH147" s="248">
        <f>IF(N147="sníž. přenesená",J147,0)</f>
        <v>0</v>
      </c>
      <c r="BI147" s="248">
        <f>IF(N147="nulová",J147,0)</f>
        <v>0</v>
      </c>
      <c r="BJ147" s="24" t="s">
        <v>16</v>
      </c>
      <c r="BK147" s="248">
        <f>ROUND(I147*H147,2)</f>
        <v>0</v>
      </c>
      <c r="BL147" s="24" t="s">
        <v>381</v>
      </c>
      <c r="BM147" s="24" t="s">
        <v>3859</v>
      </c>
    </row>
    <row r="148" s="1" customFormat="1" ht="25.5" customHeight="1">
      <c r="B148" s="46"/>
      <c r="C148" s="237" t="s">
        <v>551</v>
      </c>
      <c r="D148" s="237" t="s">
        <v>300</v>
      </c>
      <c r="E148" s="238" t="s">
        <v>3860</v>
      </c>
      <c r="F148" s="239" t="s">
        <v>3861</v>
      </c>
      <c r="G148" s="240" t="s">
        <v>1630</v>
      </c>
      <c r="H148" s="241">
        <v>1</v>
      </c>
      <c r="I148" s="242"/>
      <c r="J148" s="243">
        <f>ROUND(I148*H148,2)</f>
        <v>0</v>
      </c>
      <c r="K148" s="239" t="s">
        <v>1656</v>
      </c>
      <c r="L148" s="72"/>
      <c r="M148" s="244" t="s">
        <v>21</v>
      </c>
      <c r="N148" s="245" t="s">
        <v>41</v>
      </c>
      <c r="O148" s="47"/>
      <c r="P148" s="246">
        <f>O148*H148</f>
        <v>0</v>
      </c>
      <c r="Q148" s="246">
        <v>0.0049300000000000004</v>
      </c>
      <c r="R148" s="246">
        <f>Q148*H148</f>
        <v>0.0049300000000000004</v>
      </c>
      <c r="S148" s="246">
        <v>0</v>
      </c>
      <c r="T148" s="247">
        <f>S148*H148</f>
        <v>0</v>
      </c>
      <c r="AR148" s="24" t="s">
        <v>381</v>
      </c>
      <c r="AT148" s="24" t="s">
        <v>300</v>
      </c>
      <c r="AU148" s="24" t="s">
        <v>78</v>
      </c>
      <c r="AY148" s="24" t="s">
        <v>298</v>
      </c>
      <c r="BE148" s="248">
        <f>IF(N148="základní",J148,0)</f>
        <v>0</v>
      </c>
      <c r="BF148" s="248">
        <f>IF(N148="snížená",J148,0)</f>
        <v>0</v>
      </c>
      <c r="BG148" s="248">
        <f>IF(N148="zákl. přenesená",J148,0)</f>
        <v>0</v>
      </c>
      <c r="BH148" s="248">
        <f>IF(N148="sníž. přenesená",J148,0)</f>
        <v>0</v>
      </c>
      <c r="BI148" s="248">
        <f>IF(N148="nulová",J148,0)</f>
        <v>0</v>
      </c>
      <c r="BJ148" s="24" t="s">
        <v>16</v>
      </c>
      <c r="BK148" s="248">
        <f>ROUND(I148*H148,2)</f>
        <v>0</v>
      </c>
      <c r="BL148" s="24" t="s">
        <v>381</v>
      </c>
      <c r="BM148" s="24" t="s">
        <v>3862</v>
      </c>
    </row>
    <row r="149" s="1" customFormat="1" ht="25.5" customHeight="1">
      <c r="B149" s="46"/>
      <c r="C149" s="237" t="s">
        <v>555</v>
      </c>
      <c r="D149" s="237" t="s">
        <v>300</v>
      </c>
      <c r="E149" s="238" t="s">
        <v>3863</v>
      </c>
      <c r="F149" s="239" t="s">
        <v>3864</v>
      </c>
      <c r="G149" s="240" t="s">
        <v>1630</v>
      </c>
      <c r="H149" s="241">
        <v>1</v>
      </c>
      <c r="I149" s="242"/>
      <c r="J149" s="243">
        <f>ROUND(I149*H149,2)</f>
        <v>0</v>
      </c>
      <c r="K149" s="239" t="s">
        <v>1656</v>
      </c>
      <c r="L149" s="72"/>
      <c r="M149" s="244" t="s">
        <v>21</v>
      </c>
      <c r="N149" s="245" t="s">
        <v>41</v>
      </c>
      <c r="O149" s="47"/>
      <c r="P149" s="246">
        <f>O149*H149</f>
        <v>0</v>
      </c>
      <c r="Q149" s="246">
        <v>0.0147</v>
      </c>
      <c r="R149" s="246">
        <f>Q149*H149</f>
        <v>0.0147</v>
      </c>
      <c r="S149" s="246">
        <v>0</v>
      </c>
      <c r="T149" s="247">
        <f>S149*H149</f>
        <v>0</v>
      </c>
      <c r="AR149" s="24" t="s">
        <v>381</v>
      </c>
      <c r="AT149" s="24" t="s">
        <v>300</v>
      </c>
      <c r="AU149" s="24" t="s">
        <v>78</v>
      </c>
      <c r="AY149" s="24" t="s">
        <v>298</v>
      </c>
      <c r="BE149" s="248">
        <f>IF(N149="základní",J149,0)</f>
        <v>0</v>
      </c>
      <c r="BF149" s="248">
        <f>IF(N149="snížená",J149,0)</f>
        <v>0</v>
      </c>
      <c r="BG149" s="248">
        <f>IF(N149="zákl. přenesená",J149,0)</f>
        <v>0</v>
      </c>
      <c r="BH149" s="248">
        <f>IF(N149="sníž. přenesená",J149,0)</f>
        <v>0</v>
      </c>
      <c r="BI149" s="248">
        <f>IF(N149="nulová",J149,0)</f>
        <v>0</v>
      </c>
      <c r="BJ149" s="24" t="s">
        <v>16</v>
      </c>
      <c r="BK149" s="248">
        <f>ROUND(I149*H149,2)</f>
        <v>0</v>
      </c>
      <c r="BL149" s="24" t="s">
        <v>381</v>
      </c>
      <c r="BM149" s="24" t="s">
        <v>3865</v>
      </c>
    </row>
    <row r="150" s="1" customFormat="1" ht="25.5" customHeight="1">
      <c r="B150" s="46"/>
      <c r="C150" s="237" t="s">
        <v>559</v>
      </c>
      <c r="D150" s="237" t="s">
        <v>300</v>
      </c>
      <c r="E150" s="238" t="s">
        <v>3866</v>
      </c>
      <c r="F150" s="239" t="s">
        <v>3867</v>
      </c>
      <c r="G150" s="240" t="s">
        <v>1630</v>
      </c>
      <c r="H150" s="241">
        <v>1</v>
      </c>
      <c r="I150" s="242"/>
      <c r="J150" s="243">
        <f>ROUND(I150*H150,2)</f>
        <v>0</v>
      </c>
      <c r="K150" s="239" t="s">
        <v>1656</v>
      </c>
      <c r="L150" s="72"/>
      <c r="M150" s="244" t="s">
        <v>21</v>
      </c>
      <c r="N150" s="245" t="s">
        <v>41</v>
      </c>
      <c r="O150" s="47"/>
      <c r="P150" s="246">
        <f>O150*H150</f>
        <v>0</v>
      </c>
      <c r="Q150" s="246">
        <v>0.010659999999999999</v>
      </c>
      <c r="R150" s="246">
        <f>Q150*H150</f>
        <v>0.010659999999999999</v>
      </c>
      <c r="S150" s="246">
        <v>0</v>
      </c>
      <c r="T150" s="247">
        <f>S150*H150</f>
        <v>0</v>
      </c>
      <c r="AR150" s="24" t="s">
        <v>381</v>
      </c>
      <c r="AT150" s="24" t="s">
        <v>300</v>
      </c>
      <c r="AU150" s="24" t="s">
        <v>78</v>
      </c>
      <c r="AY150" s="24" t="s">
        <v>298</v>
      </c>
      <c r="BE150" s="248">
        <f>IF(N150="základní",J150,0)</f>
        <v>0</v>
      </c>
      <c r="BF150" s="248">
        <f>IF(N150="snížená",J150,0)</f>
        <v>0</v>
      </c>
      <c r="BG150" s="248">
        <f>IF(N150="zákl. přenesená",J150,0)</f>
        <v>0</v>
      </c>
      <c r="BH150" s="248">
        <f>IF(N150="sníž. přenesená",J150,0)</f>
        <v>0</v>
      </c>
      <c r="BI150" s="248">
        <f>IF(N150="nulová",J150,0)</f>
        <v>0</v>
      </c>
      <c r="BJ150" s="24" t="s">
        <v>16</v>
      </c>
      <c r="BK150" s="248">
        <f>ROUND(I150*H150,2)</f>
        <v>0</v>
      </c>
      <c r="BL150" s="24" t="s">
        <v>381</v>
      </c>
      <c r="BM150" s="24" t="s">
        <v>3868</v>
      </c>
    </row>
    <row r="151" s="1" customFormat="1" ht="25.5" customHeight="1">
      <c r="B151" s="46"/>
      <c r="C151" s="237" t="s">
        <v>563</v>
      </c>
      <c r="D151" s="237" t="s">
        <v>300</v>
      </c>
      <c r="E151" s="238" t="s">
        <v>3869</v>
      </c>
      <c r="F151" s="239" t="s">
        <v>3870</v>
      </c>
      <c r="G151" s="240" t="s">
        <v>1630</v>
      </c>
      <c r="H151" s="241">
        <v>1</v>
      </c>
      <c r="I151" s="242"/>
      <c r="J151" s="243">
        <f>ROUND(I151*H151,2)</f>
        <v>0</v>
      </c>
      <c r="K151" s="239" t="s">
        <v>1656</v>
      </c>
      <c r="L151" s="72"/>
      <c r="M151" s="244" t="s">
        <v>21</v>
      </c>
      <c r="N151" s="245" t="s">
        <v>41</v>
      </c>
      <c r="O151" s="47"/>
      <c r="P151" s="246">
        <f>O151*H151</f>
        <v>0</v>
      </c>
      <c r="Q151" s="246">
        <v>0.010659999999999999</v>
      </c>
      <c r="R151" s="246">
        <f>Q151*H151</f>
        <v>0.010659999999999999</v>
      </c>
      <c r="S151" s="246">
        <v>0</v>
      </c>
      <c r="T151" s="247">
        <f>S151*H151</f>
        <v>0</v>
      </c>
      <c r="AR151" s="24" t="s">
        <v>381</v>
      </c>
      <c r="AT151" s="24" t="s">
        <v>300</v>
      </c>
      <c r="AU151" s="24" t="s">
        <v>78</v>
      </c>
      <c r="AY151" s="24" t="s">
        <v>298</v>
      </c>
      <c r="BE151" s="248">
        <f>IF(N151="základní",J151,0)</f>
        <v>0</v>
      </c>
      <c r="BF151" s="248">
        <f>IF(N151="snížená",J151,0)</f>
        <v>0</v>
      </c>
      <c r="BG151" s="248">
        <f>IF(N151="zákl. přenesená",J151,0)</f>
        <v>0</v>
      </c>
      <c r="BH151" s="248">
        <f>IF(N151="sníž. přenesená",J151,0)</f>
        <v>0</v>
      </c>
      <c r="BI151" s="248">
        <f>IF(N151="nulová",J151,0)</f>
        <v>0</v>
      </c>
      <c r="BJ151" s="24" t="s">
        <v>16</v>
      </c>
      <c r="BK151" s="248">
        <f>ROUND(I151*H151,2)</f>
        <v>0</v>
      </c>
      <c r="BL151" s="24" t="s">
        <v>381</v>
      </c>
      <c r="BM151" s="24" t="s">
        <v>3871</v>
      </c>
    </row>
    <row r="152" s="1" customFormat="1" ht="25.5" customHeight="1">
      <c r="B152" s="46"/>
      <c r="C152" s="237" t="s">
        <v>567</v>
      </c>
      <c r="D152" s="237" t="s">
        <v>300</v>
      </c>
      <c r="E152" s="238" t="s">
        <v>3872</v>
      </c>
      <c r="F152" s="239" t="s">
        <v>3873</v>
      </c>
      <c r="G152" s="240" t="s">
        <v>341</v>
      </c>
      <c r="H152" s="241">
        <v>1</v>
      </c>
      <c r="I152" s="242"/>
      <c r="J152" s="243">
        <f>ROUND(I152*H152,2)</f>
        <v>0</v>
      </c>
      <c r="K152" s="239" t="s">
        <v>21</v>
      </c>
      <c r="L152" s="72"/>
      <c r="M152" s="244" t="s">
        <v>21</v>
      </c>
      <c r="N152" s="245" t="s">
        <v>41</v>
      </c>
      <c r="O152" s="47"/>
      <c r="P152" s="246">
        <f>O152*H152</f>
        <v>0</v>
      </c>
      <c r="Q152" s="246">
        <v>0.00142</v>
      </c>
      <c r="R152" s="246">
        <f>Q152*H152</f>
        <v>0.00142</v>
      </c>
      <c r="S152" s="246">
        <v>0</v>
      </c>
      <c r="T152" s="247">
        <f>S152*H152</f>
        <v>0</v>
      </c>
      <c r="AR152" s="24" t="s">
        <v>381</v>
      </c>
      <c r="AT152" s="24" t="s">
        <v>300</v>
      </c>
      <c r="AU152" s="24" t="s">
        <v>78</v>
      </c>
      <c r="AY152" s="24" t="s">
        <v>298</v>
      </c>
      <c r="BE152" s="248">
        <f>IF(N152="základní",J152,0)</f>
        <v>0</v>
      </c>
      <c r="BF152" s="248">
        <f>IF(N152="snížená",J152,0)</f>
        <v>0</v>
      </c>
      <c r="BG152" s="248">
        <f>IF(N152="zákl. přenesená",J152,0)</f>
        <v>0</v>
      </c>
      <c r="BH152" s="248">
        <f>IF(N152="sníž. přenesená",J152,0)</f>
        <v>0</v>
      </c>
      <c r="BI152" s="248">
        <f>IF(N152="nulová",J152,0)</f>
        <v>0</v>
      </c>
      <c r="BJ152" s="24" t="s">
        <v>16</v>
      </c>
      <c r="BK152" s="248">
        <f>ROUND(I152*H152,2)</f>
        <v>0</v>
      </c>
      <c r="BL152" s="24" t="s">
        <v>381</v>
      </c>
      <c r="BM152" s="24" t="s">
        <v>3874</v>
      </c>
    </row>
    <row r="153" s="1" customFormat="1" ht="16.5" customHeight="1">
      <c r="B153" s="46"/>
      <c r="C153" s="237" t="s">
        <v>571</v>
      </c>
      <c r="D153" s="237" t="s">
        <v>300</v>
      </c>
      <c r="E153" s="238" t="s">
        <v>3875</v>
      </c>
      <c r="F153" s="239" t="s">
        <v>3876</v>
      </c>
      <c r="G153" s="240" t="s">
        <v>1630</v>
      </c>
      <c r="H153" s="241">
        <v>14</v>
      </c>
      <c r="I153" s="242"/>
      <c r="J153" s="243">
        <f>ROUND(I153*H153,2)</f>
        <v>0</v>
      </c>
      <c r="K153" s="239" t="s">
        <v>1656</v>
      </c>
      <c r="L153" s="72"/>
      <c r="M153" s="244" t="s">
        <v>21</v>
      </c>
      <c r="N153" s="245" t="s">
        <v>41</v>
      </c>
      <c r="O153" s="47"/>
      <c r="P153" s="246">
        <f>O153*H153</f>
        <v>0</v>
      </c>
      <c r="Q153" s="246">
        <v>0.00029999999999999997</v>
      </c>
      <c r="R153" s="246">
        <f>Q153*H153</f>
        <v>0.0041999999999999997</v>
      </c>
      <c r="S153" s="246">
        <v>0</v>
      </c>
      <c r="T153" s="247">
        <f>S153*H153</f>
        <v>0</v>
      </c>
      <c r="AR153" s="24" t="s">
        <v>381</v>
      </c>
      <c r="AT153" s="24" t="s">
        <v>300</v>
      </c>
      <c r="AU153" s="24" t="s">
        <v>78</v>
      </c>
      <c r="AY153" s="24" t="s">
        <v>298</v>
      </c>
      <c r="BE153" s="248">
        <f>IF(N153="základní",J153,0)</f>
        <v>0</v>
      </c>
      <c r="BF153" s="248">
        <f>IF(N153="snížená",J153,0)</f>
        <v>0</v>
      </c>
      <c r="BG153" s="248">
        <f>IF(N153="zákl. přenesená",J153,0)</f>
        <v>0</v>
      </c>
      <c r="BH153" s="248">
        <f>IF(N153="sníž. přenesená",J153,0)</f>
        <v>0</v>
      </c>
      <c r="BI153" s="248">
        <f>IF(N153="nulová",J153,0)</f>
        <v>0</v>
      </c>
      <c r="BJ153" s="24" t="s">
        <v>16</v>
      </c>
      <c r="BK153" s="248">
        <f>ROUND(I153*H153,2)</f>
        <v>0</v>
      </c>
      <c r="BL153" s="24" t="s">
        <v>381</v>
      </c>
      <c r="BM153" s="24" t="s">
        <v>3877</v>
      </c>
    </row>
    <row r="154" s="1" customFormat="1" ht="25.5" customHeight="1">
      <c r="B154" s="46"/>
      <c r="C154" s="237" t="s">
        <v>575</v>
      </c>
      <c r="D154" s="237" t="s">
        <v>300</v>
      </c>
      <c r="E154" s="238" t="s">
        <v>3878</v>
      </c>
      <c r="F154" s="239" t="s">
        <v>3879</v>
      </c>
      <c r="G154" s="240" t="s">
        <v>1630</v>
      </c>
      <c r="H154" s="241">
        <v>1</v>
      </c>
      <c r="I154" s="242"/>
      <c r="J154" s="243">
        <f>ROUND(I154*H154,2)</f>
        <v>0</v>
      </c>
      <c r="K154" s="239" t="s">
        <v>1656</v>
      </c>
      <c r="L154" s="72"/>
      <c r="M154" s="244" t="s">
        <v>21</v>
      </c>
      <c r="N154" s="245" t="s">
        <v>41</v>
      </c>
      <c r="O154" s="47"/>
      <c r="P154" s="246">
        <f>O154*H154</f>
        <v>0</v>
      </c>
      <c r="Q154" s="246">
        <v>0.0018</v>
      </c>
      <c r="R154" s="246">
        <f>Q154*H154</f>
        <v>0.0018</v>
      </c>
      <c r="S154" s="246">
        <v>0</v>
      </c>
      <c r="T154" s="247">
        <f>S154*H154</f>
        <v>0</v>
      </c>
      <c r="AR154" s="24" t="s">
        <v>381</v>
      </c>
      <c r="AT154" s="24" t="s">
        <v>300</v>
      </c>
      <c r="AU154" s="24" t="s">
        <v>78</v>
      </c>
      <c r="AY154" s="24" t="s">
        <v>298</v>
      </c>
      <c r="BE154" s="248">
        <f>IF(N154="základní",J154,0)</f>
        <v>0</v>
      </c>
      <c r="BF154" s="248">
        <f>IF(N154="snížená",J154,0)</f>
        <v>0</v>
      </c>
      <c r="BG154" s="248">
        <f>IF(N154="zákl. přenesená",J154,0)</f>
        <v>0</v>
      </c>
      <c r="BH154" s="248">
        <f>IF(N154="sníž. přenesená",J154,0)</f>
        <v>0</v>
      </c>
      <c r="BI154" s="248">
        <f>IF(N154="nulová",J154,0)</f>
        <v>0</v>
      </c>
      <c r="BJ154" s="24" t="s">
        <v>16</v>
      </c>
      <c r="BK154" s="248">
        <f>ROUND(I154*H154,2)</f>
        <v>0</v>
      </c>
      <c r="BL154" s="24" t="s">
        <v>381</v>
      </c>
      <c r="BM154" s="24" t="s">
        <v>3880</v>
      </c>
    </row>
    <row r="155" s="1" customFormat="1" ht="16.5" customHeight="1">
      <c r="B155" s="46"/>
      <c r="C155" s="237" t="s">
        <v>579</v>
      </c>
      <c r="D155" s="237" t="s">
        <v>300</v>
      </c>
      <c r="E155" s="238" t="s">
        <v>3881</v>
      </c>
      <c r="F155" s="239" t="s">
        <v>3882</v>
      </c>
      <c r="G155" s="240" t="s">
        <v>1630</v>
      </c>
      <c r="H155" s="241">
        <v>3</v>
      </c>
      <c r="I155" s="242"/>
      <c r="J155" s="243">
        <f>ROUND(I155*H155,2)</f>
        <v>0</v>
      </c>
      <c r="K155" s="239" t="s">
        <v>1656</v>
      </c>
      <c r="L155" s="72"/>
      <c r="M155" s="244" t="s">
        <v>21</v>
      </c>
      <c r="N155" s="245" t="s">
        <v>41</v>
      </c>
      <c r="O155" s="47"/>
      <c r="P155" s="246">
        <f>O155*H155</f>
        <v>0</v>
      </c>
      <c r="Q155" s="246">
        <v>0.0018</v>
      </c>
      <c r="R155" s="246">
        <f>Q155*H155</f>
        <v>0.0054000000000000003</v>
      </c>
      <c r="S155" s="246">
        <v>0</v>
      </c>
      <c r="T155" s="247">
        <f>S155*H155</f>
        <v>0</v>
      </c>
      <c r="AR155" s="24" t="s">
        <v>381</v>
      </c>
      <c r="AT155" s="24" t="s">
        <v>300</v>
      </c>
      <c r="AU155" s="24" t="s">
        <v>78</v>
      </c>
      <c r="AY155" s="24" t="s">
        <v>298</v>
      </c>
      <c r="BE155" s="248">
        <f>IF(N155="základní",J155,0)</f>
        <v>0</v>
      </c>
      <c r="BF155" s="248">
        <f>IF(N155="snížená",J155,0)</f>
        <v>0</v>
      </c>
      <c r="BG155" s="248">
        <f>IF(N155="zákl. přenesená",J155,0)</f>
        <v>0</v>
      </c>
      <c r="BH155" s="248">
        <f>IF(N155="sníž. přenesená",J155,0)</f>
        <v>0</v>
      </c>
      <c r="BI155" s="248">
        <f>IF(N155="nulová",J155,0)</f>
        <v>0</v>
      </c>
      <c r="BJ155" s="24" t="s">
        <v>16</v>
      </c>
      <c r="BK155" s="248">
        <f>ROUND(I155*H155,2)</f>
        <v>0</v>
      </c>
      <c r="BL155" s="24" t="s">
        <v>381</v>
      </c>
      <c r="BM155" s="24" t="s">
        <v>3883</v>
      </c>
    </row>
    <row r="156" s="1" customFormat="1" ht="16.5" customHeight="1">
      <c r="B156" s="46"/>
      <c r="C156" s="237" t="s">
        <v>583</v>
      </c>
      <c r="D156" s="237" t="s">
        <v>300</v>
      </c>
      <c r="E156" s="238" t="s">
        <v>3884</v>
      </c>
      <c r="F156" s="239" t="s">
        <v>3885</v>
      </c>
      <c r="G156" s="240" t="s">
        <v>1630</v>
      </c>
      <c r="H156" s="241">
        <v>1</v>
      </c>
      <c r="I156" s="242"/>
      <c r="J156" s="243">
        <f>ROUND(I156*H156,2)</f>
        <v>0</v>
      </c>
      <c r="K156" s="239" t="s">
        <v>1656</v>
      </c>
      <c r="L156" s="72"/>
      <c r="M156" s="244" t="s">
        <v>21</v>
      </c>
      <c r="N156" s="245" t="s">
        <v>41</v>
      </c>
      <c r="O156" s="47"/>
      <c r="P156" s="246">
        <f>O156*H156</f>
        <v>0</v>
      </c>
      <c r="Q156" s="246">
        <v>0.0018400000000000001</v>
      </c>
      <c r="R156" s="246">
        <f>Q156*H156</f>
        <v>0.0018400000000000001</v>
      </c>
      <c r="S156" s="246">
        <v>0</v>
      </c>
      <c r="T156" s="247">
        <f>S156*H156</f>
        <v>0</v>
      </c>
      <c r="AR156" s="24" t="s">
        <v>381</v>
      </c>
      <c r="AT156" s="24" t="s">
        <v>300</v>
      </c>
      <c r="AU156" s="24" t="s">
        <v>78</v>
      </c>
      <c r="AY156" s="24" t="s">
        <v>298</v>
      </c>
      <c r="BE156" s="248">
        <f>IF(N156="základní",J156,0)</f>
        <v>0</v>
      </c>
      <c r="BF156" s="248">
        <f>IF(N156="snížená",J156,0)</f>
        <v>0</v>
      </c>
      <c r="BG156" s="248">
        <f>IF(N156="zákl. přenesená",J156,0)</f>
        <v>0</v>
      </c>
      <c r="BH156" s="248">
        <f>IF(N156="sníž. přenesená",J156,0)</f>
        <v>0</v>
      </c>
      <c r="BI156" s="248">
        <f>IF(N156="nulová",J156,0)</f>
        <v>0</v>
      </c>
      <c r="BJ156" s="24" t="s">
        <v>16</v>
      </c>
      <c r="BK156" s="248">
        <f>ROUND(I156*H156,2)</f>
        <v>0</v>
      </c>
      <c r="BL156" s="24" t="s">
        <v>381</v>
      </c>
      <c r="BM156" s="24" t="s">
        <v>3886</v>
      </c>
    </row>
    <row r="157" s="1" customFormat="1" ht="16.5" customHeight="1">
      <c r="B157" s="46"/>
      <c r="C157" s="237" t="s">
        <v>587</v>
      </c>
      <c r="D157" s="237" t="s">
        <v>300</v>
      </c>
      <c r="E157" s="238" t="s">
        <v>3887</v>
      </c>
      <c r="F157" s="239" t="s">
        <v>3888</v>
      </c>
      <c r="G157" s="240" t="s">
        <v>341</v>
      </c>
      <c r="H157" s="241">
        <v>3</v>
      </c>
      <c r="I157" s="242"/>
      <c r="J157" s="243">
        <f>ROUND(I157*H157,2)</f>
        <v>0</v>
      </c>
      <c r="K157" s="239" t="s">
        <v>1656</v>
      </c>
      <c r="L157" s="72"/>
      <c r="M157" s="244" t="s">
        <v>21</v>
      </c>
      <c r="N157" s="245" t="s">
        <v>41</v>
      </c>
      <c r="O157" s="47"/>
      <c r="P157" s="246">
        <f>O157*H157</f>
        <v>0</v>
      </c>
      <c r="Q157" s="246">
        <v>0.00023000000000000001</v>
      </c>
      <c r="R157" s="246">
        <f>Q157*H157</f>
        <v>0.00069000000000000008</v>
      </c>
      <c r="S157" s="246">
        <v>0</v>
      </c>
      <c r="T157" s="247">
        <f>S157*H157</f>
        <v>0</v>
      </c>
      <c r="AR157" s="24" t="s">
        <v>381</v>
      </c>
      <c r="AT157" s="24" t="s">
        <v>300</v>
      </c>
      <c r="AU157" s="24" t="s">
        <v>78</v>
      </c>
      <c r="AY157" s="24" t="s">
        <v>298</v>
      </c>
      <c r="BE157" s="248">
        <f>IF(N157="základní",J157,0)</f>
        <v>0</v>
      </c>
      <c r="BF157" s="248">
        <f>IF(N157="snížená",J157,0)</f>
        <v>0</v>
      </c>
      <c r="BG157" s="248">
        <f>IF(N157="zákl. přenesená",J157,0)</f>
        <v>0</v>
      </c>
      <c r="BH157" s="248">
        <f>IF(N157="sníž. přenesená",J157,0)</f>
        <v>0</v>
      </c>
      <c r="BI157" s="248">
        <f>IF(N157="nulová",J157,0)</f>
        <v>0</v>
      </c>
      <c r="BJ157" s="24" t="s">
        <v>16</v>
      </c>
      <c r="BK157" s="248">
        <f>ROUND(I157*H157,2)</f>
        <v>0</v>
      </c>
      <c r="BL157" s="24" t="s">
        <v>381</v>
      </c>
      <c r="BM157" s="24" t="s">
        <v>3889</v>
      </c>
    </row>
    <row r="158" s="1" customFormat="1" ht="16.5" customHeight="1">
      <c r="B158" s="46"/>
      <c r="C158" s="237" t="s">
        <v>591</v>
      </c>
      <c r="D158" s="237" t="s">
        <v>300</v>
      </c>
      <c r="E158" s="238" t="s">
        <v>3890</v>
      </c>
      <c r="F158" s="239" t="s">
        <v>3891</v>
      </c>
      <c r="G158" s="240" t="s">
        <v>341</v>
      </c>
      <c r="H158" s="241">
        <v>1</v>
      </c>
      <c r="I158" s="242"/>
      <c r="J158" s="243">
        <f>ROUND(I158*H158,2)</f>
        <v>0</v>
      </c>
      <c r="K158" s="239" t="s">
        <v>1656</v>
      </c>
      <c r="L158" s="72"/>
      <c r="M158" s="244" t="s">
        <v>21</v>
      </c>
      <c r="N158" s="245" t="s">
        <v>41</v>
      </c>
      <c r="O158" s="47"/>
      <c r="P158" s="246">
        <f>O158*H158</f>
        <v>0</v>
      </c>
      <c r="Q158" s="246">
        <v>0.00027999999999999998</v>
      </c>
      <c r="R158" s="246">
        <f>Q158*H158</f>
        <v>0.00027999999999999998</v>
      </c>
      <c r="S158" s="246">
        <v>0</v>
      </c>
      <c r="T158" s="247">
        <f>S158*H158</f>
        <v>0</v>
      </c>
      <c r="AR158" s="24" t="s">
        <v>381</v>
      </c>
      <c r="AT158" s="24" t="s">
        <v>300</v>
      </c>
      <c r="AU158" s="24" t="s">
        <v>78</v>
      </c>
      <c r="AY158" s="24" t="s">
        <v>298</v>
      </c>
      <c r="BE158" s="248">
        <f>IF(N158="základní",J158,0)</f>
        <v>0</v>
      </c>
      <c r="BF158" s="248">
        <f>IF(N158="snížená",J158,0)</f>
        <v>0</v>
      </c>
      <c r="BG158" s="248">
        <f>IF(N158="zákl. přenesená",J158,0)</f>
        <v>0</v>
      </c>
      <c r="BH158" s="248">
        <f>IF(N158="sníž. přenesená",J158,0)</f>
        <v>0</v>
      </c>
      <c r="BI158" s="248">
        <f>IF(N158="nulová",J158,0)</f>
        <v>0</v>
      </c>
      <c r="BJ158" s="24" t="s">
        <v>16</v>
      </c>
      <c r="BK158" s="248">
        <f>ROUND(I158*H158,2)</f>
        <v>0</v>
      </c>
      <c r="BL158" s="24" t="s">
        <v>381</v>
      </c>
      <c r="BM158" s="24" t="s">
        <v>3892</v>
      </c>
    </row>
    <row r="159" s="1" customFormat="1" ht="38.25" customHeight="1">
      <c r="B159" s="46"/>
      <c r="C159" s="237" t="s">
        <v>595</v>
      </c>
      <c r="D159" s="237" t="s">
        <v>300</v>
      </c>
      <c r="E159" s="238" t="s">
        <v>3893</v>
      </c>
      <c r="F159" s="239" t="s">
        <v>3894</v>
      </c>
      <c r="G159" s="240" t="s">
        <v>3327</v>
      </c>
      <c r="H159" s="318"/>
      <c r="I159" s="242"/>
      <c r="J159" s="243">
        <f>ROUND(I159*H159,2)</f>
        <v>0</v>
      </c>
      <c r="K159" s="239" t="s">
        <v>1656</v>
      </c>
      <c r="L159" s="72"/>
      <c r="M159" s="244" t="s">
        <v>21</v>
      </c>
      <c r="N159" s="245" t="s">
        <v>41</v>
      </c>
      <c r="O159" s="47"/>
      <c r="P159" s="246">
        <f>O159*H159</f>
        <v>0</v>
      </c>
      <c r="Q159" s="246">
        <v>0</v>
      </c>
      <c r="R159" s="246">
        <f>Q159*H159</f>
        <v>0</v>
      </c>
      <c r="S159" s="246">
        <v>0</v>
      </c>
      <c r="T159" s="247">
        <f>S159*H159</f>
        <v>0</v>
      </c>
      <c r="AR159" s="24" t="s">
        <v>381</v>
      </c>
      <c r="AT159" s="24" t="s">
        <v>300</v>
      </c>
      <c r="AU159" s="24" t="s">
        <v>78</v>
      </c>
      <c r="AY159" s="24" t="s">
        <v>298</v>
      </c>
      <c r="BE159" s="248">
        <f>IF(N159="základní",J159,0)</f>
        <v>0</v>
      </c>
      <c r="BF159" s="248">
        <f>IF(N159="snížená",J159,0)</f>
        <v>0</v>
      </c>
      <c r="BG159" s="248">
        <f>IF(N159="zákl. přenesená",J159,0)</f>
        <v>0</v>
      </c>
      <c r="BH159" s="248">
        <f>IF(N159="sníž. přenesená",J159,0)</f>
        <v>0</v>
      </c>
      <c r="BI159" s="248">
        <f>IF(N159="nulová",J159,0)</f>
        <v>0</v>
      </c>
      <c r="BJ159" s="24" t="s">
        <v>16</v>
      </c>
      <c r="BK159" s="248">
        <f>ROUND(I159*H159,2)</f>
        <v>0</v>
      </c>
      <c r="BL159" s="24" t="s">
        <v>381</v>
      </c>
      <c r="BM159" s="24" t="s">
        <v>3895</v>
      </c>
    </row>
    <row r="160" s="11" customFormat="1" ht="29.88" customHeight="1">
      <c r="B160" s="221"/>
      <c r="C160" s="222"/>
      <c r="D160" s="223" t="s">
        <v>69</v>
      </c>
      <c r="E160" s="235" t="s">
        <v>3896</v>
      </c>
      <c r="F160" s="235" t="s">
        <v>3897</v>
      </c>
      <c r="G160" s="222"/>
      <c r="H160" s="222"/>
      <c r="I160" s="225"/>
      <c r="J160" s="236">
        <f>BK160</f>
        <v>0</v>
      </c>
      <c r="K160" s="222"/>
      <c r="L160" s="227"/>
      <c r="M160" s="228"/>
      <c r="N160" s="229"/>
      <c r="O160" s="229"/>
      <c r="P160" s="230">
        <f>P161</f>
        <v>0</v>
      </c>
      <c r="Q160" s="229"/>
      <c r="R160" s="230">
        <f>R161</f>
        <v>0.0184</v>
      </c>
      <c r="S160" s="229"/>
      <c r="T160" s="231">
        <f>T161</f>
        <v>0</v>
      </c>
      <c r="AR160" s="232" t="s">
        <v>78</v>
      </c>
      <c r="AT160" s="233" t="s">
        <v>69</v>
      </c>
      <c r="AU160" s="233" t="s">
        <v>16</v>
      </c>
      <c r="AY160" s="232" t="s">
        <v>298</v>
      </c>
      <c r="BK160" s="234">
        <f>BK161</f>
        <v>0</v>
      </c>
    </row>
    <row r="161" s="1" customFormat="1" ht="25.5" customHeight="1">
      <c r="B161" s="46"/>
      <c r="C161" s="237" t="s">
        <v>1066</v>
      </c>
      <c r="D161" s="237" t="s">
        <v>300</v>
      </c>
      <c r="E161" s="238" t="s">
        <v>3898</v>
      </c>
      <c r="F161" s="239" t="s">
        <v>3899</v>
      </c>
      <c r="G161" s="240" t="s">
        <v>1630</v>
      </c>
      <c r="H161" s="241">
        <v>2</v>
      </c>
      <c r="I161" s="242"/>
      <c r="J161" s="243">
        <f>ROUND(I161*H161,2)</f>
        <v>0</v>
      </c>
      <c r="K161" s="239" t="s">
        <v>1656</v>
      </c>
      <c r="L161" s="72"/>
      <c r="M161" s="244" t="s">
        <v>21</v>
      </c>
      <c r="N161" s="245" t="s">
        <v>41</v>
      </c>
      <c r="O161" s="47"/>
      <c r="P161" s="246">
        <f>O161*H161</f>
        <v>0</v>
      </c>
      <c r="Q161" s="246">
        <v>0.0091999999999999998</v>
      </c>
      <c r="R161" s="246">
        <f>Q161*H161</f>
        <v>0.0184</v>
      </c>
      <c r="S161" s="246">
        <v>0</v>
      </c>
      <c r="T161" s="247">
        <f>S161*H161</f>
        <v>0</v>
      </c>
      <c r="AR161" s="24" t="s">
        <v>381</v>
      </c>
      <c r="AT161" s="24" t="s">
        <v>300</v>
      </c>
      <c r="AU161" s="24" t="s">
        <v>78</v>
      </c>
      <c r="AY161" s="24" t="s">
        <v>298</v>
      </c>
      <c r="BE161" s="248">
        <f>IF(N161="základní",J161,0)</f>
        <v>0</v>
      </c>
      <c r="BF161" s="248">
        <f>IF(N161="snížená",J161,0)</f>
        <v>0</v>
      </c>
      <c r="BG161" s="248">
        <f>IF(N161="zákl. přenesená",J161,0)</f>
        <v>0</v>
      </c>
      <c r="BH161" s="248">
        <f>IF(N161="sníž. přenesená",J161,0)</f>
        <v>0</v>
      </c>
      <c r="BI161" s="248">
        <f>IF(N161="nulová",J161,0)</f>
        <v>0</v>
      </c>
      <c r="BJ161" s="24" t="s">
        <v>16</v>
      </c>
      <c r="BK161" s="248">
        <f>ROUND(I161*H161,2)</f>
        <v>0</v>
      </c>
      <c r="BL161" s="24" t="s">
        <v>381</v>
      </c>
      <c r="BM161" s="24" t="s">
        <v>3900</v>
      </c>
    </row>
    <row r="162" s="11" customFormat="1" ht="37.44001" customHeight="1">
      <c r="B162" s="221"/>
      <c r="C162" s="222"/>
      <c r="D162" s="223" t="s">
        <v>69</v>
      </c>
      <c r="E162" s="224" t="s">
        <v>172</v>
      </c>
      <c r="F162" s="224" t="s">
        <v>1772</v>
      </c>
      <c r="G162" s="222"/>
      <c r="H162" s="222"/>
      <c r="I162" s="225"/>
      <c r="J162" s="226">
        <f>BK162</f>
        <v>0</v>
      </c>
      <c r="K162" s="222"/>
      <c r="L162" s="227"/>
      <c r="M162" s="228"/>
      <c r="N162" s="229"/>
      <c r="O162" s="229"/>
      <c r="P162" s="230">
        <f>P163+P165+P167</f>
        <v>0</v>
      </c>
      <c r="Q162" s="229"/>
      <c r="R162" s="230">
        <f>R163+R165+R167</f>
        <v>0</v>
      </c>
      <c r="S162" s="229"/>
      <c r="T162" s="231">
        <f>T163+T165+T167</f>
        <v>0</v>
      </c>
      <c r="AR162" s="232" t="s">
        <v>328</v>
      </c>
      <c r="AT162" s="233" t="s">
        <v>69</v>
      </c>
      <c r="AU162" s="233" t="s">
        <v>70</v>
      </c>
      <c r="AY162" s="232" t="s">
        <v>298</v>
      </c>
      <c r="BK162" s="234">
        <f>BK163+BK165+BK167</f>
        <v>0</v>
      </c>
    </row>
    <row r="163" s="11" customFormat="1" ht="19.92" customHeight="1">
      <c r="B163" s="221"/>
      <c r="C163" s="222"/>
      <c r="D163" s="223" t="s">
        <v>69</v>
      </c>
      <c r="E163" s="235" t="s">
        <v>3629</v>
      </c>
      <c r="F163" s="235" t="s">
        <v>3630</v>
      </c>
      <c r="G163" s="222"/>
      <c r="H163" s="222"/>
      <c r="I163" s="225"/>
      <c r="J163" s="236">
        <f>BK163</f>
        <v>0</v>
      </c>
      <c r="K163" s="222"/>
      <c r="L163" s="227"/>
      <c r="M163" s="228"/>
      <c r="N163" s="229"/>
      <c r="O163" s="229"/>
      <c r="P163" s="230">
        <f>P164</f>
        <v>0</v>
      </c>
      <c r="Q163" s="229"/>
      <c r="R163" s="230">
        <f>R164</f>
        <v>0</v>
      </c>
      <c r="S163" s="229"/>
      <c r="T163" s="231">
        <f>T164</f>
        <v>0</v>
      </c>
      <c r="AR163" s="232" t="s">
        <v>328</v>
      </c>
      <c r="AT163" s="233" t="s">
        <v>69</v>
      </c>
      <c r="AU163" s="233" t="s">
        <v>16</v>
      </c>
      <c r="AY163" s="232" t="s">
        <v>298</v>
      </c>
      <c r="BK163" s="234">
        <f>BK164</f>
        <v>0</v>
      </c>
    </row>
    <row r="164" s="1" customFormat="1" ht="16.5" customHeight="1">
      <c r="B164" s="46"/>
      <c r="C164" s="237" t="s">
        <v>1070</v>
      </c>
      <c r="D164" s="237" t="s">
        <v>300</v>
      </c>
      <c r="E164" s="238" t="s">
        <v>3632</v>
      </c>
      <c r="F164" s="239" t="s">
        <v>3633</v>
      </c>
      <c r="G164" s="240" t="s">
        <v>3327</v>
      </c>
      <c r="H164" s="318"/>
      <c r="I164" s="242"/>
      <c r="J164" s="243">
        <f>ROUND(I164*H164,2)</f>
        <v>0</v>
      </c>
      <c r="K164" s="239" t="s">
        <v>1656</v>
      </c>
      <c r="L164" s="72"/>
      <c r="M164" s="244" t="s">
        <v>21</v>
      </c>
      <c r="N164" s="245" t="s">
        <v>41</v>
      </c>
      <c r="O164" s="47"/>
      <c r="P164" s="246">
        <f>O164*H164</f>
        <v>0</v>
      </c>
      <c r="Q164" s="246">
        <v>0</v>
      </c>
      <c r="R164" s="246">
        <f>Q164*H164</f>
        <v>0</v>
      </c>
      <c r="S164" s="246">
        <v>0</v>
      </c>
      <c r="T164" s="247">
        <f>S164*H164</f>
        <v>0</v>
      </c>
      <c r="AR164" s="24" t="s">
        <v>1778</v>
      </c>
      <c r="AT164" s="24" t="s">
        <v>300</v>
      </c>
      <c r="AU164" s="24" t="s">
        <v>78</v>
      </c>
      <c r="AY164" s="24" t="s">
        <v>298</v>
      </c>
      <c r="BE164" s="248">
        <f>IF(N164="základní",J164,0)</f>
        <v>0</v>
      </c>
      <c r="BF164" s="248">
        <f>IF(N164="snížená",J164,0)</f>
        <v>0</v>
      </c>
      <c r="BG164" s="248">
        <f>IF(N164="zákl. přenesená",J164,0)</f>
        <v>0</v>
      </c>
      <c r="BH164" s="248">
        <f>IF(N164="sníž. přenesená",J164,0)</f>
        <v>0</v>
      </c>
      <c r="BI164" s="248">
        <f>IF(N164="nulová",J164,0)</f>
        <v>0</v>
      </c>
      <c r="BJ164" s="24" t="s">
        <v>16</v>
      </c>
      <c r="BK164" s="248">
        <f>ROUND(I164*H164,2)</f>
        <v>0</v>
      </c>
      <c r="BL164" s="24" t="s">
        <v>1778</v>
      </c>
      <c r="BM164" s="24" t="s">
        <v>3901</v>
      </c>
    </row>
    <row r="165" s="11" customFormat="1" ht="29.88" customHeight="1">
      <c r="B165" s="221"/>
      <c r="C165" s="222"/>
      <c r="D165" s="223" t="s">
        <v>69</v>
      </c>
      <c r="E165" s="235" t="s">
        <v>3040</v>
      </c>
      <c r="F165" s="235" t="s">
        <v>3043</v>
      </c>
      <c r="G165" s="222"/>
      <c r="H165" s="222"/>
      <c r="I165" s="225"/>
      <c r="J165" s="236">
        <f>BK165</f>
        <v>0</v>
      </c>
      <c r="K165" s="222"/>
      <c r="L165" s="227"/>
      <c r="M165" s="228"/>
      <c r="N165" s="229"/>
      <c r="O165" s="229"/>
      <c r="P165" s="230">
        <f>P166</f>
        <v>0</v>
      </c>
      <c r="Q165" s="229"/>
      <c r="R165" s="230">
        <f>R166</f>
        <v>0</v>
      </c>
      <c r="S165" s="229"/>
      <c r="T165" s="231">
        <f>T166</f>
        <v>0</v>
      </c>
      <c r="AR165" s="232" t="s">
        <v>328</v>
      </c>
      <c r="AT165" s="233" t="s">
        <v>69</v>
      </c>
      <c r="AU165" s="233" t="s">
        <v>16</v>
      </c>
      <c r="AY165" s="232" t="s">
        <v>298</v>
      </c>
      <c r="BK165" s="234">
        <f>BK166</f>
        <v>0</v>
      </c>
    </row>
    <row r="166" s="1" customFormat="1" ht="16.5" customHeight="1">
      <c r="B166" s="46"/>
      <c r="C166" s="237" t="s">
        <v>1074</v>
      </c>
      <c r="D166" s="237" t="s">
        <v>300</v>
      </c>
      <c r="E166" s="238" t="s">
        <v>3638</v>
      </c>
      <c r="F166" s="239" t="s">
        <v>3639</v>
      </c>
      <c r="G166" s="240" t="s">
        <v>3327</v>
      </c>
      <c r="H166" s="318"/>
      <c r="I166" s="242"/>
      <c r="J166" s="243">
        <f>ROUND(I166*H166,2)</f>
        <v>0</v>
      </c>
      <c r="K166" s="239" t="s">
        <v>1656</v>
      </c>
      <c r="L166" s="72"/>
      <c r="M166" s="244" t="s">
        <v>21</v>
      </c>
      <c r="N166" s="245" t="s">
        <v>41</v>
      </c>
      <c r="O166" s="47"/>
      <c r="P166" s="246">
        <f>O166*H166</f>
        <v>0</v>
      </c>
      <c r="Q166" s="246">
        <v>0</v>
      </c>
      <c r="R166" s="246">
        <f>Q166*H166</f>
        <v>0</v>
      </c>
      <c r="S166" s="246">
        <v>0</v>
      </c>
      <c r="T166" s="247">
        <f>S166*H166</f>
        <v>0</v>
      </c>
      <c r="AR166" s="24" t="s">
        <v>1778</v>
      </c>
      <c r="AT166" s="24" t="s">
        <v>300</v>
      </c>
      <c r="AU166" s="24" t="s">
        <v>78</v>
      </c>
      <c r="AY166" s="24" t="s">
        <v>298</v>
      </c>
      <c r="BE166" s="248">
        <f>IF(N166="základní",J166,0)</f>
        <v>0</v>
      </c>
      <c r="BF166" s="248">
        <f>IF(N166="snížená",J166,0)</f>
        <v>0</v>
      </c>
      <c r="BG166" s="248">
        <f>IF(N166="zákl. přenesená",J166,0)</f>
        <v>0</v>
      </c>
      <c r="BH166" s="248">
        <f>IF(N166="sníž. přenesená",J166,0)</f>
        <v>0</v>
      </c>
      <c r="BI166" s="248">
        <f>IF(N166="nulová",J166,0)</f>
        <v>0</v>
      </c>
      <c r="BJ166" s="24" t="s">
        <v>16</v>
      </c>
      <c r="BK166" s="248">
        <f>ROUND(I166*H166,2)</f>
        <v>0</v>
      </c>
      <c r="BL166" s="24" t="s">
        <v>1778</v>
      </c>
      <c r="BM166" s="24" t="s">
        <v>3902</v>
      </c>
    </row>
    <row r="167" s="11" customFormat="1" ht="29.88" customHeight="1">
      <c r="B167" s="221"/>
      <c r="C167" s="222"/>
      <c r="D167" s="223" t="s">
        <v>69</v>
      </c>
      <c r="E167" s="235" t="s">
        <v>1877</v>
      </c>
      <c r="F167" s="235" t="s">
        <v>1878</v>
      </c>
      <c r="G167" s="222"/>
      <c r="H167" s="222"/>
      <c r="I167" s="225"/>
      <c r="J167" s="236">
        <f>BK167</f>
        <v>0</v>
      </c>
      <c r="K167" s="222"/>
      <c r="L167" s="227"/>
      <c r="M167" s="228"/>
      <c r="N167" s="229"/>
      <c r="O167" s="229"/>
      <c r="P167" s="230">
        <f>P168</f>
        <v>0</v>
      </c>
      <c r="Q167" s="229"/>
      <c r="R167" s="230">
        <f>R168</f>
        <v>0</v>
      </c>
      <c r="S167" s="229"/>
      <c r="T167" s="231">
        <f>T168</f>
        <v>0</v>
      </c>
      <c r="AR167" s="232" t="s">
        <v>328</v>
      </c>
      <c r="AT167" s="233" t="s">
        <v>69</v>
      </c>
      <c r="AU167" s="233" t="s">
        <v>16</v>
      </c>
      <c r="AY167" s="232" t="s">
        <v>298</v>
      </c>
      <c r="BK167" s="234">
        <f>BK168</f>
        <v>0</v>
      </c>
    </row>
    <row r="168" s="1" customFormat="1" ht="16.5" customHeight="1">
      <c r="B168" s="46"/>
      <c r="C168" s="237" t="s">
        <v>1078</v>
      </c>
      <c r="D168" s="237" t="s">
        <v>300</v>
      </c>
      <c r="E168" s="238" t="s">
        <v>3644</v>
      </c>
      <c r="F168" s="239" t="s">
        <v>3645</v>
      </c>
      <c r="G168" s="240" t="s">
        <v>3327</v>
      </c>
      <c r="H168" s="318"/>
      <c r="I168" s="242"/>
      <c r="J168" s="243">
        <f>ROUND(I168*H168,2)</f>
        <v>0</v>
      </c>
      <c r="K168" s="239" t="s">
        <v>1656</v>
      </c>
      <c r="L168" s="72"/>
      <c r="M168" s="244" t="s">
        <v>21</v>
      </c>
      <c r="N168" s="294" t="s">
        <v>41</v>
      </c>
      <c r="O168" s="295"/>
      <c r="P168" s="296">
        <f>O168*H168</f>
        <v>0</v>
      </c>
      <c r="Q168" s="296">
        <v>0</v>
      </c>
      <c r="R168" s="296">
        <f>Q168*H168</f>
        <v>0</v>
      </c>
      <c r="S168" s="296">
        <v>0</v>
      </c>
      <c r="T168" s="297">
        <f>S168*H168</f>
        <v>0</v>
      </c>
      <c r="AR168" s="24" t="s">
        <v>1778</v>
      </c>
      <c r="AT168" s="24" t="s">
        <v>300</v>
      </c>
      <c r="AU168" s="24" t="s">
        <v>78</v>
      </c>
      <c r="AY168" s="24" t="s">
        <v>298</v>
      </c>
      <c r="BE168" s="248">
        <f>IF(N168="základní",J168,0)</f>
        <v>0</v>
      </c>
      <c r="BF168" s="248">
        <f>IF(N168="snížená",J168,0)</f>
        <v>0</v>
      </c>
      <c r="BG168" s="248">
        <f>IF(N168="zákl. přenesená",J168,0)</f>
        <v>0</v>
      </c>
      <c r="BH168" s="248">
        <f>IF(N168="sníž. přenesená",J168,0)</f>
        <v>0</v>
      </c>
      <c r="BI168" s="248">
        <f>IF(N168="nulová",J168,0)</f>
        <v>0</v>
      </c>
      <c r="BJ168" s="24" t="s">
        <v>16</v>
      </c>
      <c r="BK168" s="248">
        <f>ROUND(I168*H168,2)</f>
        <v>0</v>
      </c>
      <c r="BL168" s="24" t="s">
        <v>1778</v>
      </c>
      <c r="BM168" s="24" t="s">
        <v>3903</v>
      </c>
    </row>
    <row r="169" s="1" customFormat="1" ht="6.96" customHeight="1">
      <c r="B169" s="67"/>
      <c r="C169" s="68"/>
      <c r="D169" s="68"/>
      <c r="E169" s="68"/>
      <c r="F169" s="68"/>
      <c r="G169" s="68"/>
      <c r="H169" s="68"/>
      <c r="I169" s="179"/>
      <c r="J169" s="68"/>
      <c r="K169" s="68"/>
      <c r="L169" s="72"/>
    </row>
  </sheetData>
  <sheetProtection sheet="1" autoFilter="0" formatColumns="0" formatRows="0" objects="1" scenarios="1" spinCount="100000" saltValue="0t9WjQNjTIl86IWzwgktType+mU4nV038Y9BZRdSe50gHzuvK1zOtTkxMWDhVPTiH1uAuXsDvRZPykMgnAUJeA==" hashValue="gAUnvPXC6Q2TYqkbMO4KYU1crjc4O6cieudgDqRBwdaIuxnudGuHyvJECqm4Bq0rJXWqL69G3kMtJ6ugkCu9EA==" algorithmName="SHA-512" password="CC35"/>
  <autoFilter ref="C95:K168"/>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214</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s="1" customFormat="1" ht="16.5" customHeight="1">
      <c r="B9" s="46"/>
      <c r="C9" s="47"/>
      <c r="D9" s="47"/>
      <c r="E9" s="156" t="s">
        <v>3054</v>
      </c>
      <c r="F9" s="47"/>
      <c r="G9" s="47"/>
      <c r="H9" s="47"/>
      <c r="I9" s="157"/>
      <c r="J9" s="47"/>
      <c r="K9" s="51"/>
    </row>
    <row r="10" s="1" customFormat="1">
      <c r="B10" s="46"/>
      <c r="C10" s="47"/>
      <c r="D10" s="40" t="s">
        <v>266</v>
      </c>
      <c r="E10" s="47"/>
      <c r="F10" s="47"/>
      <c r="G10" s="47"/>
      <c r="H10" s="47"/>
      <c r="I10" s="157"/>
      <c r="J10" s="47"/>
      <c r="K10" s="51"/>
    </row>
    <row r="11" s="1" customFormat="1" ht="36.96" customHeight="1">
      <c r="B11" s="46"/>
      <c r="C11" s="47"/>
      <c r="D11" s="47"/>
      <c r="E11" s="158" t="s">
        <v>3904</v>
      </c>
      <c r="F11" s="47"/>
      <c r="G11" s="47"/>
      <c r="H11" s="47"/>
      <c r="I11" s="157"/>
      <c r="J11" s="47"/>
      <c r="K11" s="51"/>
    </row>
    <row r="12" s="1" customFormat="1">
      <c r="B12" s="46"/>
      <c r="C12" s="47"/>
      <c r="D12" s="47"/>
      <c r="E12" s="47"/>
      <c r="F12" s="47"/>
      <c r="G12" s="47"/>
      <c r="H12" s="47"/>
      <c r="I12" s="157"/>
      <c r="J12" s="47"/>
      <c r="K12" s="51"/>
    </row>
    <row r="13" s="1" customFormat="1" ht="14.4" customHeight="1">
      <c r="B13" s="46"/>
      <c r="C13" s="47"/>
      <c r="D13" s="40" t="s">
        <v>20</v>
      </c>
      <c r="E13" s="47"/>
      <c r="F13" s="35" t="s">
        <v>21</v>
      </c>
      <c r="G13" s="47"/>
      <c r="H13" s="47"/>
      <c r="I13" s="159" t="s">
        <v>22</v>
      </c>
      <c r="J13" s="35" t="s">
        <v>21</v>
      </c>
      <c r="K13" s="51"/>
    </row>
    <row r="14" s="1" customFormat="1" ht="14.4" customHeight="1">
      <c r="B14" s="46"/>
      <c r="C14" s="47"/>
      <c r="D14" s="40" t="s">
        <v>23</v>
      </c>
      <c r="E14" s="47"/>
      <c r="F14" s="35" t="s">
        <v>270</v>
      </c>
      <c r="G14" s="47"/>
      <c r="H14" s="47"/>
      <c r="I14" s="159" t="s">
        <v>25</v>
      </c>
      <c r="J14" s="160" t="str">
        <f>'Rekapitulace stavby'!AN8</f>
        <v>24. 8. 2018</v>
      </c>
      <c r="K14" s="51"/>
    </row>
    <row r="15" s="1" customFormat="1" ht="10.8" customHeight="1">
      <c r="B15" s="46"/>
      <c r="C15" s="47"/>
      <c r="D15" s="47"/>
      <c r="E15" s="47"/>
      <c r="F15" s="47"/>
      <c r="G15" s="47"/>
      <c r="H15" s="47"/>
      <c r="I15" s="157"/>
      <c r="J15" s="47"/>
      <c r="K15" s="51"/>
    </row>
    <row r="16" s="1" customFormat="1" ht="14.4" customHeight="1">
      <c r="B16" s="46"/>
      <c r="C16" s="47"/>
      <c r="D16" s="40" t="s">
        <v>27</v>
      </c>
      <c r="E16" s="47"/>
      <c r="F16" s="47"/>
      <c r="G16" s="47"/>
      <c r="H16" s="47"/>
      <c r="I16" s="159" t="s">
        <v>28</v>
      </c>
      <c r="J16" s="35" t="str">
        <f>IF('Rekapitulace stavby'!AN10="","",'Rekapitulace stavby'!AN10)</f>
        <v/>
      </c>
      <c r="K16" s="51"/>
    </row>
    <row r="17" s="1" customFormat="1" ht="18" customHeight="1">
      <c r="B17" s="46"/>
      <c r="C17" s="47"/>
      <c r="D17" s="47"/>
      <c r="E17" s="35" t="str">
        <f>IF('Rekapitulace stavby'!E11="","",'Rekapitulace stavby'!E11)</f>
        <v xml:space="preserve"> </v>
      </c>
      <c r="F17" s="47"/>
      <c r="G17" s="47"/>
      <c r="H17" s="47"/>
      <c r="I17" s="159" t="s">
        <v>29</v>
      </c>
      <c r="J17" s="35" t="str">
        <f>IF('Rekapitulace stavby'!AN11="","",'Rekapitulace stavby'!AN11)</f>
        <v/>
      </c>
      <c r="K17" s="51"/>
    </row>
    <row r="18" s="1" customFormat="1" ht="6.96" customHeight="1">
      <c r="B18" s="46"/>
      <c r="C18" s="47"/>
      <c r="D18" s="47"/>
      <c r="E18" s="47"/>
      <c r="F18" s="47"/>
      <c r="G18" s="47"/>
      <c r="H18" s="47"/>
      <c r="I18" s="157"/>
      <c r="J18" s="47"/>
      <c r="K18" s="51"/>
    </row>
    <row r="19" s="1" customFormat="1" ht="14.4" customHeight="1">
      <c r="B19" s="46"/>
      <c r="C19" s="47"/>
      <c r="D19" s="40" t="s">
        <v>30</v>
      </c>
      <c r="E19" s="47"/>
      <c r="F19" s="47"/>
      <c r="G19" s="47"/>
      <c r="H19" s="47"/>
      <c r="I19" s="159" t="s">
        <v>28</v>
      </c>
      <c r="J19" s="35" t="str">
        <f>IF('Rekapitulace stavby'!AN13="Vyplň údaj","",IF('Rekapitulace stavby'!AN13="","",'Rekapitulace stavby'!AN13))</f>
        <v/>
      </c>
      <c r="K19" s="51"/>
    </row>
    <row r="20" s="1" customFormat="1" ht="18" customHeight="1">
      <c r="B20" s="46"/>
      <c r="C20" s="47"/>
      <c r="D20" s="47"/>
      <c r="E20" s="35" t="str">
        <f>IF('Rekapitulace stavby'!E14="Vyplň údaj","",IF('Rekapitulace stavby'!E14="","",'Rekapitulace stavby'!E14))</f>
        <v/>
      </c>
      <c r="F20" s="47"/>
      <c r="G20" s="47"/>
      <c r="H20" s="47"/>
      <c r="I20" s="159" t="s">
        <v>29</v>
      </c>
      <c r="J20" s="35" t="str">
        <f>IF('Rekapitulace stavby'!AN14="Vyplň údaj","",IF('Rekapitulace stavby'!AN14="","",'Rekapitulace stavby'!AN14))</f>
        <v/>
      </c>
      <c r="K20" s="51"/>
    </row>
    <row r="21" s="1" customFormat="1" ht="6.96" customHeight="1">
      <c r="B21" s="46"/>
      <c r="C21" s="47"/>
      <c r="D21" s="47"/>
      <c r="E21" s="47"/>
      <c r="F21" s="47"/>
      <c r="G21" s="47"/>
      <c r="H21" s="47"/>
      <c r="I21" s="157"/>
      <c r="J21" s="47"/>
      <c r="K21" s="51"/>
    </row>
    <row r="22" s="1" customFormat="1" ht="14.4" customHeight="1">
      <c r="B22" s="46"/>
      <c r="C22" s="47"/>
      <c r="D22" s="40" t="s">
        <v>32</v>
      </c>
      <c r="E22" s="47"/>
      <c r="F22" s="47"/>
      <c r="G22" s="47"/>
      <c r="H22" s="47"/>
      <c r="I22" s="159" t="s">
        <v>28</v>
      </c>
      <c r="J22" s="35" t="str">
        <f>IF('Rekapitulace stavby'!AN16="","",'Rekapitulace stavby'!AN16)</f>
        <v/>
      </c>
      <c r="K22" s="51"/>
    </row>
    <row r="23" s="1" customFormat="1" ht="18" customHeight="1">
      <c r="B23" s="46"/>
      <c r="C23" s="47"/>
      <c r="D23" s="47"/>
      <c r="E23" s="35" t="str">
        <f>IF('Rekapitulace stavby'!E17="","",'Rekapitulace stavby'!E17)</f>
        <v xml:space="preserve"> </v>
      </c>
      <c r="F23" s="47"/>
      <c r="G23" s="47"/>
      <c r="H23" s="47"/>
      <c r="I23" s="159" t="s">
        <v>29</v>
      </c>
      <c r="J23" s="35" t="str">
        <f>IF('Rekapitulace stavby'!AN17="","",'Rekapitulace stavby'!AN17)</f>
        <v/>
      </c>
      <c r="K23" s="51"/>
    </row>
    <row r="24" s="1" customFormat="1" ht="6.96" customHeight="1">
      <c r="B24" s="46"/>
      <c r="C24" s="47"/>
      <c r="D24" s="47"/>
      <c r="E24" s="47"/>
      <c r="F24" s="47"/>
      <c r="G24" s="47"/>
      <c r="H24" s="47"/>
      <c r="I24" s="157"/>
      <c r="J24" s="47"/>
      <c r="K24" s="51"/>
    </row>
    <row r="25" s="1" customFormat="1" ht="14.4" customHeight="1">
      <c r="B25" s="46"/>
      <c r="C25" s="47"/>
      <c r="D25" s="40" t="s">
        <v>34</v>
      </c>
      <c r="E25" s="47"/>
      <c r="F25" s="47"/>
      <c r="G25" s="47"/>
      <c r="H25" s="47"/>
      <c r="I25" s="157"/>
      <c r="J25" s="47"/>
      <c r="K25" s="51"/>
    </row>
    <row r="26" s="7" customFormat="1" ht="16.5" customHeight="1">
      <c r="B26" s="161"/>
      <c r="C26" s="162"/>
      <c r="D26" s="162"/>
      <c r="E26" s="44" t="s">
        <v>21</v>
      </c>
      <c r="F26" s="44"/>
      <c r="G26" s="44"/>
      <c r="H26" s="44"/>
      <c r="I26" s="163"/>
      <c r="J26" s="162"/>
      <c r="K26" s="164"/>
    </row>
    <row r="27" s="1" customFormat="1" ht="6.96" customHeight="1">
      <c r="B27" s="46"/>
      <c r="C27" s="47"/>
      <c r="D27" s="47"/>
      <c r="E27" s="47"/>
      <c r="F27" s="47"/>
      <c r="G27" s="47"/>
      <c r="H27" s="47"/>
      <c r="I27" s="157"/>
      <c r="J27" s="47"/>
      <c r="K27" s="51"/>
    </row>
    <row r="28" s="1" customFormat="1" ht="6.96" customHeight="1">
      <c r="B28" s="46"/>
      <c r="C28" s="47"/>
      <c r="D28" s="106"/>
      <c r="E28" s="106"/>
      <c r="F28" s="106"/>
      <c r="G28" s="106"/>
      <c r="H28" s="106"/>
      <c r="I28" s="165"/>
      <c r="J28" s="106"/>
      <c r="K28" s="166"/>
    </row>
    <row r="29" s="1" customFormat="1" ht="25.44" customHeight="1">
      <c r="B29" s="46"/>
      <c r="C29" s="47"/>
      <c r="D29" s="167" t="s">
        <v>36</v>
      </c>
      <c r="E29" s="47"/>
      <c r="F29" s="47"/>
      <c r="G29" s="47"/>
      <c r="H29" s="47"/>
      <c r="I29" s="157"/>
      <c r="J29" s="168">
        <f>ROUND(J94,2)</f>
        <v>0</v>
      </c>
      <c r="K29" s="51"/>
    </row>
    <row r="30" s="1" customFormat="1" ht="6.96" customHeight="1">
      <c r="B30" s="46"/>
      <c r="C30" s="47"/>
      <c r="D30" s="106"/>
      <c r="E30" s="106"/>
      <c r="F30" s="106"/>
      <c r="G30" s="106"/>
      <c r="H30" s="106"/>
      <c r="I30" s="165"/>
      <c r="J30" s="106"/>
      <c r="K30" s="166"/>
    </row>
    <row r="31" s="1" customFormat="1" ht="14.4" customHeight="1">
      <c r="B31" s="46"/>
      <c r="C31" s="47"/>
      <c r="D31" s="47"/>
      <c r="E31" s="47"/>
      <c r="F31" s="52" t="s">
        <v>38</v>
      </c>
      <c r="G31" s="47"/>
      <c r="H31" s="47"/>
      <c r="I31" s="169" t="s">
        <v>37</v>
      </c>
      <c r="J31" s="52" t="s">
        <v>39</v>
      </c>
      <c r="K31" s="51"/>
    </row>
    <row r="32" s="1" customFormat="1" ht="14.4" customHeight="1">
      <c r="B32" s="46"/>
      <c r="C32" s="47"/>
      <c r="D32" s="55" t="s">
        <v>40</v>
      </c>
      <c r="E32" s="55" t="s">
        <v>41</v>
      </c>
      <c r="F32" s="170">
        <f>ROUND(SUM(BE94:BE131), 2)</f>
        <v>0</v>
      </c>
      <c r="G32" s="47"/>
      <c r="H32" s="47"/>
      <c r="I32" s="171">
        <v>0.20999999999999999</v>
      </c>
      <c r="J32" s="170">
        <f>ROUND(ROUND((SUM(BE94:BE131)), 2)*I32, 2)</f>
        <v>0</v>
      </c>
      <c r="K32" s="51"/>
    </row>
    <row r="33" s="1" customFormat="1" ht="14.4" customHeight="1">
      <c r="B33" s="46"/>
      <c r="C33" s="47"/>
      <c r="D33" s="47"/>
      <c r="E33" s="55" t="s">
        <v>42</v>
      </c>
      <c r="F33" s="170">
        <f>ROUND(SUM(BF94:BF131), 2)</f>
        <v>0</v>
      </c>
      <c r="G33" s="47"/>
      <c r="H33" s="47"/>
      <c r="I33" s="171">
        <v>0.14999999999999999</v>
      </c>
      <c r="J33" s="170">
        <f>ROUND(ROUND((SUM(BF94:BF131)), 2)*I33, 2)</f>
        <v>0</v>
      </c>
      <c r="K33" s="51"/>
    </row>
    <row r="34" hidden="1" s="1" customFormat="1" ht="14.4" customHeight="1">
      <c r="B34" s="46"/>
      <c r="C34" s="47"/>
      <c r="D34" s="47"/>
      <c r="E34" s="55" t="s">
        <v>43</v>
      </c>
      <c r="F34" s="170">
        <f>ROUND(SUM(BG94:BG131), 2)</f>
        <v>0</v>
      </c>
      <c r="G34" s="47"/>
      <c r="H34" s="47"/>
      <c r="I34" s="171">
        <v>0.20999999999999999</v>
      </c>
      <c r="J34" s="170">
        <v>0</v>
      </c>
      <c r="K34" s="51"/>
    </row>
    <row r="35" hidden="1" s="1" customFormat="1" ht="14.4" customHeight="1">
      <c r="B35" s="46"/>
      <c r="C35" s="47"/>
      <c r="D35" s="47"/>
      <c r="E35" s="55" t="s">
        <v>44</v>
      </c>
      <c r="F35" s="170">
        <f>ROUND(SUM(BH94:BH131), 2)</f>
        <v>0</v>
      </c>
      <c r="G35" s="47"/>
      <c r="H35" s="47"/>
      <c r="I35" s="171">
        <v>0.14999999999999999</v>
      </c>
      <c r="J35" s="170">
        <v>0</v>
      </c>
      <c r="K35" s="51"/>
    </row>
    <row r="36" hidden="1" s="1" customFormat="1" ht="14.4" customHeight="1">
      <c r="B36" s="46"/>
      <c r="C36" s="47"/>
      <c r="D36" s="47"/>
      <c r="E36" s="55" t="s">
        <v>45</v>
      </c>
      <c r="F36" s="170">
        <f>ROUND(SUM(BI94:BI131), 2)</f>
        <v>0</v>
      </c>
      <c r="G36" s="47"/>
      <c r="H36" s="47"/>
      <c r="I36" s="171">
        <v>0</v>
      </c>
      <c r="J36" s="170">
        <v>0</v>
      </c>
      <c r="K36" s="51"/>
    </row>
    <row r="37" s="1" customFormat="1" ht="6.96" customHeight="1">
      <c r="B37" s="46"/>
      <c r="C37" s="47"/>
      <c r="D37" s="47"/>
      <c r="E37" s="47"/>
      <c r="F37" s="47"/>
      <c r="G37" s="47"/>
      <c r="H37" s="47"/>
      <c r="I37" s="157"/>
      <c r="J37" s="47"/>
      <c r="K37" s="51"/>
    </row>
    <row r="38" s="1" customFormat="1" ht="25.44" customHeight="1">
      <c r="B38" s="46"/>
      <c r="C38" s="172"/>
      <c r="D38" s="173" t="s">
        <v>46</v>
      </c>
      <c r="E38" s="98"/>
      <c r="F38" s="98"/>
      <c r="G38" s="174" t="s">
        <v>47</v>
      </c>
      <c r="H38" s="175" t="s">
        <v>48</v>
      </c>
      <c r="I38" s="176"/>
      <c r="J38" s="177">
        <f>SUM(J29:J36)</f>
        <v>0</v>
      </c>
      <c r="K38" s="178"/>
    </row>
    <row r="39" s="1" customFormat="1" ht="14.4" customHeight="1">
      <c r="B39" s="67"/>
      <c r="C39" s="68"/>
      <c r="D39" s="68"/>
      <c r="E39" s="68"/>
      <c r="F39" s="68"/>
      <c r="G39" s="68"/>
      <c r="H39" s="68"/>
      <c r="I39" s="179"/>
      <c r="J39" s="68"/>
      <c r="K39" s="69"/>
    </row>
    <row r="43" s="1" customFormat="1" ht="6.96" customHeight="1">
      <c r="B43" s="180"/>
      <c r="C43" s="181"/>
      <c r="D43" s="181"/>
      <c r="E43" s="181"/>
      <c r="F43" s="181"/>
      <c r="G43" s="181"/>
      <c r="H43" s="181"/>
      <c r="I43" s="182"/>
      <c r="J43" s="181"/>
      <c r="K43" s="183"/>
    </row>
    <row r="44" s="1" customFormat="1" ht="36.96" customHeight="1">
      <c r="B44" s="46"/>
      <c r="C44" s="30" t="s">
        <v>271</v>
      </c>
      <c r="D44" s="47"/>
      <c r="E44" s="47"/>
      <c r="F44" s="47"/>
      <c r="G44" s="47"/>
      <c r="H44" s="47"/>
      <c r="I44" s="157"/>
      <c r="J44" s="47"/>
      <c r="K44" s="51"/>
    </row>
    <row r="45" s="1" customFormat="1" ht="6.96" customHeight="1">
      <c r="B45" s="46"/>
      <c r="C45" s="47"/>
      <c r="D45" s="47"/>
      <c r="E45" s="47"/>
      <c r="F45" s="47"/>
      <c r="G45" s="47"/>
      <c r="H45" s="47"/>
      <c r="I45" s="157"/>
      <c r="J45" s="47"/>
      <c r="K45" s="51"/>
    </row>
    <row r="46" s="1" customFormat="1" ht="14.4" customHeight="1">
      <c r="B46" s="46"/>
      <c r="C46" s="40" t="s">
        <v>18</v>
      </c>
      <c r="D46" s="47"/>
      <c r="E46" s="47"/>
      <c r="F46" s="47"/>
      <c r="G46" s="47"/>
      <c r="H46" s="47"/>
      <c r="I46" s="157"/>
      <c r="J46" s="47"/>
      <c r="K46" s="51"/>
    </row>
    <row r="47" s="1" customFormat="1" ht="16.5" customHeight="1">
      <c r="B47" s="46"/>
      <c r="C47" s="47"/>
      <c r="D47" s="47"/>
      <c r="E47" s="156" t="str">
        <f>E7</f>
        <v>Oprava SZZ Děčín východ horní nádraží 1.změna</v>
      </c>
      <c r="F47" s="40"/>
      <c r="G47" s="40"/>
      <c r="H47" s="40"/>
      <c r="I47" s="157"/>
      <c r="J47" s="47"/>
      <c r="K47" s="51"/>
    </row>
    <row r="48">
      <c r="B48" s="28"/>
      <c r="C48" s="40" t="s">
        <v>264</v>
      </c>
      <c r="D48" s="29"/>
      <c r="E48" s="29"/>
      <c r="F48" s="29"/>
      <c r="G48" s="29"/>
      <c r="H48" s="29"/>
      <c r="I48" s="155"/>
      <c r="J48" s="29"/>
      <c r="K48" s="31"/>
    </row>
    <row r="49" s="1" customFormat="1" ht="16.5" customHeight="1">
      <c r="B49" s="46"/>
      <c r="C49" s="47"/>
      <c r="D49" s="47"/>
      <c r="E49" s="156" t="s">
        <v>3054</v>
      </c>
      <c r="F49" s="47"/>
      <c r="G49" s="47"/>
      <c r="H49" s="47"/>
      <c r="I49" s="157"/>
      <c r="J49" s="47"/>
      <c r="K49" s="51"/>
    </row>
    <row r="50" s="1" customFormat="1" ht="14.4" customHeight="1">
      <c r="B50" s="46"/>
      <c r="C50" s="40" t="s">
        <v>266</v>
      </c>
      <c r="D50" s="47"/>
      <c r="E50" s="47"/>
      <c r="F50" s="47"/>
      <c r="G50" s="47"/>
      <c r="H50" s="47"/>
      <c r="I50" s="157"/>
      <c r="J50" s="47"/>
      <c r="K50" s="51"/>
    </row>
    <row r="51" s="1" customFormat="1" ht="17.25" customHeight="1">
      <c r="B51" s="46"/>
      <c r="C51" s="47"/>
      <c r="D51" s="47"/>
      <c r="E51" s="158" t="str">
        <f>E11</f>
        <v>SO 03-40-04 - Ústřední vytápění - ÚRS</v>
      </c>
      <c r="F51" s="47"/>
      <c r="G51" s="47"/>
      <c r="H51" s="47"/>
      <c r="I51" s="157"/>
      <c r="J51" s="47"/>
      <c r="K51" s="51"/>
    </row>
    <row r="52" s="1" customFormat="1" ht="6.96" customHeight="1">
      <c r="B52" s="46"/>
      <c r="C52" s="47"/>
      <c r="D52" s="47"/>
      <c r="E52" s="47"/>
      <c r="F52" s="47"/>
      <c r="G52" s="47"/>
      <c r="H52" s="47"/>
      <c r="I52" s="157"/>
      <c r="J52" s="47"/>
      <c r="K52" s="51"/>
    </row>
    <row r="53" s="1" customFormat="1" ht="18" customHeight="1">
      <c r="B53" s="46"/>
      <c r="C53" s="40" t="s">
        <v>23</v>
      </c>
      <c r="D53" s="47"/>
      <c r="E53" s="47"/>
      <c r="F53" s="35" t="str">
        <f>F14</f>
        <v>Děčín</v>
      </c>
      <c r="G53" s="47"/>
      <c r="H53" s="47"/>
      <c r="I53" s="159" t="s">
        <v>25</v>
      </c>
      <c r="J53" s="160" t="str">
        <f>IF(J14="","",J14)</f>
        <v>24. 8. 2018</v>
      </c>
      <c r="K53" s="51"/>
    </row>
    <row r="54" s="1" customFormat="1" ht="6.96" customHeight="1">
      <c r="B54" s="46"/>
      <c r="C54" s="47"/>
      <c r="D54" s="47"/>
      <c r="E54" s="47"/>
      <c r="F54" s="47"/>
      <c r="G54" s="47"/>
      <c r="H54" s="47"/>
      <c r="I54" s="157"/>
      <c r="J54" s="47"/>
      <c r="K54" s="51"/>
    </row>
    <row r="55" s="1" customFormat="1">
      <c r="B55" s="46"/>
      <c r="C55" s="40" t="s">
        <v>27</v>
      </c>
      <c r="D55" s="47"/>
      <c r="E55" s="47"/>
      <c r="F55" s="35" t="str">
        <f>E17</f>
        <v xml:space="preserve"> </v>
      </c>
      <c r="G55" s="47"/>
      <c r="H55" s="47"/>
      <c r="I55" s="159" t="s">
        <v>32</v>
      </c>
      <c r="J55" s="44" t="str">
        <f>E23</f>
        <v xml:space="preserve"> </v>
      </c>
      <c r="K55" s="51"/>
    </row>
    <row r="56" s="1" customFormat="1" ht="14.4" customHeight="1">
      <c r="B56" s="46"/>
      <c r="C56" s="40" t="s">
        <v>30</v>
      </c>
      <c r="D56" s="47"/>
      <c r="E56" s="47"/>
      <c r="F56" s="35" t="str">
        <f>IF(E20="","",E20)</f>
        <v/>
      </c>
      <c r="G56" s="47"/>
      <c r="H56" s="47"/>
      <c r="I56" s="157"/>
      <c r="J56" s="184"/>
      <c r="K56" s="51"/>
    </row>
    <row r="57" s="1" customFormat="1" ht="10.32" customHeight="1">
      <c r="B57" s="46"/>
      <c r="C57" s="47"/>
      <c r="D57" s="47"/>
      <c r="E57" s="47"/>
      <c r="F57" s="47"/>
      <c r="G57" s="47"/>
      <c r="H57" s="47"/>
      <c r="I57" s="157"/>
      <c r="J57" s="47"/>
      <c r="K57" s="51"/>
    </row>
    <row r="58" s="1" customFormat="1" ht="29.28" customHeight="1">
      <c r="B58" s="46"/>
      <c r="C58" s="185" t="s">
        <v>272</v>
      </c>
      <c r="D58" s="172"/>
      <c r="E58" s="172"/>
      <c r="F58" s="172"/>
      <c r="G58" s="172"/>
      <c r="H58" s="172"/>
      <c r="I58" s="186"/>
      <c r="J58" s="187" t="s">
        <v>273</v>
      </c>
      <c r="K58" s="188"/>
    </row>
    <row r="59" s="1" customFormat="1" ht="10.32" customHeight="1">
      <c r="B59" s="46"/>
      <c r="C59" s="47"/>
      <c r="D59" s="47"/>
      <c r="E59" s="47"/>
      <c r="F59" s="47"/>
      <c r="G59" s="47"/>
      <c r="H59" s="47"/>
      <c r="I59" s="157"/>
      <c r="J59" s="47"/>
      <c r="K59" s="51"/>
    </row>
    <row r="60" s="1" customFormat="1" ht="29.28" customHeight="1">
      <c r="B60" s="46"/>
      <c r="C60" s="189" t="s">
        <v>274</v>
      </c>
      <c r="D60" s="47"/>
      <c r="E60" s="47"/>
      <c r="F60" s="47"/>
      <c r="G60" s="47"/>
      <c r="H60" s="47"/>
      <c r="I60" s="157"/>
      <c r="J60" s="168">
        <f>J94</f>
        <v>0</v>
      </c>
      <c r="K60" s="51"/>
      <c r="AU60" s="24" t="s">
        <v>275</v>
      </c>
    </row>
    <row r="61" s="8" customFormat="1" ht="24.96" customHeight="1">
      <c r="B61" s="190"/>
      <c r="C61" s="191"/>
      <c r="D61" s="192" t="s">
        <v>276</v>
      </c>
      <c r="E61" s="193"/>
      <c r="F61" s="193"/>
      <c r="G61" s="193"/>
      <c r="H61" s="193"/>
      <c r="I61" s="194"/>
      <c r="J61" s="195">
        <f>J95</f>
        <v>0</v>
      </c>
      <c r="K61" s="196"/>
    </row>
    <row r="62" s="9" customFormat="1" ht="19.92" customHeight="1">
      <c r="B62" s="197"/>
      <c r="C62" s="198"/>
      <c r="D62" s="199" t="s">
        <v>1781</v>
      </c>
      <c r="E62" s="200"/>
      <c r="F62" s="200"/>
      <c r="G62" s="200"/>
      <c r="H62" s="200"/>
      <c r="I62" s="201"/>
      <c r="J62" s="202">
        <f>J96</f>
        <v>0</v>
      </c>
      <c r="K62" s="203"/>
    </row>
    <row r="63" s="8" customFormat="1" ht="24.96" customHeight="1">
      <c r="B63" s="190"/>
      <c r="C63" s="191"/>
      <c r="D63" s="192" t="s">
        <v>3060</v>
      </c>
      <c r="E63" s="193"/>
      <c r="F63" s="193"/>
      <c r="G63" s="193"/>
      <c r="H63" s="193"/>
      <c r="I63" s="194"/>
      <c r="J63" s="195">
        <f>J98</f>
        <v>0</v>
      </c>
      <c r="K63" s="196"/>
    </row>
    <row r="64" s="9" customFormat="1" ht="19.92" customHeight="1">
      <c r="B64" s="197"/>
      <c r="C64" s="198"/>
      <c r="D64" s="199" t="s">
        <v>3905</v>
      </c>
      <c r="E64" s="200"/>
      <c r="F64" s="200"/>
      <c r="G64" s="200"/>
      <c r="H64" s="200"/>
      <c r="I64" s="201"/>
      <c r="J64" s="202">
        <f>J99</f>
        <v>0</v>
      </c>
      <c r="K64" s="203"/>
    </row>
    <row r="65" s="9" customFormat="1" ht="19.92" customHeight="1">
      <c r="B65" s="197"/>
      <c r="C65" s="198"/>
      <c r="D65" s="199" t="s">
        <v>3906</v>
      </c>
      <c r="E65" s="200"/>
      <c r="F65" s="200"/>
      <c r="G65" s="200"/>
      <c r="H65" s="200"/>
      <c r="I65" s="201"/>
      <c r="J65" s="202">
        <f>J102</f>
        <v>0</v>
      </c>
      <c r="K65" s="203"/>
    </row>
    <row r="66" s="9" customFormat="1" ht="19.92" customHeight="1">
      <c r="B66" s="197"/>
      <c r="C66" s="198"/>
      <c r="D66" s="199" t="s">
        <v>3907</v>
      </c>
      <c r="E66" s="200"/>
      <c r="F66" s="200"/>
      <c r="G66" s="200"/>
      <c r="H66" s="200"/>
      <c r="I66" s="201"/>
      <c r="J66" s="202">
        <f>J107</f>
        <v>0</v>
      </c>
      <c r="K66" s="203"/>
    </row>
    <row r="67" s="9" customFormat="1" ht="19.92" customHeight="1">
      <c r="B67" s="197"/>
      <c r="C67" s="198"/>
      <c r="D67" s="199" t="s">
        <v>3908</v>
      </c>
      <c r="E67" s="200"/>
      <c r="F67" s="200"/>
      <c r="G67" s="200"/>
      <c r="H67" s="200"/>
      <c r="I67" s="201"/>
      <c r="J67" s="202">
        <f>J113</f>
        <v>0</v>
      </c>
      <c r="K67" s="203"/>
    </row>
    <row r="68" s="8" customFormat="1" ht="24.96" customHeight="1">
      <c r="B68" s="190"/>
      <c r="C68" s="191"/>
      <c r="D68" s="192" t="s">
        <v>1718</v>
      </c>
      <c r="E68" s="193"/>
      <c r="F68" s="193"/>
      <c r="G68" s="193"/>
      <c r="H68" s="193"/>
      <c r="I68" s="194"/>
      <c r="J68" s="195">
        <f>J123</f>
        <v>0</v>
      </c>
      <c r="K68" s="196"/>
    </row>
    <row r="69" s="9" customFormat="1" ht="19.92" customHeight="1">
      <c r="B69" s="197"/>
      <c r="C69" s="198"/>
      <c r="D69" s="199" t="s">
        <v>1857</v>
      </c>
      <c r="E69" s="200"/>
      <c r="F69" s="200"/>
      <c r="G69" s="200"/>
      <c r="H69" s="200"/>
      <c r="I69" s="201"/>
      <c r="J69" s="202">
        <f>J124</f>
        <v>0</v>
      </c>
      <c r="K69" s="203"/>
    </row>
    <row r="70" s="9" customFormat="1" ht="19.92" customHeight="1">
      <c r="B70" s="197"/>
      <c r="C70" s="198"/>
      <c r="D70" s="199" t="s">
        <v>3075</v>
      </c>
      <c r="E70" s="200"/>
      <c r="F70" s="200"/>
      <c r="G70" s="200"/>
      <c r="H70" s="200"/>
      <c r="I70" s="201"/>
      <c r="J70" s="202">
        <f>J126</f>
        <v>0</v>
      </c>
      <c r="K70" s="203"/>
    </row>
    <row r="71" s="9" customFormat="1" ht="19.92" customHeight="1">
      <c r="B71" s="197"/>
      <c r="C71" s="198"/>
      <c r="D71" s="199" t="s">
        <v>3076</v>
      </c>
      <c r="E71" s="200"/>
      <c r="F71" s="200"/>
      <c r="G71" s="200"/>
      <c r="H71" s="200"/>
      <c r="I71" s="201"/>
      <c r="J71" s="202">
        <f>J128</f>
        <v>0</v>
      </c>
      <c r="K71" s="203"/>
    </row>
    <row r="72" s="9" customFormat="1" ht="19.92" customHeight="1">
      <c r="B72" s="197"/>
      <c r="C72" s="198"/>
      <c r="D72" s="199" t="s">
        <v>1859</v>
      </c>
      <c r="E72" s="200"/>
      <c r="F72" s="200"/>
      <c r="G72" s="200"/>
      <c r="H72" s="200"/>
      <c r="I72" s="201"/>
      <c r="J72" s="202">
        <f>J130</f>
        <v>0</v>
      </c>
      <c r="K72" s="203"/>
    </row>
    <row r="73" s="1" customFormat="1" ht="21.84" customHeight="1">
      <c r="B73" s="46"/>
      <c r="C73" s="47"/>
      <c r="D73" s="47"/>
      <c r="E73" s="47"/>
      <c r="F73" s="47"/>
      <c r="G73" s="47"/>
      <c r="H73" s="47"/>
      <c r="I73" s="157"/>
      <c r="J73" s="47"/>
      <c r="K73" s="51"/>
    </row>
    <row r="74" s="1" customFormat="1" ht="6.96" customHeight="1">
      <c r="B74" s="67"/>
      <c r="C74" s="68"/>
      <c r="D74" s="68"/>
      <c r="E74" s="68"/>
      <c r="F74" s="68"/>
      <c r="G74" s="68"/>
      <c r="H74" s="68"/>
      <c r="I74" s="179"/>
      <c r="J74" s="68"/>
      <c r="K74" s="69"/>
    </row>
    <row r="78" s="1" customFormat="1" ht="6.96" customHeight="1">
      <c r="B78" s="70"/>
      <c r="C78" s="71"/>
      <c r="D78" s="71"/>
      <c r="E78" s="71"/>
      <c r="F78" s="71"/>
      <c r="G78" s="71"/>
      <c r="H78" s="71"/>
      <c r="I78" s="182"/>
      <c r="J78" s="71"/>
      <c r="K78" s="71"/>
      <c r="L78" s="72"/>
    </row>
    <row r="79" s="1" customFormat="1" ht="36.96" customHeight="1">
      <c r="B79" s="46"/>
      <c r="C79" s="73" t="s">
        <v>282</v>
      </c>
      <c r="D79" s="74"/>
      <c r="E79" s="74"/>
      <c r="F79" s="74"/>
      <c r="G79" s="74"/>
      <c r="H79" s="74"/>
      <c r="I79" s="204"/>
      <c r="J79" s="74"/>
      <c r="K79" s="74"/>
      <c r="L79" s="72"/>
    </row>
    <row r="80" s="1" customFormat="1" ht="6.96" customHeight="1">
      <c r="B80" s="46"/>
      <c r="C80" s="74"/>
      <c r="D80" s="74"/>
      <c r="E80" s="74"/>
      <c r="F80" s="74"/>
      <c r="G80" s="74"/>
      <c r="H80" s="74"/>
      <c r="I80" s="204"/>
      <c r="J80" s="74"/>
      <c r="K80" s="74"/>
      <c r="L80" s="72"/>
    </row>
    <row r="81" s="1" customFormat="1" ht="14.4" customHeight="1">
      <c r="B81" s="46"/>
      <c r="C81" s="76" t="s">
        <v>18</v>
      </c>
      <c r="D81" s="74"/>
      <c r="E81" s="74"/>
      <c r="F81" s="74"/>
      <c r="G81" s="74"/>
      <c r="H81" s="74"/>
      <c r="I81" s="204"/>
      <c r="J81" s="74"/>
      <c r="K81" s="74"/>
      <c r="L81" s="72"/>
    </row>
    <row r="82" s="1" customFormat="1" ht="16.5" customHeight="1">
      <c r="B82" s="46"/>
      <c r="C82" s="74"/>
      <c r="D82" s="74"/>
      <c r="E82" s="205" t="str">
        <f>E7</f>
        <v>Oprava SZZ Děčín východ horní nádraží 1.změna</v>
      </c>
      <c r="F82" s="76"/>
      <c r="G82" s="76"/>
      <c r="H82" s="76"/>
      <c r="I82" s="204"/>
      <c r="J82" s="74"/>
      <c r="K82" s="74"/>
      <c r="L82" s="72"/>
    </row>
    <row r="83">
      <c r="B83" s="28"/>
      <c r="C83" s="76" t="s">
        <v>264</v>
      </c>
      <c r="D83" s="206"/>
      <c r="E83" s="206"/>
      <c r="F83" s="206"/>
      <c r="G83" s="206"/>
      <c r="H83" s="206"/>
      <c r="I83" s="149"/>
      <c r="J83" s="206"/>
      <c r="K83" s="206"/>
      <c r="L83" s="207"/>
    </row>
    <row r="84" s="1" customFormat="1" ht="16.5" customHeight="1">
      <c r="B84" s="46"/>
      <c r="C84" s="74"/>
      <c r="D84" s="74"/>
      <c r="E84" s="205" t="s">
        <v>3054</v>
      </c>
      <c r="F84" s="74"/>
      <c r="G84" s="74"/>
      <c r="H84" s="74"/>
      <c r="I84" s="204"/>
      <c r="J84" s="74"/>
      <c r="K84" s="74"/>
      <c r="L84" s="72"/>
    </row>
    <row r="85" s="1" customFormat="1" ht="14.4" customHeight="1">
      <c r="B85" s="46"/>
      <c r="C85" s="76" t="s">
        <v>266</v>
      </c>
      <c r="D85" s="74"/>
      <c r="E85" s="74"/>
      <c r="F85" s="74"/>
      <c r="G85" s="74"/>
      <c r="H85" s="74"/>
      <c r="I85" s="204"/>
      <c r="J85" s="74"/>
      <c r="K85" s="74"/>
      <c r="L85" s="72"/>
    </row>
    <row r="86" s="1" customFormat="1" ht="17.25" customHeight="1">
      <c r="B86" s="46"/>
      <c r="C86" s="74"/>
      <c r="D86" s="74"/>
      <c r="E86" s="82" t="str">
        <f>E11</f>
        <v>SO 03-40-04 - Ústřední vytápění - ÚRS</v>
      </c>
      <c r="F86" s="74"/>
      <c r="G86" s="74"/>
      <c r="H86" s="74"/>
      <c r="I86" s="204"/>
      <c r="J86" s="74"/>
      <c r="K86" s="74"/>
      <c r="L86" s="72"/>
    </row>
    <row r="87" s="1" customFormat="1" ht="6.96" customHeight="1">
      <c r="B87" s="46"/>
      <c r="C87" s="74"/>
      <c r="D87" s="74"/>
      <c r="E87" s="74"/>
      <c r="F87" s="74"/>
      <c r="G87" s="74"/>
      <c r="H87" s="74"/>
      <c r="I87" s="204"/>
      <c r="J87" s="74"/>
      <c r="K87" s="74"/>
      <c r="L87" s="72"/>
    </row>
    <row r="88" s="1" customFormat="1" ht="18" customHeight="1">
      <c r="B88" s="46"/>
      <c r="C88" s="76" t="s">
        <v>23</v>
      </c>
      <c r="D88" s="74"/>
      <c r="E88" s="74"/>
      <c r="F88" s="209" t="str">
        <f>F14</f>
        <v>Děčín</v>
      </c>
      <c r="G88" s="74"/>
      <c r="H88" s="74"/>
      <c r="I88" s="210" t="s">
        <v>25</v>
      </c>
      <c r="J88" s="85" t="str">
        <f>IF(J14="","",J14)</f>
        <v>24. 8. 2018</v>
      </c>
      <c r="K88" s="74"/>
      <c r="L88" s="72"/>
    </row>
    <row r="89" s="1" customFormat="1" ht="6.96" customHeight="1">
      <c r="B89" s="46"/>
      <c r="C89" s="74"/>
      <c r="D89" s="74"/>
      <c r="E89" s="74"/>
      <c r="F89" s="74"/>
      <c r="G89" s="74"/>
      <c r="H89" s="74"/>
      <c r="I89" s="204"/>
      <c r="J89" s="74"/>
      <c r="K89" s="74"/>
      <c r="L89" s="72"/>
    </row>
    <row r="90" s="1" customFormat="1">
      <c r="B90" s="46"/>
      <c r="C90" s="76" t="s">
        <v>27</v>
      </c>
      <c r="D90" s="74"/>
      <c r="E90" s="74"/>
      <c r="F90" s="209" t="str">
        <f>E17</f>
        <v xml:space="preserve"> </v>
      </c>
      <c r="G90" s="74"/>
      <c r="H90" s="74"/>
      <c r="I90" s="210" t="s">
        <v>32</v>
      </c>
      <c r="J90" s="209" t="str">
        <f>E23</f>
        <v xml:space="preserve"> </v>
      </c>
      <c r="K90" s="74"/>
      <c r="L90" s="72"/>
    </row>
    <row r="91" s="1" customFormat="1" ht="14.4" customHeight="1">
      <c r="B91" s="46"/>
      <c r="C91" s="76" t="s">
        <v>30</v>
      </c>
      <c r="D91" s="74"/>
      <c r="E91" s="74"/>
      <c r="F91" s="209" t="str">
        <f>IF(E20="","",E20)</f>
        <v/>
      </c>
      <c r="G91" s="74"/>
      <c r="H91" s="74"/>
      <c r="I91" s="204"/>
      <c r="J91" s="74"/>
      <c r="K91" s="74"/>
      <c r="L91" s="72"/>
    </row>
    <row r="92" s="1" customFormat="1" ht="10.32" customHeight="1">
      <c r="B92" s="46"/>
      <c r="C92" s="74"/>
      <c r="D92" s="74"/>
      <c r="E92" s="74"/>
      <c r="F92" s="74"/>
      <c r="G92" s="74"/>
      <c r="H92" s="74"/>
      <c r="I92" s="204"/>
      <c r="J92" s="74"/>
      <c r="K92" s="74"/>
      <c r="L92" s="72"/>
    </row>
    <row r="93" s="10" customFormat="1" ht="29.28" customHeight="1">
      <c r="B93" s="211"/>
      <c r="C93" s="212" t="s">
        <v>283</v>
      </c>
      <c r="D93" s="213" t="s">
        <v>55</v>
      </c>
      <c r="E93" s="213" t="s">
        <v>51</v>
      </c>
      <c r="F93" s="213" t="s">
        <v>284</v>
      </c>
      <c r="G93" s="213" t="s">
        <v>285</v>
      </c>
      <c r="H93" s="213" t="s">
        <v>286</v>
      </c>
      <c r="I93" s="214" t="s">
        <v>287</v>
      </c>
      <c r="J93" s="213" t="s">
        <v>273</v>
      </c>
      <c r="K93" s="215" t="s">
        <v>288</v>
      </c>
      <c r="L93" s="216"/>
      <c r="M93" s="102" t="s">
        <v>289</v>
      </c>
      <c r="N93" s="103" t="s">
        <v>40</v>
      </c>
      <c r="O93" s="103" t="s">
        <v>290</v>
      </c>
      <c r="P93" s="103" t="s">
        <v>291</v>
      </c>
      <c r="Q93" s="103" t="s">
        <v>292</v>
      </c>
      <c r="R93" s="103" t="s">
        <v>293</v>
      </c>
      <c r="S93" s="103" t="s">
        <v>294</v>
      </c>
      <c r="T93" s="104" t="s">
        <v>295</v>
      </c>
    </row>
    <row r="94" s="1" customFormat="1" ht="29.28" customHeight="1">
      <c r="B94" s="46"/>
      <c r="C94" s="108" t="s">
        <v>274</v>
      </c>
      <c r="D94" s="74"/>
      <c r="E94" s="74"/>
      <c r="F94" s="74"/>
      <c r="G94" s="74"/>
      <c r="H94" s="74"/>
      <c r="I94" s="204"/>
      <c r="J94" s="217">
        <f>BK94</f>
        <v>0</v>
      </c>
      <c r="K94" s="74"/>
      <c r="L94" s="72"/>
      <c r="M94" s="105"/>
      <c r="N94" s="106"/>
      <c r="O94" s="106"/>
      <c r="P94" s="218">
        <f>P95+P98+P123</f>
        <v>0</v>
      </c>
      <c r="Q94" s="106"/>
      <c r="R94" s="218">
        <f>R95+R98+R123</f>
        <v>0.35621999999999998</v>
      </c>
      <c r="S94" s="106"/>
      <c r="T94" s="219">
        <f>T95+T98+T123</f>
        <v>0.001</v>
      </c>
      <c r="AT94" s="24" t="s">
        <v>69</v>
      </c>
      <c r="AU94" s="24" t="s">
        <v>275</v>
      </c>
      <c r="BK94" s="220">
        <f>BK95+BK98+BK123</f>
        <v>0</v>
      </c>
    </row>
    <row r="95" s="11" customFormat="1" ht="37.44001" customHeight="1">
      <c r="B95" s="221"/>
      <c r="C95" s="222"/>
      <c r="D95" s="223" t="s">
        <v>69</v>
      </c>
      <c r="E95" s="224" t="s">
        <v>296</v>
      </c>
      <c r="F95" s="224" t="s">
        <v>297</v>
      </c>
      <c r="G95" s="222"/>
      <c r="H95" s="222"/>
      <c r="I95" s="225"/>
      <c r="J95" s="226">
        <f>BK95</f>
        <v>0</v>
      </c>
      <c r="K95" s="222"/>
      <c r="L95" s="227"/>
      <c r="M95" s="228"/>
      <c r="N95" s="229"/>
      <c r="O95" s="229"/>
      <c r="P95" s="230">
        <f>P96</f>
        <v>0</v>
      </c>
      <c r="Q95" s="229"/>
      <c r="R95" s="230">
        <f>R96</f>
        <v>0</v>
      </c>
      <c r="S95" s="229"/>
      <c r="T95" s="231">
        <f>T96</f>
        <v>0.001</v>
      </c>
      <c r="AR95" s="232" t="s">
        <v>16</v>
      </c>
      <c r="AT95" s="233" t="s">
        <v>69</v>
      </c>
      <c r="AU95" s="233" t="s">
        <v>70</v>
      </c>
      <c r="AY95" s="232" t="s">
        <v>298</v>
      </c>
      <c r="BK95" s="234">
        <f>BK96</f>
        <v>0</v>
      </c>
    </row>
    <row r="96" s="11" customFormat="1" ht="19.92" customHeight="1">
      <c r="B96" s="221"/>
      <c r="C96" s="222"/>
      <c r="D96" s="223" t="s">
        <v>69</v>
      </c>
      <c r="E96" s="235" t="s">
        <v>346</v>
      </c>
      <c r="F96" s="235" t="s">
        <v>1782</v>
      </c>
      <c r="G96" s="222"/>
      <c r="H96" s="222"/>
      <c r="I96" s="225"/>
      <c r="J96" s="236">
        <f>BK96</f>
        <v>0</v>
      </c>
      <c r="K96" s="222"/>
      <c r="L96" s="227"/>
      <c r="M96" s="228"/>
      <c r="N96" s="229"/>
      <c r="O96" s="229"/>
      <c r="P96" s="230">
        <f>P97</f>
        <v>0</v>
      </c>
      <c r="Q96" s="229"/>
      <c r="R96" s="230">
        <f>R97</f>
        <v>0</v>
      </c>
      <c r="S96" s="229"/>
      <c r="T96" s="231">
        <f>T97</f>
        <v>0.001</v>
      </c>
      <c r="AR96" s="232" t="s">
        <v>16</v>
      </c>
      <c r="AT96" s="233" t="s">
        <v>69</v>
      </c>
      <c r="AU96" s="233" t="s">
        <v>16</v>
      </c>
      <c r="AY96" s="232" t="s">
        <v>298</v>
      </c>
      <c r="BK96" s="234">
        <f>BK97</f>
        <v>0</v>
      </c>
    </row>
    <row r="97" s="1" customFormat="1" ht="25.5" customHeight="1">
      <c r="B97" s="46"/>
      <c r="C97" s="237" t="s">
        <v>16</v>
      </c>
      <c r="D97" s="237" t="s">
        <v>300</v>
      </c>
      <c r="E97" s="238" t="s">
        <v>3909</v>
      </c>
      <c r="F97" s="239" t="s">
        <v>3910</v>
      </c>
      <c r="G97" s="240" t="s">
        <v>1777</v>
      </c>
      <c r="H97" s="241">
        <v>1</v>
      </c>
      <c r="I97" s="242"/>
      <c r="J97" s="243">
        <f>ROUND(I97*H97,2)</f>
        <v>0</v>
      </c>
      <c r="K97" s="239" t="s">
        <v>1656</v>
      </c>
      <c r="L97" s="72"/>
      <c r="M97" s="244" t="s">
        <v>21</v>
      </c>
      <c r="N97" s="245" t="s">
        <v>41</v>
      </c>
      <c r="O97" s="47"/>
      <c r="P97" s="246">
        <f>O97*H97</f>
        <v>0</v>
      </c>
      <c r="Q97" s="246">
        <v>0</v>
      </c>
      <c r="R97" s="246">
        <f>Q97*H97</f>
        <v>0</v>
      </c>
      <c r="S97" s="246">
        <v>0.001</v>
      </c>
      <c r="T97" s="247">
        <f>S97*H97</f>
        <v>0.001</v>
      </c>
      <c r="AR97" s="24" t="s">
        <v>90</v>
      </c>
      <c r="AT97" s="24" t="s">
        <v>300</v>
      </c>
      <c r="AU97" s="24" t="s">
        <v>78</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90</v>
      </c>
      <c r="BM97" s="24" t="s">
        <v>3911</v>
      </c>
    </row>
    <row r="98" s="11" customFormat="1" ht="37.44001" customHeight="1">
      <c r="B98" s="221"/>
      <c r="C98" s="222"/>
      <c r="D98" s="223" t="s">
        <v>69</v>
      </c>
      <c r="E98" s="224" t="s">
        <v>2360</v>
      </c>
      <c r="F98" s="224" t="s">
        <v>3304</v>
      </c>
      <c r="G98" s="222"/>
      <c r="H98" s="222"/>
      <c r="I98" s="225"/>
      <c r="J98" s="226">
        <f>BK98</f>
        <v>0</v>
      </c>
      <c r="K98" s="222"/>
      <c r="L98" s="227"/>
      <c r="M98" s="228"/>
      <c r="N98" s="229"/>
      <c r="O98" s="229"/>
      <c r="P98" s="230">
        <f>P99+P102+P107+P113</f>
        <v>0</v>
      </c>
      <c r="Q98" s="229"/>
      <c r="R98" s="230">
        <f>R99+R102+R107+R113</f>
        <v>0.35621999999999998</v>
      </c>
      <c r="S98" s="229"/>
      <c r="T98" s="231">
        <f>T99+T102+T107+T113</f>
        <v>0</v>
      </c>
      <c r="AR98" s="232" t="s">
        <v>78</v>
      </c>
      <c r="AT98" s="233" t="s">
        <v>69</v>
      </c>
      <c r="AU98" s="233" t="s">
        <v>70</v>
      </c>
      <c r="AY98" s="232" t="s">
        <v>298</v>
      </c>
      <c r="BK98" s="234">
        <f>BK99+BK102+BK107+BK113</f>
        <v>0</v>
      </c>
    </row>
    <row r="99" s="11" customFormat="1" ht="19.92" customHeight="1">
      <c r="B99" s="221"/>
      <c r="C99" s="222"/>
      <c r="D99" s="223" t="s">
        <v>69</v>
      </c>
      <c r="E99" s="235" t="s">
        <v>3912</v>
      </c>
      <c r="F99" s="235" t="s">
        <v>3913</v>
      </c>
      <c r="G99" s="222"/>
      <c r="H99" s="222"/>
      <c r="I99" s="225"/>
      <c r="J99" s="236">
        <f>BK99</f>
        <v>0</v>
      </c>
      <c r="K99" s="222"/>
      <c r="L99" s="227"/>
      <c r="M99" s="228"/>
      <c r="N99" s="229"/>
      <c r="O99" s="229"/>
      <c r="P99" s="230">
        <f>SUM(P100:P101)</f>
        <v>0</v>
      </c>
      <c r="Q99" s="229"/>
      <c r="R99" s="230">
        <f>SUM(R100:R101)</f>
        <v>0.0055399999999999998</v>
      </c>
      <c r="S99" s="229"/>
      <c r="T99" s="231">
        <f>SUM(T100:T101)</f>
        <v>0</v>
      </c>
      <c r="AR99" s="232" t="s">
        <v>78</v>
      </c>
      <c r="AT99" s="233" t="s">
        <v>69</v>
      </c>
      <c r="AU99" s="233" t="s">
        <v>16</v>
      </c>
      <c r="AY99" s="232" t="s">
        <v>298</v>
      </c>
      <c r="BK99" s="234">
        <f>SUM(BK100:BK101)</f>
        <v>0</v>
      </c>
    </row>
    <row r="100" s="1" customFormat="1" ht="25.5" customHeight="1">
      <c r="B100" s="46"/>
      <c r="C100" s="237" t="s">
        <v>78</v>
      </c>
      <c r="D100" s="237" t="s">
        <v>300</v>
      </c>
      <c r="E100" s="238" t="s">
        <v>3914</v>
      </c>
      <c r="F100" s="239" t="s">
        <v>3915</v>
      </c>
      <c r="G100" s="240" t="s">
        <v>1630</v>
      </c>
      <c r="H100" s="241">
        <v>1</v>
      </c>
      <c r="I100" s="242"/>
      <c r="J100" s="243">
        <f>ROUND(I100*H100,2)</f>
        <v>0</v>
      </c>
      <c r="K100" s="239" t="s">
        <v>1656</v>
      </c>
      <c r="L100" s="72"/>
      <c r="M100" s="244" t="s">
        <v>21</v>
      </c>
      <c r="N100" s="245" t="s">
        <v>41</v>
      </c>
      <c r="O100" s="47"/>
      <c r="P100" s="246">
        <f>O100*H100</f>
        <v>0</v>
      </c>
      <c r="Q100" s="246">
        <v>0.0055399999999999998</v>
      </c>
      <c r="R100" s="246">
        <f>Q100*H100</f>
        <v>0.0055399999999999998</v>
      </c>
      <c r="S100" s="246">
        <v>0</v>
      </c>
      <c r="T100" s="247">
        <f>S100*H100</f>
        <v>0</v>
      </c>
      <c r="AR100" s="24" t="s">
        <v>381</v>
      </c>
      <c r="AT100" s="24" t="s">
        <v>300</v>
      </c>
      <c r="AU100" s="24" t="s">
        <v>78</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381</v>
      </c>
      <c r="BM100" s="24" t="s">
        <v>3916</v>
      </c>
    </row>
    <row r="101" s="1" customFormat="1" ht="38.25" customHeight="1">
      <c r="B101" s="46"/>
      <c r="C101" s="237" t="s">
        <v>85</v>
      </c>
      <c r="D101" s="237" t="s">
        <v>300</v>
      </c>
      <c r="E101" s="238" t="s">
        <v>3917</v>
      </c>
      <c r="F101" s="239" t="s">
        <v>3918</v>
      </c>
      <c r="G101" s="240" t="s">
        <v>3327</v>
      </c>
      <c r="H101" s="318"/>
      <c r="I101" s="242"/>
      <c r="J101" s="243">
        <f>ROUND(I101*H101,2)</f>
        <v>0</v>
      </c>
      <c r="K101" s="239" t="s">
        <v>1656</v>
      </c>
      <c r="L101" s="72"/>
      <c r="M101" s="244" t="s">
        <v>21</v>
      </c>
      <c r="N101" s="245" t="s">
        <v>41</v>
      </c>
      <c r="O101" s="47"/>
      <c r="P101" s="246">
        <f>O101*H101</f>
        <v>0</v>
      </c>
      <c r="Q101" s="246">
        <v>0</v>
      </c>
      <c r="R101" s="246">
        <f>Q101*H101</f>
        <v>0</v>
      </c>
      <c r="S101" s="246">
        <v>0</v>
      </c>
      <c r="T101" s="247">
        <f>S101*H101</f>
        <v>0</v>
      </c>
      <c r="AR101" s="24" t="s">
        <v>381</v>
      </c>
      <c r="AT101" s="24" t="s">
        <v>300</v>
      </c>
      <c r="AU101" s="24" t="s">
        <v>78</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381</v>
      </c>
      <c r="BM101" s="24" t="s">
        <v>3919</v>
      </c>
    </row>
    <row r="102" s="11" customFormat="1" ht="29.88" customHeight="1">
      <c r="B102" s="221"/>
      <c r="C102" s="222"/>
      <c r="D102" s="223" t="s">
        <v>69</v>
      </c>
      <c r="E102" s="235" t="s">
        <v>3920</v>
      </c>
      <c r="F102" s="235" t="s">
        <v>3921</v>
      </c>
      <c r="G102" s="222"/>
      <c r="H102" s="222"/>
      <c r="I102" s="225"/>
      <c r="J102" s="236">
        <f>BK102</f>
        <v>0</v>
      </c>
      <c r="K102" s="222"/>
      <c r="L102" s="227"/>
      <c r="M102" s="228"/>
      <c r="N102" s="229"/>
      <c r="O102" s="229"/>
      <c r="P102" s="230">
        <f>SUM(P103:P106)</f>
        <v>0</v>
      </c>
      <c r="Q102" s="229"/>
      <c r="R102" s="230">
        <f>SUM(R103:R106)</f>
        <v>0.061399999999999996</v>
      </c>
      <c r="S102" s="229"/>
      <c r="T102" s="231">
        <f>SUM(T103:T106)</f>
        <v>0</v>
      </c>
      <c r="AR102" s="232" t="s">
        <v>78</v>
      </c>
      <c r="AT102" s="233" t="s">
        <v>69</v>
      </c>
      <c r="AU102" s="233" t="s">
        <v>16</v>
      </c>
      <c r="AY102" s="232" t="s">
        <v>298</v>
      </c>
      <c r="BK102" s="234">
        <f>SUM(BK103:BK106)</f>
        <v>0</v>
      </c>
    </row>
    <row r="103" s="1" customFormat="1" ht="16.5" customHeight="1">
      <c r="B103" s="46"/>
      <c r="C103" s="237" t="s">
        <v>90</v>
      </c>
      <c r="D103" s="237" t="s">
        <v>300</v>
      </c>
      <c r="E103" s="238" t="s">
        <v>3922</v>
      </c>
      <c r="F103" s="239" t="s">
        <v>3923</v>
      </c>
      <c r="G103" s="240" t="s">
        <v>318</v>
      </c>
      <c r="H103" s="241">
        <v>90</v>
      </c>
      <c r="I103" s="242"/>
      <c r="J103" s="243">
        <f>ROUND(I103*H103,2)</f>
        <v>0</v>
      </c>
      <c r="K103" s="239" t="s">
        <v>1656</v>
      </c>
      <c r="L103" s="72"/>
      <c r="M103" s="244" t="s">
        <v>21</v>
      </c>
      <c r="N103" s="245" t="s">
        <v>41</v>
      </c>
      <c r="O103" s="47"/>
      <c r="P103" s="246">
        <f>O103*H103</f>
        <v>0</v>
      </c>
      <c r="Q103" s="246">
        <v>0.00046999999999999999</v>
      </c>
      <c r="R103" s="246">
        <f>Q103*H103</f>
        <v>0.042299999999999997</v>
      </c>
      <c r="S103" s="246">
        <v>0</v>
      </c>
      <c r="T103" s="247">
        <f>S103*H103</f>
        <v>0</v>
      </c>
      <c r="AR103" s="24" t="s">
        <v>381</v>
      </c>
      <c r="AT103" s="24" t="s">
        <v>300</v>
      </c>
      <c r="AU103" s="24" t="s">
        <v>78</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381</v>
      </c>
      <c r="BM103" s="24" t="s">
        <v>3924</v>
      </c>
    </row>
    <row r="104" s="1" customFormat="1" ht="16.5" customHeight="1">
      <c r="B104" s="46"/>
      <c r="C104" s="237" t="s">
        <v>328</v>
      </c>
      <c r="D104" s="237" t="s">
        <v>300</v>
      </c>
      <c r="E104" s="238" t="s">
        <v>3925</v>
      </c>
      <c r="F104" s="239" t="s">
        <v>3926</v>
      </c>
      <c r="G104" s="240" t="s">
        <v>318</v>
      </c>
      <c r="H104" s="241">
        <v>10</v>
      </c>
      <c r="I104" s="242"/>
      <c r="J104" s="243">
        <f>ROUND(I104*H104,2)</f>
        <v>0</v>
      </c>
      <c r="K104" s="239" t="s">
        <v>1656</v>
      </c>
      <c r="L104" s="72"/>
      <c r="M104" s="244" t="s">
        <v>21</v>
      </c>
      <c r="N104" s="245" t="s">
        <v>41</v>
      </c>
      <c r="O104" s="47"/>
      <c r="P104" s="246">
        <f>O104*H104</f>
        <v>0</v>
      </c>
      <c r="Q104" s="246">
        <v>0.00071000000000000002</v>
      </c>
      <c r="R104" s="246">
        <f>Q104*H104</f>
        <v>0.0071000000000000004</v>
      </c>
      <c r="S104" s="246">
        <v>0</v>
      </c>
      <c r="T104" s="247">
        <f>S104*H104</f>
        <v>0</v>
      </c>
      <c r="AR104" s="24" t="s">
        <v>381</v>
      </c>
      <c r="AT104" s="24" t="s">
        <v>300</v>
      </c>
      <c r="AU104" s="24" t="s">
        <v>78</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381</v>
      </c>
      <c r="BM104" s="24" t="s">
        <v>3927</v>
      </c>
    </row>
    <row r="105" s="1" customFormat="1" ht="38.25" customHeight="1">
      <c r="B105" s="46"/>
      <c r="C105" s="237" t="s">
        <v>332</v>
      </c>
      <c r="D105" s="237" t="s">
        <v>300</v>
      </c>
      <c r="E105" s="238" t="s">
        <v>3928</v>
      </c>
      <c r="F105" s="239" t="s">
        <v>3929</v>
      </c>
      <c r="G105" s="240" t="s">
        <v>318</v>
      </c>
      <c r="H105" s="241">
        <v>100</v>
      </c>
      <c r="I105" s="242"/>
      <c r="J105" s="243">
        <f>ROUND(I105*H105,2)</f>
        <v>0</v>
      </c>
      <c r="K105" s="239" t="s">
        <v>1656</v>
      </c>
      <c r="L105" s="72"/>
      <c r="M105" s="244" t="s">
        <v>21</v>
      </c>
      <c r="N105" s="245" t="s">
        <v>41</v>
      </c>
      <c r="O105" s="47"/>
      <c r="P105" s="246">
        <f>O105*H105</f>
        <v>0</v>
      </c>
      <c r="Q105" s="246">
        <v>0.00012</v>
      </c>
      <c r="R105" s="246">
        <f>Q105*H105</f>
        <v>0.012</v>
      </c>
      <c r="S105" s="246">
        <v>0</v>
      </c>
      <c r="T105" s="247">
        <f>S105*H105</f>
        <v>0</v>
      </c>
      <c r="AR105" s="24" t="s">
        <v>381</v>
      </c>
      <c r="AT105" s="24" t="s">
        <v>300</v>
      </c>
      <c r="AU105" s="24" t="s">
        <v>78</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381</v>
      </c>
      <c r="BM105" s="24" t="s">
        <v>3930</v>
      </c>
    </row>
    <row r="106" s="1" customFormat="1" ht="38.25" customHeight="1">
      <c r="B106" s="46"/>
      <c r="C106" s="237" t="s">
        <v>338</v>
      </c>
      <c r="D106" s="237" t="s">
        <v>300</v>
      </c>
      <c r="E106" s="238" t="s">
        <v>3931</v>
      </c>
      <c r="F106" s="239" t="s">
        <v>3932</v>
      </c>
      <c r="G106" s="240" t="s">
        <v>3327</v>
      </c>
      <c r="H106" s="318"/>
      <c r="I106" s="242"/>
      <c r="J106" s="243">
        <f>ROUND(I106*H106,2)</f>
        <v>0</v>
      </c>
      <c r="K106" s="239" t="s">
        <v>1656</v>
      </c>
      <c r="L106" s="72"/>
      <c r="M106" s="244" t="s">
        <v>21</v>
      </c>
      <c r="N106" s="245" t="s">
        <v>41</v>
      </c>
      <c r="O106" s="47"/>
      <c r="P106" s="246">
        <f>O106*H106</f>
        <v>0</v>
      </c>
      <c r="Q106" s="246">
        <v>0</v>
      </c>
      <c r="R106" s="246">
        <f>Q106*H106</f>
        <v>0</v>
      </c>
      <c r="S106" s="246">
        <v>0</v>
      </c>
      <c r="T106" s="247">
        <f>S106*H106</f>
        <v>0</v>
      </c>
      <c r="AR106" s="24" t="s">
        <v>381</v>
      </c>
      <c r="AT106" s="24" t="s">
        <v>300</v>
      </c>
      <c r="AU106" s="24" t="s">
        <v>78</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381</v>
      </c>
      <c r="BM106" s="24" t="s">
        <v>3933</v>
      </c>
    </row>
    <row r="107" s="11" customFormat="1" ht="29.88" customHeight="1">
      <c r="B107" s="221"/>
      <c r="C107" s="222"/>
      <c r="D107" s="223" t="s">
        <v>69</v>
      </c>
      <c r="E107" s="235" t="s">
        <v>3934</v>
      </c>
      <c r="F107" s="235" t="s">
        <v>3935</v>
      </c>
      <c r="G107" s="222"/>
      <c r="H107" s="222"/>
      <c r="I107" s="225"/>
      <c r="J107" s="236">
        <f>BK107</f>
        <v>0</v>
      </c>
      <c r="K107" s="222"/>
      <c r="L107" s="227"/>
      <c r="M107" s="228"/>
      <c r="N107" s="229"/>
      <c r="O107" s="229"/>
      <c r="P107" s="230">
        <f>SUM(P108:P112)</f>
        <v>0</v>
      </c>
      <c r="Q107" s="229"/>
      <c r="R107" s="230">
        <f>SUM(R108:R112)</f>
        <v>0.0095899999999999996</v>
      </c>
      <c r="S107" s="229"/>
      <c r="T107" s="231">
        <f>SUM(T108:T112)</f>
        <v>0</v>
      </c>
      <c r="AR107" s="232" t="s">
        <v>78</v>
      </c>
      <c r="AT107" s="233" t="s">
        <v>69</v>
      </c>
      <c r="AU107" s="233" t="s">
        <v>16</v>
      </c>
      <c r="AY107" s="232" t="s">
        <v>298</v>
      </c>
      <c r="BK107" s="234">
        <f>SUM(BK108:BK112)</f>
        <v>0</v>
      </c>
    </row>
    <row r="108" s="1" customFormat="1" ht="25.5" customHeight="1">
      <c r="B108" s="46"/>
      <c r="C108" s="237" t="s">
        <v>336</v>
      </c>
      <c r="D108" s="237" t="s">
        <v>300</v>
      </c>
      <c r="E108" s="238" t="s">
        <v>3936</v>
      </c>
      <c r="F108" s="239" t="s">
        <v>3937</v>
      </c>
      <c r="G108" s="240" t="s">
        <v>341</v>
      </c>
      <c r="H108" s="241">
        <v>12</v>
      </c>
      <c r="I108" s="242"/>
      <c r="J108" s="243">
        <f>ROUND(I108*H108,2)</f>
        <v>0</v>
      </c>
      <c r="K108" s="239" t="s">
        <v>1656</v>
      </c>
      <c r="L108" s="72"/>
      <c r="M108" s="244" t="s">
        <v>21</v>
      </c>
      <c r="N108" s="245" t="s">
        <v>41</v>
      </c>
      <c r="O108" s="47"/>
      <c r="P108" s="246">
        <f>O108*H108</f>
        <v>0</v>
      </c>
      <c r="Q108" s="246">
        <v>0.00013999999999999999</v>
      </c>
      <c r="R108" s="246">
        <f>Q108*H108</f>
        <v>0.0016799999999999999</v>
      </c>
      <c r="S108" s="246">
        <v>0</v>
      </c>
      <c r="T108" s="247">
        <f>S108*H108</f>
        <v>0</v>
      </c>
      <c r="AR108" s="24" t="s">
        <v>381</v>
      </c>
      <c r="AT108" s="24" t="s">
        <v>300</v>
      </c>
      <c r="AU108" s="24" t="s">
        <v>78</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381</v>
      </c>
      <c r="BM108" s="24" t="s">
        <v>3938</v>
      </c>
    </row>
    <row r="109" s="1" customFormat="1" ht="25.5" customHeight="1">
      <c r="B109" s="46"/>
      <c r="C109" s="237" t="s">
        <v>346</v>
      </c>
      <c r="D109" s="237" t="s">
        <v>300</v>
      </c>
      <c r="E109" s="238" t="s">
        <v>3939</v>
      </c>
      <c r="F109" s="239" t="s">
        <v>3940</v>
      </c>
      <c r="G109" s="240" t="s">
        <v>341</v>
      </c>
      <c r="H109" s="241">
        <v>11</v>
      </c>
      <c r="I109" s="242"/>
      <c r="J109" s="243">
        <f>ROUND(I109*H109,2)</f>
        <v>0</v>
      </c>
      <c r="K109" s="239" t="s">
        <v>21</v>
      </c>
      <c r="L109" s="72"/>
      <c r="M109" s="244" t="s">
        <v>21</v>
      </c>
      <c r="N109" s="245" t="s">
        <v>41</v>
      </c>
      <c r="O109" s="47"/>
      <c r="P109" s="246">
        <f>O109*H109</f>
        <v>0</v>
      </c>
      <c r="Q109" s="246">
        <v>0.00069999999999999999</v>
      </c>
      <c r="R109" s="246">
        <f>Q109*H109</f>
        <v>0.0077000000000000002</v>
      </c>
      <c r="S109" s="246">
        <v>0</v>
      </c>
      <c r="T109" s="247">
        <f>S109*H109</f>
        <v>0</v>
      </c>
      <c r="AR109" s="24" t="s">
        <v>381</v>
      </c>
      <c r="AT109" s="24" t="s">
        <v>300</v>
      </c>
      <c r="AU109" s="24" t="s">
        <v>78</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381</v>
      </c>
      <c r="BM109" s="24" t="s">
        <v>3941</v>
      </c>
    </row>
    <row r="110" s="1" customFormat="1" ht="16.5" customHeight="1">
      <c r="B110" s="46"/>
      <c r="C110" s="237" t="s">
        <v>350</v>
      </c>
      <c r="D110" s="237" t="s">
        <v>300</v>
      </c>
      <c r="E110" s="238" t="s">
        <v>3942</v>
      </c>
      <c r="F110" s="239" t="s">
        <v>3943</v>
      </c>
      <c r="G110" s="240" t="s">
        <v>341</v>
      </c>
      <c r="H110" s="241">
        <v>1</v>
      </c>
      <c r="I110" s="242"/>
      <c r="J110" s="243">
        <f>ROUND(I110*H110,2)</f>
        <v>0</v>
      </c>
      <c r="K110" s="239" t="s">
        <v>21</v>
      </c>
      <c r="L110" s="72"/>
      <c r="M110" s="244" t="s">
        <v>21</v>
      </c>
      <c r="N110" s="245" t="s">
        <v>41</v>
      </c>
      <c r="O110" s="47"/>
      <c r="P110" s="246">
        <f>O110*H110</f>
        <v>0</v>
      </c>
      <c r="Q110" s="246">
        <v>0.00021000000000000001</v>
      </c>
      <c r="R110" s="246">
        <f>Q110*H110</f>
        <v>0.00021000000000000001</v>
      </c>
      <c r="S110" s="246">
        <v>0</v>
      </c>
      <c r="T110" s="247">
        <f>S110*H110</f>
        <v>0</v>
      </c>
      <c r="AR110" s="24" t="s">
        <v>381</v>
      </c>
      <c r="AT110" s="24" t="s">
        <v>300</v>
      </c>
      <c r="AU110" s="24" t="s">
        <v>78</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381</v>
      </c>
      <c r="BM110" s="24" t="s">
        <v>3944</v>
      </c>
    </row>
    <row r="111" s="1" customFormat="1" ht="16.5" customHeight="1">
      <c r="B111" s="46"/>
      <c r="C111" s="237" t="s">
        <v>354</v>
      </c>
      <c r="D111" s="237" t="s">
        <v>300</v>
      </c>
      <c r="E111" s="238" t="s">
        <v>3945</v>
      </c>
      <c r="F111" s="239" t="s">
        <v>3946</v>
      </c>
      <c r="G111" s="240" t="s">
        <v>1777</v>
      </c>
      <c r="H111" s="241">
        <v>1</v>
      </c>
      <c r="I111" s="242"/>
      <c r="J111" s="243">
        <f>ROUND(I111*H111,2)</f>
        <v>0</v>
      </c>
      <c r="K111" s="239" t="s">
        <v>21</v>
      </c>
      <c r="L111" s="72"/>
      <c r="M111" s="244" t="s">
        <v>21</v>
      </c>
      <c r="N111" s="245" t="s">
        <v>41</v>
      </c>
      <c r="O111" s="47"/>
      <c r="P111" s="246">
        <f>O111*H111</f>
        <v>0</v>
      </c>
      <c r="Q111" s="246">
        <v>0</v>
      </c>
      <c r="R111" s="246">
        <f>Q111*H111</f>
        <v>0</v>
      </c>
      <c r="S111" s="246">
        <v>0</v>
      </c>
      <c r="T111" s="247">
        <f>S111*H111</f>
        <v>0</v>
      </c>
      <c r="AR111" s="24" t="s">
        <v>381</v>
      </c>
      <c r="AT111" s="24" t="s">
        <v>300</v>
      </c>
      <c r="AU111" s="24" t="s">
        <v>78</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381</v>
      </c>
      <c r="BM111" s="24" t="s">
        <v>3947</v>
      </c>
    </row>
    <row r="112" s="1" customFormat="1" ht="38.25" customHeight="1">
      <c r="B112" s="46"/>
      <c r="C112" s="237" t="s">
        <v>361</v>
      </c>
      <c r="D112" s="237" t="s">
        <v>300</v>
      </c>
      <c r="E112" s="238" t="s">
        <v>3948</v>
      </c>
      <c r="F112" s="239" t="s">
        <v>3949</v>
      </c>
      <c r="G112" s="240" t="s">
        <v>3327</v>
      </c>
      <c r="H112" s="318"/>
      <c r="I112" s="242"/>
      <c r="J112" s="243">
        <f>ROUND(I112*H112,2)</f>
        <v>0</v>
      </c>
      <c r="K112" s="239" t="s">
        <v>1656</v>
      </c>
      <c r="L112" s="72"/>
      <c r="M112" s="244" t="s">
        <v>21</v>
      </c>
      <c r="N112" s="245" t="s">
        <v>41</v>
      </c>
      <c r="O112" s="47"/>
      <c r="P112" s="246">
        <f>O112*H112</f>
        <v>0</v>
      </c>
      <c r="Q112" s="246">
        <v>0</v>
      </c>
      <c r="R112" s="246">
        <f>Q112*H112</f>
        <v>0</v>
      </c>
      <c r="S112" s="246">
        <v>0</v>
      </c>
      <c r="T112" s="247">
        <f>S112*H112</f>
        <v>0</v>
      </c>
      <c r="AR112" s="24" t="s">
        <v>381</v>
      </c>
      <c r="AT112" s="24" t="s">
        <v>300</v>
      </c>
      <c r="AU112" s="24" t="s">
        <v>78</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381</v>
      </c>
      <c r="BM112" s="24" t="s">
        <v>3950</v>
      </c>
    </row>
    <row r="113" s="11" customFormat="1" ht="29.88" customHeight="1">
      <c r="B113" s="221"/>
      <c r="C113" s="222"/>
      <c r="D113" s="223" t="s">
        <v>69</v>
      </c>
      <c r="E113" s="235" t="s">
        <v>3951</v>
      </c>
      <c r="F113" s="235" t="s">
        <v>3952</v>
      </c>
      <c r="G113" s="222"/>
      <c r="H113" s="222"/>
      <c r="I113" s="225"/>
      <c r="J113" s="236">
        <f>BK113</f>
        <v>0</v>
      </c>
      <c r="K113" s="222"/>
      <c r="L113" s="227"/>
      <c r="M113" s="228"/>
      <c r="N113" s="229"/>
      <c r="O113" s="229"/>
      <c r="P113" s="230">
        <f>SUM(P114:P122)</f>
        <v>0</v>
      </c>
      <c r="Q113" s="229"/>
      <c r="R113" s="230">
        <f>SUM(R114:R122)</f>
        <v>0.27968999999999999</v>
      </c>
      <c r="S113" s="229"/>
      <c r="T113" s="231">
        <f>SUM(T114:T122)</f>
        <v>0</v>
      </c>
      <c r="AR113" s="232" t="s">
        <v>78</v>
      </c>
      <c r="AT113" s="233" t="s">
        <v>69</v>
      </c>
      <c r="AU113" s="233" t="s">
        <v>16</v>
      </c>
      <c r="AY113" s="232" t="s">
        <v>298</v>
      </c>
      <c r="BK113" s="234">
        <f>SUM(BK114:BK122)</f>
        <v>0</v>
      </c>
    </row>
    <row r="114" s="1" customFormat="1" ht="38.25" customHeight="1">
      <c r="B114" s="46"/>
      <c r="C114" s="237" t="s">
        <v>366</v>
      </c>
      <c r="D114" s="237" t="s">
        <v>300</v>
      </c>
      <c r="E114" s="238" t="s">
        <v>3953</v>
      </c>
      <c r="F114" s="239" t="s">
        <v>3954</v>
      </c>
      <c r="G114" s="240" t="s">
        <v>341</v>
      </c>
      <c r="H114" s="241">
        <v>1</v>
      </c>
      <c r="I114" s="242"/>
      <c r="J114" s="243">
        <f>ROUND(I114*H114,2)</f>
        <v>0</v>
      </c>
      <c r="K114" s="239" t="s">
        <v>3955</v>
      </c>
      <c r="L114" s="72"/>
      <c r="M114" s="244" t="s">
        <v>21</v>
      </c>
      <c r="N114" s="245" t="s">
        <v>41</v>
      </c>
      <c r="O114" s="47"/>
      <c r="P114" s="246">
        <f>O114*H114</f>
        <v>0</v>
      </c>
      <c r="Q114" s="246">
        <v>0.0071999999999999998</v>
      </c>
      <c r="R114" s="246">
        <f>Q114*H114</f>
        <v>0.0071999999999999998</v>
      </c>
      <c r="S114" s="246">
        <v>0</v>
      </c>
      <c r="T114" s="247">
        <f>S114*H114</f>
        <v>0</v>
      </c>
      <c r="AR114" s="24" t="s">
        <v>381</v>
      </c>
      <c r="AT114" s="24" t="s">
        <v>300</v>
      </c>
      <c r="AU114" s="24" t="s">
        <v>78</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381</v>
      </c>
      <c r="BM114" s="24" t="s">
        <v>3956</v>
      </c>
    </row>
    <row r="115" s="1" customFormat="1" ht="38.25" customHeight="1">
      <c r="B115" s="46"/>
      <c r="C115" s="237" t="s">
        <v>374</v>
      </c>
      <c r="D115" s="237" t="s">
        <v>300</v>
      </c>
      <c r="E115" s="238" t="s">
        <v>3957</v>
      </c>
      <c r="F115" s="239" t="s">
        <v>3958</v>
      </c>
      <c r="G115" s="240" t="s">
        <v>341</v>
      </c>
      <c r="H115" s="241">
        <v>1</v>
      </c>
      <c r="I115" s="242"/>
      <c r="J115" s="243">
        <f>ROUND(I115*H115,2)</f>
        <v>0</v>
      </c>
      <c r="K115" s="239" t="s">
        <v>3955</v>
      </c>
      <c r="L115" s="72"/>
      <c r="M115" s="244" t="s">
        <v>21</v>
      </c>
      <c r="N115" s="245" t="s">
        <v>41</v>
      </c>
      <c r="O115" s="47"/>
      <c r="P115" s="246">
        <f>O115*H115</f>
        <v>0</v>
      </c>
      <c r="Q115" s="246">
        <v>0.0096399999999999993</v>
      </c>
      <c r="R115" s="246">
        <f>Q115*H115</f>
        <v>0.0096399999999999993</v>
      </c>
      <c r="S115" s="246">
        <v>0</v>
      </c>
      <c r="T115" s="247">
        <f>S115*H115</f>
        <v>0</v>
      </c>
      <c r="AR115" s="24" t="s">
        <v>381</v>
      </c>
      <c r="AT115" s="24" t="s">
        <v>300</v>
      </c>
      <c r="AU115" s="24" t="s">
        <v>78</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381</v>
      </c>
      <c r="BM115" s="24" t="s">
        <v>3959</v>
      </c>
    </row>
    <row r="116" s="1" customFormat="1" ht="38.25" customHeight="1">
      <c r="B116" s="46"/>
      <c r="C116" s="237" t="s">
        <v>10</v>
      </c>
      <c r="D116" s="237" t="s">
        <v>300</v>
      </c>
      <c r="E116" s="238" t="s">
        <v>3960</v>
      </c>
      <c r="F116" s="239" t="s">
        <v>3961</v>
      </c>
      <c r="G116" s="240" t="s">
        <v>341</v>
      </c>
      <c r="H116" s="241">
        <v>1</v>
      </c>
      <c r="I116" s="242"/>
      <c r="J116" s="243">
        <f>ROUND(I116*H116,2)</f>
        <v>0</v>
      </c>
      <c r="K116" s="239" t="s">
        <v>3955</v>
      </c>
      <c r="L116" s="72"/>
      <c r="M116" s="244" t="s">
        <v>21</v>
      </c>
      <c r="N116" s="245" t="s">
        <v>41</v>
      </c>
      <c r="O116" s="47"/>
      <c r="P116" s="246">
        <f>O116*H116</f>
        <v>0</v>
      </c>
      <c r="Q116" s="246">
        <v>0.016549999999999999</v>
      </c>
      <c r="R116" s="246">
        <f>Q116*H116</f>
        <v>0.016549999999999999</v>
      </c>
      <c r="S116" s="246">
        <v>0</v>
      </c>
      <c r="T116" s="247">
        <f>S116*H116</f>
        <v>0</v>
      </c>
      <c r="AR116" s="24" t="s">
        <v>381</v>
      </c>
      <c r="AT116" s="24" t="s">
        <v>300</v>
      </c>
      <c r="AU116" s="24" t="s">
        <v>78</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381</v>
      </c>
      <c r="BM116" s="24" t="s">
        <v>3962</v>
      </c>
    </row>
    <row r="117" s="1" customFormat="1" ht="38.25" customHeight="1">
      <c r="B117" s="46"/>
      <c r="C117" s="237" t="s">
        <v>381</v>
      </c>
      <c r="D117" s="237" t="s">
        <v>300</v>
      </c>
      <c r="E117" s="238" t="s">
        <v>3963</v>
      </c>
      <c r="F117" s="239" t="s">
        <v>3964</v>
      </c>
      <c r="G117" s="240" t="s">
        <v>341</v>
      </c>
      <c r="H117" s="241">
        <v>1</v>
      </c>
      <c r="I117" s="242"/>
      <c r="J117" s="243">
        <f>ROUND(I117*H117,2)</f>
        <v>0</v>
      </c>
      <c r="K117" s="239" t="s">
        <v>3955</v>
      </c>
      <c r="L117" s="72"/>
      <c r="M117" s="244" t="s">
        <v>21</v>
      </c>
      <c r="N117" s="245" t="s">
        <v>41</v>
      </c>
      <c r="O117" s="47"/>
      <c r="P117" s="246">
        <f>O117*H117</f>
        <v>0</v>
      </c>
      <c r="Q117" s="246">
        <v>0.022700000000000001</v>
      </c>
      <c r="R117" s="246">
        <f>Q117*H117</f>
        <v>0.022700000000000001</v>
      </c>
      <c r="S117" s="246">
        <v>0</v>
      </c>
      <c r="T117" s="247">
        <f>S117*H117</f>
        <v>0</v>
      </c>
      <c r="AR117" s="24" t="s">
        <v>381</v>
      </c>
      <c r="AT117" s="24" t="s">
        <v>300</v>
      </c>
      <c r="AU117" s="24" t="s">
        <v>78</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381</v>
      </c>
      <c r="BM117" s="24" t="s">
        <v>3965</v>
      </c>
    </row>
    <row r="118" s="1" customFormat="1" ht="38.25" customHeight="1">
      <c r="B118" s="46"/>
      <c r="C118" s="237" t="s">
        <v>385</v>
      </c>
      <c r="D118" s="237" t="s">
        <v>300</v>
      </c>
      <c r="E118" s="238" t="s">
        <v>3966</v>
      </c>
      <c r="F118" s="239" t="s">
        <v>3967</v>
      </c>
      <c r="G118" s="240" t="s">
        <v>341</v>
      </c>
      <c r="H118" s="241">
        <v>2</v>
      </c>
      <c r="I118" s="242"/>
      <c r="J118" s="243">
        <f>ROUND(I118*H118,2)</f>
        <v>0</v>
      </c>
      <c r="K118" s="239" t="s">
        <v>3955</v>
      </c>
      <c r="L118" s="72"/>
      <c r="M118" s="244" t="s">
        <v>21</v>
      </c>
      <c r="N118" s="245" t="s">
        <v>41</v>
      </c>
      <c r="O118" s="47"/>
      <c r="P118" s="246">
        <f>O118*H118</f>
        <v>0</v>
      </c>
      <c r="Q118" s="246">
        <v>0.025020000000000001</v>
      </c>
      <c r="R118" s="246">
        <f>Q118*H118</f>
        <v>0.050040000000000001</v>
      </c>
      <c r="S118" s="246">
        <v>0</v>
      </c>
      <c r="T118" s="247">
        <f>S118*H118</f>
        <v>0</v>
      </c>
      <c r="AR118" s="24" t="s">
        <v>381</v>
      </c>
      <c r="AT118" s="24" t="s">
        <v>300</v>
      </c>
      <c r="AU118" s="24" t="s">
        <v>78</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381</v>
      </c>
      <c r="BM118" s="24" t="s">
        <v>3968</v>
      </c>
    </row>
    <row r="119" s="1" customFormat="1" ht="38.25" customHeight="1">
      <c r="B119" s="46"/>
      <c r="C119" s="237" t="s">
        <v>389</v>
      </c>
      <c r="D119" s="237" t="s">
        <v>300</v>
      </c>
      <c r="E119" s="238" t="s">
        <v>3969</v>
      </c>
      <c r="F119" s="239" t="s">
        <v>3970</v>
      </c>
      <c r="G119" s="240" t="s">
        <v>341</v>
      </c>
      <c r="H119" s="241">
        <v>2</v>
      </c>
      <c r="I119" s="242"/>
      <c r="J119" s="243">
        <f>ROUND(I119*H119,2)</f>
        <v>0</v>
      </c>
      <c r="K119" s="239" t="s">
        <v>3955</v>
      </c>
      <c r="L119" s="72"/>
      <c r="M119" s="244" t="s">
        <v>21</v>
      </c>
      <c r="N119" s="245" t="s">
        <v>41</v>
      </c>
      <c r="O119" s="47"/>
      <c r="P119" s="246">
        <f>O119*H119</f>
        <v>0</v>
      </c>
      <c r="Q119" s="246">
        <v>0.02828</v>
      </c>
      <c r="R119" s="246">
        <f>Q119*H119</f>
        <v>0.056559999999999999</v>
      </c>
      <c r="S119" s="246">
        <v>0</v>
      </c>
      <c r="T119" s="247">
        <f>S119*H119</f>
        <v>0</v>
      </c>
      <c r="AR119" s="24" t="s">
        <v>381</v>
      </c>
      <c r="AT119" s="24" t="s">
        <v>300</v>
      </c>
      <c r="AU119" s="24" t="s">
        <v>78</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381</v>
      </c>
      <c r="BM119" s="24" t="s">
        <v>3971</v>
      </c>
    </row>
    <row r="120" s="1" customFormat="1" ht="38.25" customHeight="1">
      <c r="B120" s="46"/>
      <c r="C120" s="237" t="s">
        <v>393</v>
      </c>
      <c r="D120" s="237" t="s">
        <v>300</v>
      </c>
      <c r="E120" s="238" t="s">
        <v>3972</v>
      </c>
      <c r="F120" s="239" t="s">
        <v>3973</v>
      </c>
      <c r="G120" s="240" t="s">
        <v>341</v>
      </c>
      <c r="H120" s="241">
        <v>2</v>
      </c>
      <c r="I120" s="242"/>
      <c r="J120" s="243">
        <f>ROUND(I120*H120,2)</f>
        <v>0</v>
      </c>
      <c r="K120" s="239" t="s">
        <v>3955</v>
      </c>
      <c r="L120" s="72"/>
      <c r="M120" s="244" t="s">
        <v>21</v>
      </c>
      <c r="N120" s="245" t="s">
        <v>41</v>
      </c>
      <c r="O120" s="47"/>
      <c r="P120" s="246">
        <f>O120*H120</f>
        <v>0</v>
      </c>
      <c r="Q120" s="246">
        <v>0.034799999999999998</v>
      </c>
      <c r="R120" s="246">
        <f>Q120*H120</f>
        <v>0.069599999999999995</v>
      </c>
      <c r="S120" s="246">
        <v>0</v>
      </c>
      <c r="T120" s="247">
        <f>S120*H120</f>
        <v>0</v>
      </c>
      <c r="AR120" s="24" t="s">
        <v>381</v>
      </c>
      <c r="AT120" s="24" t="s">
        <v>300</v>
      </c>
      <c r="AU120" s="24" t="s">
        <v>78</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381</v>
      </c>
      <c r="BM120" s="24" t="s">
        <v>3974</v>
      </c>
    </row>
    <row r="121" s="1" customFormat="1" ht="25.5" customHeight="1">
      <c r="B121" s="46"/>
      <c r="C121" s="237" t="s">
        <v>460</v>
      </c>
      <c r="D121" s="237" t="s">
        <v>300</v>
      </c>
      <c r="E121" s="238" t="s">
        <v>3975</v>
      </c>
      <c r="F121" s="239" t="s">
        <v>3976</v>
      </c>
      <c r="G121" s="240" t="s">
        <v>341</v>
      </c>
      <c r="H121" s="241">
        <v>1</v>
      </c>
      <c r="I121" s="242"/>
      <c r="J121" s="243">
        <f>ROUND(I121*H121,2)</f>
        <v>0</v>
      </c>
      <c r="K121" s="239" t="s">
        <v>21</v>
      </c>
      <c r="L121" s="72"/>
      <c r="M121" s="244" t="s">
        <v>21</v>
      </c>
      <c r="N121" s="245" t="s">
        <v>41</v>
      </c>
      <c r="O121" s="47"/>
      <c r="P121" s="246">
        <f>O121*H121</f>
        <v>0</v>
      </c>
      <c r="Q121" s="246">
        <v>0.047399999999999998</v>
      </c>
      <c r="R121" s="246">
        <f>Q121*H121</f>
        <v>0.047399999999999998</v>
      </c>
      <c r="S121" s="246">
        <v>0</v>
      </c>
      <c r="T121" s="247">
        <f>S121*H121</f>
        <v>0</v>
      </c>
      <c r="AR121" s="24" t="s">
        <v>381</v>
      </c>
      <c r="AT121" s="24" t="s">
        <v>300</v>
      </c>
      <c r="AU121" s="24" t="s">
        <v>78</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381</v>
      </c>
      <c r="BM121" s="24" t="s">
        <v>3977</v>
      </c>
    </row>
    <row r="122" s="1" customFormat="1" ht="38.25" customHeight="1">
      <c r="B122" s="46"/>
      <c r="C122" s="237" t="s">
        <v>9</v>
      </c>
      <c r="D122" s="237" t="s">
        <v>300</v>
      </c>
      <c r="E122" s="238" t="s">
        <v>3978</v>
      </c>
      <c r="F122" s="239" t="s">
        <v>3979</v>
      </c>
      <c r="G122" s="240" t="s">
        <v>3327</v>
      </c>
      <c r="H122" s="318"/>
      <c r="I122" s="242"/>
      <c r="J122" s="243">
        <f>ROUND(I122*H122,2)</f>
        <v>0</v>
      </c>
      <c r="K122" s="239" t="s">
        <v>1656</v>
      </c>
      <c r="L122" s="72"/>
      <c r="M122" s="244" t="s">
        <v>21</v>
      </c>
      <c r="N122" s="245" t="s">
        <v>41</v>
      </c>
      <c r="O122" s="47"/>
      <c r="P122" s="246">
        <f>O122*H122</f>
        <v>0</v>
      </c>
      <c r="Q122" s="246">
        <v>0</v>
      </c>
      <c r="R122" s="246">
        <f>Q122*H122</f>
        <v>0</v>
      </c>
      <c r="S122" s="246">
        <v>0</v>
      </c>
      <c r="T122" s="247">
        <f>S122*H122</f>
        <v>0</v>
      </c>
      <c r="AR122" s="24" t="s">
        <v>381</v>
      </c>
      <c r="AT122" s="24" t="s">
        <v>300</v>
      </c>
      <c r="AU122" s="24" t="s">
        <v>78</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381</v>
      </c>
      <c r="BM122" s="24" t="s">
        <v>3980</v>
      </c>
    </row>
    <row r="123" s="11" customFormat="1" ht="37.44001" customHeight="1">
      <c r="B123" s="221"/>
      <c r="C123" s="222"/>
      <c r="D123" s="223" t="s">
        <v>69</v>
      </c>
      <c r="E123" s="224" t="s">
        <v>172</v>
      </c>
      <c r="F123" s="224" t="s">
        <v>1772</v>
      </c>
      <c r="G123" s="222"/>
      <c r="H123" s="222"/>
      <c r="I123" s="225"/>
      <c r="J123" s="226">
        <f>BK123</f>
        <v>0</v>
      </c>
      <c r="K123" s="222"/>
      <c r="L123" s="227"/>
      <c r="M123" s="228"/>
      <c r="N123" s="229"/>
      <c r="O123" s="229"/>
      <c r="P123" s="230">
        <f>P124+P126+P128+P130</f>
        <v>0</v>
      </c>
      <c r="Q123" s="229"/>
      <c r="R123" s="230">
        <f>R124+R126+R128+R130</f>
        <v>0</v>
      </c>
      <c r="S123" s="229"/>
      <c r="T123" s="231">
        <f>T124+T126+T128+T130</f>
        <v>0</v>
      </c>
      <c r="AR123" s="232" t="s">
        <v>328</v>
      </c>
      <c r="AT123" s="233" t="s">
        <v>69</v>
      </c>
      <c r="AU123" s="233" t="s">
        <v>70</v>
      </c>
      <c r="AY123" s="232" t="s">
        <v>298</v>
      </c>
      <c r="BK123" s="234">
        <f>BK124+BK126+BK128+BK130</f>
        <v>0</v>
      </c>
    </row>
    <row r="124" s="11" customFormat="1" ht="19.92" customHeight="1">
      <c r="B124" s="221"/>
      <c r="C124" s="222"/>
      <c r="D124" s="223" t="s">
        <v>69</v>
      </c>
      <c r="E124" s="235" t="s">
        <v>1867</v>
      </c>
      <c r="F124" s="235" t="s">
        <v>1868</v>
      </c>
      <c r="G124" s="222"/>
      <c r="H124" s="222"/>
      <c r="I124" s="225"/>
      <c r="J124" s="236">
        <f>BK124</f>
        <v>0</v>
      </c>
      <c r="K124" s="222"/>
      <c r="L124" s="227"/>
      <c r="M124" s="228"/>
      <c r="N124" s="229"/>
      <c r="O124" s="229"/>
      <c r="P124" s="230">
        <f>P125</f>
        <v>0</v>
      </c>
      <c r="Q124" s="229"/>
      <c r="R124" s="230">
        <f>R125</f>
        <v>0</v>
      </c>
      <c r="S124" s="229"/>
      <c r="T124" s="231">
        <f>T125</f>
        <v>0</v>
      </c>
      <c r="AR124" s="232" t="s">
        <v>328</v>
      </c>
      <c r="AT124" s="233" t="s">
        <v>69</v>
      </c>
      <c r="AU124" s="233" t="s">
        <v>16</v>
      </c>
      <c r="AY124" s="232" t="s">
        <v>298</v>
      </c>
      <c r="BK124" s="234">
        <f>BK125</f>
        <v>0</v>
      </c>
    </row>
    <row r="125" s="1" customFormat="1" ht="16.5" customHeight="1">
      <c r="B125" s="46"/>
      <c r="C125" s="237" t="s">
        <v>467</v>
      </c>
      <c r="D125" s="237" t="s">
        <v>300</v>
      </c>
      <c r="E125" s="238" t="s">
        <v>3626</v>
      </c>
      <c r="F125" s="239" t="s">
        <v>3627</v>
      </c>
      <c r="G125" s="240" t="s">
        <v>3327</v>
      </c>
      <c r="H125" s="318"/>
      <c r="I125" s="242"/>
      <c r="J125" s="243">
        <f>ROUND(I125*H125,2)</f>
        <v>0</v>
      </c>
      <c r="K125" s="239" t="s">
        <v>1656</v>
      </c>
      <c r="L125" s="72"/>
      <c r="M125" s="244" t="s">
        <v>21</v>
      </c>
      <c r="N125" s="245" t="s">
        <v>41</v>
      </c>
      <c r="O125" s="47"/>
      <c r="P125" s="246">
        <f>O125*H125</f>
        <v>0</v>
      </c>
      <c r="Q125" s="246">
        <v>0</v>
      </c>
      <c r="R125" s="246">
        <f>Q125*H125</f>
        <v>0</v>
      </c>
      <c r="S125" s="246">
        <v>0</v>
      </c>
      <c r="T125" s="247">
        <f>S125*H125</f>
        <v>0</v>
      </c>
      <c r="AR125" s="24" t="s">
        <v>1778</v>
      </c>
      <c r="AT125" s="24" t="s">
        <v>300</v>
      </c>
      <c r="AU125" s="24" t="s">
        <v>78</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1778</v>
      </c>
      <c r="BM125" s="24" t="s">
        <v>3981</v>
      </c>
    </row>
    <row r="126" s="11" customFormat="1" ht="29.88" customHeight="1">
      <c r="B126" s="221"/>
      <c r="C126" s="222"/>
      <c r="D126" s="223" t="s">
        <v>69</v>
      </c>
      <c r="E126" s="235" t="s">
        <v>3629</v>
      </c>
      <c r="F126" s="235" t="s">
        <v>3630</v>
      </c>
      <c r="G126" s="222"/>
      <c r="H126" s="222"/>
      <c r="I126" s="225"/>
      <c r="J126" s="236">
        <f>BK126</f>
        <v>0</v>
      </c>
      <c r="K126" s="222"/>
      <c r="L126" s="227"/>
      <c r="M126" s="228"/>
      <c r="N126" s="229"/>
      <c r="O126" s="229"/>
      <c r="P126" s="230">
        <f>P127</f>
        <v>0</v>
      </c>
      <c r="Q126" s="229"/>
      <c r="R126" s="230">
        <f>R127</f>
        <v>0</v>
      </c>
      <c r="S126" s="229"/>
      <c r="T126" s="231">
        <f>T127</f>
        <v>0</v>
      </c>
      <c r="AR126" s="232" t="s">
        <v>328</v>
      </c>
      <c r="AT126" s="233" t="s">
        <v>69</v>
      </c>
      <c r="AU126" s="233" t="s">
        <v>16</v>
      </c>
      <c r="AY126" s="232" t="s">
        <v>298</v>
      </c>
      <c r="BK126" s="234">
        <f>BK127</f>
        <v>0</v>
      </c>
    </row>
    <row r="127" s="1" customFormat="1" ht="16.5" customHeight="1">
      <c r="B127" s="46"/>
      <c r="C127" s="237" t="s">
        <v>471</v>
      </c>
      <c r="D127" s="237" t="s">
        <v>300</v>
      </c>
      <c r="E127" s="238" t="s">
        <v>3632</v>
      </c>
      <c r="F127" s="239" t="s">
        <v>3633</v>
      </c>
      <c r="G127" s="240" t="s">
        <v>3327</v>
      </c>
      <c r="H127" s="318"/>
      <c r="I127" s="242"/>
      <c r="J127" s="243">
        <f>ROUND(I127*H127,2)</f>
        <v>0</v>
      </c>
      <c r="K127" s="239" t="s">
        <v>1656</v>
      </c>
      <c r="L127" s="72"/>
      <c r="M127" s="244" t="s">
        <v>21</v>
      </c>
      <c r="N127" s="245" t="s">
        <v>41</v>
      </c>
      <c r="O127" s="47"/>
      <c r="P127" s="246">
        <f>O127*H127</f>
        <v>0</v>
      </c>
      <c r="Q127" s="246">
        <v>0</v>
      </c>
      <c r="R127" s="246">
        <f>Q127*H127</f>
        <v>0</v>
      </c>
      <c r="S127" s="246">
        <v>0</v>
      </c>
      <c r="T127" s="247">
        <f>S127*H127</f>
        <v>0</v>
      </c>
      <c r="AR127" s="24" t="s">
        <v>1778</v>
      </c>
      <c r="AT127" s="24" t="s">
        <v>300</v>
      </c>
      <c r="AU127" s="24" t="s">
        <v>78</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1778</v>
      </c>
      <c r="BM127" s="24" t="s">
        <v>3982</v>
      </c>
    </row>
    <row r="128" s="11" customFormat="1" ht="29.88" customHeight="1">
      <c r="B128" s="221"/>
      <c r="C128" s="222"/>
      <c r="D128" s="223" t="s">
        <v>69</v>
      </c>
      <c r="E128" s="235" t="s">
        <v>3040</v>
      </c>
      <c r="F128" s="235" t="s">
        <v>3043</v>
      </c>
      <c r="G128" s="222"/>
      <c r="H128" s="222"/>
      <c r="I128" s="225"/>
      <c r="J128" s="236">
        <f>BK128</f>
        <v>0</v>
      </c>
      <c r="K128" s="222"/>
      <c r="L128" s="227"/>
      <c r="M128" s="228"/>
      <c r="N128" s="229"/>
      <c r="O128" s="229"/>
      <c r="P128" s="230">
        <f>P129</f>
        <v>0</v>
      </c>
      <c r="Q128" s="229"/>
      <c r="R128" s="230">
        <f>R129</f>
        <v>0</v>
      </c>
      <c r="S128" s="229"/>
      <c r="T128" s="231">
        <f>T129</f>
        <v>0</v>
      </c>
      <c r="AR128" s="232" t="s">
        <v>328</v>
      </c>
      <c r="AT128" s="233" t="s">
        <v>69</v>
      </c>
      <c r="AU128" s="233" t="s">
        <v>16</v>
      </c>
      <c r="AY128" s="232" t="s">
        <v>298</v>
      </c>
      <c r="BK128" s="234">
        <f>BK129</f>
        <v>0</v>
      </c>
    </row>
    <row r="129" s="1" customFormat="1" ht="16.5" customHeight="1">
      <c r="B129" s="46"/>
      <c r="C129" s="237" t="s">
        <v>475</v>
      </c>
      <c r="D129" s="237" t="s">
        <v>300</v>
      </c>
      <c r="E129" s="238" t="s">
        <v>3638</v>
      </c>
      <c r="F129" s="239" t="s">
        <v>3639</v>
      </c>
      <c r="G129" s="240" t="s">
        <v>3327</v>
      </c>
      <c r="H129" s="318"/>
      <c r="I129" s="242"/>
      <c r="J129" s="243">
        <f>ROUND(I129*H129,2)</f>
        <v>0</v>
      </c>
      <c r="K129" s="239" t="s">
        <v>1656</v>
      </c>
      <c r="L129" s="72"/>
      <c r="M129" s="244" t="s">
        <v>21</v>
      </c>
      <c r="N129" s="245" t="s">
        <v>41</v>
      </c>
      <c r="O129" s="47"/>
      <c r="P129" s="246">
        <f>O129*H129</f>
        <v>0</v>
      </c>
      <c r="Q129" s="246">
        <v>0</v>
      </c>
      <c r="R129" s="246">
        <f>Q129*H129</f>
        <v>0</v>
      </c>
      <c r="S129" s="246">
        <v>0</v>
      </c>
      <c r="T129" s="247">
        <f>S129*H129</f>
        <v>0</v>
      </c>
      <c r="AR129" s="24" t="s">
        <v>1778</v>
      </c>
      <c r="AT129" s="24" t="s">
        <v>300</v>
      </c>
      <c r="AU129" s="24" t="s">
        <v>78</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1778</v>
      </c>
      <c r="BM129" s="24" t="s">
        <v>3983</v>
      </c>
    </row>
    <row r="130" s="11" customFormat="1" ht="29.88" customHeight="1">
      <c r="B130" s="221"/>
      <c r="C130" s="222"/>
      <c r="D130" s="223" t="s">
        <v>69</v>
      </c>
      <c r="E130" s="235" t="s">
        <v>1877</v>
      </c>
      <c r="F130" s="235" t="s">
        <v>1878</v>
      </c>
      <c r="G130" s="222"/>
      <c r="H130" s="222"/>
      <c r="I130" s="225"/>
      <c r="J130" s="236">
        <f>BK130</f>
        <v>0</v>
      </c>
      <c r="K130" s="222"/>
      <c r="L130" s="227"/>
      <c r="M130" s="228"/>
      <c r="N130" s="229"/>
      <c r="O130" s="229"/>
      <c r="P130" s="230">
        <f>P131</f>
        <v>0</v>
      </c>
      <c r="Q130" s="229"/>
      <c r="R130" s="230">
        <f>R131</f>
        <v>0</v>
      </c>
      <c r="S130" s="229"/>
      <c r="T130" s="231">
        <f>T131</f>
        <v>0</v>
      </c>
      <c r="AR130" s="232" t="s">
        <v>328</v>
      </c>
      <c r="AT130" s="233" t="s">
        <v>69</v>
      </c>
      <c r="AU130" s="233" t="s">
        <v>16</v>
      </c>
      <c r="AY130" s="232" t="s">
        <v>298</v>
      </c>
      <c r="BK130" s="234">
        <f>BK131</f>
        <v>0</v>
      </c>
    </row>
    <row r="131" s="1" customFormat="1" ht="16.5" customHeight="1">
      <c r="B131" s="46"/>
      <c r="C131" s="237" t="s">
        <v>479</v>
      </c>
      <c r="D131" s="237" t="s">
        <v>300</v>
      </c>
      <c r="E131" s="238" t="s">
        <v>3644</v>
      </c>
      <c r="F131" s="239" t="s">
        <v>3645</v>
      </c>
      <c r="G131" s="240" t="s">
        <v>3327</v>
      </c>
      <c r="H131" s="318"/>
      <c r="I131" s="242"/>
      <c r="J131" s="243">
        <f>ROUND(I131*H131,2)</f>
        <v>0</v>
      </c>
      <c r="K131" s="239" t="s">
        <v>1656</v>
      </c>
      <c r="L131" s="72"/>
      <c r="M131" s="244" t="s">
        <v>21</v>
      </c>
      <c r="N131" s="294" t="s">
        <v>41</v>
      </c>
      <c r="O131" s="295"/>
      <c r="P131" s="296">
        <f>O131*H131</f>
        <v>0</v>
      </c>
      <c r="Q131" s="296">
        <v>0</v>
      </c>
      <c r="R131" s="296">
        <f>Q131*H131</f>
        <v>0</v>
      </c>
      <c r="S131" s="296">
        <v>0</v>
      </c>
      <c r="T131" s="297">
        <f>S131*H131</f>
        <v>0</v>
      </c>
      <c r="AR131" s="24" t="s">
        <v>1778</v>
      </c>
      <c r="AT131" s="24" t="s">
        <v>300</v>
      </c>
      <c r="AU131" s="24" t="s">
        <v>78</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1778</v>
      </c>
      <c r="BM131" s="24" t="s">
        <v>3984</v>
      </c>
    </row>
    <row r="132" s="1" customFormat="1" ht="6.96" customHeight="1">
      <c r="B132" s="67"/>
      <c r="C132" s="68"/>
      <c r="D132" s="68"/>
      <c r="E132" s="68"/>
      <c r="F132" s="68"/>
      <c r="G132" s="68"/>
      <c r="H132" s="68"/>
      <c r="I132" s="179"/>
      <c r="J132" s="68"/>
      <c r="K132" s="68"/>
      <c r="L132" s="72"/>
    </row>
  </sheetData>
  <sheetProtection sheet="1" autoFilter="0" formatColumns="0" formatRows="0" objects="1" scenarios="1" spinCount="100000" saltValue="iBhoOtXHEWzH1JpNNca5Zqq9eavqE00+LtNkxXQJsip1J35VF0j4nVaeUgJ6OnGgDS8wnQKwzO5S6ku1edHJ3Q==" hashValue="FtgBT8vL3cXcYrEkQXs2SrI/Db9dP29LPM/XFoqdEHvm4Q3qj0Tl9M8l1sCrUit/D3RM4Sc+iAcxh/t3QzirYA==" algorithmName="SHA-512" password="CC35"/>
  <autoFilter ref="C93:K131"/>
  <mergeCells count="13">
    <mergeCell ref="E7:H7"/>
    <mergeCell ref="E9:H9"/>
    <mergeCell ref="E11:H11"/>
    <mergeCell ref="E26:H26"/>
    <mergeCell ref="E47:H47"/>
    <mergeCell ref="E49:H49"/>
    <mergeCell ref="E51:H51"/>
    <mergeCell ref="J55:J56"/>
    <mergeCell ref="E82:H82"/>
    <mergeCell ref="E84:H84"/>
    <mergeCell ref="E86:H86"/>
    <mergeCell ref="G1:H1"/>
    <mergeCell ref="L2:V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217</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s="1" customFormat="1" ht="16.5" customHeight="1">
      <c r="B9" s="46"/>
      <c r="C9" s="47"/>
      <c r="D9" s="47"/>
      <c r="E9" s="156" t="s">
        <v>3054</v>
      </c>
      <c r="F9" s="47"/>
      <c r="G9" s="47"/>
      <c r="H9" s="47"/>
      <c r="I9" s="157"/>
      <c r="J9" s="47"/>
      <c r="K9" s="51"/>
    </row>
    <row r="10" s="1" customFormat="1">
      <c r="B10" s="46"/>
      <c r="C10" s="47"/>
      <c r="D10" s="40" t="s">
        <v>266</v>
      </c>
      <c r="E10" s="47"/>
      <c r="F10" s="47"/>
      <c r="G10" s="47"/>
      <c r="H10" s="47"/>
      <c r="I10" s="157"/>
      <c r="J10" s="47"/>
      <c r="K10" s="51"/>
    </row>
    <row r="11" s="1" customFormat="1" ht="36.96" customHeight="1">
      <c r="B11" s="46"/>
      <c r="C11" s="47"/>
      <c r="D11" s="47"/>
      <c r="E11" s="158" t="s">
        <v>3985</v>
      </c>
      <c r="F11" s="47"/>
      <c r="G11" s="47"/>
      <c r="H11" s="47"/>
      <c r="I11" s="157"/>
      <c r="J11" s="47"/>
      <c r="K11" s="51"/>
    </row>
    <row r="12" s="1" customFormat="1">
      <c r="B12" s="46"/>
      <c r="C12" s="47"/>
      <c r="D12" s="47"/>
      <c r="E12" s="47"/>
      <c r="F12" s="47"/>
      <c r="G12" s="47"/>
      <c r="H12" s="47"/>
      <c r="I12" s="157"/>
      <c r="J12" s="47"/>
      <c r="K12" s="51"/>
    </row>
    <row r="13" s="1" customFormat="1" ht="14.4" customHeight="1">
      <c r="B13" s="46"/>
      <c r="C13" s="47"/>
      <c r="D13" s="40" t="s">
        <v>20</v>
      </c>
      <c r="E13" s="47"/>
      <c r="F13" s="35" t="s">
        <v>21</v>
      </c>
      <c r="G13" s="47"/>
      <c r="H13" s="47"/>
      <c r="I13" s="159" t="s">
        <v>22</v>
      </c>
      <c r="J13" s="35" t="s">
        <v>21</v>
      </c>
      <c r="K13" s="51"/>
    </row>
    <row r="14" s="1" customFormat="1" ht="14.4" customHeight="1">
      <c r="B14" s="46"/>
      <c r="C14" s="47"/>
      <c r="D14" s="40" t="s">
        <v>23</v>
      </c>
      <c r="E14" s="47"/>
      <c r="F14" s="35" t="s">
        <v>270</v>
      </c>
      <c r="G14" s="47"/>
      <c r="H14" s="47"/>
      <c r="I14" s="159" t="s">
        <v>25</v>
      </c>
      <c r="J14" s="160" t="str">
        <f>'Rekapitulace stavby'!AN8</f>
        <v>24. 8. 2018</v>
      </c>
      <c r="K14" s="51"/>
    </row>
    <row r="15" s="1" customFormat="1" ht="10.8" customHeight="1">
      <c r="B15" s="46"/>
      <c r="C15" s="47"/>
      <c r="D15" s="47"/>
      <c r="E15" s="47"/>
      <c r="F15" s="47"/>
      <c r="G15" s="47"/>
      <c r="H15" s="47"/>
      <c r="I15" s="157"/>
      <c r="J15" s="47"/>
      <c r="K15" s="51"/>
    </row>
    <row r="16" s="1" customFormat="1" ht="14.4" customHeight="1">
      <c r="B16" s="46"/>
      <c r="C16" s="47"/>
      <c r="D16" s="40" t="s">
        <v>27</v>
      </c>
      <c r="E16" s="47"/>
      <c r="F16" s="47"/>
      <c r="G16" s="47"/>
      <c r="H16" s="47"/>
      <c r="I16" s="159" t="s">
        <v>28</v>
      </c>
      <c r="J16" s="35" t="str">
        <f>IF('Rekapitulace stavby'!AN10="","",'Rekapitulace stavby'!AN10)</f>
        <v/>
      </c>
      <c r="K16" s="51"/>
    </row>
    <row r="17" s="1" customFormat="1" ht="18" customHeight="1">
      <c r="B17" s="46"/>
      <c r="C17" s="47"/>
      <c r="D17" s="47"/>
      <c r="E17" s="35" t="str">
        <f>IF('Rekapitulace stavby'!E11="","",'Rekapitulace stavby'!E11)</f>
        <v xml:space="preserve"> </v>
      </c>
      <c r="F17" s="47"/>
      <c r="G17" s="47"/>
      <c r="H17" s="47"/>
      <c r="I17" s="159" t="s">
        <v>29</v>
      </c>
      <c r="J17" s="35" t="str">
        <f>IF('Rekapitulace stavby'!AN11="","",'Rekapitulace stavby'!AN11)</f>
        <v/>
      </c>
      <c r="K17" s="51"/>
    </row>
    <row r="18" s="1" customFormat="1" ht="6.96" customHeight="1">
      <c r="B18" s="46"/>
      <c r="C18" s="47"/>
      <c r="D18" s="47"/>
      <c r="E18" s="47"/>
      <c r="F18" s="47"/>
      <c r="G18" s="47"/>
      <c r="H18" s="47"/>
      <c r="I18" s="157"/>
      <c r="J18" s="47"/>
      <c r="K18" s="51"/>
    </row>
    <row r="19" s="1" customFormat="1" ht="14.4" customHeight="1">
      <c r="B19" s="46"/>
      <c r="C19" s="47"/>
      <c r="D19" s="40" t="s">
        <v>30</v>
      </c>
      <c r="E19" s="47"/>
      <c r="F19" s="47"/>
      <c r="G19" s="47"/>
      <c r="H19" s="47"/>
      <c r="I19" s="159" t="s">
        <v>28</v>
      </c>
      <c r="J19" s="35" t="str">
        <f>IF('Rekapitulace stavby'!AN13="Vyplň údaj","",IF('Rekapitulace stavby'!AN13="","",'Rekapitulace stavby'!AN13))</f>
        <v/>
      </c>
      <c r="K19" s="51"/>
    </row>
    <row r="20" s="1" customFormat="1" ht="18" customHeight="1">
      <c r="B20" s="46"/>
      <c r="C20" s="47"/>
      <c r="D20" s="47"/>
      <c r="E20" s="35" t="str">
        <f>IF('Rekapitulace stavby'!E14="Vyplň údaj","",IF('Rekapitulace stavby'!E14="","",'Rekapitulace stavby'!E14))</f>
        <v/>
      </c>
      <c r="F20" s="47"/>
      <c r="G20" s="47"/>
      <c r="H20" s="47"/>
      <c r="I20" s="159" t="s">
        <v>29</v>
      </c>
      <c r="J20" s="35" t="str">
        <f>IF('Rekapitulace stavby'!AN14="Vyplň údaj","",IF('Rekapitulace stavby'!AN14="","",'Rekapitulace stavby'!AN14))</f>
        <v/>
      </c>
      <c r="K20" s="51"/>
    </row>
    <row r="21" s="1" customFormat="1" ht="6.96" customHeight="1">
      <c r="B21" s="46"/>
      <c r="C21" s="47"/>
      <c r="D21" s="47"/>
      <c r="E21" s="47"/>
      <c r="F21" s="47"/>
      <c r="G21" s="47"/>
      <c r="H21" s="47"/>
      <c r="I21" s="157"/>
      <c r="J21" s="47"/>
      <c r="K21" s="51"/>
    </row>
    <row r="22" s="1" customFormat="1" ht="14.4" customHeight="1">
      <c r="B22" s="46"/>
      <c r="C22" s="47"/>
      <c r="D22" s="40" t="s">
        <v>32</v>
      </c>
      <c r="E22" s="47"/>
      <c r="F22" s="47"/>
      <c r="G22" s="47"/>
      <c r="H22" s="47"/>
      <c r="I22" s="159" t="s">
        <v>28</v>
      </c>
      <c r="J22" s="35" t="str">
        <f>IF('Rekapitulace stavby'!AN16="","",'Rekapitulace stavby'!AN16)</f>
        <v/>
      </c>
      <c r="K22" s="51"/>
    </row>
    <row r="23" s="1" customFormat="1" ht="18" customHeight="1">
      <c r="B23" s="46"/>
      <c r="C23" s="47"/>
      <c r="D23" s="47"/>
      <c r="E23" s="35" t="str">
        <f>IF('Rekapitulace stavby'!E17="","",'Rekapitulace stavby'!E17)</f>
        <v xml:space="preserve"> </v>
      </c>
      <c r="F23" s="47"/>
      <c r="G23" s="47"/>
      <c r="H23" s="47"/>
      <c r="I23" s="159" t="s">
        <v>29</v>
      </c>
      <c r="J23" s="35" t="str">
        <f>IF('Rekapitulace stavby'!AN17="","",'Rekapitulace stavby'!AN17)</f>
        <v/>
      </c>
      <c r="K23" s="51"/>
    </row>
    <row r="24" s="1" customFormat="1" ht="6.96" customHeight="1">
      <c r="B24" s="46"/>
      <c r="C24" s="47"/>
      <c r="D24" s="47"/>
      <c r="E24" s="47"/>
      <c r="F24" s="47"/>
      <c r="G24" s="47"/>
      <c r="H24" s="47"/>
      <c r="I24" s="157"/>
      <c r="J24" s="47"/>
      <c r="K24" s="51"/>
    </row>
    <row r="25" s="1" customFormat="1" ht="14.4" customHeight="1">
      <c r="B25" s="46"/>
      <c r="C25" s="47"/>
      <c r="D25" s="40" t="s">
        <v>34</v>
      </c>
      <c r="E25" s="47"/>
      <c r="F25" s="47"/>
      <c r="G25" s="47"/>
      <c r="H25" s="47"/>
      <c r="I25" s="157"/>
      <c r="J25" s="47"/>
      <c r="K25" s="51"/>
    </row>
    <row r="26" s="7" customFormat="1" ht="16.5" customHeight="1">
      <c r="B26" s="161"/>
      <c r="C26" s="162"/>
      <c r="D26" s="162"/>
      <c r="E26" s="44" t="s">
        <v>21</v>
      </c>
      <c r="F26" s="44"/>
      <c r="G26" s="44"/>
      <c r="H26" s="44"/>
      <c r="I26" s="163"/>
      <c r="J26" s="162"/>
      <c r="K26" s="164"/>
    </row>
    <row r="27" s="1" customFormat="1" ht="6.96" customHeight="1">
      <c r="B27" s="46"/>
      <c r="C27" s="47"/>
      <c r="D27" s="47"/>
      <c r="E27" s="47"/>
      <c r="F27" s="47"/>
      <c r="G27" s="47"/>
      <c r="H27" s="47"/>
      <c r="I27" s="157"/>
      <c r="J27" s="47"/>
      <c r="K27" s="51"/>
    </row>
    <row r="28" s="1" customFormat="1" ht="6.96" customHeight="1">
      <c r="B28" s="46"/>
      <c r="C28" s="47"/>
      <c r="D28" s="106"/>
      <c r="E28" s="106"/>
      <c r="F28" s="106"/>
      <c r="G28" s="106"/>
      <c r="H28" s="106"/>
      <c r="I28" s="165"/>
      <c r="J28" s="106"/>
      <c r="K28" s="166"/>
    </row>
    <row r="29" s="1" customFormat="1" ht="25.44" customHeight="1">
      <c r="B29" s="46"/>
      <c r="C29" s="47"/>
      <c r="D29" s="167" t="s">
        <v>36</v>
      </c>
      <c r="E29" s="47"/>
      <c r="F29" s="47"/>
      <c r="G29" s="47"/>
      <c r="H29" s="47"/>
      <c r="I29" s="157"/>
      <c r="J29" s="168">
        <f>ROUND(J90,2)</f>
        <v>0</v>
      </c>
      <c r="K29" s="51"/>
    </row>
    <row r="30" s="1" customFormat="1" ht="6.96" customHeight="1">
      <c r="B30" s="46"/>
      <c r="C30" s="47"/>
      <c r="D30" s="106"/>
      <c r="E30" s="106"/>
      <c r="F30" s="106"/>
      <c r="G30" s="106"/>
      <c r="H30" s="106"/>
      <c r="I30" s="165"/>
      <c r="J30" s="106"/>
      <c r="K30" s="166"/>
    </row>
    <row r="31" s="1" customFormat="1" ht="14.4" customHeight="1">
      <c r="B31" s="46"/>
      <c r="C31" s="47"/>
      <c r="D31" s="47"/>
      <c r="E31" s="47"/>
      <c r="F31" s="52" t="s">
        <v>38</v>
      </c>
      <c r="G31" s="47"/>
      <c r="H31" s="47"/>
      <c r="I31" s="169" t="s">
        <v>37</v>
      </c>
      <c r="J31" s="52" t="s">
        <v>39</v>
      </c>
      <c r="K31" s="51"/>
    </row>
    <row r="32" s="1" customFormat="1" ht="14.4" customHeight="1">
      <c r="B32" s="46"/>
      <c r="C32" s="47"/>
      <c r="D32" s="55" t="s">
        <v>40</v>
      </c>
      <c r="E32" s="55" t="s">
        <v>41</v>
      </c>
      <c r="F32" s="170">
        <f>ROUND(SUM(BE90:BE112), 2)</f>
        <v>0</v>
      </c>
      <c r="G32" s="47"/>
      <c r="H32" s="47"/>
      <c r="I32" s="171">
        <v>0.20999999999999999</v>
      </c>
      <c r="J32" s="170">
        <f>ROUND(ROUND((SUM(BE90:BE112)), 2)*I32, 2)</f>
        <v>0</v>
      </c>
      <c r="K32" s="51"/>
    </row>
    <row r="33" s="1" customFormat="1" ht="14.4" customHeight="1">
      <c r="B33" s="46"/>
      <c r="C33" s="47"/>
      <c r="D33" s="47"/>
      <c r="E33" s="55" t="s">
        <v>42</v>
      </c>
      <c r="F33" s="170">
        <f>ROUND(SUM(BF90:BF112), 2)</f>
        <v>0</v>
      </c>
      <c r="G33" s="47"/>
      <c r="H33" s="47"/>
      <c r="I33" s="171">
        <v>0.14999999999999999</v>
      </c>
      <c r="J33" s="170">
        <f>ROUND(ROUND((SUM(BF90:BF112)), 2)*I33, 2)</f>
        <v>0</v>
      </c>
      <c r="K33" s="51"/>
    </row>
    <row r="34" hidden="1" s="1" customFormat="1" ht="14.4" customHeight="1">
      <c r="B34" s="46"/>
      <c r="C34" s="47"/>
      <c r="D34" s="47"/>
      <c r="E34" s="55" t="s">
        <v>43</v>
      </c>
      <c r="F34" s="170">
        <f>ROUND(SUM(BG90:BG112), 2)</f>
        <v>0</v>
      </c>
      <c r="G34" s="47"/>
      <c r="H34" s="47"/>
      <c r="I34" s="171">
        <v>0.20999999999999999</v>
      </c>
      <c r="J34" s="170">
        <v>0</v>
      </c>
      <c r="K34" s="51"/>
    </row>
    <row r="35" hidden="1" s="1" customFormat="1" ht="14.4" customHeight="1">
      <c r="B35" s="46"/>
      <c r="C35" s="47"/>
      <c r="D35" s="47"/>
      <c r="E35" s="55" t="s">
        <v>44</v>
      </c>
      <c r="F35" s="170">
        <f>ROUND(SUM(BH90:BH112), 2)</f>
        <v>0</v>
      </c>
      <c r="G35" s="47"/>
      <c r="H35" s="47"/>
      <c r="I35" s="171">
        <v>0.14999999999999999</v>
      </c>
      <c r="J35" s="170">
        <v>0</v>
      </c>
      <c r="K35" s="51"/>
    </row>
    <row r="36" hidden="1" s="1" customFormat="1" ht="14.4" customHeight="1">
      <c r="B36" s="46"/>
      <c r="C36" s="47"/>
      <c r="D36" s="47"/>
      <c r="E36" s="55" t="s">
        <v>45</v>
      </c>
      <c r="F36" s="170">
        <f>ROUND(SUM(BI90:BI112), 2)</f>
        <v>0</v>
      </c>
      <c r="G36" s="47"/>
      <c r="H36" s="47"/>
      <c r="I36" s="171">
        <v>0</v>
      </c>
      <c r="J36" s="170">
        <v>0</v>
      </c>
      <c r="K36" s="51"/>
    </row>
    <row r="37" s="1" customFormat="1" ht="6.96" customHeight="1">
      <c r="B37" s="46"/>
      <c r="C37" s="47"/>
      <c r="D37" s="47"/>
      <c r="E37" s="47"/>
      <c r="F37" s="47"/>
      <c r="G37" s="47"/>
      <c r="H37" s="47"/>
      <c r="I37" s="157"/>
      <c r="J37" s="47"/>
      <c r="K37" s="51"/>
    </row>
    <row r="38" s="1" customFormat="1" ht="25.44" customHeight="1">
      <c r="B38" s="46"/>
      <c r="C38" s="172"/>
      <c r="D38" s="173" t="s">
        <v>46</v>
      </c>
      <c r="E38" s="98"/>
      <c r="F38" s="98"/>
      <c r="G38" s="174" t="s">
        <v>47</v>
      </c>
      <c r="H38" s="175" t="s">
        <v>48</v>
      </c>
      <c r="I38" s="176"/>
      <c r="J38" s="177">
        <f>SUM(J29:J36)</f>
        <v>0</v>
      </c>
      <c r="K38" s="178"/>
    </row>
    <row r="39" s="1" customFormat="1" ht="14.4" customHeight="1">
      <c r="B39" s="67"/>
      <c r="C39" s="68"/>
      <c r="D39" s="68"/>
      <c r="E39" s="68"/>
      <c r="F39" s="68"/>
      <c r="G39" s="68"/>
      <c r="H39" s="68"/>
      <c r="I39" s="179"/>
      <c r="J39" s="68"/>
      <c r="K39" s="69"/>
    </row>
    <row r="43" s="1" customFormat="1" ht="6.96" customHeight="1">
      <c r="B43" s="180"/>
      <c r="C43" s="181"/>
      <c r="D43" s="181"/>
      <c r="E43" s="181"/>
      <c r="F43" s="181"/>
      <c r="G43" s="181"/>
      <c r="H43" s="181"/>
      <c r="I43" s="182"/>
      <c r="J43" s="181"/>
      <c r="K43" s="183"/>
    </row>
    <row r="44" s="1" customFormat="1" ht="36.96" customHeight="1">
      <c r="B44" s="46"/>
      <c r="C44" s="30" t="s">
        <v>271</v>
      </c>
      <c r="D44" s="47"/>
      <c r="E44" s="47"/>
      <c r="F44" s="47"/>
      <c r="G44" s="47"/>
      <c r="H44" s="47"/>
      <c r="I44" s="157"/>
      <c r="J44" s="47"/>
      <c r="K44" s="51"/>
    </row>
    <row r="45" s="1" customFormat="1" ht="6.96" customHeight="1">
      <c r="B45" s="46"/>
      <c r="C45" s="47"/>
      <c r="D45" s="47"/>
      <c r="E45" s="47"/>
      <c r="F45" s="47"/>
      <c r="G45" s="47"/>
      <c r="H45" s="47"/>
      <c r="I45" s="157"/>
      <c r="J45" s="47"/>
      <c r="K45" s="51"/>
    </row>
    <row r="46" s="1" customFormat="1" ht="14.4" customHeight="1">
      <c r="B46" s="46"/>
      <c r="C46" s="40" t="s">
        <v>18</v>
      </c>
      <c r="D46" s="47"/>
      <c r="E46" s="47"/>
      <c r="F46" s="47"/>
      <c r="G46" s="47"/>
      <c r="H46" s="47"/>
      <c r="I46" s="157"/>
      <c r="J46" s="47"/>
      <c r="K46" s="51"/>
    </row>
    <row r="47" s="1" customFormat="1" ht="16.5" customHeight="1">
      <c r="B47" s="46"/>
      <c r="C47" s="47"/>
      <c r="D47" s="47"/>
      <c r="E47" s="156" t="str">
        <f>E7</f>
        <v>Oprava SZZ Děčín východ horní nádraží 1.změna</v>
      </c>
      <c r="F47" s="40"/>
      <c r="G47" s="40"/>
      <c r="H47" s="40"/>
      <c r="I47" s="157"/>
      <c r="J47" s="47"/>
      <c r="K47" s="51"/>
    </row>
    <row r="48">
      <c r="B48" s="28"/>
      <c r="C48" s="40" t="s">
        <v>264</v>
      </c>
      <c r="D48" s="29"/>
      <c r="E48" s="29"/>
      <c r="F48" s="29"/>
      <c r="G48" s="29"/>
      <c r="H48" s="29"/>
      <c r="I48" s="155"/>
      <c r="J48" s="29"/>
      <c r="K48" s="31"/>
    </row>
    <row r="49" s="1" customFormat="1" ht="16.5" customHeight="1">
      <c r="B49" s="46"/>
      <c r="C49" s="47"/>
      <c r="D49" s="47"/>
      <c r="E49" s="156" t="s">
        <v>3054</v>
      </c>
      <c r="F49" s="47"/>
      <c r="G49" s="47"/>
      <c r="H49" s="47"/>
      <c r="I49" s="157"/>
      <c r="J49" s="47"/>
      <c r="K49" s="51"/>
    </row>
    <row r="50" s="1" customFormat="1" ht="14.4" customHeight="1">
      <c r="B50" s="46"/>
      <c r="C50" s="40" t="s">
        <v>266</v>
      </c>
      <c r="D50" s="47"/>
      <c r="E50" s="47"/>
      <c r="F50" s="47"/>
      <c r="G50" s="47"/>
      <c r="H50" s="47"/>
      <c r="I50" s="157"/>
      <c r="J50" s="47"/>
      <c r="K50" s="51"/>
    </row>
    <row r="51" s="1" customFormat="1" ht="17.25" customHeight="1">
      <c r="B51" s="46"/>
      <c r="C51" s="47"/>
      <c r="D51" s="47"/>
      <c r="E51" s="158" t="str">
        <f>E11</f>
        <v>SO 03-40-05 - Vnitřní plynovod - ÚRS</v>
      </c>
      <c r="F51" s="47"/>
      <c r="G51" s="47"/>
      <c r="H51" s="47"/>
      <c r="I51" s="157"/>
      <c r="J51" s="47"/>
      <c r="K51" s="51"/>
    </row>
    <row r="52" s="1" customFormat="1" ht="6.96" customHeight="1">
      <c r="B52" s="46"/>
      <c r="C52" s="47"/>
      <c r="D52" s="47"/>
      <c r="E52" s="47"/>
      <c r="F52" s="47"/>
      <c r="G52" s="47"/>
      <c r="H52" s="47"/>
      <c r="I52" s="157"/>
      <c r="J52" s="47"/>
      <c r="K52" s="51"/>
    </row>
    <row r="53" s="1" customFormat="1" ht="18" customHeight="1">
      <c r="B53" s="46"/>
      <c r="C53" s="40" t="s">
        <v>23</v>
      </c>
      <c r="D53" s="47"/>
      <c r="E53" s="47"/>
      <c r="F53" s="35" t="str">
        <f>F14</f>
        <v>Děčín</v>
      </c>
      <c r="G53" s="47"/>
      <c r="H53" s="47"/>
      <c r="I53" s="159" t="s">
        <v>25</v>
      </c>
      <c r="J53" s="160" t="str">
        <f>IF(J14="","",J14)</f>
        <v>24. 8. 2018</v>
      </c>
      <c r="K53" s="51"/>
    </row>
    <row r="54" s="1" customFormat="1" ht="6.96" customHeight="1">
      <c r="B54" s="46"/>
      <c r="C54" s="47"/>
      <c r="D54" s="47"/>
      <c r="E54" s="47"/>
      <c r="F54" s="47"/>
      <c r="G54" s="47"/>
      <c r="H54" s="47"/>
      <c r="I54" s="157"/>
      <c r="J54" s="47"/>
      <c r="K54" s="51"/>
    </row>
    <row r="55" s="1" customFormat="1">
      <c r="B55" s="46"/>
      <c r="C55" s="40" t="s">
        <v>27</v>
      </c>
      <c r="D55" s="47"/>
      <c r="E55" s="47"/>
      <c r="F55" s="35" t="str">
        <f>E17</f>
        <v xml:space="preserve"> </v>
      </c>
      <c r="G55" s="47"/>
      <c r="H55" s="47"/>
      <c r="I55" s="159" t="s">
        <v>32</v>
      </c>
      <c r="J55" s="44" t="str">
        <f>E23</f>
        <v xml:space="preserve"> </v>
      </c>
      <c r="K55" s="51"/>
    </row>
    <row r="56" s="1" customFormat="1" ht="14.4" customHeight="1">
      <c r="B56" s="46"/>
      <c r="C56" s="40" t="s">
        <v>30</v>
      </c>
      <c r="D56" s="47"/>
      <c r="E56" s="47"/>
      <c r="F56" s="35" t="str">
        <f>IF(E20="","",E20)</f>
        <v/>
      </c>
      <c r="G56" s="47"/>
      <c r="H56" s="47"/>
      <c r="I56" s="157"/>
      <c r="J56" s="184"/>
      <c r="K56" s="51"/>
    </row>
    <row r="57" s="1" customFormat="1" ht="10.32" customHeight="1">
      <c r="B57" s="46"/>
      <c r="C57" s="47"/>
      <c r="D57" s="47"/>
      <c r="E57" s="47"/>
      <c r="F57" s="47"/>
      <c r="G57" s="47"/>
      <c r="H57" s="47"/>
      <c r="I57" s="157"/>
      <c r="J57" s="47"/>
      <c r="K57" s="51"/>
    </row>
    <row r="58" s="1" customFormat="1" ht="29.28" customHeight="1">
      <c r="B58" s="46"/>
      <c r="C58" s="185" t="s">
        <v>272</v>
      </c>
      <c r="D58" s="172"/>
      <c r="E58" s="172"/>
      <c r="F58" s="172"/>
      <c r="G58" s="172"/>
      <c r="H58" s="172"/>
      <c r="I58" s="186"/>
      <c r="J58" s="187" t="s">
        <v>273</v>
      </c>
      <c r="K58" s="188"/>
    </row>
    <row r="59" s="1" customFormat="1" ht="10.32" customHeight="1">
      <c r="B59" s="46"/>
      <c r="C59" s="47"/>
      <c r="D59" s="47"/>
      <c r="E59" s="47"/>
      <c r="F59" s="47"/>
      <c r="G59" s="47"/>
      <c r="H59" s="47"/>
      <c r="I59" s="157"/>
      <c r="J59" s="47"/>
      <c r="K59" s="51"/>
    </row>
    <row r="60" s="1" customFormat="1" ht="29.28" customHeight="1">
      <c r="B60" s="46"/>
      <c r="C60" s="189" t="s">
        <v>274</v>
      </c>
      <c r="D60" s="47"/>
      <c r="E60" s="47"/>
      <c r="F60" s="47"/>
      <c r="G60" s="47"/>
      <c r="H60" s="47"/>
      <c r="I60" s="157"/>
      <c r="J60" s="168">
        <f>J90</f>
        <v>0</v>
      </c>
      <c r="K60" s="51"/>
      <c r="AU60" s="24" t="s">
        <v>275</v>
      </c>
    </row>
    <row r="61" s="8" customFormat="1" ht="24.96" customHeight="1">
      <c r="B61" s="190"/>
      <c r="C61" s="191"/>
      <c r="D61" s="192" t="s">
        <v>3060</v>
      </c>
      <c r="E61" s="193"/>
      <c r="F61" s="193"/>
      <c r="G61" s="193"/>
      <c r="H61" s="193"/>
      <c r="I61" s="194"/>
      <c r="J61" s="195">
        <f>J91</f>
        <v>0</v>
      </c>
      <c r="K61" s="196"/>
    </row>
    <row r="62" s="9" customFormat="1" ht="19.92" customHeight="1">
      <c r="B62" s="197"/>
      <c r="C62" s="198"/>
      <c r="D62" s="199" t="s">
        <v>3986</v>
      </c>
      <c r="E62" s="200"/>
      <c r="F62" s="200"/>
      <c r="G62" s="200"/>
      <c r="H62" s="200"/>
      <c r="I62" s="201"/>
      <c r="J62" s="202">
        <f>J92</f>
        <v>0</v>
      </c>
      <c r="K62" s="203"/>
    </row>
    <row r="63" s="9" customFormat="1" ht="19.92" customHeight="1">
      <c r="B63" s="197"/>
      <c r="C63" s="198"/>
      <c r="D63" s="199" t="s">
        <v>3065</v>
      </c>
      <c r="E63" s="200"/>
      <c r="F63" s="200"/>
      <c r="G63" s="200"/>
      <c r="H63" s="200"/>
      <c r="I63" s="201"/>
      <c r="J63" s="202">
        <f>J100</f>
        <v>0</v>
      </c>
      <c r="K63" s="203"/>
    </row>
    <row r="64" s="8" customFormat="1" ht="24.96" customHeight="1">
      <c r="B64" s="190"/>
      <c r="C64" s="191"/>
      <c r="D64" s="192" t="s">
        <v>1718</v>
      </c>
      <c r="E64" s="193"/>
      <c r="F64" s="193"/>
      <c r="G64" s="193"/>
      <c r="H64" s="193"/>
      <c r="I64" s="194"/>
      <c r="J64" s="195">
        <f>J104</f>
        <v>0</v>
      </c>
      <c r="K64" s="196"/>
    </row>
    <row r="65" s="9" customFormat="1" ht="19.92" customHeight="1">
      <c r="B65" s="197"/>
      <c r="C65" s="198"/>
      <c r="D65" s="199" t="s">
        <v>1857</v>
      </c>
      <c r="E65" s="200"/>
      <c r="F65" s="200"/>
      <c r="G65" s="200"/>
      <c r="H65" s="200"/>
      <c r="I65" s="201"/>
      <c r="J65" s="202">
        <f>J105</f>
        <v>0</v>
      </c>
      <c r="K65" s="203"/>
    </row>
    <row r="66" s="9" customFormat="1" ht="19.92" customHeight="1">
      <c r="B66" s="197"/>
      <c r="C66" s="198"/>
      <c r="D66" s="199" t="s">
        <v>3075</v>
      </c>
      <c r="E66" s="200"/>
      <c r="F66" s="200"/>
      <c r="G66" s="200"/>
      <c r="H66" s="200"/>
      <c r="I66" s="201"/>
      <c r="J66" s="202">
        <f>J107</f>
        <v>0</v>
      </c>
      <c r="K66" s="203"/>
    </row>
    <row r="67" s="9" customFormat="1" ht="19.92" customHeight="1">
      <c r="B67" s="197"/>
      <c r="C67" s="198"/>
      <c r="D67" s="199" t="s">
        <v>3076</v>
      </c>
      <c r="E67" s="200"/>
      <c r="F67" s="200"/>
      <c r="G67" s="200"/>
      <c r="H67" s="200"/>
      <c r="I67" s="201"/>
      <c r="J67" s="202">
        <f>J109</f>
        <v>0</v>
      </c>
      <c r="K67" s="203"/>
    </row>
    <row r="68" s="9" customFormat="1" ht="19.92" customHeight="1">
      <c r="B68" s="197"/>
      <c r="C68" s="198"/>
      <c r="D68" s="199" t="s">
        <v>1859</v>
      </c>
      <c r="E68" s="200"/>
      <c r="F68" s="200"/>
      <c r="G68" s="200"/>
      <c r="H68" s="200"/>
      <c r="I68" s="201"/>
      <c r="J68" s="202">
        <f>J111</f>
        <v>0</v>
      </c>
      <c r="K68" s="203"/>
    </row>
    <row r="69" s="1" customFormat="1" ht="21.84" customHeight="1">
      <c r="B69" s="46"/>
      <c r="C69" s="47"/>
      <c r="D69" s="47"/>
      <c r="E69" s="47"/>
      <c r="F69" s="47"/>
      <c r="G69" s="47"/>
      <c r="H69" s="47"/>
      <c r="I69" s="157"/>
      <c r="J69" s="47"/>
      <c r="K69" s="51"/>
    </row>
    <row r="70" s="1" customFormat="1" ht="6.96" customHeight="1">
      <c r="B70" s="67"/>
      <c r="C70" s="68"/>
      <c r="D70" s="68"/>
      <c r="E70" s="68"/>
      <c r="F70" s="68"/>
      <c r="G70" s="68"/>
      <c r="H70" s="68"/>
      <c r="I70" s="179"/>
      <c r="J70" s="68"/>
      <c r="K70" s="69"/>
    </row>
    <row r="74" s="1" customFormat="1" ht="6.96" customHeight="1">
      <c r="B74" s="70"/>
      <c r="C74" s="71"/>
      <c r="D74" s="71"/>
      <c r="E74" s="71"/>
      <c r="F74" s="71"/>
      <c r="G74" s="71"/>
      <c r="H74" s="71"/>
      <c r="I74" s="182"/>
      <c r="J74" s="71"/>
      <c r="K74" s="71"/>
      <c r="L74" s="72"/>
    </row>
    <row r="75" s="1" customFormat="1" ht="36.96" customHeight="1">
      <c r="B75" s="46"/>
      <c r="C75" s="73" t="s">
        <v>282</v>
      </c>
      <c r="D75" s="74"/>
      <c r="E75" s="74"/>
      <c r="F75" s="74"/>
      <c r="G75" s="74"/>
      <c r="H75" s="74"/>
      <c r="I75" s="204"/>
      <c r="J75" s="74"/>
      <c r="K75" s="74"/>
      <c r="L75" s="72"/>
    </row>
    <row r="76" s="1" customFormat="1" ht="6.96" customHeight="1">
      <c r="B76" s="46"/>
      <c r="C76" s="74"/>
      <c r="D76" s="74"/>
      <c r="E76" s="74"/>
      <c r="F76" s="74"/>
      <c r="G76" s="74"/>
      <c r="H76" s="74"/>
      <c r="I76" s="204"/>
      <c r="J76" s="74"/>
      <c r="K76" s="74"/>
      <c r="L76" s="72"/>
    </row>
    <row r="77" s="1" customFormat="1" ht="14.4" customHeight="1">
      <c r="B77" s="46"/>
      <c r="C77" s="76" t="s">
        <v>18</v>
      </c>
      <c r="D77" s="74"/>
      <c r="E77" s="74"/>
      <c r="F77" s="74"/>
      <c r="G77" s="74"/>
      <c r="H77" s="74"/>
      <c r="I77" s="204"/>
      <c r="J77" s="74"/>
      <c r="K77" s="74"/>
      <c r="L77" s="72"/>
    </row>
    <row r="78" s="1" customFormat="1" ht="16.5" customHeight="1">
      <c r="B78" s="46"/>
      <c r="C78" s="74"/>
      <c r="D78" s="74"/>
      <c r="E78" s="205" t="str">
        <f>E7</f>
        <v>Oprava SZZ Děčín východ horní nádraží 1.změna</v>
      </c>
      <c r="F78" s="76"/>
      <c r="G78" s="76"/>
      <c r="H78" s="76"/>
      <c r="I78" s="204"/>
      <c r="J78" s="74"/>
      <c r="K78" s="74"/>
      <c r="L78" s="72"/>
    </row>
    <row r="79">
      <c r="B79" s="28"/>
      <c r="C79" s="76" t="s">
        <v>264</v>
      </c>
      <c r="D79" s="206"/>
      <c r="E79" s="206"/>
      <c r="F79" s="206"/>
      <c r="G79" s="206"/>
      <c r="H79" s="206"/>
      <c r="I79" s="149"/>
      <c r="J79" s="206"/>
      <c r="K79" s="206"/>
      <c r="L79" s="207"/>
    </row>
    <row r="80" s="1" customFormat="1" ht="16.5" customHeight="1">
      <c r="B80" s="46"/>
      <c r="C80" s="74"/>
      <c r="D80" s="74"/>
      <c r="E80" s="205" t="s">
        <v>3054</v>
      </c>
      <c r="F80" s="74"/>
      <c r="G80" s="74"/>
      <c r="H80" s="74"/>
      <c r="I80" s="204"/>
      <c r="J80" s="74"/>
      <c r="K80" s="74"/>
      <c r="L80" s="72"/>
    </row>
    <row r="81" s="1" customFormat="1" ht="14.4" customHeight="1">
      <c r="B81" s="46"/>
      <c r="C81" s="76" t="s">
        <v>266</v>
      </c>
      <c r="D81" s="74"/>
      <c r="E81" s="74"/>
      <c r="F81" s="74"/>
      <c r="G81" s="74"/>
      <c r="H81" s="74"/>
      <c r="I81" s="204"/>
      <c r="J81" s="74"/>
      <c r="K81" s="74"/>
      <c r="L81" s="72"/>
    </row>
    <row r="82" s="1" customFormat="1" ht="17.25" customHeight="1">
      <c r="B82" s="46"/>
      <c r="C82" s="74"/>
      <c r="D82" s="74"/>
      <c r="E82" s="82" t="str">
        <f>E11</f>
        <v>SO 03-40-05 - Vnitřní plynovod - ÚRS</v>
      </c>
      <c r="F82" s="74"/>
      <c r="G82" s="74"/>
      <c r="H82" s="74"/>
      <c r="I82" s="204"/>
      <c r="J82" s="74"/>
      <c r="K82" s="74"/>
      <c r="L82" s="72"/>
    </row>
    <row r="83" s="1" customFormat="1" ht="6.96" customHeight="1">
      <c r="B83" s="46"/>
      <c r="C83" s="74"/>
      <c r="D83" s="74"/>
      <c r="E83" s="74"/>
      <c r="F83" s="74"/>
      <c r="G83" s="74"/>
      <c r="H83" s="74"/>
      <c r="I83" s="204"/>
      <c r="J83" s="74"/>
      <c r="K83" s="74"/>
      <c r="L83" s="72"/>
    </row>
    <row r="84" s="1" customFormat="1" ht="18" customHeight="1">
      <c r="B84" s="46"/>
      <c r="C84" s="76" t="s">
        <v>23</v>
      </c>
      <c r="D84" s="74"/>
      <c r="E84" s="74"/>
      <c r="F84" s="209" t="str">
        <f>F14</f>
        <v>Děčín</v>
      </c>
      <c r="G84" s="74"/>
      <c r="H84" s="74"/>
      <c r="I84" s="210" t="s">
        <v>25</v>
      </c>
      <c r="J84" s="85" t="str">
        <f>IF(J14="","",J14)</f>
        <v>24. 8. 2018</v>
      </c>
      <c r="K84" s="74"/>
      <c r="L84" s="72"/>
    </row>
    <row r="85" s="1" customFormat="1" ht="6.96" customHeight="1">
      <c r="B85" s="46"/>
      <c r="C85" s="74"/>
      <c r="D85" s="74"/>
      <c r="E85" s="74"/>
      <c r="F85" s="74"/>
      <c r="G85" s="74"/>
      <c r="H85" s="74"/>
      <c r="I85" s="204"/>
      <c r="J85" s="74"/>
      <c r="K85" s="74"/>
      <c r="L85" s="72"/>
    </row>
    <row r="86" s="1" customFormat="1">
      <c r="B86" s="46"/>
      <c r="C86" s="76" t="s">
        <v>27</v>
      </c>
      <c r="D86" s="74"/>
      <c r="E86" s="74"/>
      <c r="F86" s="209" t="str">
        <f>E17</f>
        <v xml:space="preserve"> </v>
      </c>
      <c r="G86" s="74"/>
      <c r="H86" s="74"/>
      <c r="I86" s="210" t="s">
        <v>32</v>
      </c>
      <c r="J86" s="209" t="str">
        <f>E23</f>
        <v xml:space="preserve"> </v>
      </c>
      <c r="K86" s="74"/>
      <c r="L86" s="72"/>
    </row>
    <row r="87" s="1" customFormat="1" ht="14.4" customHeight="1">
      <c r="B87" s="46"/>
      <c r="C87" s="76" t="s">
        <v>30</v>
      </c>
      <c r="D87" s="74"/>
      <c r="E87" s="74"/>
      <c r="F87" s="209" t="str">
        <f>IF(E20="","",E20)</f>
        <v/>
      </c>
      <c r="G87" s="74"/>
      <c r="H87" s="74"/>
      <c r="I87" s="204"/>
      <c r="J87" s="74"/>
      <c r="K87" s="74"/>
      <c r="L87" s="72"/>
    </row>
    <row r="88" s="1" customFormat="1" ht="10.32" customHeight="1">
      <c r="B88" s="46"/>
      <c r="C88" s="74"/>
      <c r="D88" s="74"/>
      <c r="E88" s="74"/>
      <c r="F88" s="74"/>
      <c r="G88" s="74"/>
      <c r="H88" s="74"/>
      <c r="I88" s="204"/>
      <c r="J88" s="74"/>
      <c r="K88" s="74"/>
      <c r="L88" s="72"/>
    </row>
    <row r="89" s="10" customFormat="1" ht="29.28" customHeight="1">
      <c r="B89" s="211"/>
      <c r="C89" s="212" t="s">
        <v>283</v>
      </c>
      <c r="D89" s="213" t="s">
        <v>55</v>
      </c>
      <c r="E89" s="213" t="s">
        <v>51</v>
      </c>
      <c r="F89" s="213" t="s">
        <v>284</v>
      </c>
      <c r="G89" s="213" t="s">
        <v>285</v>
      </c>
      <c r="H89" s="213" t="s">
        <v>286</v>
      </c>
      <c r="I89" s="214" t="s">
        <v>287</v>
      </c>
      <c r="J89" s="213" t="s">
        <v>273</v>
      </c>
      <c r="K89" s="215" t="s">
        <v>288</v>
      </c>
      <c r="L89" s="216"/>
      <c r="M89" s="102" t="s">
        <v>289</v>
      </c>
      <c r="N89" s="103" t="s">
        <v>40</v>
      </c>
      <c r="O89" s="103" t="s">
        <v>290</v>
      </c>
      <c r="P89" s="103" t="s">
        <v>291</v>
      </c>
      <c r="Q89" s="103" t="s">
        <v>292</v>
      </c>
      <c r="R89" s="103" t="s">
        <v>293</v>
      </c>
      <c r="S89" s="103" t="s">
        <v>294</v>
      </c>
      <c r="T89" s="104" t="s">
        <v>295</v>
      </c>
    </row>
    <row r="90" s="1" customFormat="1" ht="29.28" customHeight="1">
      <c r="B90" s="46"/>
      <c r="C90" s="108" t="s">
        <v>274</v>
      </c>
      <c r="D90" s="74"/>
      <c r="E90" s="74"/>
      <c r="F90" s="74"/>
      <c r="G90" s="74"/>
      <c r="H90" s="74"/>
      <c r="I90" s="204"/>
      <c r="J90" s="217">
        <f>BK90</f>
        <v>0</v>
      </c>
      <c r="K90" s="74"/>
      <c r="L90" s="72"/>
      <c r="M90" s="105"/>
      <c r="N90" s="106"/>
      <c r="O90" s="106"/>
      <c r="P90" s="218">
        <f>P91+P104</f>
        <v>0</v>
      </c>
      <c r="Q90" s="106"/>
      <c r="R90" s="218">
        <f>R91+R104</f>
        <v>0.01336</v>
      </c>
      <c r="S90" s="106"/>
      <c r="T90" s="219">
        <f>T91+T104</f>
        <v>0</v>
      </c>
      <c r="AT90" s="24" t="s">
        <v>69</v>
      </c>
      <c r="AU90" s="24" t="s">
        <v>275</v>
      </c>
      <c r="BK90" s="220">
        <f>BK91+BK104</f>
        <v>0</v>
      </c>
    </row>
    <row r="91" s="11" customFormat="1" ht="37.44001" customHeight="1">
      <c r="B91" s="221"/>
      <c r="C91" s="222"/>
      <c r="D91" s="223" t="s">
        <v>69</v>
      </c>
      <c r="E91" s="224" t="s">
        <v>2360</v>
      </c>
      <c r="F91" s="224" t="s">
        <v>3304</v>
      </c>
      <c r="G91" s="222"/>
      <c r="H91" s="222"/>
      <c r="I91" s="225"/>
      <c r="J91" s="226">
        <f>BK91</f>
        <v>0</v>
      </c>
      <c r="K91" s="222"/>
      <c r="L91" s="227"/>
      <c r="M91" s="228"/>
      <c r="N91" s="229"/>
      <c r="O91" s="229"/>
      <c r="P91" s="230">
        <f>P92+P100</f>
        <v>0</v>
      </c>
      <c r="Q91" s="229"/>
      <c r="R91" s="230">
        <f>R92+R100</f>
        <v>0.01336</v>
      </c>
      <c r="S91" s="229"/>
      <c r="T91" s="231">
        <f>T92+T100</f>
        <v>0</v>
      </c>
      <c r="AR91" s="232" t="s">
        <v>78</v>
      </c>
      <c r="AT91" s="233" t="s">
        <v>69</v>
      </c>
      <c r="AU91" s="233" t="s">
        <v>70</v>
      </c>
      <c r="AY91" s="232" t="s">
        <v>298</v>
      </c>
      <c r="BK91" s="234">
        <f>BK92+BK100</f>
        <v>0</v>
      </c>
    </row>
    <row r="92" s="11" customFormat="1" ht="19.92" customHeight="1">
      <c r="B92" s="221"/>
      <c r="C92" s="222"/>
      <c r="D92" s="223" t="s">
        <v>69</v>
      </c>
      <c r="E92" s="235" t="s">
        <v>3987</v>
      </c>
      <c r="F92" s="235" t="s">
        <v>3988</v>
      </c>
      <c r="G92" s="222"/>
      <c r="H92" s="222"/>
      <c r="I92" s="225"/>
      <c r="J92" s="236">
        <f>BK92</f>
        <v>0</v>
      </c>
      <c r="K92" s="222"/>
      <c r="L92" s="227"/>
      <c r="M92" s="228"/>
      <c r="N92" s="229"/>
      <c r="O92" s="229"/>
      <c r="P92" s="230">
        <f>SUM(P93:P99)</f>
        <v>0</v>
      </c>
      <c r="Q92" s="229"/>
      <c r="R92" s="230">
        <f>SUM(R93:R99)</f>
        <v>0.012370000000000001</v>
      </c>
      <c r="S92" s="229"/>
      <c r="T92" s="231">
        <f>SUM(T93:T99)</f>
        <v>0</v>
      </c>
      <c r="AR92" s="232" t="s">
        <v>78</v>
      </c>
      <c r="AT92" s="233" t="s">
        <v>69</v>
      </c>
      <c r="AU92" s="233" t="s">
        <v>16</v>
      </c>
      <c r="AY92" s="232" t="s">
        <v>298</v>
      </c>
      <c r="BK92" s="234">
        <f>SUM(BK93:BK99)</f>
        <v>0</v>
      </c>
    </row>
    <row r="93" s="1" customFormat="1" ht="16.5" customHeight="1">
      <c r="B93" s="46"/>
      <c r="C93" s="237" t="s">
        <v>16</v>
      </c>
      <c r="D93" s="237" t="s">
        <v>300</v>
      </c>
      <c r="E93" s="238" t="s">
        <v>3989</v>
      </c>
      <c r="F93" s="239" t="s">
        <v>3990</v>
      </c>
      <c r="G93" s="240" t="s">
        <v>318</v>
      </c>
      <c r="H93" s="241">
        <v>16</v>
      </c>
      <c r="I93" s="242"/>
      <c r="J93" s="243">
        <f>ROUND(I93*H93,2)</f>
        <v>0</v>
      </c>
      <c r="K93" s="239" t="s">
        <v>1656</v>
      </c>
      <c r="L93" s="72"/>
      <c r="M93" s="244" t="s">
        <v>21</v>
      </c>
      <c r="N93" s="245" t="s">
        <v>41</v>
      </c>
      <c r="O93" s="47"/>
      <c r="P93" s="246">
        <f>O93*H93</f>
        <v>0</v>
      </c>
      <c r="Q93" s="246">
        <v>0.00067000000000000002</v>
      </c>
      <c r="R93" s="246">
        <f>Q93*H93</f>
        <v>0.01072</v>
      </c>
      <c r="S93" s="246">
        <v>0</v>
      </c>
      <c r="T93" s="247">
        <f>S93*H93</f>
        <v>0</v>
      </c>
      <c r="AR93" s="24" t="s">
        <v>381</v>
      </c>
      <c r="AT93" s="24" t="s">
        <v>300</v>
      </c>
      <c r="AU93" s="24" t="s">
        <v>78</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381</v>
      </c>
      <c r="BM93" s="24" t="s">
        <v>3991</v>
      </c>
    </row>
    <row r="94" s="1" customFormat="1" ht="25.5" customHeight="1">
      <c r="B94" s="46"/>
      <c r="C94" s="237" t="s">
        <v>78</v>
      </c>
      <c r="D94" s="237" t="s">
        <v>300</v>
      </c>
      <c r="E94" s="238" t="s">
        <v>3992</v>
      </c>
      <c r="F94" s="239" t="s">
        <v>3993</v>
      </c>
      <c r="G94" s="240" t="s">
        <v>1630</v>
      </c>
      <c r="H94" s="241">
        <v>1</v>
      </c>
      <c r="I94" s="242"/>
      <c r="J94" s="243">
        <f>ROUND(I94*H94,2)</f>
        <v>0</v>
      </c>
      <c r="K94" s="239" t="s">
        <v>1656</v>
      </c>
      <c r="L94" s="72"/>
      <c r="M94" s="244" t="s">
        <v>21</v>
      </c>
      <c r="N94" s="245" t="s">
        <v>41</v>
      </c>
      <c r="O94" s="47"/>
      <c r="P94" s="246">
        <f>O94*H94</f>
        <v>0</v>
      </c>
      <c r="Q94" s="246">
        <v>0.00069999999999999999</v>
      </c>
      <c r="R94" s="246">
        <f>Q94*H94</f>
        <v>0.00069999999999999999</v>
      </c>
      <c r="S94" s="246">
        <v>0</v>
      </c>
      <c r="T94" s="247">
        <f>S94*H94</f>
        <v>0</v>
      </c>
      <c r="AR94" s="24" t="s">
        <v>381</v>
      </c>
      <c r="AT94" s="24" t="s">
        <v>300</v>
      </c>
      <c r="AU94" s="24" t="s">
        <v>78</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381</v>
      </c>
      <c r="BM94" s="24" t="s">
        <v>3994</v>
      </c>
    </row>
    <row r="95" s="1" customFormat="1" ht="16.5" customHeight="1">
      <c r="B95" s="46"/>
      <c r="C95" s="237" t="s">
        <v>85</v>
      </c>
      <c r="D95" s="237" t="s">
        <v>300</v>
      </c>
      <c r="E95" s="238" t="s">
        <v>3995</v>
      </c>
      <c r="F95" s="239" t="s">
        <v>3996</v>
      </c>
      <c r="G95" s="240" t="s">
        <v>318</v>
      </c>
      <c r="H95" s="241">
        <v>16</v>
      </c>
      <c r="I95" s="242"/>
      <c r="J95" s="243">
        <f>ROUND(I95*H95,2)</f>
        <v>0</v>
      </c>
      <c r="K95" s="239" t="s">
        <v>1656</v>
      </c>
      <c r="L95" s="72"/>
      <c r="M95" s="244" t="s">
        <v>21</v>
      </c>
      <c r="N95" s="245" t="s">
        <v>41</v>
      </c>
      <c r="O95" s="47"/>
      <c r="P95" s="246">
        <f>O95*H95</f>
        <v>0</v>
      </c>
      <c r="Q95" s="246">
        <v>0</v>
      </c>
      <c r="R95" s="246">
        <f>Q95*H95</f>
        <v>0</v>
      </c>
      <c r="S95" s="246">
        <v>0</v>
      </c>
      <c r="T95" s="247">
        <f>S95*H95</f>
        <v>0</v>
      </c>
      <c r="AR95" s="24" t="s">
        <v>381</v>
      </c>
      <c r="AT95" s="24" t="s">
        <v>300</v>
      </c>
      <c r="AU95" s="24" t="s">
        <v>78</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381</v>
      </c>
      <c r="BM95" s="24" t="s">
        <v>3997</v>
      </c>
    </row>
    <row r="96" s="1" customFormat="1" ht="16.5" customHeight="1">
      <c r="B96" s="46"/>
      <c r="C96" s="237" t="s">
        <v>90</v>
      </c>
      <c r="D96" s="237" t="s">
        <v>300</v>
      </c>
      <c r="E96" s="238" t="s">
        <v>3998</v>
      </c>
      <c r="F96" s="239" t="s">
        <v>3999</v>
      </c>
      <c r="G96" s="240" t="s">
        <v>341</v>
      </c>
      <c r="H96" s="241">
        <v>1</v>
      </c>
      <c r="I96" s="242"/>
      <c r="J96" s="243">
        <f>ROUND(I96*H96,2)</f>
        <v>0</v>
      </c>
      <c r="K96" s="239" t="s">
        <v>1656</v>
      </c>
      <c r="L96" s="72"/>
      <c r="M96" s="244" t="s">
        <v>21</v>
      </c>
      <c r="N96" s="245" t="s">
        <v>41</v>
      </c>
      <c r="O96" s="47"/>
      <c r="P96" s="246">
        <f>O96*H96</f>
        <v>0</v>
      </c>
      <c r="Q96" s="246">
        <v>0.00025000000000000001</v>
      </c>
      <c r="R96" s="246">
        <f>Q96*H96</f>
        <v>0.00025000000000000001</v>
      </c>
      <c r="S96" s="246">
        <v>0</v>
      </c>
      <c r="T96" s="247">
        <f>S96*H96</f>
        <v>0</v>
      </c>
      <c r="AR96" s="24" t="s">
        <v>381</v>
      </c>
      <c r="AT96" s="24" t="s">
        <v>300</v>
      </c>
      <c r="AU96" s="24" t="s">
        <v>78</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381</v>
      </c>
      <c r="BM96" s="24" t="s">
        <v>4000</v>
      </c>
    </row>
    <row r="97" s="1" customFormat="1" ht="25.5" customHeight="1">
      <c r="B97" s="46"/>
      <c r="C97" s="237" t="s">
        <v>328</v>
      </c>
      <c r="D97" s="237" t="s">
        <v>300</v>
      </c>
      <c r="E97" s="238" t="s">
        <v>4001</v>
      </c>
      <c r="F97" s="239" t="s">
        <v>4002</v>
      </c>
      <c r="G97" s="240" t="s">
        <v>341</v>
      </c>
      <c r="H97" s="241">
        <v>1</v>
      </c>
      <c r="I97" s="242"/>
      <c r="J97" s="243">
        <f>ROUND(I97*H97,2)</f>
        <v>0</v>
      </c>
      <c r="K97" s="239" t="s">
        <v>1656</v>
      </c>
      <c r="L97" s="72"/>
      <c r="M97" s="244" t="s">
        <v>21</v>
      </c>
      <c r="N97" s="245" t="s">
        <v>41</v>
      </c>
      <c r="O97" s="47"/>
      <c r="P97" s="246">
        <f>O97*H97</f>
        <v>0</v>
      </c>
      <c r="Q97" s="246">
        <v>0.00059000000000000003</v>
      </c>
      <c r="R97" s="246">
        <f>Q97*H97</f>
        <v>0.00059000000000000003</v>
      </c>
      <c r="S97" s="246">
        <v>0</v>
      </c>
      <c r="T97" s="247">
        <f>S97*H97</f>
        <v>0</v>
      </c>
      <c r="AR97" s="24" t="s">
        <v>381</v>
      </c>
      <c r="AT97" s="24" t="s">
        <v>300</v>
      </c>
      <c r="AU97" s="24" t="s">
        <v>78</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381</v>
      </c>
      <c r="BM97" s="24" t="s">
        <v>4003</v>
      </c>
    </row>
    <row r="98" s="1" customFormat="1" ht="38.25" customHeight="1">
      <c r="B98" s="46"/>
      <c r="C98" s="237" t="s">
        <v>332</v>
      </c>
      <c r="D98" s="237" t="s">
        <v>300</v>
      </c>
      <c r="E98" s="238" t="s">
        <v>4004</v>
      </c>
      <c r="F98" s="239" t="s">
        <v>4005</v>
      </c>
      <c r="G98" s="240" t="s">
        <v>341</v>
      </c>
      <c r="H98" s="241">
        <v>1</v>
      </c>
      <c r="I98" s="242"/>
      <c r="J98" s="243">
        <f>ROUND(I98*H98,2)</f>
        <v>0</v>
      </c>
      <c r="K98" s="239" t="s">
        <v>1656</v>
      </c>
      <c r="L98" s="72"/>
      <c r="M98" s="244" t="s">
        <v>21</v>
      </c>
      <c r="N98" s="245" t="s">
        <v>41</v>
      </c>
      <c r="O98" s="47"/>
      <c r="P98" s="246">
        <f>O98*H98</f>
        <v>0</v>
      </c>
      <c r="Q98" s="246">
        <v>0.00011</v>
      </c>
      <c r="R98" s="246">
        <f>Q98*H98</f>
        <v>0.00011</v>
      </c>
      <c r="S98" s="246">
        <v>0</v>
      </c>
      <c r="T98" s="247">
        <f>S98*H98</f>
        <v>0</v>
      </c>
      <c r="AR98" s="24" t="s">
        <v>381</v>
      </c>
      <c r="AT98" s="24" t="s">
        <v>300</v>
      </c>
      <c r="AU98" s="24" t="s">
        <v>78</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381</v>
      </c>
      <c r="BM98" s="24" t="s">
        <v>4006</v>
      </c>
    </row>
    <row r="99" s="1" customFormat="1" ht="38.25" customHeight="1">
      <c r="B99" s="46"/>
      <c r="C99" s="237" t="s">
        <v>338</v>
      </c>
      <c r="D99" s="237" t="s">
        <v>300</v>
      </c>
      <c r="E99" s="238" t="s">
        <v>4007</v>
      </c>
      <c r="F99" s="239" t="s">
        <v>4008</v>
      </c>
      <c r="G99" s="240" t="s">
        <v>3327</v>
      </c>
      <c r="H99" s="318"/>
      <c r="I99" s="242"/>
      <c r="J99" s="243">
        <f>ROUND(I99*H99,2)</f>
        <v>0</v>
      </c>
      <c r="K99" s="239" t="s">
        <v>1656</v>
      </c>
      <c r="L99" s="72"/>
      <c r="M99" s="244" t="s">
        <v>21</v>
      </c>
      <c r="N99" s="245" t="s">
        <v>41</v>
      </c>
      <c r="O99" s="47"/>
      <c r="P99" s="246">
        <f>O99*H99</f>
        <v>0</v>
      </c>
      <c r="Q99" s="246">
        <v>0</v>
      </c>
      <c r="R99" s="246">
        <f>Q99*H99</f>
        <v>0</v>
      </c>
      <c r="S99" s="246">
        <v>0</v>
      </c>
      <c r="T99" s="247">
        <f>S99*H99</f>
        <v>0</v>
      </c>
      <c r="AR99" s="24" t="s">
        <v>381</v>
      </c>
      <c r="AT99" s="24" t="s">
        <v>300</v>
      </c>
      <c r="AU99" s="24" t="s">
        <v>78</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381</v>
      </c>
      <c r="BM99" s="24" t="s">
        <v>4009</v>
      </c>
    </row>
    <row r="100" s="11" customFormat="1" ht="29.88" customHeight="1">
      <c r="B100" s="221"/>
      <c r="C100" s="222"/>
      <c r="D100" s="223" t="s">
        <v>69</v>
      </c>
      <c r="E100" s="235" t="s">
        <v>3344</v>
      </c>
      <c r="F100" s="235" t="s">
        <v>3345</v>
      </c>
      <c r="G100" s="222"/>
      <c r="H100" s="222"/>
      <c r="I100" s="225"/>
      <c r="J100" s="236">
        <f>BK100</f>
        <v>0</v>
      </c>
      <c r="K100" s="222"/>
      <c r="L100" s="227"/>
      <c r="M100" s="228"/>
      <c r="N100" s="229"/>
      <c r="O100" s="229"/>
      <c r="P100" s="230">
        <f>SUM(P101:P103)</f>
        <v>0</v>
      </c>
      <c r="Q100" s="229"/>
      <c r="R100" s="230">
        <f>SUM(R101:R103)</f>
        <v>0.00098999999999999999</v>
      </c>
      <c r="S100" s="229"/>
      <c r="T100" s="231">
        <f>SUM(T101:T103)</f>
        <v>0</v>
      </c>
      <c r="AR100" s="232" t="s">
        <v>78</v>
      </c>
      <c r="AT100" s="233" t="s">
        <v>69</v>
      </c>
      <c r="AU100" s="233" t="s">
        <v>16</v>
      </c>
      <c r="AY100" s="232" t="s">
        <v>298</v>
      </c>
      <c r="BK100" s="234">
        <f>SUM(BK101:BK103)</f>
        <v>0</v>
      </c>
    </row>
    <row r="101" s="1" customFormat="1" ht="25.5" customHeight="1">
      <c r="B101" s="46"/>
      <c r="C101" s="237" t="s">
        <v>336</v>
      </c>
      <c r="D101" s="237" t="s">
        <v>300</v>
      </c>
      <c r="E101" s="238" t="s">
        <v>4010</v>
      </c>
      <c r="F101" s="239" t="s">
        <v>4011</v>
      </c>
      <c r="G101" s="240" t="s">
        <v>341</v>
      </c>
      <c r="H101" s="241">
        <v>3</v>
      </c>
      <c r="I101" s="242"/>
      <c r="J101" s="243">
        <f>ROUND(I101*H101,2)</f>
        <v>0</v>
      </c>
      <c r="K101" s="239" t="s">
        <v>1656</v>
      </c>
      <c r="L101" s="72"/>
      <c r="M101" s="244" t="s">
        <v>21</v>
      </c>
      <c r="N101" s="245" t="s">
        <v>41</v>
      </c>
      <c r="O101" s="47"/>
      <c r="P101" s="246">
        <f>O101*H101</f>
        <v>0</v>
      </c>
      <c r="Q101" s="246">
        <v>3.0000000000000001E-05</v>
      </c>
      <c r="R101" s="246">
        <f>Q101*H101</f>
        <v>9.0000000000000006E-05</v>
      </c>
      <c r="S101" s="246">
        <v>0</v>
      </c>
      <c r="T101" s="247">
        <f>S101*H101</f>
        <v>0</v>
      </c>
      <c r="AR101" s="24" t="s">
        <v>381</v>
      </c>
      <c r="AT101" s="24" t="s">
        <v>300</v>
      </c>
      <c r="AU101" s="24" t="s">
        <v>78</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381</v>
      </c>
      <c r="BM101" s="24" t="s">
        <v>4012</v>
      </c>
    </row>
    <row r="102" s="1" customFormat="1" ht="16.5" customHeight="1">
      <c r="B102" s="46"/>
      <c r="C102" s="284" t="s">
        <v>346</v>
      </c>
      <c r="D102" s="284" t="s">
        <v>333</v>
      </c>
      <c r="E102" s="285" t="s">
        <v>4013</v>
      </c>
      <c r="F102" s="286" t="s">
        <v>4014</v>
      </c>
      <c r="G102" s="287" t="s">
        <v>341</v>
      </c>
      <c r="H102" s="288">
        <v>3</v>
      </c>
      <c r="I102" s="289"/>
      <c r="J102" s="290">
        <f>ROUND(I102*H102,2)</f>
        <v>0</v>
      </c>
      <c r="K102" s="286" t="s">
        <v>1656</v>
      </c>
      <c r="L102" s="291"/>
      <c r="M102" s="292" t="s">
        <v>21</v>
      </c>
      <c r="N102" s="293" t="s">
        <v>41</v>
      </c>
      <c r="O102" s="47"/>
      <c r="P102" s="246">
        <f>O102*H102</f>
        <v>0</v>
      </c>
      <c r="Q102" s="246">
        <v>0.00029999999999999997</v>
      </c>
      <c r="R102" s="246">
        <f>Q102*H102</f>
        <v>0.00089999999999999998</v>
      </c>
      <c r="S102" s="246">
        <v>0</v>
      </c>
      <c r="T102" s="247">
        <f>S102*H102</f>
        <v>0</v>
      </c>
      <c r="AR102" s="24" t="s">
        <v>507</v>
      </c>
      <c r="AT102" s="24" t="s">
        <v>333</v>
      </c>
      <c r="AU102" s="24" t="s">
        <v>78</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381</v>
      </c>
      <c r="BM102" s="24" t="s">
        <v>4015</v>
      </c>
    </row>
    <row r="103" s="1" customFormat="1" ht="38.25" customHeight="1">
      <c r="B103" s="46"/>
      <c r="C103" s="237" t="s">
        <v>350</v>
      </c>
      <c r="D103" s="237" t="s">
        <v>300</v>
      </c>
      <c r="E103" s="238" t="s">
        <v>3373</v>
      </c>
      <c r="F103" s="239" t="s">
        <v>3374</v>
      </c>
      <c r="G103" s="240" t="s">
        <v>3327</v>
      </c>
      <c r="H103" s="318"/>
      <c r="I103" s="242"/>
      <c r="J103" s="243">
        <f>ROUND(I103*H103,2)</f>
        <v>0</v>
      </c>
      <c r="K103" s="239" t="s">
        <v>1656</v>
      </c>
      <c r="L103" s="72"/>
      <c r="M103" s="244" t="s">
        <v>21</v>
      </c>
      <c r="N103" s="245" t="s">
        <v>41</v>
      </c>
      <c r="O103" s="47"/>
      <c r="P103" s="246">
        <f>O103*H103</f>
        <v>0</v>
      </c>
      <c r="Q103" s="246">
        <v>0</v>
      </c>
      <c r="R103" s="246">
        <f>Q103*H103</f>
        <v>0</v>
      </c>
      <c r="S103" s="246">
        <v>0</v>
      </c>
      <c r="T103" s="247">
        <f>S103*H103</f>
        <v>0</v>
      </c>
      <c r="AR103" s="24" t="s">
        <v>381</v>
      </c>
      <c r="AT103" s="24" t="s">
        <v>300</v>
      </c>
      <c r="AU103" s="24" t="s">
        <v>78</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381</v>
      </c>
      <c r="BM103" s="24" t="s">
        <v>4016</v>
      </c>
    </row>
    <row r="104" s="11" customFormat="1" ht="37.44001" customHeight="1">
      <c r="B104" s="221"/>
      <c r="C104" s="222"/>
      <c r="D104" s="223" t="s">
        <v>69</v>
      </c>
      <c r="E104" s="224" t="s">
        <v>172</v>
      </c>
      <c r="F104" s="224" t="s">
        <v>1772</v>
      </c>
      <c r="G104" s="222"/>
      <c r="H104" s="222"/>
      <c r="I104" s="225"/>
      <c r="J104" s="226">
        <f>BK104</f>
        <v>0</v>
      </c>
      <c r="K104" s="222"/>
      <c r="L104" s="227"/>
      <c r="M104" s="228"/>
      <c r="N104" s="229"/>
      <c r="O104" s="229"/>
      <c r="P104" s="230">
        <f>P105+P107+P109+P111</f>
        <v>0</v>
      </c>
      <c r="Q104" s="229"/>
      <c r="R104" s="230">
        <f>R105+R107+R109+R111</f>
        <v>0</v>
      </c>
      <c r="S104" s="229"/>
      <c r="T104" s="231">
        <f>T105+T107+T109+T111</f>
        <v>0</v>
      </c>
      <c r="AR104" s="232" t="s">
        <v>328</v>
      </c>
      <c r="AT104" s="233" t="s">
        <v>69</v>
      </c>
      <c r="AU104" s="233" t="s">
        <v>70</v>
      </c>
      <c r="AY104" s="232" t="s">
        <v>298</v>
      </c>
      <c r="BK104" s="234">
        <f>BK105+BK107+BK109+BK111</f>
        <v>0</v>
      </c>
    </row>
    <row r="105" s="11" customFormat="1" ht="19.92" customHeight="1">
      <c r="B105" s="221"/>
      <c r="C105" s="222"/>
      <c r="D105" s="223" t="s">
        <v>69</v>
      </c>
      <c r="E105" s="235" t="s">
        <v>1867</v>
      </c>
      <c r="F105" s="235" t="s">
        <v>1868</v>
      </c>
      <c r="G105" s="222"/>
      <c r="H105" s="222"/>
      <c r="I105" s="225"/>
      <c r="J105" s="236">
        <f>BK105</f>
        <v>0</v>
      </c>
      <c r="K105" s="222"/>
      <c r="L105" s="227"/>
      <c r="M105" s="228"/>
      <c r="N105" s="229"/>
      <c r="O105" s="229"/>
      <c r="P105" s="230">
        <f>P106</f>
        <v>0</v>
      </c>
      <c r="Q105" s="229"/>
      <c r="R105" s="230">
        <f>R106</f>
        <v>0</v>
      </c>
      <c r="S105" s="229"/>
      <c r="T105" s="231">
        <f>T106</f>
        <v>0</v>
      </c>
      <c r="AR105" s="232" t="s">
        <v>328</v>
      </c>
      <c r="AT105" s="233" t="s">
        <v>69</v>
      </c>
      <c r="AU105" s="233" t="s">
        <v>16</v>
      </c>
      <c r="AY105" s="232" t="s">
        <v>298</v>
      </c>
      <c r="BK105" s="234">
        <f>BK106</f>
        <v>0</v>
      </c>
    </row>
    <row r="106" s="1" customFormat="1" ht="16.5" customHeight="1">
      <c r="B106" s="46"/>
      <c r="C106" s="237" t="s">
        <v>354</v>
      </c>
      <c r="D106" s="237" t="s">
        <v>300</v>
      </c>
      <c r="E106" s="238" t="s">
        <v>3626</v>
      </c>
      <c r="F106" s="239" t="s">
        <v>3627</v>
      </c>
      <c r="G106" s="240" t="s">
        <v>3327</v>
      </c>
      <c r="H106" s="318"/>
      <c r="I106" s="242"/>
      <c r="J106" s="243">
        <f>ROUND(I106*H106,2)</f>
        <v>0</v>
      </c>
      <c r="K106" s="239" t="s">
        <v>1656</v>
      </c>
      <c r="L106" s="72"/>
      <c r="M106" s="244" t="s">
        <v>21</v>
      </c>
      <c r="N106" s="245" t="s">
        <v>41</v>
      </c>
      <c r="O106" s="47"/>
      <c r="P106" s="246">
        <f>O106*H106</f>
        <v>0</v>
      </c>
      <c r="Q106" s="246">
        <v>0</v>
      </c>
      <c r="R106" s="246">
        <f>Q106*H106</f>
        <v>0</v>
      </c>
      <c r="S106" s="246">
        <v>0</v>
      </c>
      <c r="T106" s="247">
        <f>S106*H106</f>
        <v>0</v>
      </c>
      <c r="AR106" s="24" t="s">
        <v>1778</v>
      </c>
      <c r="AT106" s="24" t="s">
        <v>300</v>
      </c>
      <c r="AU106" s="24" t="s">
        <v>78</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1778</v>
      </c>
      <c r="BM106" s="24" t="s">
        <v>4017</v>
      </c>
    </row>
    <row r="107" s="11" customFormat="1" ht="29.88" customHeight="1">
      <c r="B107" s="221"/>
      <c r="C107" s="222"/>
      <c r="D107" s="223" t="s">
        <v>69</v>
      </c>
      <c r="E107" s="235" t="s">
        <v>3629</v>
      </c>
      <c r="F107" s="235" t="s">
        <v>3630</v>
      </c>
      <c r="G107" s="222"/>
      <c r="H107" s="222"/>
      <c r="I107" s="225"/>
      <c r="J107" s="236">
        <f>BK107</f>
        <v>0</v>
      </c>
      <c r="K107" s="222"/>
      <c r="L107" s="227"/>
      <c r="M107" s="228"/>
      <c r="N107" s="229"/>
      <c r="O107" s="229"/>
      <c r="P107" s="230">
        <f>P108</f>
        <v>0</v>
      </c>
      <c r="Q107" s="229"/>
      <c r="R107" s="230">
        <f>R108</f>
        <v>0</v>
      </c>
      <c r="S107" s="229"/>
      <c r="T107" s="231">
        <f>T108</f>
        <v>0</v>
      </c>
      <c r="AR107" s="232" t="s">
        <v>328</v>
      </c>
      <c r="AT107" s="233" t="s">
        <v>69</v>
      </c>
      <c r="AU107" s="233" t="s">
        <v>16</v>
      </c>
      <c r="AY107" s="232" t="s">
        <v>298</v>
      </c>
      <c r="BK107" s="234">
        <f>BK108</f>
        <v>0</v>
      </c>
    </row>
    <row r="108" s="1" customFormat="1" ht="16.5" customHeight="1">
      <c r="B108" s="46"/>
      <c r="C108" s="237" t="s">
        <v>361</v>
      </c>
      <c r="D108" s="237" t="s">
        <v>300</v>
      </c>
      <c r="E108" s="238" t="s">
        <v>3632</v>
      </c>
      <c r="F108" s="239" t="s">
        <v>3633</v>
      </c>
      <c r="G108" s="240" t="s">
        <v>3327</v>
      </c>
      <c r="H108" s="318"/>
      <c r="I108" s="242"/>
      <c r="J108" s="243">
        <f>ROUND(I108*H108,2)</f>
        <v>0</v>
      </c>
      <c r="K108" s="239" t="s">
        <v>1656</v>
      </c>
      <c r="L108" s="72"/>
      <c r="M108" s="244" t="s">
        <v>21</v>
      </c>
      <c r="N108" s="245" t="s">
        <v>41</v>
      </c>
      <c r="O108" s="47"/>
      <c r="P108" s="246">
        <f>O108*H108</f>
        <v>0</v>
      </c>
      <c r="Q108" s="246">
        <v>0</v>
      </c>
      <c r="R108" s="246">
        <f>Q108*H108</f>
        <v>0</v>
      </c>
      <c r="S108" s="246">
        <v>0</v>
      </c>
      <c r="T108" s="247">
        <f>S108*H108</f>
        <v>0</v>
      </c>
      <c r="AR108" s="24" t="s">
        <v>1778</v>
      </c>
      <c r="AT108" s="24" t="s">
        <v>300</v>
      </c>
      <c r="AU108" s="24" t="s">
        <v>78</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1778</v>
      </c>
      <c r="BM108" s="24" t="s">
        <v>4018</v>
      </c>
    </row>
    <row r="109" s="11" customFormat="1" ht="29.88" customHeight="1">
      <c r="B109" s="221"/>
      <c r="C109" s="222"/>
      <c r="D109" s="223" t="s">
        <v>69</v>
      </c>
      <c r="E109" s="235" t="s">
        <v>3040</v>
      </c>
      <c r="F109" s="235" t="s">
        <v>3043</v>
      </c>
      <c r="G109" s="222"/>
      <c r="H109" s="222"/>
      <c r="I109" s="225"/>
      <c r="J109" s="236">
        <f>BK109</f>
        <v>0</v>
      </c>
      <c r="K109" s="222"/>
      <c r="L109" s="227"/>
      <c r="M109" s="228"/>
      <c r="N109" s="229"/>
      <c r="O109" s="229"/>
      <c r="P109" s="230">
        <f>P110</f>
        <v>0</v>
      </c>
      <c r="Q109" s="229"/>
      <c r="R109" s="230">
        <f>R110</f>
        <v>0</v>
      </c>
      <c r="S109" s="229"/>
      <c r="T109" s="231">
        <f>T110</f>
        <v>0</v>
      </c>
      <c r="AR109" s="232" t="s">
        <v>328</v>
      </c>
      <c r="AT109" s="233" t="s">
        <v>69</v>
      </c>
      <c r="AU109" s="233" t="s">
        <v>16</v>
      </c>
      <c r="AY109" s="232" t="s">
        <v>298</v>
      </c>
      <c r="BK109" s="234">
        <f>BK110</f>
        <v>0</v>
      </c>
    </row>
    <row r="110" s="1" customFormat="1" ht="16.5" customHeight="1">
      <c r="B110" s="46"/>
      <c r="C110" s="237" t="s">
        <v>366</v>
      </c>
      <c r="D110" s="237" t="s">
        <v>300</v>
      </c>
      <c r="E110" s="238" t="s">
        <v>3638</v>
      </c>
      <c r="F110" s="239" t="s">
        <v>3639</v>
      </c>
      <c r="G110" s="240" t="s">
        <v>3327</v>
      </c>
      <c r="H110" s="318"/>
      <c r="I110" s="242"/>
      <c r="J110" s="243">
        <f>ROUND(I110*H110,2)</f>
        <v>0</v>
      </c>
      <c r="K110" s="239" t="s">
        <v>1656</v>
      </c>
      <c r="L110" s="72"/>
      <c r="M110" s="244" t="s">
        <v>21</v>
      </c>
      <c r="N110" s="245" t="s">
        <v>41</v>
      </c>
      <c r="O110" s="47"/>
      <c r="P110" s="246">
        <f>O110*H110</f>
        <v>0</v>
      </c>
      <c r="Q110" s="246">
        <v>0</v>
      </c>
      <c r="R110" s="246">
        <f>Q110*H110</f>
        <v>0</v>
      </c>
      <c r="S110" s="246">
        <v>0</v>
      </c>
      <c r="T110" s="247">
        <f>S110*H110</f>
        <v>0</v>
      </c>
      <c r="AR110" s="24" t="s">
        <v>1778</v>
      </c>
      <c r="AT110" s="24" t="s">
        <v>300</v>
      </c>
      <c r="AU110" s="24" t="s">
        <v>78</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1778</v>
      </c>
      <c r="BM110" s="24" t="s">
        <v>4019</v>
      </c>
    </row>
    <row r="111" s="11" customFormat="1" ht="29.88" customHeight="1">
      <c r="B111" s="221"/>
      <c r="C111" s="222"/>
      <c r="D111" s="223" t="s">
        <v>69</v>
      </c>
      <c r="E111" s="235" t="s">
        <v>1877</v>
      </c>
      <c r="F111" s="235" t="s">
        <v>1878</v>
      </c>
      <c r="G111" s="222"/>
      <c r="H111" s="222"/>
      <c r="I111" s="225"/>
      <c r="J111" s="236">
        <f>BK111</f>
        <v>0</v>
      </c>
      <c r="K111" s="222"/>
      <c r="L111" s="227"/>
      <c r="M111" s="228"/>
      <c r="N111" s="229"/>
      <c r="O111" s="229"/>
      <c r="P111" s="230">
        <f>P112</f>
        <v>0</v>
      </c>
      <c r="Q111" s="229"/>
      <c r="R111" s="230">
        <f>R112</f>
        <v>0</v>
      </c>
      <c r="S111" s="229"/>
      <c r="T111" s="231">
        <f>T112</f>
        <v>0</v>
      </c>
      <c r="AR111" s="232" t="s">
        <v>328</v>
      </c>
      <c r="AT111" s="233" t="s">
        <v>69</v>
      </c>
      <c r="AU111" s="233" t="s">
        <v>16</v>
      </c>
      <c r="AY111" s="232" t="s">
        <v>298</v>
      </c>
      <c r="BK111" s="234">
        <f>BK112</f>
        <v>0</v>
      </c>
    </row>
    <row r="112" s="1" customFormat="1" ht="16.5" customHeight="1">
      <c r="B112" s="46"/>
      <c r="C112" s="237" t="s">
        <v>374</v>
      </c>
      <c r="D112" s="237" t="s">
        <v>300</v>
      </c>
      <c r="E112" s="238" t="s">
        <v>3644</v>
      </c>
      <c r="F112" s="239" t="s">
        <v>3645</v>
      </c>
      <c r="G112" s="240" t="s">
        <v>3327</v>
      </c>
      <c r="H112" s="318"/>
      <c r="I112" s="242"/>
      <c r="J112" s="243">
        <f>ROUND(I112*H112,2)</f>
        <v>0</v>
      </c>
      <c r="K112" s="239" t="s">
        <v>1656</v>
      </c>
      <c r="L112" s="72"/>
      <c r="M112" s="244" t="s">
        <v>21</v>
      </c>
      <c r="N112" s="294" t="s">
        <v>41</v>
      </c>
      <c r="O112" s="295"/>
      <c r="P112" s="296">
        <f>O112*H112</f>
        <v>0</v>
      </c>
      <c r="Q112" s="296">
        <v>0</v>
      </c>
      <c r="R112" s="296">
        <f>Q112*H112</f>
        <v>0</v>
      </c>
      <c r="S112" s="296">
        <v>0</v>
      </c>
      <c r="T112" s="297">
        <f>S112*H112</f>
        <v>0</v>
      </c>
      <c r="AR112" s="24" t="s">
        <v>1778</v>
      </c>
      <c r="AT112" s="24" t="s">
        <v>300</v>
      </c>
      <c r="AU112" s="24" t="s">
        <v>78</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1778</v>
      </c>
      <c r="BM112" s="24" t="s">
        <v>4020</v>
      </c>
    </row>
    <row r="113" s="1" customFormat="1" ht="6.96" customHeight="1">
      <c r="B113" s="67"/>
      <c r="C113" s="68"/>
      <c r="D113" s="68"/>
      <c r="E113" s="68"/>
      <c r="F113" s="68"/>
      <c r="G113" s="68"/>
      <c r="H113" s="68"/>
      <c r="I113" s="179"/>
      <c r="J113" s="68"/>
      <c r="K113" s="68"/>
      <c r="L113" s="72"/>
    </row>
  </sheetData>
  <sheetProtection sheet="1" autoFilter="0" formatColumns="0" formatRows="0" objects="1" scenarios="1" spinCount="100000" saltValue="xItGi7qsp79nkEpf5Uwt2ezFwgREawRySe1ABf1/XQ8PMTdvvW/LfRMj8ISmx2/BfwTfbonIaZ7qcb/t/LjZ9w==" hashValue="4Bb6FWvnrT8iuIIam4Pr1nLYMuusY6Z7Xq6AUTgMIbgqMkHxOfiA+8xks8IEm4oq2fy/dTrKxwRLqEPe12GawQ==" algorithmName="SHA-512" password="CC35"/>
  <autoFilter ref="C89:K112"/>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226</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4022</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4023</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ROUND(SUM(BE89:BE137), 2)</f>
        <v>0</v>
      </c>
      <c r="G34" s="47"/>
      <c r="H34" s="47"/>
      <c r="I34" s="171">
        <v>0.20999999999999999</v>
      </c>
      <c r="J34" s="170">
        <f>ROUND(ROUND((SUM(BE89:BE137)), 2)*I34, 2)</f>
        <v>0</v>
      </c>
      <c r="K34" s="51"/>
    </row>
    <row r="35" s="1" customFormat="1" ht="14.4" customHeight="1">
      <c r="B35" s="46"/>
      <c r="C35" s="47"/>
      <c r="D35" s="47"/>
      <c r="E35" s="55" t="s">
        <v>42</v>
      </c>
      <c r="F35" s="170">
        <f>ROUND(SUM(BF89:BF137), 2)</f>
        <v>0</v>
      </c>
      <c r="G35" s="47"/>
      <c r="H35" s="47"/>
      <c r="I35" s="171">
        <v>0.14999999999999999</v>
      </c>
      <c r="J35" s="170">
        <f>ROUND(ROUND((SUM(BF89:BF137)), 2)*I35, 2)</f>
        <v>0</v>
      </c>
      <c r="K35" s="51"/>
    </row>
    <row r="36" hidden="1" s="1" customFormat="1" ht="14.4" customHeight="1">
      <c r="B36" s="46"/>
      <c r="C36" s="47"/>
      <c r="D36" s="47"/>
      <c r="E36" s="55" t="s">
        <v>43</v>
      </c>
      <c r="F36" s="170">
        <f>ROUND(SUM(BG89:BG137), 2)</f>
        <v>0</v>
      </c>
      <c r="G36" s="47"/>
      <c r="H36" s="47"/>
      <c r="I36" s="171">
        <v>0.20999999999999999</v>
      </c>
      <c r="J36" s="170">
        <v>0</v>
      </c>
      <c r="K36" s="51"/>
    </row>
    <row r="37" hidden="1" s="1" customFormat="1" ht="14.4" customHeight="1">
      <c r="B37" s="46"/>
      <c r="C37" s="47"/>
      <c r="D37" s="47"/>
      <c r="E37" s="55" t="s">
        <v>44</v>
      </c>
      <c r="F37" s="170">
        <f>ROUND(SUM(BH89:BH137), 2)</f>
        <v>0</v>
      </c>
      <c r="G37" s="47"/>
      <c r="H37" s="47"/>
      <c r="I37" s="171">
        <v>0.14999999999999999</v>
      </c>
      <c r="J37" s="170">
        <v>0</v>
      </c>
      <c r="K37" s="51"/>
    </row>
    <row r="38" hidden="1" s="1" customFormat="1" ht="14.4" customHeight="1">
      <c r="B38" s="46"/>
      <c r="C38" s="47"/>
      <c r="D38" s="47"/>
      <c r="E38" s="55" t="s">
        <v>45</v>
      </c>
      <c r="F38" s="170">
        <f>ROUND(SUM(BI89:BI137),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4022</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01-34-01.01 - Rozvody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4021</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4022</v>
      </c>
      <c r="F79" s="74"/>
      <c r="G79" s="74"/>
      <c r="H79" s="74"/>
      <c r="I79" s="204"/>
      <c r="J79" s="74"/>
      <c r="K79" s="74"/>
      <c r="L79" s="72"/>
    </row>
    <row r="80" s="1" customFormat="1" ht="14.4" customHeight="1">
      <c r="B80" s="46"/>
      <c r="C80" s="76" t="s">
        <v>1889</v>
      </c>
      <c r="D80" s="74"/>
      <c r="E80" s="74"/>
      <c r="F80" s="74"/>
      <c r="G80" s="74"/>
      <c r="H80" s="74"/>
      <c r="I80" s="204"/>
      <c r="J80" s="74"/>
      <c r="K80" s="74"/>
      <c r="L80" s="72"/>
    </row>
    <row r="81" s="1" customFormat="1" ht="17.25" customHeight="1">
      <c r="B81" s="46"/>
      <c r="C81" s="74"/>
      <c r="D81" s="74"/>
      <c r="E81" s="82" t="str">
        <f>E13</f>
        <v>SO 01-34-01.01 - Rozvody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 xml:space="preserve"> </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SUM(P91:P137)</f>
        <v>0</v>
      </c>
      <c r="Q90" s="229"/>
      <c r="R90" s="230">
        <f>SUM(R91:R137)</f>
        <v>0</v>
      </c>
      <c r="S90" s="229"/>
      <c r="T90" s="231">
        <f>SUM(T91:T137)</f>
        <v>0</v>
      </c>
      <c r="AR90" s="232" t="s">
        <v>90</v>
      </c>
      <c r="AT90" s="233" t="s">
        <v>69</v>
      </c>
      <c r="AU90" s="233" t="s">
        <v>70</v>
      </c>
      <c r="AY90" s="232" t="s">
        <v>298</v>
      </c>
      <c r="BK90" s="234">
        <f>SUM(BK91:BK137)</f>
        <v>0</v>
      </c>
    </row>
    <row r="91" s="1" customFormat="1" ht="25.5" customHeight="1">
      <c r="B91" s="46"/>
      <c r="C91" s="237" t="s">
        <v>16</v>
      </c>
      <c r="D91" s="237" t="s">
        <v>300</v>
      </c>
      <c r="E91" s="238" t="s">
        <v>4024</v>
      </c>
      <c r="F91" s="239" t="s">
        <v>4025</v>
      </c>
      <c r="G91" s="240" t="s">
        <v>318</v>
      </c>
      <c r="H91" s="241">
        <v>550</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4026</v>
      </c>
    </row>
    <row r="92" s="1" customFormat="1" ht="25.5" customHeight="1">
      <c r="B92" s="46"/>
      <c r="C92" s="237" t="s">
        <v>78</v>
      </c>
      <c r="D92" s="237" t="s">
        <v>300</v>
      </c>
      <c r="E92" s="238" t="s">
        <v>4027</v>
      </c>
      <c r="F92" s="239" t="s">
        <v>4028</v>
      </c>
      <c r="G92" s="240" t="s">
        <v>318</v>
      </c>
      <c r="H92" s="241">
        <v>3090</v>
      </c>
      <c r="I92" s="242"/>
      <c r="J92" s="243">
        <f>ROUND(I92*H92,2)</f>
        <v>0</v>
      </c>
      <c r="K92" s="239" t="s">
        <v>403</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4029</v>
      </c>
    </row>
    <row r="93" s="1" customFormat="1" ht="25.5" customHeight="1">
      <c r="B93" s="46"/>
      <c r="C93" s="237" t="s">
        <v>85</v>
      </c>
      <c r="D93" s="237" t="s">
        <v>300</v>
      </c>
      <c r="E93" s="238" t="s">
        <v>913</v>
      </c>
      <c r="F93" s="239" t="s">
        <v>914</v>
      </c>
      <c r="G93" s="240" t="s">
        <v>318</v>
      </c>
      <c r="H93" s="241">
        <v>200</v>
      </c>
      <c r="I93" s="242"/>
      <c r="J93" s="243">
        <f>ROUND(I93*H93,2)</f>
        <v>0</v>
      </c>
      <c r="K93" s="239" t="s">
        <v>403</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4030</v>
      </c>
    </row>
    <row r="94" s="1" customFormat="1" ht="25.5" customHeight="1">
      <c r="B94" s="46"/>
      <c r="C94" s="237" t="s">
        <v>90</v>
      </c>
      <c r="D94" s="237" t="s">
        <v>300</v>
      </c>
      <c r="E94" s="238" t="s">
        <v>4031</v>
      </c>
      <c r="F94" s="239" t="s">
        <v>4032</v>
      </c>
      <c r="G94" s="240" t="s">
        <v>318</v>
      </c>
      <c r="H94" s="241">
        <v>30</v>
      </c>
      <c r="I94" s="242"/>
      <c r="J94" s="243">
        <f>ROUND(I94*H94,2)</f>
        <v>0</v>
      </c>
      <c r="K94" s="239" t="s">
        <v>403</v>
      </c>
      <c r="L94" s="72"/>
      <c r="M94" s="244" t="s">
        <v>21</v>
      </c>
      <c r="N94" s="245" t="s">
        <v>41</v>
      </c>
      <c r="O94" s="47"/>
      <c r="P94" s="246">
        <f>O94*H94</f>
        <v>0</v>
      </c>
      <c r="Q94" s="246">
        <v>0</v>
      </c>
      <c r="R94" s="246">
        <f>Q94*H94</f>
        <v>0</v>
      </c>
      <c r="S94" s="246">
        <v>0</v>
      </c>
      <c r="T94" s="247">
        <f>S94*H94</f>
        <v>0</v>
      </c>
      <c r="AR94" s="24" t="s">
        <v>404</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4033</v>
      </c>
    </row>
    <row r="95" s="1" customFormat="1" ht="51" customHeight="1">
      <c r="B95" s="46"/>
      <c r="C95" s="237" t="s">
        <v>328</v>
      </c>
      <c r="D95" s="237" t="s">
        <v>300</v>
      </c>
      <c r="E95" s="238" t="s">
        <v>4034</v>
      </c>
      <c r="F95" s="239" t="s">
        <v>2131</v>
      </c>
      <c r="G95" s="240" t="s">
        <v>341</v>
      </c>
      <c r="H95" s="241">
        <v>4</v>
      </c>
      <c r="I95" s="242"/>
      <c r="J95" s="243">
        <f>ROUND(I95*H95,2)</f>
        <v>0</v>
      </c>
      <c r="K95" s="239" t="s">
        <v>403</v>
      </c>
      <c r="L95" s="72"/>
      <c r="M95" s="244" t="s">
        <v>21</v>
      </c>
      <c r="N95" s="245" t="s">
        <v>41</v>
      </c>
      <c r="O95" s="47"/>
      <c r="P95" s="246">
        <f>O95*H95</f>
        <v>0</v>
      </c>
      <c r="Q95" s="246">
        <v>0</v>
      </c>
      <c r="R95" s="246">
        <f>Q95*H95</f>
        <v>0</v>
      </c>
      <c r="S95" s="246">
        <v>0</v>
      </c>
      <c r="T95" s="247">
        <f>S95*H95</f>
        <v>0</v>
      </c>
      <c r="AR95" s="24" t="s">
        <v>404</v>
      </c>
      <c r="AT95" s="24" t="s">
        <v>300</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404</v>
      </c>
      <c r="BM95" s="24" t="s">
        <v>4035</v>
      </c>
    </row>
    <row r="96" s="1" customFormat="1" ht="51" customHeight="1">
      <c r="B96" s="46"/>
      <c r="C96" s="237" t="s">
        <v>332</v>
      </c>
      <c r="D96" s="237" t="s">
        <v>300</v>
      </c>
      <c r="E96" s="238" t="s">
        <v>4036</v>
      </c>
      <c r="F96" s="239" t="s">
        <v>4037</v>
      </c>
      <c r="G96" s="240" t="s">
        <v>341</v>
      </c>
      <c r="H96" s="241">
        <v>48</v>
      </c>
      <c r="I96" s="242"/>
      <c r="J96" s="243">
        <f>ROUND(I96*H96,2)</f>
        <v>0</v>
      </c>
      <c r="K96" s="239" t="s">
        <v>403</v>
      </c>
      <c r="L96" s="72"/>
      <c r="M96" s="244" t="s">
        <v>21</v>
      </c>
      <c r="N96" s="245" t="s">
        <v>41</v>
      </c>
      <c r="O96" s="47"/>
      <c r="P96" s="246">
        <f>O96*H96</f>
        <v>0</v>
      </c>
      <c r="Q96" s="246">
        <v>0</v>
      </c>
      <c r="R96" s="246">
        <f>Q96*H96</f>
        <v>0</v>
      </c>
      <c r="S96" s="246">
        <v>0</v>
      </c>
      <c r="T96" s="247">
        <f>S96*H96</f>
        <v>0</v>
      </c>
      <c r="AR96" s="24" t="s">
        <v>404</v>
      </c>
      <c r="AT96" s="24" t="s">
        <v>300</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404</v>
      </c>
      <c r="BM96" s="24" t="s">
        <v>4038</v>
      </c>
    </row>
    <row r="97" s="1" customFormat="1" ht="51" customHeight="1">
      <c r="B97" s="46"/>
      <c r="C97" s="237" t="s">
        <v>338</v>
      </c>
      <c r="D97" s="237" t="s">
        <v>300</v>
      </c>
      <c r="E97" s="238" t="s">
        <v>1583</v>
      </c>
      <c r="F97" s="239" t="s">
        <v>1584</v>
      </c>
      <c r="G97" s="240" t="s">
        <v>341</v>
      </c>
      <c r="H97" s="241">
        <v>4</v>
      </c>
      <c r="I97" s="242"/>
      <c r="J97" s="243">
        <f>ROUND(I97*H97,2)</f>
        <v>0</v>
      </c>
      <c r="K97" s="239" t="s">
        <v>403</v>
      </c>
      <c r="L97" s="72"/>
      <c r="M97" s="244" t="s">
        <v>21</v>
      </c>
      <c r="N97" s="245" t="s">
        <v>41</v>
      </c>
      <c r="O97" s="47"/>
      <c r="P97" s="246">
        <f>O97*H97</f>
        <v>0</v>
      </c>
      <c r="Q97" s="246">
        <v>0</v>
      </c>
      <c r="R97" s="246">
        <f>Q97*H97</f>
        <v>0</v>
      </c>
      <c r="S97" s="246">
        <v>0</v>
      </c>
      <c r="T97" s="247">
        <f>S97*H97</f>
        <v>0</v>
      </c>
      <c r="AR97" s="24" t="s">
        <v>404</v>
      </c>
      <c r="AT97" s="24" t="s">
        <v>300</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404</v>
      </c>
      <c r="BM97" s="24" t="s">
        <v>4039</v>
      </c>
    </row>
    <row r="98" s="1" customFormat="1" ht="51" customHeight="1">
      <c r="B98" s="46"/>
      <c r="C98" s="237" t="s">
        <v>336</v>
      </c>
      <c r="D98" s="237" t="s">
        <v>300</v>
      </c>
      <c r="E98" s="238" t="s">
        <v>4040</v>
      </c>
      <c r="F98" s="239" t="s">
        <v>2137</v>
      </c>
      <c r="G98" s="240" t="s">
        <v>341</v>
      </c>
      <c r="H98" s="241">
        <v>4</v>
      </c>
      <c r="I98" s="242"/>
      <c r="J98" s="243">
        <f>ROUND(I98*H98,2)</f>
        <v>0</v>
      </c>
      <c r="K98" s="239" t="s">
        <v>403</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4041</v>
      </c>
    </row>
    <row r="99" s="1" customFormat="1" ht="25.5" customHeight="1">
      <c r="B99" s="46"/>
      <c r="C99" s="284" t="s">
        <v>346</v>
      </c>
      <c r="D99" s="284" t="s">
        <v>333</v>
      </c>
      <c r="E99" s="285" t="s">
        <v>4042</v>
      </c>
      <c r="F99" s="286" t="s">
        <v>4043</v>
      </c>
      <c r="G99" s="287" t="s">
        <v>318</v>
      </c>
      <c r="H99" s="288">
        <v>550</v>
      </c>
      <c r="I99" s="289"/>
      <c r="J99" s="290">
        <f>ROUND(I99*H99,2)</f>
        <v>0</v>
      </c>
      <c r="K99" s="286" t="s">
        <v>403</v>
      </c>
      <c r="L99" s="291"/>
      <c r="M99" s="292" t="s">
        <v>21</v>
      </c>
      <c r="N99" s="293" t="s">
        <v>41</v>
      </c>
      <c r="O99" s="47"/>
      <c r="P99" s="246">
        <f>O99*H99</f>
        <v>0</v>
      </c>
      <c r="Q99" s="246">
        <v>0</v>
      </c>
      <c r="R99" s="246">
        <f>Q99*H99</f>
        <v>0</v>
      </c>
      <c r="S99" s="246">
        <v>0</v>
      </c>
      <c r="T99" s="247">
        <f>S99*H99</f>
        <v>0</v>
      </c>
      <c r="AR99" s="24" t="s">
        <v>370</v>
      </c>
      <c r="AT99" s="24" t="s">
        <v>333</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370</v>
      </c>
      <c r="BM99" s="24" t="s">
        <v>4044</v>
      </c>
    </row>
    <row r="100" s="1" customFormat="1">
      <c r="B100" s="46"/>
      <c r="C100" s="74"/>
      <c r="D100" s="251" t="s">
        <v>320</v>
      </c>
      <c r="E100" s="74"/>
      <c r="F100" s="282" t="s">
        <v>4045</v>
      </c>
      <c r="G100" s="74"/>
      <c r="H100" s="74"/>
      <c r="I100" s="204"/>
      <c r="J100" s="74"/>
      <c r="K100" s="74"/>
      <c r="L100" s="72"/>
      <c r="M100" s="283"/>
      <c r="N100" s="47"/>
      <c r="O100" s="47"/>
      <c r="P100" s="47"/>
      <c r="Q100" s="47"/>
      <c r="R100" s="47"/>
      <c r="S100" s="47"/>
      <c r="T100" s="95"/>
      <c r="AT100" s="24" t="s">
        <v>320</v>
      </c>
      <c r="AU100" s="24" t="s">
        <v>16</v>
      </c>
    </row>
    <row r="101" s="1" customFormat="1" ht="25.5" customHeight="1">
      <c r="B101" s="46"/>
      <c r="C101" s="284" t="s">
        <v>350</v>
      </c>
      <c r="D101" s="284" t="s">
        <v>333</v>
      </c>
      <c r="E101" s="285" t="s">
        <v>4046</v>
      </c>
      <c r="F101" s="286" t="s">
        <v>4047</v>
      </c>
      <c r="G101" s="287" t="s">
        <v>318</v>
      </c>
      <c r="H101" s="288">
        <v>1545</v>
      </c>
      <c r="I101" s="289"/>
      <c r="J101" s="290">
        <f>ROUND(I101*H101,2)</f>
        <v>0</v>
      </c>
      <c r="K101" s="286" t="s">
        <v>403</v>
      </c>
      <c r="L101" s="291"/>
      <c r="M101" s="292" t="s">
        <v>21</v>
      </c>
      <c r="N101" s="293" t="s">
        <v>41</v>
      </c>
      <c r="O101" s="47"/>
      <c r="P101" s="246">
        <f>O101*H101</f>
        <v>0</v>
      </c>
      <c r="Q101" s="246">
        <v>0</v>
      </c>
      <c r="R101" s="246">
        <f>Q101*H101</f>
        <v>0</v>
      </c>
      <c r="S101" s="246">
        <v>0</v>
      </c>
      <c r="T101" s="247">
        <f>S101*H101</f>
        <v>0</v>
      </c>
      <c r="AR101" s="24" t="s">
        <v>370</v>
      </c>
      <c r="AT101" s="24" t="s">
        <v>333</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370</v>
      </c>
      <c r="BM101" s="24" t="s">
        <v>4048</v>
      </c>
    </row>
    <row r="102" s="1" customFormat="1">
      <c r="B102" s="46"/>
      <c r="C102" s="74"/>
      <c r="D102" s="251" t="s">
        <v>320</v>
      </c>
      <c r="E102" s="74"/>
      <c r="F102" s="282" t="s">
        <v>4049</v>
      </c>
      <c r="G102" s="74"/>
      <c r="H102" s="74"/>
      <c r="I102" s="204"/>
      <c r="J102" s="74"/>
      <c r="K102" s="74"/>
      <c r="L102" s="72"/>
      <c r="M102" s="283"/>
      <c r="N102" s="47"/>
      <c r="O102" s="47"/>
      <c r="P102" s="47"/>
      <c r="Q102" s="47"/>
      <c r="R102" s="47"/>
      <c r="S102" s="47"/>
      <c r="T102" s="95"/>
      <c r="AT102" s="24" t="s">
        <v>320</v>
      </c>
      <c r="AU102" s="24" t="s">
        <v>16</v>
      </c>
    </row>
    <row r="103" s="1" customFormat="1" ht="25.5" customHeight="1">
      <c r="B103" s="46"/>
      <c r="C103" s="284" t="s">
        <v>354</v>
      </c>
      <c r="D103" s="284" t="s">
        <v>333</v>
      </c>
      <c r="E103" s="285" t="s">
        <v>4050</v>
      </c>
      <c r="F103" s="286" t="s">
        <v>4051</v>
      </c>
      <c r="G103" s="287" t="s">
        <v>318</v>
      </c>
      <c r="H103" s="288">
        <v>1545</v>
      </c>
      <c r="I103" s="289"/>
      <c r="J103" s="290">
        <f>ROUND(I103*H103,2)</f>
        <v>0</v>
      </c>
      <c r="K103" s="286" t="s">
        <v>403</v>
      </c>
      <c r="L103" s="291"/>
      <c r="M103" s="292" t="s">
        <v>21</v>
      </c>
      <c r="N103" s="293" t="s">
        <v>41</v>
      </c>
      <c r="O103" s="47"/>
      <c r="P103" s="246">
        <f>O103*H103</f>
        <v>0</v>
      </c>
      <c r="Q103" s="246">
        <v>0</v>
      </c>
      <c r="R103" s="246">
        <f>Q103*H103</f>
        <v>0</v>
      </c>
      <c r="S103" s="246">
        <v>0</v>
      </c>
      <c r="T103" s="247">
        <f>S103*H103</f>
        <v>0</v>
      </c>
      <c r="AR103" s="24" t="s">
        <v>370</v>
      </c>
      <c r="AT103" s="24" t="s">
        <v>333</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370</v>
      </c>
      <c r="BM103" s="24" t="s">
        <v>4052</v>
      </c>
    </row>
    <row r="104" s="1" customFormat="1" ht="25.5" customHeight="1">
      <c r="B104" s="46"/>
      <c r="C104" s="284" t="s">
        <v>361</v>
      </c>
      <c r="D104" s="284" t="s">
        <v>333</v>
      </c>
      <c r="E104" s="285" t="s">
        <v>1577</v>
      </c>
      <c r="F104" s="286" t="s">
        <v>1578</v>
      </c>
      <c r="G104" s="287" t="s">
        <v>318</v>
      </c>
      <c r="H104" s="288">
        <v>200</v>
      </c>
      <c r="I104" s="289"/>
      <c r="J104" s="290">
        <f>ROUND(I104*H104,2)</f>
        <v>0</v>
      </c>
      <c r="K104" s="286" t="s">
        <v>403</v>
      </c>
      <c r="L104" s="291"/>
      <c r="M104" s="292" t="s">
        <v>21</v>
      </c>
      <c r="N104" s="293" t="s">
        <v>41</v>
      </c>
      <c r="O104" s="47"/>
      <c r="P104" s="246">
        <f>O104*H104</f>
        <v>0</v>
      </c>
      <c r="Q104" s="246">
        <v>0</v>
      </c>
      <c r="R104" s="246">
        <f>Q104*H104</f>
        <v>0</v>
      </c>
      <c r="S104" s="246">
        <v>0</v>
      </c>
      <c r="T104" s="247">
        <f>S104*H104</f>
        <v>0</v>
      </c>
      <c r="AR104" s="24" t="s">
        <v>370</v>
      </c>
      <c r="AT104" s="24" t="s">
        <v>333</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370</v>
      </c>
      <c r="BM104" s="24" t="s">
        <v>4053</v>
      </c>
    </row>
    <row r="105" s="1" customFormat="1" ht="25.5" customHeight="1">
      <c r="B105" s="46"/>
      <c r="C105" s="284" t="s">
        <v>366</v>
      </c>
      <c r="D105" s="284" t="s">
        <v>333</v>
      </c>
      <c r="E105" s="285" t="s">
        <v>4054</v>
      </c>
      <c r="F105" s="286" t="s">
        <v>4055</v>
      </c>
      <c r="G105" s="287" t="s">
        <v>318</v>
      </c>
      <c r="H105" s="288">
        <v>30</v>
      </c>
      <c r="I105" s="289"/>
      <c r="J105" s="290">
        <f>ROUND(I105*H105,2)</f>
        <v>0</v>
      </c>
      <c r="K105" s="286" t="s">
        <v>403</v>
      </c>
      <c r="L105" s="291"/>
      <c r="M105" s="292" t="s">
        <v>21</v>
      </c>
      <c r="N105" s="293" t="s">
        <v>41</v>
      </c>
      <c r="O105" s="47"/>
      <c r="P105" s="246">
        <f>O105*H105</f>
        <v>0</v>
      </c>
      <c r="Q105" s="246">
        <v>0</v>
      </c>
      <c r="R105" s="246">
        <f>Q105*H105</f>
        <v>0</v>
      </c>
      <c r="S105" s="246">
        <v>0</v>
      </c>
      <c r="T105" s="247">
        <f>S105*H105</f>
        <v>0</v>
      </c>
      <c r="AR105" s="24" t="s">
        <v>370</v>
      </c>
      <c r="AT105" s="24" t="s">
        <v>333</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370</v>
      </c>
      <c r="BM105" s="24" t="s">
        <v>4056</v>
      </c>
    </row>
    <row r="106" s="1" customFormat="1" ht="76.5" customHeight="1">
      <c r="B106" s="46"/>
      <c r="C106" s="237" t="s">
        <v>374</v>
      </c>
      <c r="D106" s="237" t="s">
        <v>300</v>
      </c>
      <c r="E106" s="238" t="s">
        <v>4057</v>
      </c>
      <c r="F106" s="239" t="s">
        <v>4058</v>
      </c>
      <c r="G106" s="240" t="s">
        <v>318</v>
      </c>
      <c r="H106" s="241">
        <v>550</v>
      </c>
      <c r="I106" s="242"/>
      <c r="J106" s="243">
        <f>ROUND(I106*H106,2)</f>
        <v>0</v>
      </c>
      <c r="K106" s="239" t="s">
        <v>403</v>
      </c>
      <c r="L106" s="72"/>
      <c r="M106" s="244" t="s">
        <v>21</v>
      </c>
      <c r="N106" s="245" t="s">
        <v>41</v>
      </c>
      <c r="O106" s="47"/>
      <c r="P106" s="246">
        <f>O106*H106</f>
        <v>0</v>
      </c>
      <c r="Q106" s="246">
        <v>0</v>
      </c>
      <c r="R106" s="246">
        <f>Q106*H106</f>
        <v>0</v>
      </c>
      <c r="S106" s="246">
        <v>0</v>
      </c>
      <c r="T106" s="247">
        <f>S106*H106</f>
        <v>0</v>
      </c>
      <c r="AR106" s="24" t="s">
        <v>404</v>
      </c>
      <c r="AT106" s="24" t="s">
        <v>300</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404</v>
      </c>
      <c r="BM106" s="24" t="s">
        <v>4059</v>
      </c>
    </row>
    <row r="107" s="1" customFormat="1" ht="25.5" customHeight="1">
      <c r="B107" s="46"/>
      <c r="C107" s="284" t="s">
        <v>10</v>
      </c>
      <c r="D107" s="284" t="s">
        <v>333</v>
      </c>
      <c r="E107" s="285" t="s">
        <v>4060</v>
      </c>
      <c r="F107" s="286" t="s">
        <v>4061</v>
      </c>
      <c r="G107" s="287" t="s">
        <v>318</v>
      </c>
      <c r="H107" s="288">
        <v>550</v>
      </c>
      <c r="I107" s="289"/>
      <c r="J107" s="290">
        <f>ROUND(I107*H107,2)</f>
        <v>0</v>
      </c>
      <c r="K107" s="286" t="s">
        <v>403</v>
      </c>
      <c r="L107" s="291"/>
      <c r="M107" s="292" t="s">
        <v>21</v>
      </c>
      <c r="N107" s="293" t="s">
        <v>41</v>
      </c>
      <c r="O107" s="47"/>
      <c r="P107" s="246">
        <f>O107*H107</f>
        <v>0</v>
      </c>
      <c r="Q107" s="246">
        <v>0</v>
      </c>
      <c r="R107" s="246">
        <f>Q107*H107</f>
        <v>0</v>
      </c>
      <c r="S107" s="246">
        <v>0</v>
      </c>
      <c r="T107" s="247">
        <f>S107*H107</f>
        <v>0</v>
      </c>
      <c r="AR107" s="24" t="s">
        <v>370</v>
      </c>
      <c r="AT107" s="24" t="s">
        <v>333</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370</v>
      </c>
      <c r="BM107" s="24" t="s">
        <v>4062</v>
      </c>
    </row>
    <row r="108" s="1" customFormat="1" ht="16.5" customHeight="1">
      <c r="B108" s="46"/>
      <c r="C108" s="284" t="s">
        <v>381</v>
      </c>
      <c r="D108" s="284" t="s">
        <v>333</v>
      </c>
      <c r="E108" s="285" t="s">
        <v>4063</v>
      </c>
      <c r="F108" s="286" t="s">
        <v>4064</v>
      </c>
      <c r="G108" s="287" t="s">
        <v>318</v>
      </c>
      <c r="H108" s="288">
        <v>540</v>
      </c>
      <c r="I108" s="289"/>
      <c r="J108" s="290">
        <f>ROUND(I108*H108,2)</f>
        <v>0</v>
      </c>
      <c r="K108" s="286" t="s">
        <v>403</v>
      </c>
      <c r="L108" s="291"/>
      <c r="M108" s="292" t="s">
        <v>21</v>
      </c>
      <c r="N108" s="293" t="s">
        <v>41</v>
      </c>
      <c r="O108" s="47"/>
      <c r="P108" s="246">
        <f>O108*H108</f>
        <v>0</v>
      </c>
      <c r="Q108" s="246">
        <v>0</v>
      </c>
      <c r="R108" s="246">
        <f>Q108*H108</f>
        <v>0</v>
      </c>
      <c r="S108" s="246">
        <v>0</v>
      </c>
      <c r="T108" s="247">
        <f>S108*H108</f>
        <v>0</v>
      </c>
      <c r="AR108" s="24" t="s">
        <v>370</v>
      </c>
      <c r="AT108" s="24" t="s">
        <v>333</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370</v>
      </c>
      <c r="BM108" s="24" t="s">
        <v>4065</v>
      </c>
    </row>
    <row r="109" s="1" customFormat="1" ht="16.5" customHeight="1">
      <c r="B109" s="46"/>
      <c r="C109" s="284" t="s">
        <v>385</v>
      </c>
      <c r="D109" s="284" t="s">
        <v>333</v>
      </c>
      <c r="E109" s="285" t="s">
        <v>4066</v>
      </c>
      <c r="F109" s="286" t="s">
        <v>4067</v>
      </c>
      <c r="G109" s="287" t="s">
        <v>318</v>
      </c>
      <c r="H109" s="288">
        <v>1450</v>
      </c>
      <c r="I109" s="289"/>
      <c r="J109" s="290">
        <f>ROUND(I109*H109,2)</f>
        <v>0</v>
      </c>
      <c r="K109" s="286" t="s">
        <v>403</v>
      </c>
      <c r="L109" s="291"/>
      <c r="M109" s="292" t="s">
        <v>21</v>
      </c>
      <c r="N109" s="293" t="s">
        <v>41</v>
      </c>
      <c r="O109" s="47"/>
      <c r="P109" s="246">
        <f>O109*H109</f>
        <v>0</v>
      </c>
      <c r="Q109" s="246">
        <v>0</v>
      </c>
      <c r="R109" s="246">
        <f>Q109*H109</f>
        <v>0</v>
      </c>
      <c r="S109" s="246">
        <v>0</v>
      </c>
      <c r="T109" s="247">
        <f>S109*H109</f>
        <v>0</v>
      </c>
      <c r="AR109" s="24" t="s">
        <v>370</v>
      </c>
      <c r="AT109" s="24" t="s">
        <v>333</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370</v>
      </c>
      <c r="BM109" s="24" t="s">
        <v>4068</v>
      </c>
    </row>
    <row r="110" s="1" customFormat="1" ht="102" customHeight="1">
      <c r="B110" s="46"/>
      <c r="C110" s="237" t="s">
        <v>389</v>
      </c>
      <c r="D110" s="237" t="s">
        <v>300</v>
      </c>
      <c r="E110" s="238" t="s">
        <v>4069</v>
      </c>
      <c r="F110" s="239" t="s">
        <v>4070</v>
      </c>
      <c r="G110" s="240" t="s">
        <v>341</v>
      </c>
      <c r="H110" s="241">
        <v>5</v>
      </c>
      <c r="I110" s="242"/>
      <c r="J110" s="243">
        <f>ROUND(I110*H110,2)</f>
        <v>0</v>
      </c>
      <c r="K110" s="239" t="s">
        <v>1404</v>
      </c>
      <c r="L110" s="72"/>
      <c r="M110" s="244" t="s">
        <v>21</v>
      </c>
      <c r="N110" s="245" t="s">
        <v>41</v>
      </c>
      <c r="O110" s="47"/>
      <c r="P110" s="246">
        <f>O110*H110</f>
        <v>0</v>
      </c>
      <c r="Q110" s="246">
        <v>0</v>
      </c>
      <c r="R110" s="246">
        <f>Q110*H110</f>
        <v>0</v>
      </c>
      <c r="S110" s="246">
        <v>0</v>
      </c>
      <c r="T110" s="247">
        <f>S110*H110</f>
        <v>0</v>
      </c>
      <c r="AR110" s="24" t="s">
        <v>404</v>
      </c>
      <c r="AT110" s="24" t="s">
        <v>300</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404</v>
      </c>
      <c r="BM110" s="24" t="s">
        <v>4071</v>
      </c>
    </row>
    <row r="111" s="1" customFormat="1" ht="102" customHeight="1">
      <c r="B111" s="46"/>
      <c r="C111" s="237" t="s">
        <v>393</v>
      </c>
      <c r="D111" s="237" t="s">
        <v>300</v>
      </c>
      <c r="E111" s="238" t="s">
        <v>4072</v>
      </c>
      <c r="F111" s="239" t="s">
        <v>4073</v>
      </c>
      <c r="G111" s="240" t="s">
        <v>341</v>
      </c>
      <c r="H111" s="241">
        <v>6</v>
      </c>
      <c r="I111" s="242"/>
      <c r="J111" s="243">
        <f>ROUND(I111*H111,2)</f>
        <v>0</v>
      </c>
      <c r="K111" s="239" t="s">
        <v>1404</v>
      </c>
      <c r="L111" s="72"/>
      <c r="M111" s="244" t="s">
        <v>21</v>
      </c>
      <c r="N111" s="245" t="s">
        <v>41</v>
      </c>
      <c r="O111" s="47"/>
      <c r="P111" s="246">
        <f>O111*H111</f>
        <v>0</v>
      </c>
      <c r="Q111" s="246">
        <v>0</v>
      </c>
      <c r="R111" s="246">
        <f>Q111*H111</f>
        <v>0</v>
      </c>
      <c r="S111" s="246">
        <v>0</v>
      </c>
      <c r="T111" s="247">
        <f>S111*H111</f>
        <v>0</v>
      </c>
      <c r="AR111" s="24" t="s">
        <v>404</v>
      </c>
      <c r="AT111" s="24" t="s">
        <v>300</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404</v>
      </c>
      <c r="BM111" s="24" t="s">
        <v>4074</v>
      </c>
    </row>
    <row r="112" s="1" customFormat="1" ht="102" customHeight="1">
      <c r="B112" s="46"/>
      <c r="C112" s="237" t="s">
        <v>460</v>
      </c>
      <c r="D112" s="237" t="s">
        <v>300</v>
      </c>
      <c r="E112" s="238" t="s">
        <v>4075</v>
      </c>
      <c r="F112" s="239" t="s">
        <v>4076</v>
      </c>
      <c r="G112" s="240" t="s">
        <v>341</v>
      </c>
      <c r="H112" s="241">
        <v>1</v>
      </c>
      <c r="I112" s="242"/>
      <c r="J112" s="243">
        <f>ROUND(I112*H112,2)</f>
        <v>0</v>
      </c>
      <c r="K112" s="239" t="s">
        <v>1404</v>
      </c>
      <c r="L112" s="72"/>
      <c r="M112" s="244" t="s">
        <v>21</v>
      </c>
      <c r="N112" s="245" t="s">
        <v>41</v>
      </c>
      <c r="O112" s="47"/>
      <c r="P112" s="246">
        <f>O112*H112</f>
        <v>0</v>
      </c>
      <c r="Q112" s="246">
        <v>0</v>
      </c>
      <c r="R112" s="246">
        <f>Q112*H112</f>
        <v>0</v>
      </c>
      <c r="S112" s="246">
        <v>0</v>
      </c>
      <c r="T112" s="247">
        <f>S112*H112</f>
        <v>0</v>
      </c>
      <c r="AR112" s="24" t="s">
        <v>404</v>
      </c>
      <c r="AT112" s="24" t="s">
        <v>300</v>
      </c>
      <c r="AU112" s="24" t="s">
        <v>16</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404</v>
      </c>
      <c r="BM112" s="24" t="s">
        <v>4077</v>
      </c>
    </row>
    <row r="113" s="1" customFormat="1" ht="25.5" customHeight="1">
      <c r="B113" s="46"/>
      <c r="C113" s="284" t="s">
        <v>9</v>
      </c>
      <c r="D113" s="284" t="s">
        <v>333</v>
      </c>
      <c r="E113" s="285" t="s">
        <v>4078</v>
      </c>
      <c r="F113" s="286" t="s">
        <v>4079</v>
      </c>
      <c r="G113" s="287" t="s">
        <v>1280</v>
      </c>
      <c r="H113" s="288">
        <v>2</v>
      </c>
      <c r="I113" s="289"/>
      <c r="J113" s="290">
        <f>ROUND(I113*H113,2)</f>
        <v>0</v>
      </c>
      <c r="K113" s="286" t="s">
        <v>1404</v>
      </c>
      <c r="L113" s="291"/>
      <c r="M113" s="292" t="s">
        <v>21</v>
      </c>
      <c r="N113" s="293" t="s">
        <v>41</v>
      </c>
      <c r="O113" s="47"/>
      <c r="P113" s="246">
        <f>O113*H113</f>
        <v>0</v>
      </c>
      <c r="Q113" s="246">
        <v>0</v>
      </c>
      <c r="R113" s="246">
        <f>Q113*H113</f>
        <v>0</v>
      </c>
      <c r="S113" s="246">
        <v>0</v>
      </c>
      <c r="T113" s="247">
        <f>S113*H113</f>
        <v>0</v>
      </c>
      <c r="AR113" s="24" t="s">
        <v>370</v>
      </c>
      <c r="AT113" s="24" t="s">
        <v>333</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370</v>
      </c>
      <c r="BM113" s="24" t="s">
        <v>4080</v>
      </c>
    </row>
    <row r="114" s="1" customFormat="1" ht="25.5" customHeight="1">
      <c r="B114" s="46"/>
      <c r="C114" s="284" t="s">
        <v>467</v>
      </c>
      <c r="D114" s="284" t="s">
        <v>333</v>
      </c>
      <c r="E114" s="285" t="s">
        <v>4081</v>
      </c>
      <c r="F114" s="286" t="s">
        <v>4082</v>
      </c>
      <c r="G114" s="287" t="s">
        <v>1280</v>
      </c>
      <c r="H114" s="288">
        <v>4</v>
      </c>
      <c r="I114" s="289"/>
      <c r="J114" s="290">
        <f>ROUND(I114*H114,2)</f>
        <v>0</v>
      </c>
      <c r="K114" s="286" t="s">
        <v>1404</v>
      </c>
      <c r="L114" s="291"/>
      <c r="M114" s="292" t="s">
        <v>21</v>
      </c>
      <c r="N114" s="293" t="s">
        <v>41</v>
      </c>
      <c r="O114" s="47"/>
      <c r="P114" s="246">
        <f>O114*H114</f>
        <v>0</v>
      </c>
      <c r="Q114" s="246">
        <v>0</v>
      </c>
      <c r="R114" s="246">
        <f>Q114*H114</f>
        <v>0</v>
      </c>
      <c r="S114" s="246">
        <v>0</v>
      </c>
      <c r="T114" s="247">
        <f>S114*H114</f>
        <v>0</v>
      </c>
      <c r="AR114" s="24" t="s">
        <v>370</v>
      </c>
      <c r="AT114" s="24" t="s">
        <v>333</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370</v>
      </c>
      <c r="BM114" s="24" t="s">
        <v>4083</v>
      </c>
    </row>
    <row r="115" s="1" customFormat="1" ht="25.5" customHeight="1">
      <c r="B115" s="46"/>
      <c r="C115" s="284" t="s">
        <v>471</v>
      </c>
      <c r="D115" s="284" t="s">
        <v>333</v>
      </c>
      <c r="E115" s="285" t="s">
        <v>4084</v>
      </c>
      <c r="F115" s="286" t="s">
        <v>4085</v>
      </c>
      <c r="G115" s="287" t="s">
        <v>1280</v>
      </c>
      <c r="H115" s="288">
        <v>3</v>
      </c>
      <c r="I115" s="289"/>
      <c r="J115" s="290">
        <f>ROUND(I115*H115,2)</f>
        <v>0</v>
      </c>
      <c r="K115" s="286" t="s">
        <v>1404</v>
      </c>
      <c r="L115" s="291"/>
      <c r="M115" s="292" t="s">
        <v>21</v>
      </c>
      <c r="N115" s="293" t="s">
        <v>41</v>
      </c>
      <c r="O115" s="47"/>
      <c r="P115" s="246">
        <f>O115*H115</f>
        <v>0</v>
      </c>
      <c r="Q115" s="246">
        <v>0</v>
      </c>
      <c r="R115" s="246">
        <f>Q115*H115</f>
        <v>0</v>
      </c>
      <c r="S115" s="246">
        <v>0</v>
      </c>
      <c r="T115" s="247">
        <f>S115*H115</f>
        <v>0</v>
      </c>
      <c r="AR115" s="24" t="s">
        <v>370</v>
      </c>
      <c r="AT115" s="24" t="s">
        <v>333</v>
      </c>
      <c r="AU115" s="24" t="s">
        <v>16</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370</v>
      </c>
      <c r="BM115" s="24" t="s">
        <v>4086</v>
      </c>
    </row>
    <row r="116" s="1" customFormat="1" ht="25.5" customHeight="1">
      <c r="B116" s="46"/>
      <c r="C116" s="284" t="s">
        <v>475</v>
      </c>
      <c r="D116" s="284" t="s">
        <v>333</v>
      </c>
      <c r="E116" s="285" t="s">
        <v>4087</v>
      </c>
      <c r="F116" s="286" t="s">
        <v>4088</v>
      </c>
      <c r="G116" s="287" t="s">
        <v>1280</v>
      </c>
      <c r="H116" s="288">
        <v>2</v>
      </c>
      <c r="I116" s="289"/>
      <c r="J116" s="290">
        <f>ROUND(I116*H116,2)</f>
        <v>0</v>
      </c>
      <c r="K116" s="286" t="s">
        <v>1404</v>
      </c>
      <c r="L116" s="291"/>
      <c r="M116" s="292" t="s">
        <v>21</v>
      </c>
      <c r="N116" s="293" t="s">
        <v>41</v>
      </c>
      <c r="O116" s="47"/>
      <c r="P116" s="246">
        <f>O116*H116</f>
        <v>0</v>
      </c>
      <c r="Q116" s="246">
        <v>0</v>
      </c>
      <c r="R116" s="246">
        <f>Q116*H116</f>
        <v>0</v>
      </c>
      <c r="S116" s="246">
        <v>0</v>
      </c>
      <c r="T116" s="247">
        <f>S116*H116</f>
        <v>0</v>
      </c>
      <c r="AR116" s="24" t="s">
        <v>370</v>
      </c>
      <c r="AT116" s="24" t="s">
        <v>333</v>
      </c>
      <c r="AU116" s="24" t="s">
        <v>16</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370</v>
      </c>
      <c r="BM116" s="24" t="s">
        <v>4089</v>
      </c>
    </row>
    <row r="117" s="1" customFormat="1" ht="25.5" customHeight="1">
      <c r="B117" s="46"/>
      <c r="C117" s="284" t="s">
        <v>479</v>
      </c>
      <c r="D117" s="284" t="s">
        <v>333</v>
      </c>
      <c r="E117" s="285" t="s">
        <v>4090</v>
      </c>
      <c r="F117" s="286" t="s">
        <v>4091</v>
      </c>
      <c r="G117" s="287" t="s">
        <v>1280</v>
      </c>
      <c r="H117" s="288">
        <v>1</v>
      </c>
      <c r="I117" s="289"/>
      <c r="J117" s="290">
        <f>ROUND(I117*H117,2)</f>
        <v>0</v>
      </c>
      <c r="K117" s="286" t="s">
        <v>1404</v>
      </c>
      <c r="L117" s="291"/>
      <c r="M117" s="292" t="s">
        <v>21</v>
      </c>
      <c r="N117" s="293" t="s">
        <v>41</v>
      </c>
      <c r="O117" s="47"/>
      <c r="P117" s="246">
        <f>O117*H117</f>
        <v>0</v>
      </c>
      <c r="Q117" s="246">
        <v>0</v>
      </c>
      <c r="R117" s="246">
        <f>Q117*H117</f>
        <v>0</v>
      </c>
      <c r="S117" s="246">
        <v>0</v>
      </c>
      <c r="T117" s="247">
        <f>S117*H117</f>
        <v>0</v>
      </c>
      <c r="AR117" s="24" t="s">
        <v>370</v>
      </c>
      <c r="AT117" s="24" t="s">
        <v>333</v>
      </c>
      <c r="AU117" s="24" t="s">
        <v>16</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370</v>
      </c>
      <c r="BM117" s="24" t="s">
        <v>4092</v>
      </c>
    </row>
    <row r="118" s="1" customFormat="1" ht="16.5" customHeight="1">
      <c r="B118" s="46"/>
      <c r="C118" s="237" t="s">
        <v>483</v>
      </c>
      <c r="D118" s="237" t="s">
        <v>300</v>
      </c>
      <c r="E118" s="238" t="s">
        <v>4093</v>
      </c>
      <c r="F118" s="239" t="s">
        <v>4094</v>
      </c>
      <c r="G118" s="240" t="s">
        <v>341</v>
      </c>
      <c r="H118" s="241">
        <v>2</v>
      </c>
      <c r="I118" s="242"/>
      <c r="J118" s="243">
        <f>ROUND(I118*H118,2)</f>
        <v>0</v>
      </c>
      <c r="K118" s="239" t="s">
        <v>1404</v>
      </c>
      <c r="L118" s="72"/>
      <c r="M118" s="244" t="s">
        <v>21</v>
      </c>
      <c r="N118" s="245" t="s">
        <v>41</v>
      </c>
      <c r="O118" s="47"/>
      <c r="P118" s="246">
        <f>O118*H118</f>
        <v>0</v>
      </c>
      <c r="Q118" s="246">
        <v>0</v>
      </c>
      <c r="R118" s="246">
        <f>Q118*H118</f>
        <v>0</v>
      </c>
      <c r="S118" s="246">
        <v>0</v>
      </c>
      <c r="T118" s="247">
        <f>S118*H118</f>
        <v>0</v>
      </c>
      <c r="AR118" s="24" t="s">
        <v>404</v>
      </c>
      <c r="AT118" s="24" t="s">
        <v>300</v>
      </c>
      <c r="AU118" s="24" t="s">
        <v>16</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404</v>
      </c>
      <c r="BM118" s="24" t="s">
        <v>4095</v>
      </c>
    </row>
    <row r="119" s="1" customFormat="1" ht="25.5" customHeight="1">
      <c r="B119" s="46"/>
      <c r="C119" s="237" t="s">
        <v>487</v>
      </c>
      <c r="D119" s="237" t="s">
        <v>300</v>
      </c>
      <c r="E119" s="238" t="s">
        <v>4096</v>
      </c>
      <c r="F119" s="239" t="s">
        <v>4097</v>
      </c>
      <c r="G119" s="240" t="s">
        <v>341</v>
      </c>
      <c r="H119" s="241">
        <v>2</v>
      </c>
      <c r="I119" s="242"/>
      <c r="J119" s="243">
        <f>ROUND(I119*H119,2)</f>
        <v>0</v>
      </c>
      <c r="K119" s="239" t="s">
        <v>1404</v>
      </c>
      <c r="L119" s="72"/>
      <c r="M119" s="244" t="s">
        <v>21</v>
      </c>
      <c r="N119" s="245" t="s">
        <v>41</v>
      </c>
      <c r="O119" s="47"/>
      <c r="P119" s="246">
        <f>O119*H119</f>
        <v>0</v>
      </c>
      <c r="Q119" s="246">
        <v>0</v>
      </c>
      <c r="R119" s="246">
        <f>Q119*H119</f>
        <v>0</v>
      </c>
      <c r="S119" s="246">
        <v>0</v>
      </c>
      <c r="T119" s="247">
        <f>S119*H119</f>
        <v>0</v>
      </c>
      <c r="AR119" s="24" t="s">
        <v>404</v>
      </c>
      <c r="AT119" s="24" t="s">
        <v>300</v>
      </c>
      <c r="AU119" s="24" t="s">
        <v>16</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404</v>
      </c>
      <c r="BM119" s="24" t="s">
        <v>4098</v>
      </c>
    </row>
    <row r="120" s="1" customFormat="1" ht="16.5" customHeight="1">
      <c r="B120" s="46"/>
      <c r="C120" s="237" t="s">
        <v>491</v>
      </c>
      <c r="D120" s="237" t="s">
        <v>300</v>
      </c>
      <c r="E120" s="238" t="s">
        <v>4099</v>
      </c>
      <c r="F120" s="239" t="s">
        <v>4100</v>
      </c>
      <c r="G120" s="240" t="s">
        <v>341</v>
      </c>
      <c r="H120" s="241">
        <v>2</v>
      </c>
      <c r="I120" s="242"/>
      <c r="J120" s="243">
        <f>ROUND(I120*H120,2)</f>
        <v>0</v>
      </c>
      <c r="K120" s="239" t="s">
        <v>1404</v>
      </c>
      <c r="L120" s="72"/>
      <c r="M120" s="244" t="s">
        <v>21</v>
      </c>
      <c r="N120" s="245" t="s">
        <v>41</v>
      </c>
      <c r="O120" s="47"/>
      <c r="P120" s="246">
        <f>O120*H120</f>
        <v>0</v>
      </c>
      <c r="Q120" s="246">
        <v>0</v>
      </c>
      <c r="R120" s="246">
        <f>Q120*H120</f>
        <v>0</v>
      </c>
      <c r="S120" s="246">
        <v>0</v>
      </c>
      <c r="T120" s="247">
        <f>S120*H120</f>
        <v>0</v>
      </c>
      <c r="AR120" s="24" t="s">
        <v>404</v>
      </c>
      <c r="AT120" s="24" t="s">
        <v>300</v>
      </c>
      <c r="AU120" s="24" t="s">
        <v>16</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404</v>
      </c>
      <c r="BM120" s="24" t="s">
        <v>4101</v>
      </c>
    </row>
    <row r="121" s="1" customFormat="1" ht="25.5" customHeight="1">
      <c r="B121" s="46"/>
      <c r="C121" s="284" t="s">
        <v>495</v>
      </c>
      <c r="D121" s="284" t="s">
        <v>333</v>
      </c>
      <c r="E121" s="285" t="s">
        <v>4102</v>
      </c>
      <c r="F121" s="286" t="s">
        <v>4103</v>
      </c>
      <c r="G121" s="287" t="s">
        <v>341</v>
      </c>
      <c r="H121" s="288">
        <v>2</v>
      </c>
      <c r="I121" s="289"/>
      <c r="J121" s="290">
        <f>ROUND(I121*H121,2)</f>
        <v>0</v>
      </c>
      <c r="K121" s="286" t="s">
        <v>1404</v>
      </c>
      <c r="L121" s="291"/>
      <c r="M121" s="292" t="s">
        <v>21</v>
      </c>
      <c r="N121" s="293" t="s">
        <v>41</v>
      </c>
      <c r="O121" s="47"/>
      <c r="P121" s="246">
        <f>O121*H121</f>
        <v>0</v>
      </c>
      <c r="Q121" s="246">
        <v>0</v>
      </c>
      <c r="R121" s="246">
        <f>Q121*H121</f>
        <v>0</v>
      </c>
      <c r="S121" s="246">
        <v>0</v>
      </c>
      <c r="T121" s="247">
        <f>S121*H121</f>
        <v>0</v>
      </c>
      <c r="AR121" s="24" t="s">
        <v>370</v>
      </c>
      <c r="AT121" s="24" t="s">
        <v>333</v>
      </c>
      <c r="AU121" s="24" t="s">
        <v>16</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370</v>
      </c>
      <c r="BM121" s="24" t="s">
        <v>4104</v>
      </c>
    </row>
    <row r="122" s="1" customFormat="1" ht="25.5" customHeight="1">
      <c r="B122" s="46"/>
      <c r="C122" s="284" t="s">
        <v>499</v>
      </c>
      <c r="D122" s="284" t="s">
        <v>333</v>
      </c>
      <c r="E122" s="285" t="s">
        <v>4105</v>
      </c>
      <c r="F122" s="286" t="s">
        <v>4106</v>
      </c>
      <c r="G122" s="287" t="s">
        <v>341</v>
      </c>
      <c r="H122" s="288">
        <v>2</v>
      </c>
      <c r="I122" s="289"/>
      <c r="J122" s="290">
        <f>ROUND(I122*H122,2)</f>
        <v>0</v>
      </c>
      <c r="K122" s="286" t="s">
        <v>1404</v>
      </c>
      <c r="L122" s="291"/>
      <c r="M122" s="292" t="s">
        <v>21</v>
      </c>
      <c r="N122" s="293" t="s">
        <v>41</v>
      </c>
      <c r="O122" s="47"/>
      <c r="P122" s="246">
        <f>O122*H122</f>
        <v>0</v>
      </c>
      <c r="Q122" s="246">
        <v>0</v>
      </c>
      <c r="R122" s="246">
        <f>Q122*H122</f>
        <v>0</v>
      </c>
      <c r="S122" s="246">
        <v>0</v>
      </c>
      <c r="T122" s="247">
        <f>S122*H122</f>
        <v>0</v>
      </c>
      <c r="AR122" s="24" t="s">
        <v>370</v>
      </c>
      <c r="AT122" s="24" t="s">
        <v>333</v>
      </c>
      <c r="AU122" s="24" t="s">
        <v>16</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370</v>
      </c>
      <c r="BM122" s="24" t="s">
        <v>4107</v>
      </c>
    </row>
    <row r="123" s="1" customFormat="1" ht="25.5" customHeight="1">
      <c r="B123" s="46"/>
      <c r="C123" s="284" t="s">
        <v>503</v>
      </c>
      <c r="D123" s="284" t="s">
        <v>333</v>
      </c>
      <c r="E123" s="285" t="s">
        <v>4108</v>
      </c>
      <c r="F123" s="286" t="s">
        <v>4109</v>
      </c>
      <c r="G123" s="287" t="s">
        <v>341</v>
      </c>
      <c r="H123" s="288">
        <v>2</v>
      </c>
      <c r="I123" s="289"/>
      <c r="J123" s="290">
        <f>ROUND(I123*H123,2)</f>
        <v>0</v>
      </c>
      <c r="K123" s="286" t="s">
        <v>1404</v>
      </c>
      <c r="L123" s="291"/>
      <c r="M123" s="292" t="s">
        <v>21</v>
      </c>
      <c r="N123" s="293" t="s">
        <v>41</v>
      </c>
      <c r="O123" s="47"/>
      <c r="P123" s="246">
        <f>O123*H123</f>
        <v>0</v>
      </c>
      <c r="Q123" s="246">
        <v>0</v>
      </c>
      <c r="R123" s="246">
        <f>Q123*H123</f>
        <v>0</v>
      </c>
      <c r="S123" s="246">
        <v>0</v>
      </c>
      <c r="T123" s="247">
        <f>S123*H123</f>
        <v>0</v>
      </c>
      <c r="AR123" s="24" t="s">
        <v>370</v>
      </c>
      <c r="AT123" s="24" t="s">
        <v>333</v>
      </c>
      <c r="AU123" s="24" t="s">
        <v>16</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370</v>
      </c>
      <c r="BM123" s="24" t="s">
        <v>4110</v>
      </c>
    </row>
    <row r="124" s="1" customFormat="1" ht="38.25" customHeight="1">
      <c r="B124" s="46"/>
      <c r="C124" s="237" t="s">
        <v>507</v>
      </c>
      <c r="D124" s="237" t="s">
        <v>300</v>
      </c>
      <c r="E124" s="238" t="s">
        <v>4111</v>
      </c>
      <c r="F124" s="239" t="s">
        <v>4112</v>
      </c>
      <c r="G124" s="240" t="s">
        <v>341</v>
      </c>
      <c r="H124" s="241">
        <v>2</v>
      </c>
      <c r="I124" s="242"/>
      <c r="J124" s="243">
        <f>ROUND(I124*H124,2)</f>
        <v>0</v>
      </c>
      <c r="K124" s="239" t="s">
        <v>403</v>
      </c>
      <c r="L124" s="72"/>
      <c r="M124" s="244" t="s">
        <v>21</v>
      </c>
      <c r="N124" s="245" t="s">
        <v>41</v>
      </c>
      <c r="O124" s="47"/>
      <c r="P124" s="246">
        <f>O124*H124</f>
        <v>0</v>
      </c>
      <c r="Q124" s="246">
        <v>0</v>
      </c>
      <c r="R124" s="246">
        <f>Q124*H124</f>
        <v>0</v>
      </c>
      <c r="S124" s="246">
        <v>0</v>
      </c>
      <c r="T124" s="247">
        <f>S124*H124</f>
        <v>0</v>
      </c>
      <c r="AR124" s="24" t="s">
        <v>404</v>
      </c>
      <c r="AT124" s="24" t="s">
        <v>300</v>
      </c>
      <c r="AU124" s="24" t="s">
        <v>16</v>
      </c>
      <c r="AY124" s="24" t="s">
        <v>298</v>
      </c>
      <c r="BE124" s="248">
        <f>IF(N124="základní",J124,0)</f>
        <v>0</v>
      </c>
      <c r="BF124" s="248">
        <f>IF(N124="snížená",J124,0)</f>
        <v>0</v>
      </c>
      <c r="BG124" s="248">
        <f>IF(N124="zákl. přenesená",J124,0)</f>
        <v>0</v>
      </c>
      <c r="BH124" s="248">
        <f>IF(N124="sníž. přenesená",J124,0)</f>
        <v>0</v>
      </c>
      <c r="BI124" s="248">
        <f>IF(N124="nulová",J124,0)</f>
        <v>0</v>
      </c>
      <c r="BJ124" s="24" t="s">
        <v>16</v>
      </c>
      <c r="BK124" s="248">
        <f>ROUND(I124*H124,2)</f>
        <v>0</v>
      </c>
      <c r="BL124" s="24" t="s">
        <v>404</v>
      </c>
      <c r="BM124" s="24" t="s">
        <v>4113</v>
      </c>
    </row>
    <row r="125" s="1" customFormat="1" ht="38.25" customHeight="1">
      <c r="B125" s="46"/>
      <c r="C125" s="237" t="s">
        <v>511</v>
      </c>
      <c r="D125" s="237" t="s">
        <v>300</v>
      </c>
      <c r="E125" s="238" t="s">
        <v>4114</v>
      </c>
      <c r="F125" s="239" t="s">
        <v>4115</v>
      </c>
      <c r="G125" s="240" t="s">
        <v>341</v>
      </c>
      <c r="H125" s="241">
        <v>1</v>
      </c>
      <c r="I125" s="242"/>
      <c r="J125" s="243">
        <f>ROUND(I125*H125,2)</f>
        <v>0</v>
      </c>
      <c r="K125" s="239" t="s">
        <v>403</v>
      </c>
      <c r="L125" s="72"/>
      <c r="M125" s="244" t="s">
        <v>21</v>
      </c>
      <c r="N125" s="245" t="s">
        <v>41</v>
      </c>
      <c r="O125" s="47"/>
      <c r="P125" s="246">
        <f>O125*H125</f>
        <v>0</v>
      </c>
      <c r="Q125" s="246">
        <v>0</v>
      </c>
      <c r="R125" s="246">
        <f>Q125*H125</f>
        <v>0</v>
      </c>
      <c r="S125" s="246">
        <v>0</v>
      </c>
      <c r="T125" s="247">
        <f>S125*H125</f>
        <v>0</v>
      </c>
      <c r="AR125" s="24" t="s">
        <v>404</v>
      </c>
      <c r="AT125" s="24" t="s">
        <v>300</v>
      </c>
      <c r="AU125" s="24" t="s">
        <v>16</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404</v>
      </c>
      <c r="BM125" s="24" t="s">
        <v>4116</v>
      </c>
    </row>
    <row r="126" s="1" customFormat="1" ht="51" customHeight="1">
      <c r="B126" s="46"/>
      <c r="C126" s="237" t="s">
        <v>515</v>
      </c>
      <c r="D126" s="237" t="s">
        <v>300</v>
      </c>
      <c r="E126" s="238" t="s">
        <v>4117</v>
      </c>
      <c r="F126" s="239" t="s">
        <v>4118</v>
      </c>
      <c r="G126" s="240" t="s">
        <v>341</v>
      </c>
      <c r="H126" s="241">
        <v>16</v>
      </c>
      <c r="I126" s="242"/>
      <c r="J126" s="243">
        <f>ROUND(I126*H126,2)</f>
        <v>0</v>
      </c>
      <c r="K126" s="239" t="s">
        <v>403</v>
      </c>
      <c r="L126" s="72"/>
      <c r="M126" s="244" t="s">
        <v>21</v>
      </c>
      <c r="N126" s="245" t="s">
        <v>41</v>
      </c>
      <c r="O126" s="47"/>
      <c r="P126" s="246">
        <f>O126*H126</f>
        <v>0</v>
      </c>
      <c r="Q126" s="246">
        <v>0</v>
      </c>
      <c r="R126" s="246">
        <f>Q126*H126</f>
        <v>0</v>
      </c>
      <c r="S126" s="246">
        <v>0</v>
      </c>
      <c r="T126" s="247">
        <f>S126*H126</f>
        <v>0</v>
      </c>
      <c r="AR126" s="24" t="s">
        <v>404</v>
      </c>
      <c r="AT126" s="24" t="s">
        <v>300</v>
      </c>
      <c r="AU126" s="24" t="s">
        <v>16</v>
      </c>
      <c r="AY126" s="24" t="s">
        <v>298</v>
      </c>
      <c r="BE126" s="248">
        <f>IF(N126="základní",J126,0)</f>
        <v>0</v>
      </c>
      <c r="BF126" s="248">
        <f>IF(N126="snížená",J126,0)</f>
        <v>0</v>
      </c>
      <c r="BG126" s="248">
        <f>IF(N126="zákl. přenesená",J126,0)</f>
        <v>0</v>
      </c>
      <c r="BH126" s="248">
        <f>IF(N126="sníž. přenesená",J126,0)</f>
        <v>0</v>
      </c>
      <c r="BI126" s="248">
        <f>IF(N126="nulová",J126,0)</f>
        <v>0</v>
      </c>
      <c r="BJ126" s="24" t="s">
        <v>16</v>
      </c>
      <c r="BK126" s="248">
        <f>ROUND(I126*H126,2)</f>
        <v>0</v>
      </c>
      <c r="BL126" s="24" t="s">
        <v>404</v>
      </c>
      <c r="BM126" s="24" t="s">
        <v>4119</v>
      </c>
    </row>
    <row r="127" s="1" customFormat="1" ht="25.5" customHeight="1">
      <c r="B127" s="46"/>
      <c r="C127" s="284" t="s">
        <v>519</v>
      </c>
      <c r="D127" s="284" t="s">
        <v>333</v>
      </c>
      <c r="E127" s="285" t="s">
        <v>4120</v>
      </c>
      <c r="F127" s="286" t="s">
        <v>4121</v>
      </c>
      <c r="G127" s="287" t="s">
        <v>341</v>
      </c>
      <c r="H127" s="288">
        <v>2</v>
      </c>
      <c r="I127" s="289"/>
      <c r="J127" s="290">
        <f>ROUND(I127*H127,2)</f>
        <v>0</v>
      </c>
      <c r="K127" s="286" t="s">
        <v>1404</v>
      </c>
      <c r="L127" s="291"/>
      <c r="M127" s="292" t="s">
        <v>21</v>
      </c>
      <c r="N127" s="293" t="s">
        <v>41</v>
      </c>
      <c r="O127" s="47"/>
      <c r="P127" s="246">
        <f>O127*H127</f>
        <v>0</v>
      </c>
      <c r="Q127" s="246">
        <v>0</v>
      </c>
      <c r="R127" s="246">
        <f>Q127*H127</f>
        <v>0</v>
      </c>
      <c r="S127" s="246">
        <v>0</v>
      </c>
      <c r="T127" s="247">
        <f>S127*H127</f>
        <v>0</v>
      </c>
      <c r="AR127" s="24" t="s">
        <v>370</v>
      </c>
      <c r="AT127" s="24" t="s">
        <v>333</v>
      </c>
      <c r="AU127" s="24" t="s">
        <v>16</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370</v>
      </c>
      <c r="BM127" s="24" t="s">
        <v>4122</v>
      </c>
    </row>
    <row r="128" s="1" customFormat="1" ht="38.25" customHeight="1">
      <c r="B128" s="46"/>
      <c r="C128" s="284" t="s">
        <v>523</v>
      </c>
      <c r="D128" s="284" t="s">
        <v>333</v>
      </c>
      <c r="E128" s="285" t="s">
        <v>4123</v>
      </c>
      <c r="F128" s="286" t="s">
        <v>4124</v>
      </c>
      <c r="G128" s="287" t="s">
        <v>341</v>
      </c>
      <c r="H128" s="288">
        <v>1</v>
      </c>
      <c r="I128" s="289"/>
      <c r="J128" s="290">
        <f>ROUND(I128*H128,2)</f>
        <v>0</v>
      </c>
      <c r="K128" s="286" t="s">
        <v>1404</v>
      </c>
      <c r="L128" s="291"/>
      <c r="M128" s="292" t="s">
        <v>21</v>
      </c>
      <c r="N128" s="293" t="s">
        <v>41</v>
      </c>
      <c r="O128" s="47"/>
      <c r="P128" s="246">
        <f>O128*H128</f>
        <v>0</v>
      </c>
      <c r="Q128" s="246">
        <v>0</v>
      </c>
      <c r="R128" s="246">
        <f>Q128*H128</f>
        <v>0</v>
      </c>
      <c r="S128" s="246">
        <v>0</v>
      </c>
      <c r="T128" s="247">
        <f>S128*H128</f>
        <v>0</v>
      </c>
      <c r="AR128" s="24" t="s">
        <v>370</v>
      </c>
      <c r="AT128" s="24" t="s">
        <v>333</v>
      </c>
      <c r="AU128" s="24" t="s">
        <v>16</v>
      </c>
      <c r="AY128" s="24" t="s">
        <v>298</v>
      </c>
      <c r="BE128" s="248">
        <f>IF(N128="základní",J128,0)</f>
        <v>0</v>
      </c>
      <c r="BF128" s="248">
        <f>IF(N128="snížená",J128,0)</f>
        <v>0</v>
      </c>
      <c r="BG128" s="248">
        <f>IF(N128="zákl. přenesená",J128,0)</f>
        <v>0</v>
      </c>
      <c r="BH128" s="248">
        <f>IF(N128="sníž. přenesená",J128,0)</f>
        <v>0</v>
      </c>
      <c r="BI128" s="248">
        <f>IF(N128="nulová",J128,0)</f>
        <v>0</v>
      </c>
      <c r="BJ128" s="24" t="s">
        <v>16</v>
      </c>
      <c r="BK128" s="248">
        <f>ROUND(I128*H128,2)</f>
        <v>0</v>
      </c>
      <c r="BL128" s="24" t="s">
        <v>370</v>
      </c>
      <c r="BM128" s="24" t="s">
        <v>4125</v>
      </c>
    </row>
    <row r="129" s="1" customFormat="1" ht="16.5" customHeight="1">
      <c r="B129" s="46"/>
      <c r="C129" s="284" t="s">
        <v>527</v>
      </c>
      <c r="D129" s="284" t="s">
        <v>333</v>
      </c>
      <c r="E129" s="285" t="s">
        <v>4126</v>
      </c>
      <c r="F129" s="286" t="s">
        <v>4127</v>
      </c>
      <c r="G129" s="287" t="s">
        <v>341</v>
      </c>
      <c r="H129" s="288">
        <v>1</v>
      </c>
      <c r="I129" s="289"/>
      <c r="J129" s="290">
        <f>ROUND(I129*H129,2)</f>
        <v>0</v>
      </c>
      <c r="K129" s="286" t="s">
        <v>1404</v>
      </c>
      <c r="L129" s="291"/>
      <c r="M129" s="292" t="s">
        <v>21</v>
      </c>
      <c r="N129" s="293" t="s">
        <v>41</v>
      </c>
      <c r="O129" s="47"/>
      <c r="P129" s="246">
        <f>O129*H129</f>
        <v>0</v>
      </c>
      <c r="Q129" s="246">
        <v>0</v>
      </c>
      <c r="R129" s="246">
        <f>Q129*H129</f>
        <v>0</v>
      </c>
      <c r="S129" s="246">
        <v>0</v>
      </c>
      <c r="T129" s="247">
        <f>S129*H129</f>
        <v>0</v>
      </c>
      <c r="AR129" s="24" t="s">
        <v>370</v>
      </c>
      <c r="AT129" s="24" t="s">
        <v>333</v>
      </c>
      <c r="AU129" s="24" t="s">
        <v>16</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370</v>
      </c>
      <c r="BM129" s="24" t="s">
        <v>4128</v>
      </c>
    </row>
    <row r="130" s="1" customFormat="1" ht="16.5" customHeight="1">
      <c r="B130" s="46"/>
      <c r="C130" s="284" t="s">
        <v>531</v>
      </c>
      <c r="D130" s="284" t="s">
        <v>333</v>
      </c>
      <c r="E130" s="285" t="s">
        <v>4129</v>
      </c>
      <c r="F130" s="286" t="s">
        <v>4130</v>
      </c>
      <c r="G130" s="287" t="s">
        <v>341</v>
      </c>
      <c r="H130" s="288">
        <v>1</v>
      </c>
      <c r="I130" s="289"/>
      <c r="J130" s="290">
        <f>ROUND(I130*H130,2)</f>
        <v>0</v>
      </c>
      <c r="K130" s="286" t="s">
        <v>1404</v>
      </c>
      <c r="L130" s="291"/>
      <c r="M130" s="292" t="s">
        <v>21</v>
      </c>
      <c r="N130" s="293" t="s">
        <v>41</v>
      </c>
      <c r="O130" s="47"/>
      <c r="P130" s="246">
        <f>O130*H130</f>
        <v>0</v>
      </c>
      <c r="Q130" s="246">
        <v>0</v>
      </c>
      <c r="R130" s="246">
        <f>Q130*H130</f>
        <v>0</v>
      </c>
      <c r="S130" s="246">
        <v>0</v>
      </c>
      <c r="T130" s="247">
        <f>S130*H130</f>
        <v>0</v>
      </c>
      <c r="AR130" s="24" t="s">
        <v>370</v>
      </c>
      <c r="AT130" s="24" t="s">
        <v>333</v>
      </c>
      <c r="AU130" s="24" t="s">
        <v>16</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370</v>
      </c>
      <c r="BM130" s="24" t="s">
        <v>4131</v>
      </c>
    </row>
    <row r="131" s="1" customFormat="1" ht="25.5" customHeight="1">
      <c r="B131" s="46"/>
      <c r="C131" s="284" t="s">
        <v>535</v>
      </c>
      <c r="D131" s="284" t="s">
        <v>333</v>
      </c>
      <c r="E131" s="285" t="s">
        <v>4132</v>
      </c>
      <c r="F131" s="286" t="s">
        <v>4133</v>
      </c>
      <c r="G131" s="287" t="s">
        <v>341</v>
      </c>
      <c r="H131" s="288">
        <v>1</v>
      </c>
      <c r="I131" s="289"/>
      <c r="J131" s="290">
        <f>ROUND(I131*H131,2)</f>
        <v>0</v>
      </c>
      <c r="K131" s="286" t="s">
        <v>1404</v>
      </c>
      <c r="L131" s="291"/>
      <c r="M131" s="292" t="s">
        <v>21</v>
      </c>
      <c r="N131" s="293" t="s">
        <v>41</v>
      </c>
      <c r="O131" s="47"/>
      <c r="P131" s="246">
        <f>O131*H131</f>
        <v>0</v>
      </c>
      <c r="Q131" s="246">
        <v>0</v>
      </c>
      <c r="R131" s="246">
        <f>Q131*H131</f>
        <v>0</v>
      </c>
      <c r="S131" s="246">
        <v>0</v>
      </c>
      <c r="T131" s="247">
        <f>S131*H131</f>
        <v>0</v>
      </c>
      <c r="AR131" s="24" t="s">
        <v>370</v>
      </c>
      <c r="AT131" s="24" t="s">
        <v>333</v>
      </c>
      <c r="AU131" s="24" t="s">
        <v>16</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370</v>
      </c>
      <c r="BM131" s="24" t="s">
        <v>4134</v>
      </c>
    </row>
    <row r="132" s="1" customFormat="1" ht="25.5" customHeight="1">
      <c r="B132" s="46"/>
      <c r="C132" s="284" t="s">
        <v>539</v>
      </c>
      <c r="D132" s="284" t="s">
        <v>333</v>
      </c>
      <c r="E132" s="285" t="s">
        <v>4135</v>
      </c>
      <c r="F132" s="286" t="s">
        <v>4136</v>
      </c>
      <c r="G132" s="287" t="s">
        <v>341</v>
      </c>
      <c r="H132" s="288">
        <v>1</v>
      </c>
      <c r="I132" s="289"/>
      <c r="J132" s="290">
        <f>ROUND(I132*H132,2)</f>
        <v>0</v>
      </c>
      <c r="K132" s="286" t="s">
        <v>1404</v>
      </c>
      <c r="L132" s="291"/>
      <c r="M132" s="292" t="s">
        <v>21</v>
      </c>
      <c r="N132" s="293" t="s">
        <v>41</v>
      </c>
      <c r="O132" s="47"/>
      <c r="P132" s="246">
        <f>O132*H132</f>
        <v>0</v>
      </c>
      <c r="Q132" s="246">
        <v>0</v>
      </c>
      <c r="R132" s="246">
        <f>Q132*H132</f>
        <v>0</v>
      </c>
      <c r="S132" s="246">
        <v>0</v>
      </c>
      <c r="T132" s="247">
        <f>S132*H132</f>
        <v>0</v>
      </c>
      <c r="AR132" s="24" t="s">
        <v>370</v>
      </c>
      <c r="AT132" s="24" t="s">
        <v>333</v>
      </c>
      <c r="AU132" s="24" t="s">
        <v>16</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370</v>
      </c>
      <c r="BM132" s="24" t="s">
        <v>4137</v>
      </c>
    </row>
    <row r="133" s="1" customFormat="1" ht="25.5" customHeight="1">
      <c r="B133" s="46"/>
      <c r="C133" s="284" t="s">
        <v>543</v>
      </c>
      <c r="D133" s="284" t="s">
        <v>333</v>
      </c>
      <c r="E133" s="285" t="s">
        <v>4138</v>
      </c>
      <c r="F133" s="286" t="s">
        <v>4139</v>
      </c>
      <c r="G133" s="287" t="s">
        <v>341</v>
      </c>
      <c r="H133" s="288">
        <v>4</v>
      </c>
      <c r="I133" s="289"/>
      <c r="J133" s="290">
        <f>ROUND(I133*H133,2)</f>
        <v>0</v>
      </c>
      <c r="K133" s="286" t="s">
        <v>1404</v>
      </c>
      <c r="L133" s="291"/>
      <c r="M133" s="292" t="s">
        <v>21</v>
      </c>
      <c r="N133" s="293" t="s">
        <v>41</v>
      </c>
      <c r="O133" s="47"/>
      <c r="P133" s="246">
        <f>O133*H133</f>
        <v>0</v>
      </c>
      <c r="Q133" s="246">
        <v>0</v>
      </c>
      <c r="R133" s="246">
        <f>Q133*H133</f>
        <v>0</v>
      </c>
      <c r="S133" s="246">
        <v>0</v>
      </c>
      <c r="T133" s="247">
        <f>S133*H133</f>
        <v>0</v>
      </c>
      <c r="AR133" s="24" t="s">
        <v>370</v>
      </c>
      <c r="AT133" s="24" t="s">
        <v>333</v>
      </c>
      <c r="AU133" s="24" t="s">
        <v>16</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370</v>
      </c>
      <c r="BM133" s="24" t="s">
        <v>4140</v>
      </c>
    </row>
    <row r="134" s="1" customFormat="1" ht="25.5" customHeight="1">
      <c r="B134" s="46"/>
      <c r="C134" s="284" t="s">
        <v>547</v>
      </c>
      <c r="D134" s="284" t="s">
        <v>333</v>
      </c>
      <c r="E134" s="285" t="s">
        <v>4141</v>
      </c>
      <c r="F134" s="286" t="s">
        <v>4142</v>
      </c>
      <c r="G134" s="287" t="s">
        <v>341</v>
      </c>
      <c r="H134" s="288">
        <v>12</v>
      </c>
      <c r="I134" s="289"/>
      <c r="J134" s="290">
        <f>ROUND(I134*H134,2)</f>
        <v>0</v>
      </c>
      <c r="K134" s="286" t="s">
        <v>1404</v>
      </c>
      <c r="L134" s="291"/>
      <c r="M134" s="292" t="s">
        <v>21</v>
      </c>
      <c r="N134" s="293" t="s">
        <v>41</v>
      </c>
      <c r="O134" s="47"/>
      <c r="P134" s="246">
        <f>O134*H134</f>
        <v>0</v>
      </c>
      <c r="Q134" s="246">
        <v>0</v>
      </c>
      <c r="R134" s="246">
        <f>Q134*H134</f>
        <v>0</v>
      </c>
      <c r="S134" s="246">
        <v>0</v>
      </c>
      <c r="T134" s="247">
        <f>S134*H134</f>
        <v>0</v>
      </c>
      <c r="AR134" s="24" t="s">
        <v>370</v>
      </c>
      <c r="AT134" s="24" t="s">
        <v>333</v>
      </c>
      <c r="AU134" s="24" t="s">
        <v>16</v>
      </c>
      <c r="AY134" s="24" t="s">
        <v>298</v>
      </c>
      <c r="BE134" s="248">
        <f>IF(N134="základní",J134,0)</f>
        <v>0</v>
      </c>
      <c r="BF134" s="248">
        <f>IF(N134="snížená",J134,0)</f>
        <v>0</v>
      </c>
      <c r="BG134" s="248">
        <f>IF(N134="zákl. přenesená",J134,0)</f>
        <v>0</v>
      </c>
      <c r="BH134" s="248">
        <f>IF(N134="sníž. přenesená",J134,0)</f>
        <v>0</v>
      </c>
      <c r="BI134" s="248">
        <f>IF(N134="nulová",J134,0)</f>
        <v>0</v>
      </c>
      <c r="BJ134" s="24" t="s">
        <v>16</v>
      </c>
      <c r="BK134" s="248">
        <f>ROUND(I134*H134,2)</f>
        <v>0</v>
      </c>
      <c r="BL134" s="24" t="s">
        <v>370</v>
      </c>
      <c r="BM134" s="24" t="s">
        <v>4143</v>
      </c>
    </row>
    <row r="135" s="1" customFormat="1" ht="76.5" customHeight="1">
      <c r="B135" s="46"/>
      <c r="C135" s="237" t="s">
        <v>551</v>
      </c>
      <c r="D135" s="237" t="s">
        <v>300</v>
      </c>
      <c r="E135" s="238" t="s">
        <v>937</v>
      </c>
      <c r="F135" s="239" t="s">
        <v>938</v>
      </c>
      <c r="G135" s="240" t="s">
        <v>341</v>
      </c>
      <c r="H135" s="241">
        <v>1</v>
      </c>
      <c r="I135" s="242"/>
      <c r="J135" s="243">
        <f>ROUND(I135*H135,2)</f>
        <v>0</v>
      </c>
      <c r="K135" s="239" t="s">
        <v>403</v>
      </c>
      <c r="L135" s="72"/>
      <c r="M135" s="244" t="s">
        <v>21</v>
      </c>
      <c r="N135" s="245" t="s">
        <v>41</v>
      </c>
      <c r="O135" s="47"/>
      <c r="P135" s="246">
        <f>O135*H135</f>
        <v>0</v>
      </c>
      <c r="Q135" s="246">
        <v>0</v>
      </c>
      <c r="R135" s="246">
        <f>Q135*H135</f>
        <v>0</v>
      </c>
      <c r="S135" s="246">
        <v>0</v>
      </c>
      <c r="T135" s="247">
        <f>S135*H135</f>
        <v>0</v>
      </c>
      <c r="AR135" s="24" t="s">
        <v>404</v>
      </c>
      <c r="AT135" s="24" t="s">
        <v>300</v>
      </c>
      <c r="AU135" s="24" t="s">
        <v>16</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404</v>
      </c>
      <c r="BM135" s="24" t="s">
        <v>4144</v>
      </c>
    </row>
    <row r="136" s="1" customFormat="1" ht="25.5" customHeight="1">
      <c r="B136" s="46"/>
      <c r="C136" s="237" t="s">
        <v>555</v>
      </c>
      <c r="D136" s="237" t="s">
        <v>300</v>
      </c>
      <c r="E136" s="238" t="s">
        <v>940</v>
      </c>
      <c r="F136" s="239" t="s">
        <v>941</v>
      </c>
      <c r="G136" s="240" t="s">
        <v>341</v>
      </c>
      <c r="H136" s="241">
        <v>3</v>
      </c>
      <c r="I136" s="242"/>
      <c r="J136" s="243">
        <f>ROUND(I136*H136,2)</f>
        <v>0</v>
      </c>
      <c r="K136" s="239" t="s">
        <v>403</v>
      </c>
      <c r="L136" s="72"/>
      <c r="M136" s="244" t="s">
        <v>21</v>
      </c>
      <c r="N136" s="245" t="s">
        <v>41</v>
      </c>
      <c r="O136" s="47"/>
      <c r="P136" s="246">
        <f>O136*H136</f>
        <v>0</v>
      </c>
      <c r="Q136" s="246">
        <v>0</v>
      </c>
      <c r="R136" s="246">
        <f>Q136*H136</f>
        <v>0</v>
      </c>
      <c r="S136" s="246">
        <v>0</v>
      </c>
      <c r="T136" s="247">
        <f>S136*H136</f>
        <v>0</v>
      </c>
      <c r="AR136" s="24" t="s">
        <v>404</v>
      </c>
      <c r="AT136" s="24" t="s">
        <v>300</v>
      </c>
      <c r="AU136" s="24" t="s">
        <v>16</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404</v>
      </c>
      <c r="BM136" s="24" t="s">
        <v>4145</v>
      </c>
    </row>
    <row r="137" s="1" customFormat="1" ht="25.5" customHeight="1">
      <c r="B137" s="46"/>
      <c r="C137" s="237" t="s">
        <v>559</v>
      </c>
      <c r="D137" s="237" t="s">
        <v>300</v>
      </c>
      <c r="E137" s="238" t="s">
        <v>4146</v>
      </c>
      <c r="F137" s="239" t="s">
        <v>2290</v>
      </c>
      <c r="G137" s="240" t="s">
        <v>341</v>
      </c>
      <c r="H137" s="241">
        <v>1</v>
      </c>
      <c r="I137" s="242"/>
      <c r="J137" s="243">
        <f>ROUND(I137*H137,2)</f>
        <v>0</v>
      </c>
      <c r="K137" s="239" t="s">
        <v>403</v>
      </c>
      <c r="L137" s="72"/>
      <c r="M137" s="244" t="s">
        <v>21</v>
      </c>
      <c r="N137" s="294" t="s">
        <v>41</v>
      </c>
      <c r="O137" s="295"/>
      <c r="P137" s="296">
        <f>O137*H137</f>
        <v>0</v>
      </c>
      <c r="Q137" s="296">
        <v>0</v>
      </c>
      <c r="R137" s="296">
        <f>Q137*H137</f>
        <v>0</v>
      </c>
      <c r="S137" s="296">
        <v>0</v>
      </c>
      <c r="T137" s="297">
        <f>S137*H137</f>
        <v>0</v>
      </c>
      <c r="AR137" s="24" t="s">
        <v>404</v>
      </c>
      <c r="AT137" s="24" t="s">
        <v>300</v>
      </c>
      <c r="AU137" s="24" t="s">
        <v>16</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404</v>
      </c>
      <c r="BM137" s="24" t="s">
        <v>4147</v>
      </c>
    </row>
    <row r="138" s="1" customFormat="1" ht="6.96" customHeight="1">
      <c r="B138" s="67"/>
      <c r="C138" s="68"/>
      <c r="D138" s="68"/>
      <c r="E138" s="68"/>
      <c r="F138" s="68"/>
      <c r="G138" s="68"/>
      <c r="H138" s="68"/>
      <c r="I138" s="179"/>
      <c r="J138" s="68"/>
      <c r="K138" s="68"/>
      <c r="L138" s="72"/>
    </row>
  </sheetData>
  <sheetProtection sheet="1" autoFilter="0" formatColumns="0" formatRows="0" objects="1" scenarios="1" spinCount="100000" saltValue="PNa4b/BOmkS/m+gqTup8CtI4mWiD/geYTUSGQoHElxjMHMr80TDglh8ZXQS8XfoKvSNPGxSmPtVpxWXgHIO/Pw==" hashValue="c0uB7ZXfd3g/T6JeGta/p0u3gn3H0V8x0RXDQyil5CJVCLOj6sfOrJcdui19jb1zIqx9NPQaD0OqRCPUpWs/7A==" algorithmName="SHA-512" password="CC35"/>
  <autoFilter ref="C88:K137"/>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229</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4022</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4148</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ROUND(J92,2)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ROUND(SUM(BE92:BE107), 2)</f>
        <v>0</v>
      </c>
      <c r="G34" s="47"/>
      <c r="H34" s="47"/>
      <c r="I34" s="171">
        <v>0.20999999999999999</v>
      </c>
      <c r="J34" s="170">
        <f>ROUND(ROUND((SUM(BE92:BE107)), 2)*I34, 2)</f>
        <v>0</v>
      </c>
      <c r="K34" s="51"/>
    </row>
    <row r="35" s="1" customFormat="1" ht="14.4" customHeight="1">
      <c r="B35" s="46"/>
      <c r="C35" s="47"/>
      <c r="D35" s="47"/>
      <c r="E35" s="55" t="s">
        <v>42</v>
      </c>
      <c r="F35" s="170">
        <f>ROUND(SUM(BF92:BF107), 2)</f>
        <v>0</v>
      </c>
      <c r="G35" s="47"/>
      <c r="H35" s="47"/>
      <c r="I35" s="171">
        <v>0.14999999999999999</v>
      </c>
      <c r="J35" s="170">
        <f>ROUND(ROUND((SUM(BF92:BF107)), 2)*I35, 2)</f>
        <v>0</v>
      </c>
      <c r="K35" s="51"/>
    </row>
    <row r="36" hidden="1" s="1" customFormat="1" ht="14.4" customHeight="1">
      <c r="B36" s="46"/>
      <c r="C36" s="47"/>
      <c r="D36" s="47"/>
      <c r="E36" s="55" t="s">
        <v>43</v>
      </c>
      <c r="F36" s="170">
        <f>ROUND(SUM(BG92:BG107), 2)</f>
        <v>0</v>
      </c>
      <c r="G36" s="47"/>
      <c r="H36" s="47"/>
      <c r="I36" s="171">
        <v>0.20999999999999999</v>
      </c>
      <c r="J36" s="170">
        <v>0</v>
      </c>
      <c r="K36" s="51"/>
    </row>
    <row r="37" hidden="1" s="1" customFormat="1" ht="14.4" customHeight="1">
      <c r="B37" s="46"/>
      <c r="C37" s="47"/>
      <c r="D37" s="47"/>
      <c r="E37" s="55" t="s">
        <v>44</v>
      </c>
      <c r="F37" s="170">
        <f>ROUND(SUM(BH92:BH107), 2)</f>
        <v>0</v>
      </c>
      <c r="G37" s="47"/>
      <c r="H37" s="47"/>
      <c r="I37" s="171">
        <v>0.14999999999999999</v>
      </c>
      <c r="J37" s="170">
        <v>0</v>
      </c>
      <c r="K37" s="51"/>
    </row>
    <row r="38" hidden="1" s="1" customFormat="1" ht="14.4" customHeight="1">
      <c r="B38" s="46"/>
      <c r="C38" s="47"/>
      <c r="D38" s="47"/>
      <c r="E38" s="55" t="s">
        <v>45</v>
      </c>
      <c r="F38" s="170">
        <f>ROUND(SUM(BI92:BI107),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4022</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01-34-01.02 - Zemní práce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J92</f>
        <v>0</v>
      </c>
      <c r="K64" s="51"/>
      <c r="AU64" s="24" t="s">
        <v>275</v>
      </c>
    </row>
    <row r="65" s="8" customFormat="1" ht="24.96" customHeight="1">
      <c r="B65" s="190"/>
      <c r="C65" s="191"/>
      <c r="D65" s="192" t="s">
        <v>276</v>
      </c>
      <c r="E65" s="193"/>
      <c r="F65" s="193"/>
      <c r="G65" s="193"/>
      <c r="H65" s="193"/>
      <c r="I65" s="194"/>
      <c r="J65" s="195">
        <f>J93</f>
        <v>0</v>
      </c>
      <c r="K65" s="196"/>
    </row>
    <row r="66" s="9" customFormat="1" ht="19.92" customHeight="1">
      <c r="B66" s="197"/>
      <c r="C66" s="198"/>
      <c r="D66" s="199" t="s">
        <v>277</v>
      </c>
      <c r="E66" s="200"/>
      <c r="F66" s="200"/>
      <c r="G66" s="200"/>
      <c r="H66" s="200"/>
      <c r="I66" s="201"/>
      <c r="J66" s="202">
        <f>J94</f>
        <v>0</v>
      </c>
      <c r="K66" s="203"/>
    </row>
    <row r="67" s="8" customFormat="1" ht="24.96" customHeight="1">
      <c r="B67" s="190"/>
      <c r="C67" s="191"/>
      <c r="D67" s="192" t="s">
        <v>279</v>
      </c>
      <c r="E67" s="193"/>
      <c r="F67" s="193"/>
      <c r="G67" s="193"/>
      <c r="H67" s="193"/>
      <c r="I67" s="194"/>
      <c r="J67" s="195">
        <f>J104</f>
        <v>0</v>
      </c>
      <c r="K67" s="196"/>
    </row>
    <row r="68" s="9" customFormat="1" ht="19.92" customHeight="1">
      <c r="B68" s="197"/>
      <c r="C68" s="198"/>
      <c r="D68" s="199" t="s">
        <v>281</v>
      </c>
      <c r="E68" s="200"/>
      <c r="F68" s="200"/>
      <c r="G68" s="200"/>
      <c r="H68" s="200"/>
      <c r="I68" s="201"/>
      <c r="J68" s="202">
        <f>J105</f>
        <v>0</v>
      </c>
      <c r="K68" s="203"/>
    </row>
    <row r="69" s="1" customFormat="1" ht="21.84" customHeight="1">
      <c r="B69" s="46"/>
      <c r="C69" s="47"/>
      <c r="D69" s="47"/>
      <c r="E69" s="47"/>
      <c r="F69" s="47"/>
      <c r="G69" s="47"/>
      <c r="H69" s="47"/>
      <c r="I69" s="157"/>
      <c r="J69" s="47"/>
      <c r="K69" s="51"/>
    </row>
    <row r="70" s="1" customFormat="1" ht="6.96" customHeight="1">
      <c r="B70" s="67"/>
      <c r="C70" s="68"/>
      <c r="D70" s="68"/>
      <c r="E70" s="68"/>
      <c r="F70" s="68"/>
      <c r="G70" s="68"/>
      <c r="H70" s="68"/>
      <c r="I70" s="179"/>
      <c r="J70" s="68"/>
      <c r="K70" s="69"/>
    </row>
    <row r="74" s="1" customFormat="1" ht="6.96" customHeight="1">
      <c r="B74" s="70"/>
      <c r="C74" s="71"/>
      <c r="D74" s="71"/>
      <c r="E74" s="71"/>
      <c r="F74" s="71"/>
      <c r="G74" s="71"/>
      <c r="H74" s="71"/>
      <c r="I74" s="182"/>
      <c r="J74" s="71"/>
      <c r="K74" s="71"/>
      <c r="L74" s="72"/>
    </row>
    <row r="75" s="1" customFormat="1" ht="36.96" customHeight="1">
      <c r="B75" s="46"/>
      <c r="C75" s="73" t="s">
        <v>282</v>
      </c>
      <c r="D75" s="74"/>
      <c r="E75" s="74"/>
      <c r="F75" s="74"/>
      <c r="G75" s="74"/>
      <c r="H75" s="74"/>
      <c r="I75" s="204"/>
      <c r="J75" s="74"/>
      <c r="K75" s="74"/>
      <c r="L75" s="72"/>
    </row>
    <row r="76" s="1" customFormat="1" ht="6.96" customHeight="1">
      <c r="B76" s="46"/>
      <c r="C76" s="74"/>
      <c r="D76" s="74"/>
      <c r="E76" s="74"/>
      <c r="F76" s="74"/>
      <c r="G76" s="74"/>
      <c r="H76" s="74"/>
      <c r="I76" s="204"/>
      <c r="J76" s="74"/>
      <c r="K76" s="74"/>
      <c r="L76" s="72"/>
    </row>
    <row r="77" s="1" customFormat="1" ht="14.4" customHeight="1">
      <c r="B77" s="46"/>
      <c r="C77" s="76" t="s">
        <v>18</v>
      </c>
      <c r="D77" s="74"/>
      <c r="E77" s="74"/>
      <c r="F77" s="74"/>
      <c r="G77" s="74"/>
      <c r="H77" s="74"/>
      <c r="I77" s="204"/>
      <c r="J77" s="74"/>
      <c r="K77" s="74"/>
      <c r="L77" s="72"/>
    </row>
    <row r="78" s="1" customFormat="1" ht="16.5" customHeight="1">
      <c r="B78" s="46"/>
      <c r="C78" s="74"/>
      <c r="D78" s="74"/>
      <c r="E78" s="205" t="str">
        <f>E7</f>
        <v>Oprava SZZ Děčín východ horní nádraží 1.změna</v>
      </c>
      <c r="F78" s="76"/>
      <c r="G78" s="76"/>
      <c r="H78" s="76"/>
      <c r="I78" s="204"/>
      <c r="J78" s="74"/>
      <c r="K78" s="74"/>
      <c r="L78" s="72"/>
    </row>
    <row r="79">
      <c r="B79" s="28"/>
      <c r="C79" s="76" t="s">
        <v>264</v>
      </c>
      <c r="D79" s="206"/>
      <c r="E79" s="206"/>
      <c r="F79" s="206"/>
      <c r="G79" s="206"/>
      <c r="H79" s="206"/>
      <c r="I79" s="149"/>
      <c r="J79" s="206"/>
      <c r="K79" s="206"/>
      <c r="L79" s="207"/>
    </row>
    <row r="80" ht="16.5" customHeight="1">
      <c r="B80" s="28"/>
      <c r="C80" s="206"/>
      <c r="D80" s="206"/>
      <c r="E80" s="205" t="s">
        <v>4021</v>
      </c>
      <c r="F80" s="206"/>
      <c r="G80" s="206"/>
      <c r="H80" s="206"/>
      <c r="I80" s="149"/>
      <c r="J80" s="206"/>
      <c r="K80" s="206"/>
      <c r="L80" s="207"/>
    </row>
    <row r="81">
      <c r="B81" s="28"/>
      <c r="C81" s="76" t="s">
        <v>266</v>
      </c>
      <c r="D81" s="206"/>
      <c r="E81" s="206"/>
      <c r="F81" s="206"/>
      <c r="G81" s="206"/>
      <c r="H81" s="206"/>
      <c r="I81" s="149"/>
      <c r="J81" s="206"/>
      <c r="K81" s="206"/>
      <c r="L81" s="207"/>
    </row>
    <row r="82" s="1" customFormat="1" ht="16.5" customHeight="1">
      <c r="B82" s="46"/>
      <c r="C82" s="74"/>
      <c r="D82" s="74"/>
      <c r="E82" s="208" t="s">
        <v>4022</v>
      </c>
      <c r="F82" s="74"/>
      <c r="G82" s="74"/>
      <c r="H82" s="74"/>
      <c r="I82" s="204"/>
      <c r="J82" s="74"/>
      <c r="K82" s="74"/>
      <c r="L82" s="72"/>
    </row>
    <row r="83" s="1" customFormat="1" ht="14.4" customHeight="1">
      <c r="B83" s="46"/>
      <c r="C83" s="76" t="s">
        <v>1889</v>
      </c>
      <c r="D83" s="74"/>
      <c r="E83" s="74"/>
      <c r="F83" s="74"/>
      <c r="G83" s="74"/>
      <c r="H83" s="74"/>
      <c r="I83" s="204"/>
      <c r="J83" s="74"/>
      <c r="K83" s="74"/>
      <c r="L83" s="72"/>
    </row>
    <row r="84" s="1" customFormat="1" ht="17.25" customHeight="1">
      <c r="B84" s="46"/>
      <c r="C84" s="74"/>
      <c r="D84" s="74"/>
      <c r="E84" s="82" t="str">
        <f>E13</f>
        <v>SO 01-34-01.02 - Zemní práce - ÚRS</v>
      </c>
      <c r="F84" s="74"/>
      <c r="G84" s="74"/>
      <c r="H84" s="74"/>
      <c r="I84" s="204"/>
      <c r="J84" s="74"/>
      <c r="K84" s="74"/>
      <c r="L84" s="72"/>
    </row>
    <row r="85" s="1" customFormat="1" ht="6.96" customHeight="1">
      <c r="B85" s="46"/>
      <c r="C85" s="74"/>
      <c r="D85" s="74"/>
      <c r="E85" s="74"/>
      <c r="F85" s="74"/>
      <c r="G85" s="74"/>
      <c r="H85" s="74"/>
      <c r="I85" s="204"/>
      <c r="J85" s="74"/>
      <c r="K85" s="74"/>
      <c r="L85" s="72"/>
    </row>
    <row r="86" s="1" customFormat="1" ht="18" customHeight="1">
      <c r="B86" s="46"/>
      <c r="C86" s="76" t="s">
        <v>23</v>
      </c>
      <c r="D86" s="74"/>
      <c r="E86" s="74"/>
      <c r="F86" s="209" t="str">
        <f>F16</f>
        <v xml:space="preserve"> </v>
      </c>
      <c r="G86" s="74"/>
      <c r="H86" s="74"/>
      <c r="I86" s="210" t="s">
        <v>25</v>
      </c>
      <c r="J86" s="85" t="str">
        <f>IF(J16="","",J16)</f>
        <v>24. 8. 2018</v>
      </c>
      <c r="K86" s="74"/>
      <c r="L86" s="72"/>
    </row>
    <row r="87" s="1" customFormat="1" ht="6.96" customHeight="1">
      <c r="B87" s="46"/>
      <c r="C87" s="74"/>
      <c r="D87" s="74"/>
      <c r="E87" s="74"/>
      <c r="F87" s="74"/>
      <c r="G87" s="74"/>
      <c r="H87" s="74"/>
      <c r="I87" s="204"/>
      <c r="J87" s="74"/>
      <c r="K87" s="74"/>
      <c r="L87" s="72"/>
    </row>
    <row r="88" s="1" customFormat="1">
      <c r="B88" s="46"/>
      <c r="C88" s="76" t="s">
        <v>27</v>
      </c>
      <c r="D88" s="74"/>
      <c r="E88" s="74"/>
      <c r="F88" s="209" t="str">
        <f>E19</f>
        <v xml:space="preserve"> </v>
      </c>
      <c r="G88" s="74"/>
      <c r="H88" s="74"/>
      <c r="I88" s="210" t="s">
        <v>32</v>
      </c>
      <c r="J88" s="209" t="str">
        <f>E25</f>
        <v xml:space="preserve"> </v>
      </c>
      <c r="K88" s="74"/>
      <c r="L88" s="72"/>
    </row>
    <row r="89" s="1" customFormat="1" ht="14.4" customHeight="1">
      <c r="B89" s="46"/>
      <c r="C89" s="76" t="s">
        <v>30</v>
      </c>
      <c r="D89" s="74"/>
      <c r="E89" s="74"/>
      <c r="F89" s="209" t="str">
        <f>IF(E22="","",E22)</f>
        <v/>
      </c>
      <c r="G89" s="74"/>
      <c r="H89" s="74"/>
      <c r="I89" s="204"/>
      <c r="J89" s="74"/>
      <c r="K89" s="74"/>
      <c r="L89" s="72"/>
    </row>
    <row r="90" s="1" customFormat="1" ht="10.32" customHeight="1">
      <c r="B90" s="46"/>
      <c r="C90" s="74"/>
      <c r="D90" s="74"/>
      <c r="E90" s="74"/>
      <c r="F90" s="74"/>
      <c r="G90" s="74"/>
      <c r="H90" s="74"/>
      <c r="I90" s="204"/>
      <c r="J90" s="74"/>
      <c r="K90" s="74"/>
      <c r="L90" s="72"/>
    </row>
    <row r="91" s="10" customFormat="1" ht="29.28" customHeight="1">
      <c r="B91" s="211"/>
      <c r="C91" s="212" t="s">
        <v>283</v>
      </c>
      <c r="D91" s="213" t="s">
        <v>55</v>
      </c>
      <c r="E91" s="213" t="s">
        <v>51</v>
      </c>
      <c r="F91" s="213" t="s">
        <v>284</v>
      </c>
      <c r="G91" s="213" t="s">
        <v>285</v>
      </c>
      <c r="H91" s="213" t="s">
        <v>286</v>
      </c>
      <c r="I91" s="214" t="s">
        <v>287</v>
      </c>
      <c r="J91" s="213" t="s">
        <v>273</v>
      </c>
      <c r="K91" s="215" t="s">
        <v>288</v>
      </c>
      <c r="L91" s="216"/>
      <c r="M91" s="102" t="s">
        <v>289</v>
      </c>
      <c r="N91" s="103" t="s">
        <v>40</v>
      </c>
      <c r="O91" s="103" t="s">
        <v>290</v>
      </c>
      <c r="P91" s="103" t="s">
        <v>291</v>
      </c>
      <c r="Q91" s="103" t="s">
        <v>292</v>
      </c>
      <c r="R91" s="103" t="s">
        <v>293</v>
      </c>
      <c r="S91" s="103" t="s">
        <v>294</v>
      </c>
      <c r="T91" s="104" t="s">
        <v>295</v>
      </c>
    </row>
    <row r="92" s="1" customFormat="1" ht="29.28" customHeight="1">
      <c r="B92" s="46"/>
      <c r="C92" s="108" t="s">
        <v>274</v>
      </c>
      <c r="D92" s="74"/>
      <c r="E92" s="74"/>
      <c r="F92" s="74"/>
      <c r="G92" s="74"/>
      <c r="H92" s="74"/>
      <c r="I92" s="204"/>
      <c r="J92" s="217">
        <f>BK92</f>
        <v>0</v>
      </c>
      <c r="K92" s="74"/>
      <c r="L92" s="72"/>
      <c r="M92" s="105"/>
      <c r="N92" s="106"/>
      <c r="O92" s="106"/>
      <c r="P92" s="218">
        <f>P93+P104</f>
        <v>0</v>
      </c>
      <c r="Q92" s="106"/>
      <c r="R92" s="218">
        <f>R93+R104</f>
        <v>0</v>
      </c>
      <c r="S92" s="106"/>
      <c r="T92" s="219">
        <f>T93+T104</f>
        <v>0</v>
      </c>
      <c r="AT92" s="24" t="s">
        <v>69</v>
      </c>
      <c r="AU92" s="24" t="s">
        <v>275</v>
      </c>
      <c r="BK92" s="220">
        <f>BK93+BK104</f>
        <v>0</v>
      </c>
    </row>
    <row r="93" s="11" customFormat="1" ht="37.44001" customHeight="1">
      <c r="B93" s="221"/>
      <c r="C93" s="222"/>
      <c r="D93" s="223" t="s">
        <v>69</v>
      </c>
      <c r="E93" s="224" t="s">
        <v>296</v>
      </c>
      <c r="F93" s="224" t="s">
        <v>297</v>
      </c>
      <c r="G93" s="222"/>
      <c r="H93" s="222"/>
      <c r="I93" s="225"/>
      <c r="J93" s="226">
        <f>BK93</f>
        <v>0</v>
      </c>
      <c r="K93" s="222"/>
      <c r="L93" s="227"/>
      <c r="M93" s="228"/>
      <c r="N93" s="229"/>
      <c r="O93" s="229"/>
      <c r="P93" s="230">
        <f>P94</f>
        <v>0</v>
      </c>
      <c r="Q93" s="229"/>
      <c r="R93" s="230">
        <f>R94</f>
        <v>0</v>
      </c>
      <c r="S93" s="229"/>
      <c r="T93" s="231">
        <f>T94</f>
        <v>0</v>
      </c>
      <c r="AR93" s="232" t="s">
        <v>16</v>
      </c>
      <c r="AT93" s="233" t="s">
        <v>69</v>
      </c>
      <c r="AU93" s="233" t="s">
        <v>70</v>
      </c>
      <c r="AY93" s="232" t="s">
        <v>298</v>
      </c>
      <c r="BK93" s="234">
        <f>BK94</f>
        <v>0</v>
      </c>
    </row>
    <row r="94" s="11" customFormat="1" ht="19.92" customHeight="1">
      <c r="B94" s="221"/>
      <c r="C94" s="222"/>
      <c r="D94" s="223" t="s">
        <v>69</v>
      </c>
      <c r="E94" s="235" t="s">
        <v>16</v>
      </c>
      <c r="F94" s="235" t="s">
        <v>299</v>
      </c>
      <c r="G94" s="222"/>
      <c r="H94" s="222"/>
      <c r="I94" s="225"/>
      <c r="J94" s="236">
        <f>BK94</f>
        <v>0</v>
      </c>
      <c r="K94" s="222"/>
      <c r="L94" s="227"/>
      <c r="M94" s="228"/>
      <c r="N94" s="229"/>
      <c r="O94" s="229"/>
      <c r="P94" s="230">
        <f>SUM(P95:P103)</f>
        <v>0</v>
      </c>
      <c r="Q94" s="229"/>
      <c r="R94" s="230">
        <f>SUM(R95:R103)</f>
        <v>0</v>
      </c>
      <c r="S94" s="229"/>
      <c r="T94" s="231">
        <f>SUM(T95:T103)</f>
        <v>0</v>
      </c>
      <c r="AR94" s="232" t="s">
        <v>16</v>
      </c>
      <c r="AT94" s="233" t="s">
        <v>69</v>
      </c>
      <c r="AU94" s="233" t="s">
        <v>16</v>
      </c>
      <c r="AY94" s="232" t="s">
        <v>298</v>
      </c>
      <c r="BK94" s="234">
        <f>SUM(BK95:BK103)</f>
        <v>0</v>
      </c>
    </row>
    <row r="95" s="1" customFormat="1" ht="38.25" customHeight="1">
      <c r="B95" s="46"/>
      <c r="C95" s="237" t="s">
        <v>16</v>
      </c>
      <c r="D95" s="237" t="s">
        <v>300</v>
      </c>
      <c r="E95" s="238" t="s">
        <v>4149</v>
      </c>
      <c r="F95" s="239" t="s">
        <v>4150</v>
      </c>
      <c r="G95" s="240" t="s">
        <v>303</v>
      </c>
      <c r="H95" s="241">
        <v>22.399999999999999</v>
      </c>
      <c r="I95" s="242"/>
      <c r="J95" s="243">
        <f>ROUND(I95*H95,2)</f>
        <v>0</v>
      </c>
      <c r="K95" s="239" t="s">
        <v>304</v>
      </c>
      <c r="L95" s="72"/>
      <c r="M95" s="244" t="s">
        <v>21</v>
      </c>
      <c r="N95" s="245" t="s">
        <v>41</v>
      </c>
      <c r="O95" s="47"/>
      <c r="P95" s="246">
        <f>O95*H95</f>
        <v>0</v>
      </c>
      <c r="Q95" s="246">
        <v>0</v>
      </c>
      <c r="R95" s="246">
        <f>Q95*H95</f>
        <v>0</v>
      </c>
      <c r="S95" s="246">
        <v>0</v>
      </c>
      <c r="T95" s="247">
        <f>S95*H95</f>
        <v>0</v>
      </c>
      <c r="AR95" s="24" t="s">
        <v>90</v>
      </c>
      <c r="AT95" s="24" t="s">
        <v>300</v>
      </c>
      <c r="AU95" s="24" t="s">
        <v>78</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90</v>
      </c>
      <c r="BM95" s="24" t="s">
        <v>4151</v>
      </c>
    </row>
    <row r="96" s="1" customFormat="1">
      <c r="B96" s="46"/>
      <c r="C96" s="74"/>
      <c r="D96" s="251" t="s">
        <v>2523</v>
      </c>
      <c r="E96" s="74"/>
      <c r="F96" s="282" t="s">
        <v>4152</v>
      </c>
      <c r="G96" s="74"/>
      <c r="H96" s="74"/>
      <c r="I96" s="204"/>
      <c r="J96" s="74"/>
      <c r="K96" s="74"/>
      <c r="L96" s="72"/>
      <c r="M96" s="283"/>
      <c r="N96" s="47"/>
      <c r="O96" s="47"/>
      <c r="P96" s="47"/>
      <c r="Q96" s="47"/>
      <c r="R96" s="47"/>
      <c r="S96" s="47"/>
      <c r="T96" s="95"/>
      <c r="AT96" s="24" t="s">
        <v>2523</v>
      </c>
      <c r="AU96" s="24" t="s">
        <v>78</v>
      </c>
    </row>
    <row r="97" s="12" customFormat="1">
      <c r="B97" s="249"/>
      <c r="C97" s="250"/>
      <c r="D97" s="251" t="s">
        <v>306</v>
      </c>
      <c r="E97" s="252" t="s">
        <v>21</v>
      </c>
      <c r="F97" s="253" t="s">
        <v>4153</v>
      </c>
      <c r="G97" s="250"/>
      <c r="H97" s="254">
        <v>22.399999999999999</v>
      </c>
      <c r="I97" s="255"/>
      <c r="J97" s="250"/>
      <c r="K97" s="250"/>
      <c r="L97" s="256"/>
      <c r="M97" s="257"/>
      <c r="N97" s="258"/>
      <c r="O97" s="258"/>
      <c r="P97" s="258"/>
      <c r="Q97" s="258"/>
      <c r="R97" s="258"/>
      <c r="S97" s="258"/>
      <c r="T97" s="259"/>
      <c r="AT97" s="260" t="s">
        <v>306</v>
      </c>
      <c r="AU97" s="260" t="s">
        <v>78</v>
      </c>
      <c r="AV97" s="12" t="s">
        <v>78</v>
      </c>
      <c r="AW97" s="12" t="s">
        <v>33</v>
      </c>
      <c r="AX97" s="12" t="s">
        <v>16</v>
      </c>
      <c r="AY97" s="260" t="s">
        <v>298</v>
      </c>
    </row>
    <row r="98" s="1" customFormat="1" ht="25.5" customHeight="1">
      <c r="B98" s="46"/>
      <c r="C98" s="237" t="s">
        <v>78</v>
      </c>
      <c r="D98" s="237" t="s">
        <v>300</v>
      </c>
      <c r="E98" s="238" t="s">
        <v>324</v>
      </c>
      <c r="F98" s="239" t="s">
        <v>325</v>
      </c>
      <c r="G98" s="240" t="s">
        <v>303</v>
      </c>
      <c r="H98" s="241">
        <v>22.399999999999999</v>
      </c>
      <c r="I98" s="242"/>
      <c r="J98" s="243">
        <f>ROUND(I98*H98,2)</f>
        <v>0</v>
      </c>
      <c r="K98" s="239" t="s">
        <v>304</v>
      </c>
      <c r="L98" s="72"/>
      <c r="M98" s="244" t="s">
        <v>21</v>
      </c>
      <c r="N98" s="245" t="s">
        <v>41</v>
      </c>
      <c r="O98" s="47"/>
      <c r="P98" s="246">
        <f>O98*H98</f>
        <v>0</v>
      </c>
      <c r="Q98" s="246">
        <v>0</v>
      </c>
      <c r="R98" s="246">
        <f>Q98*H98</f>
        <v>0</v>
      </c>
      <c r="S98" s="246">
        <v>0</v>
      </c>
      <c r="T98" s="247">
        <f>S98*H98</f>
        <v>0</v>
      </c>
      <c r="AR98" s="24" t="s">
        <v>90</v>
      </c>
      <c r="AT98" s="24" t="s">
        <v>300</v>
      </c>
      <c r="AU98" s="24" t="s">
        <v>78</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90</v>
      </c>
      <c r="BM98" s="24" t="s">
        <v>4154</v>
      </c>
    </row>
    <row r="99" s="1" customFormat="1">
      <c r="B99" s="46"/>
      <c r="C99" s="74"/>
      <c r="D99" s="251" t="s">
        <v>2523</v>
      </c>
      <c r="E99" s="74"/>
      <c r="F99" s="319" t="s">
        <v>4155</v>
      </c>
      <c r="G99" s="74"/>
      <c r="H99" s="74"/>
      <c r="I99" s="204"/>
      <c r="J99" s="74"/>
      <c r="K99" s="74"/>
      <c r="L99" s="72"/>
      <c r="M99" s="283"/>
      <c r="N99" s="47"/>
      <c r="O99" s="47"/>
      <c r="P99" s="47"/>
      <c r="Q99" s="47"/>
      <c r="R99" s="47"/>
      <c r="S99" s="47"/>
      <c r="T99" s="95"/>
      <c r="AT99" s="24" t="s">
        <v>2523</v>
      </c>
      <c r="AU99" s="24" t="s">
        <v>78</v>
      </c>
    </row>
    <row r="100" s="12" customFormat="1">
      <c r="B100" s="249"/>
      <c r="C100" s="250"/>
      <c r="D100" s="251" t="s">
        <v>306</v>
      </c>
      <c r="E100" s="252" t="s">
        <v>21</v>
      </c>
      <c r="F100" s="253" t="s">
        <v>4153</v>
      </c>
      <c r="G100" s="250"/>
      <c r="H100" s="254">
        <v>22.399999999999999</v>
      </c>
      <c r="I100" s="255"/>
      <c r="J100" s="250"/>
      <c r="K100" s="250"/>
      <c r="L100" s="256"/>
      <c r="M100" s="257"/>
      <c r="N100" s="258"/>
      <c r="O100" s="258"/>
      <c r="P100" s="258"/>
      <c r="Q100" s="258"/>
      <c r="R100" s="258"/>
      <c r="S100" s="258"/>
      <c r="T100" s="259"/>
      <c r="AT100" s="260" t="s">
        <v>306</v>
      </c>
      <c r="AU100" s="260" t="s">
        <v>78</v>
      </c>
      <c r="AV100" s="12" t="s">
        <v>78</v>
      </c>
      <c r="AW100" s="12" t="s">
        <v>33</v>
      </c>
      <c r="AX100" s="12" t="s">
        <v>16</v>
      </c>
      <c r="AY100" s="260" t="s">
        <v>298</v>
      </c>
    </row>
    <row r="101" s="1" customFormat="1" ht="25.5" customHeight="1">
      <c r="B101" s="46"/>
      <c r="C101" s="237" t="s">
        <v>85</v>
      </c>
      <c r="D101" s="237" t="s">
        <v>300</v>
      </c>
      <c r="E101" s="238" t="s">
        <v>4156</v>
      </c>
      <c r="F101" s="239" t="s">
        <v>4157</v>
      </c>
      <c r="G101" s="240" t="s">
        <v>1954</v>
      </c>
      <c r="H101" s="241">
        <v>140</v>
      </c>
      <c r="I101" s="242"/>
      <c r="J101" s="243">
        <f>ROUND(I101*H101,2)</f>
        <v>0</v>
      </c>
      <c r="K101" s="239" t="s">
        <v>304</v>
      </c>
      <c r="L101" s="72"/>
      <c r="M101" s="244" t="s">
        <v>21</v>
      </c>
      <c r="N101" s="245" t="s">
        <v>41</v>
      </c>
      <c r="O101" s="47"/>
      <c r="P101" s="246">
        <f>O101*H101</f>
        <v>0</v>
      </c>
      <c r="Q101" s="246">
        <v>0</v>
      </c>
      <c r="R101" s="246">
        <f>Q101*H101</f>
        <v>0</v>
      </c>
      <c r="S101" s="246">
        <v>0</v>
      </c>
      <c r="T101" s="247">
        <f>S101*H101</f>
        <v>0</v>
      </c>
      <c r="AR101" s="24" t="s">
        <v>90</v>
      </c>
      <c r="AT101" s="24" t="s">
        <v>300</v>
      </c>
      <c r="AU101" s="24" t="s">
        <v>78</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90</v>
      </c>
      <c r="BM101" s="24" t="s">
        <v>4158</v>
      </c>
    </row>
    <row r="102" s="1" customFormat="1">
      <c r="B102" s="46"/>
      <c r="C102" s="74"/>
      <c r="D102" s="251" t="s">
        <v>2523</v>
      </c>
      <c r="E102" s="74"/>
      <c r="F102" s="282" t="s">
        <v>4159</v>
      </c>
      <c r="G102" s="74"/>
      <c r="H102" s="74"/>
      <c r="I102" s="204"/>
      <c r="J102" s="74"/>
      <c r="K102" s="74"/>
      <c r="L102" s="72"/>
      <c r="M102" s="283"/>
      <c r="N102" s="47"/>
      <c r="O102" s="47"/>
      <c r="P102" s="47"/>
      <c r="Q102" s="47"/>
      <c r="R102" s="47"/>
      <c r="S102" s="47"/>
      <c r="T102" s="95"/>
      <c r="AT102" s="24" t="s">
        <v>2523</v>
      </c>
      <c r="AU102" s="24" t="s">
        <v>78</v>
      </c>
    </row>
    <row r="103" s="12" customFormat="1">
      <c r="B103" s="249"/>
      <c r="C103" s="250"/>
      <c r="D103" s="251" t="s">
        <v>306</v>
      </c>
      <c r="E103" s="252" t="s">
        <v>21</v>
      </c>
      <c r="F103" s="253" t="s">
        <v>4160</v>
      </c>
      <c r="G103" s="250"/>
      <c r="H103" s="254">
        <v>140</v>
      </c>
      <c r="I103" s="255"/>
      <c r="J103" s="250"/>
      <c r="K103" s="250"/>
      <c r="L103" s="256"/>
      <c r="M103" s="257"/>
      <c r="N103" s="258"/>
      <c r="O103" s="258"/>
      <c r="P103" s="258"/>
      <c r="Q103" s="258"/>
      <c r="R103" s="258"/>
      <c r="S103" s="258"/>
      <c r="T103" s="259"/>
      <c r="AT103" s="260" t="s">
        <v>306</v>
      </c>
      <c r="AU103" s="260" t="s">
        <v>78</v>
      </c>
      <c r="AV103" s="12" t="s">
        <v>78</v>
      </c>
      <c r="AW103" s="12" t="s">
        <v>33</v>
      </c>
      <c r="AX103" s="12" t="s">
        <v>16</v>
      </c>
      <c r="AY103" s="260" t="s">
        <v>298</v>
      </c>
    </row>
    <row r="104" s="11" customFormat="1" ht="37.44001" customHeight="1">
      <c r="B104" s="221"/>
      <c r="C104" s="222"/>
      <c r="D104" s="223" t="s">
        <v>69</v>
      </c>
      <c r="E104" s="224" t="s">
        <v>333</v>
      </c>
      <c r="F104" s="224" t="s">
        <v>358</v>
      </c>
      <c r="G104" s="222"/>
      <c r="H104" s="222"/>
      <c r="I104" s="225"/>
      <c r="J104" s="226">
        <f>BK104</f>
        <v>0</v>
      </c>
      <c r="K104" s="222"/>
      <c r="L104" s="227"/>
      <c r="M104" s="228"/>
      <c r="N104" s="229"/>
      <c r="O104" s="229"/>
      <c r="P104" s="230">
        <f>P105</f>
        <v>0</v>
      </c>
      <c r="Q104" s="229"/>
      <c r="R104" s="230">
        <f>R105</f>
        <v>0</v>
      </c>
      <c r="S104" s="229"/>
      <c r="T104" s="231">
        <f>T105</f>
        <v>0</v>
      </c>
      <c r="AR104" s="232" t="s">
        <v>85</v>
      </c>
      <c r="AT104" s="233" t="s">
        <v>69</v>
      </c>
      <c r="AU104" s="233" t="s">
        <v>70</v>
      </c>
      <c r="AY104" s="232" t="s">
        <v>298</v>
      </c>
      <c r="BK104" s="234">
        <f>BK105</f>
        <v>0</v>
      </c>
    </row>
    <row r="105" s="11" customFormat="1" ht="19.92" customHeight="1">
      <c r="B105" s="221"/>
      <c r="C105" s="222"/>
      <c r="D105" s="223" t="s">
        <v>69</v>
      </c>
      <c r="E105" s="235" t="s">
        <v>372</v>
      </c>
      <c r="F105" s="235" t="s">
        <v>373</v>
      </c>
      <c r="G105" s="222"/>
      <c r="H105" s="222"/>
      <c r="I105" s="225"/>
      <c r="J105" s="236">
        <f>BK105</f>
        <v>0</v>
      </c>
      <c r="K105" s="222"/>
      <c r="L105" s="227"/>
      <c r="M105" s="228"/>
      <c r="N105" s="229"/>
      <c r="O105" s="229"/>
      <c r="P105" s="230">
        <f>SUM(P106:P107)</f>
        <v>0</v>
      </c>
      <c r="Q105" s="229"/>
      <c r="R105" s="230">
        <f>SUM(R106:R107)</f>
        <v>0</v>
      </c>
      <c r="S105" s="229"/>
      <c r="T105" s="231">
        <f>SUM(T106:T107)</f>
        <v>0</v>
      </c>
      <c r="AR105" s="232" t="s">
        <v>85</v>
      </c>
      <c r="AT105" s="233" t="s">
        <v>69</v>
      </c>
      <c r="AU105" s="233" t="s">
        <v>16</v>
      </c>
      <c r="AY105" s="232" t="s">
        <v>298</v>
      </c>
      <c r="BK105" s="234">
        <f>SUM(BK106:BK107)</f>
        <v>0</v>
      </c>
    </row>
    <row r="106" s="1" customFormat="1" ht="25.5" customHeight="1">
      <c r="B106" s="46"/>
      <c r="C106" s="237" t="s">
        <v>90</v>
      </c>
      <c r="D106" s="237" t="s">
        <v>300</v>
      </c>
      <c r="E106" s="238" t="s">
        <v>4161</v>
      </c>
      <c r="F106" s="239" t="s">
        <v>4162</v>
      </c>
      <c r="G106" s="240" t="s">
        <v>318</v>
      </c>
      <c r="H106" s="241">
        <v>1450</v>
      </c>
      <c r="I106" s="242"/>
      <c r="J106" s="243">
        <f>ROUND(I106*H106,2)</f>
        <v>0</v>
      </c>
      <c r="K106" s="239" t="s">
        <v>304</v>
      </c>
      <c r="L106" s="72"/>
      <c r="M106" s="244" t="s">
        <v>21</v>
      </c>
      <c r="N106" s="245" t="s">
        <v>41</v>
      </c>
      <c r="O106" s="47"/>
      <c r="P106" s="246">
        <f>O106*H106</f>
        <v>0</v>
      </c>
      <c r="Q106" s="246">
        <v>0</v>
      </c>
      <c r="R106" s="246">
        <f>Q106*H106</f>
        <v>0</v>
      </c>
      <c r="S106" s="246">
        <v>0</v>
      </c>
      <c r="T106" s="247">
        <f>S106*H106</f>
        <v>0</v>
      </c>
      <c r="AR106" s="24" t="s">
        <v>364</v>
      </c>
      <c r="AT106" s="24" t="s">
        <v>300</v>
      </c>
      <c r="AU106" s="24" t="s">
        <v>78</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364</v>
      </c>
      <c r="BM106" s="24" t="s">
        <v>4163</v>
      </c>
    </row>
    <row r="107" s="1" customFormat="1" ht="25.5" customHeight="1">
      <c r="B107" s="46"/>
      <c r="C107" s="237" t="s">
        <v>328</v>
      </c>
      <c r="D107" s="237" t="s">
        <v>300</v>
      </c>
      <c r="E107" s="238" t="s">
        <v>4164</v>
      </c>
      <c r="F107" s="239" t="s">
        <v>4165</v>
      </c>
      <c r="G107" s="240" t="s">
        <v>318</v>
      </c>
      <c r="H107" s="241">
        <v>540</v>
      </c>
      <c r="I107" s="242"/>
      <c r="J107" s="243">
        <f>ROUND(I107*H107,2)</f>
        <v>0</v>
      </c>
      <c r="K107" s="239" t="s">
        <v>304</v>
      </c>
      <c r="L107" s="72"/>
      <c r="M107" s="244" t="s">
        <v>21</v>
      </c>
      <c r="N107" s="294" t="s">
        <v>41</v>
      </c>
      <c r="O107" s="295"/>
      <c r="P107" s="296">
        <f>O107*H107</f>
        <v>0</v>
      </c>
      <c r="Q107" s="296">
        <v>0</v>
      </c>
      <c r="R107" s="296">
        <f>Q107*H107</f>
        <v>0</v>
      </c>
      <c r="S107" s="296">
        <v>0</v>
      </c>
      <c r="T107" s="297">
        <f>S107*H107</f>
        <v>0</v>
      </c>
      <c r="AR107" s="24" t="s">
        <v>364</v>
      </c>
      <c r="AT107" s="24" t="s">
        <v>300</v>
      </c>
      <c r="AU107" s="24" t="s">
        <v>78</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364</v>
      </c>
      <c r="BM107" s="24" t="s">
        <v>4166</v>
      </c>
    </row>
    <row r="108" s="1" customFormat="1" ht="6.96" customHeight="1">
      <c r="B108" s="67"/>
      <c r="C108" s="68"/>
      <c r="D108" s="68"/>
      <c r="E108" s="68"/>
      <c r="F108" s="68"/>
      <c r="G108" s="68"/>
      <c r="H108" s="68"/>
      <c r="I108" s="179"/>
      <c r="J108" s="68"/>
      <c r="K108" s="68"/>
      <c r="L108" s="72"/>
    </row>
  </sheetData>
  <sheetProtection sheet="1" autoFilter="0" formatColumns="0" formatRows="0" objects="1" scenarios="1" spinCount="100000" saltValue="zFcRhctDBu9e3tme4XxmKDwdQDvsaJf0ryqea4ddshFtXzguavVyBlrdOCcRs4PCcnglg54nNsW4xwOp0ZghyQ==" hashValue="ccSfAyPJUe5s8BtoneiH5vtd23bWuQQf0xXDyJe04UofjCgEqmE+wIQ8oXKfn5YWkmi5c2PZb7NMi8UquIpKFA==" algorithmName="SHA-512" password="CC35"/>
  <autoFilter ref="C91:K107"/>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231</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4022</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4167</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ROUND(SUM(BE89:BE94), 2)</f>
        <v>0</v>
      </c>
      <c r="G34" s="47"/>
      <c r="H34" s="47"/>
      <c r="I34" s="171">
        <v>0.20999999999999999</v>
      </c>
      <c r="J34" s="170">
        <f>ROUND(ROUND((SUM(BE89:BE94)), 2)*I34, 2)</f>
        <v>0</v>
      </c>
      <c r="K34" s="51"/>
    </row>
    <row r="35" s="1" customFormat="1" ht="14.4" customHeight="1">
      <c r="B35" s="46"/>
      <c r="C35" s="47"/>
      <c r="D35" s="47"/>
      <c r="E35" s="55" t="s">
        <v>42</v>
      </c>
      <c r="F35" s="170">
        <f>ROUND(SUM(BF89:BF94), 2)</f>
        <v>0</v>
      </c>
      <c r="G35" s="47"/>
      <c r="H35" s="47"/>
      <c r="I35" s="171">
        <v>0.14999999999999999</v>
      </c>
      <c r="J35" s="170">
        <f>ROUND(ROUND((SUM(BF89:BF94)), 2)*I35, 2)</f>
        <v>0</v>
      </c>
      <c r="K35" s="51"/>
    </row>
    <row r="36" hidden="1" s="1" customFormat="1" ht="14.4" customHeight="1">
      <c r="B36" s="46"/>
      <c r="C36" s="47"/>
      <c r="D36" s="47"/>
      <c r="E36" s="55" t="s">
        <v>43</v>
      </c>
      <c r="F36" s="170">
        <f>ROUND(SUM(BG89:BG94), 2)</f>
        <v>0</v>
      </c>
      <c r="G36" s="47"/>
      <c r="H36" s="47"/>
      <c r="I36" s="171">
        <v>0.20999999999999999</v>
      </c>
      <c r="J36" s="170">
        <v>0</v>
      </c>
      <c r="K36" s="51"/>
    </row>
    <row r="37" hidden="1" s="1" customFormat="1" ht="14.4" customHeight="1">
      <c r="B37" s="46"/>
      <c r="C37" s="47"/>
      <c r="D37" s="47"/>
      <c r="E37" s="55" t="s">
        <v>44</v>
      </c>
      <c r="F37" s="170">
        <f>ROUND(SUM(BH89:BH94), 2)</f>
        <v>0</v>
      </c>
      <c r="G37" s="47"/>
      <c r="H37" s="47"/>
      <c r="I37" s="171">
        <v>0.14999999999999999</v>
      </c>
      <c r="J37" s="170">
        <v>0</v>
      </c>
      <c r="K37" s="51"/>
    </row>
    <row r="38" hidden="1" s="1" customFormat="1" ht="14.4" customHeight="1">
      <c r="B38" s="46"/>
      <c r="C38" s="47"/>
      <c r="D38" s="47"/>
      <c r="E38" s="55" t="s">
        <v>45</v>
      </c>
      <c r="F38" s="170">
        <f>ROUND(SUM(BI89:BI94),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4022</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01-34-01.03 - VRN</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1718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4021</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4022</v>
      </c>
      <c r="F79" s="74"/>
      <c r="G79" s="74"/>
      <c r="H79" s="74"/>
      <c r="I79" s="204"/>
      <c r="J79" s="74"/>
      <c r="K79" s="74"/>
      <c r="L79" s="72"/>
    </row>
    <row r="80" s="1" customFormat="1" ht="14.4" customHeight="1">
      <c r="B80" s="46"/>
      <c r="C80" s="76" t="s">
        <v>1889</v>
      </c>
      <c r="D80" s="74"/>
      <c r="E80" s="74"/>
      <c r="F80" s="74"/>
      <c r="G80" s="74"/>
      <c r="H80" s="74"/>
      <c r="I80" s="204"/>
      <c r="J80" s="74"/>
      <c r="K80" s="74"/>
      <c r="L80" s="72"/>
    </row>
    <row r="81" s="1" customFormat="1" ht="17.25" customHeight="1">
      <c r="B81" s="46"/>
      <c r="C81" s="74"/>
      <c r="D81" s="74"/>
      <c r="E81" s="82" t="str">
        <f>E13</f>
        <v>SO 01-34-01.03 - VRN</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 xml:space="preserve"> </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172</v>
      </c>
      <c r="F90" s="224" t="s">
        <v>1772</v>
      </c>
      <c r="G90" s="222"/>
      <c r="H90" s="222"/>
      <c r="I90" s="225"/>
      <c r="J90" s="226">
        <f>BK90</f>
        <v>0</v>
      </c>
      <c r="K90" s="222"/>
      <c r="L90" s="227"/>
      <c r="M90" s="228"/>
      <c r="N90" s="229"/>
      <c r="O90" s="229"/>
      <c r="P90" s="230">
        <f>SUM(P91:P94)</f>
        <v>0</v>
      </c>
      <c r="Q90" s="229"/>
      <c r="R90" s="230">
        <f>SUM(R91:R94)</f>
        <v>0</v>
      </c>
      <c r="S90" s="229"/>
      <c r="T90" s="231">
        <f>SUM(T91:T94)</f>
        <v>0</v>
      </c>
      <c r="AR90" s="232" t="s">
        <v>328</v>
      </c>
      <c r="AT90" s="233" t="s">
        <v>69</v>
      </c>
      <c r="AU90" s="233" t="s">
        <v>70</v>
      </c>
      <c r="AY90" s="232" t="s">
        <v>298</v>
      </c>
      <c r="BK90" s="234">
        <f>SUM(BK91:BK94)</f>
        <v>0</v>
      </c>
    </row>
    <row r="91" s="1" customFormat="1" ht="16.5" customHeight="1">
      <c r="B91" s="46"/>
      <c r="C91" s="237" t="s">
        <v>16</v>
      </c>
      <c r="D91" s="237" t="s">
        <v>300</v>
      </c>
      <c r="E91" s="238" t="s">
        <v>3018</v>
      </c>
      <c r="F91" s="239" t="s">
        <v>4168</v>
      </c>
      <c r="G91" s="240" t="s">
        <v>3327</v>
      </c>
      <c r="H91" s="318"/>
      <c r="I91" s="242"/>
      <c r="J91" s="243">
        <f>ROUND(I91*H91,2)</f>
        <v>0</v>
      </c>
      <c r="K91" s="239" t="s">
        <v>403</v>
      </c>
      <c r="L91" s="72"/>
      <c r="M91" s="244" t="s">
        <v>21</v>
      </c>
      <c r="N91" s="245" t="s">
        <v>41</v>
      </c>
      <c r="O91" s="47"/>
      <c r="P91" s="246">
        <f>O91*H91</f>
        <v>0</v>
      </c>
      <c r="Q91" s="246">
        <v>0</v>
      </c>
      <c r="R91" s="246">
        <f>Q91*H91</f>
        <v>0</v>
      </c>
      <c r="S91" s="246">
        <v>0</v>
      </c>
      <c r="T91" s="247">
        <f>S91*H91</f>
        <v>0</v>
      </c>
      <c r="AR91" s="24" t="s">
        <v>90</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90</v>
      </c>
      <c r="BM91" s="24" t="s">
        <v>4169</v>
      </c>
    </row>
    <row r="92" s="1" customFormat="1" ht="16.5" customHeight="1">
      <c r="B92" s="46"/>
      <c r="C92" s="237" t="s">
        <v>78</v>
      </c>
      <c r="D92" s="237" t="s">
        <v>300</v>
      </c>
      <c r="E92" s="238" t="s">
        <v>4170</v>
      </c>
      <c r="F92" s="239" t="s">
        <v>4171</v>
      </c>
      <c r="G92" s="240" t="s">
        <v>3327</v>
      </c>
      <c r="H92" s="318"/>
      <c r="I92" s="242"/>
      <c r="J92" s="243">
        <f>ROUND(I92*H92,2)</f>
        <v>0</v>
      </c>
      <c r="K92" s="239" t="s">
        <v>403</v>
      </c>
      <c r="L92" s="72"/>
      <c r="M92" s="244" t="s">
        <v>21</v>
      </c>
      <c r="N92" s="245" t="s">
        <v>41</v>
      </c>
      <c r="O92" s="47"/>
      <c r="P92" s="246">
        <f>O92*H92</f>
        <v>0</v>
      </c>
      <c r="Q92" s="246">
        <v>0</v>
      </c>
      <c r="R92" s="246">
        <f>Q92*H92</f>
        <v>0</v>
      </c>
      <c r="S92" s="246">
        <v>0</v>
      </c>
      <c r="T92" s="247">
        <f>S92*H92</f>
        <v>0</v>
      </c>
      <c r="AR92" s="24" t="s">
        <v>90</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90</v>
      </c>
      <c r="BM92" s="24" t="s">
        <v>4172</v>
      </c>
    </row>
    <row r="93" s="1" customFormat="1" ht="16.5" customHeight="1">
      <c r="B93" s="46"/>
      <c r="C93" s="237" t="s">
        <v>85</v>
      </c>
      <c r="D93" s="237" t="s">
        <v>300</v>
      </c>
      <c r="E93" s="238" t="s">
        <v>4173</v>
      </c>
      <c r="F93" s="239" t="s">
        <v>4174</v>
      </c>
      <c r="G93" s="240" t="s">
        <v>3327</v>
      </c>
      <c r="H93" s="318"/>
      <c r="I93" s="242"/>
      <c r="J93" s="243">
        <f>ROUND(I93*H93,2)</f>
        <v>0</v>
      </c>
      <c r="K93" s="239" t="s">
        <v>403</v>
      </c>
      <c r="L93" s="72"/>
      <c r="M93" s="244" t="s">
        <v>21</v>
      </c>
      <c r="N93" s="245" t="s">
        <v>41</v>
      </c>
      <c r="O93" s="47"/>
      <c r="P93" s="246">
        <f>O93*H93</f>
        <v>0</v>
      </c>
      <c r="Q93" s="246">
        <v>0</v>
      </c>
      <c r="R93" s="246">
        <f>Q93*H93</f>
        <v>0</v>
      </c>
      <c r="S93" s="246">
        <v>0</v>
      </c>
      <c r="T93" s="247">
        <f>S93*H93</f>
        <v>0</v>
      </c>
      <c r="AR93" s="24" t="s">
        <v>90</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90</v>
      </c>
      <c r="BM93" s="24" t="s">
        <v>4175</v>
      </c>
    </row>
    <row r="94" s="1" customFormat="1" ht="25.5" customHeight="1">
      <c r="B94" s="46"/>
      <c r="C94" s="237" t="s">
        <v>90</v>
      </c>
      <c r="D94" s="237" t="s">
        <v>300</v>
      </c>
      <c r="E94" s="238" t="s">
        <v>4176</v>
      </c>
      <c r="F94" s="239" t="s">
        <v>4177</v>
      </c>
      <c r="G94" s="240" t="s">
        <v>3327</v>
      </c>
      <c r="H94" s="318"/>
      <c r="I94" s="242"/>
      <c r="J94" s="243">
        <f>ROUND(I94*H94,2)</f>
        <v>0</v>
      </c>
      <c r="K94" s="239" t="s">
        <v>403</v>
      </c>
      <c r="L94" s="72"/>
      <c r="M94" s="244" t="s">
        <v>21</v>
      </c>
      <c r="N94" s="294" t="s">
        <v>41</v>
      </c>
      <c r="O94" s="295"/>
      <c r="P94" s="296">
        <f>O94*H94</f>
        <v>0</v>
      </c>
      <c r="Q94" s="296">
        <v>0</v>
      </c>
      <c r="R94" s="296">
        <f>Q94*H94</f>
        <v>0</v>
      </c>
      <c r="S94" s="296">
        <v>0</v>
      </c>
      <c r="T94" s="297">
        <f>S94*H94</f>
        <v>0</v>
      </c>
      <c r="AR94" s="24" t="s">
        <v>90</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90</v>
      </c>
      <c r="BM94" s="24" t="s">
        <v>4178</v>
      </c>
    </row>
    <row r="95" s="1" customFormat="1" ht="6.96" customHeight="1">
      <c r="B95" s="67"/>
      <c r="C95" s="68"/>
      <c r="D95" s="68"/>
      <c r="E95" s="68"/>
      <c r="F95" s="68"/>
      <c r="G95" s="68"/>
      <c r="H95" s="68"/>
      <c r="I95" s="179"/>
      <c r="J95" s="68"/>
      <c r="K95" s="68"/>
      <c r="L95" s="72"/>
    </row>
  </sheetData>
  <sheetProtection sheet="1" autoFilter="0" formatColumns="0" formatRows="0" objects="1" scenarios="1" spinCount="100000" saltValue="j5gmeyGgPnvPKHmnWEyLFOq51xOFvBSIK4vk4fLU5tWeYL5+Z9z0V3AYOhZajYm/DWdRxbT3Gl9OXc9aRE45ZA==" hashValue="QCVF1H9XaFPaw1Q9koH8lfmYiWG1XFrd5BIt9e8VTCKPLVFQwjoDia8FeaOpKd/y2gnsxw9n9c3daAiNZo3KDg==" algorithmName="SHA-512" password="CC35"/>
  <autoFilter ref="C88:K94"/>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236</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4179</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4180</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ROUND(J88,2)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ROUND(SUM(BE88:BE241), 2)</f>
        <v>0</v>
      </c>
      <c r="G34" s="47"/>
      <c r="H34" s="47"/>
      <c r="I34" s="171">
        <v>0.20999999999999999</v>
      </c>
      <c r="J34" s="170">
        <f>ROUND(ROUND((SUM(BE88:BE241)), 2)*I34, 2)</f>
        <v>0</v>
      </c>
      <c r="K34" s="51"/>
    </row>
    <row r="35" s="1" customFormat="1" ht="14.4" customHeight="1">
      <c r="B35" s="46"/>
      <c r="C35" s="47"/>
      <c r="D35" s="47"/>
      <c r="E35" s="55" t="s">
        <v>42</v>
      </c>
      <c r="F35" s="170">
        <f>ROUND(SUM(BF88:BF241), 2)</f>
        <v>0</v>
      </c>
      <c r="G35" s="47"/>
      <c r="H35" s="47"/>
      <c r="I35" s="171">
        <v>0.14999999999999999</v>
      </c>
      <c r="J35" s="170">
        <f>ROUND(ROUND((SUM(BF88:BF241)), 2)*I35, 2)</f>
        <v>0</v>
      </c>
      <c r="K35" s="51"/>
    </row>
    <row r="36" hidden="1" s="1" customFormat="1" ht="14.4" customHeight="1">
      <c r="B36" s="46"/>
      <c r="C36" s="47"/>
      <c r="D36" s="47"/>
      <c r="E36" s="55" t="s">
        <v>43</v>
      </c>
      <c r="F36" s="170">
        <f>ROUND(SUM(BG88:BG241), 2)</f>
        <v>0</v>
      </c>
      <c r="G36" s="47"/>
      <c r="H36" s="47"/>
      <c r="I36" s="171">
        <v>0.20999999999999999</v>
      </c>
      <c r="J36" s="170">
        <v>0</v>
      </c>
      <c r="K36" s="51"/>
    </row>
    <row r="37" hidden="1" s="1" customFormat="1" ht="14.4" customHeight="1">
      <c r="B37" s="46"/>
      <c r="C37" s="47"/>
      <c r="D37" s="47"/>
      <c r="E37" s="55" t="s">
        <v>44</v>
      </c>
      <c r="F37" s="170">
        <f>ROUND(SUM(BH88:BH241), 2)</f>
        <v>0</v>
      </c>
      <c r="G37" s="47"/>
      <c r="H37" s="47"/>
      <c r="I37" s="171">
        <v>0.14999999999999999</v>
      </c>
      <c r="J37" s="170">
        <v>0</v>
      </c>
      <c r="K37" s="51"/>
    </row>
    <row r="38" hidden="1" s="1" customFormat="1" ht="14.4" customHeight="1">
      <c r="B38" s="46"/>
      <c r="C38" s="47"/>
      <c r="D38" s="47"/>
      <c r="E38" s="55" t="s">
        <v>45</v>
      </c>
      <c r="F38" s="170">
        <f>ROUND(SUM(BI88:BI241),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4179</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01-35-01.01 -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J88</f>
        <v>0</v>
      </c>
      <c r="K64" s="51"/>
      <c r="AU64" s="24" t="s">
        <v>275</v>
      </c>
    </row>
    <row r="65" s="1" customFormat="1" ht="21.84" customHeight="1">
      <c r="B65" s="46"/>
      <c r="C65" s="47"/>
      <c r="D65" s="47"/>
      <c r="E65" s="47"/>
      <c r="F65" s="47"/>
      <c r="G65" s="47"/>
      <c r="H65" s="47"/>
      <c r="I65" s="157"/>
      <c r="J65" s="47"/>
      <c r="K65" s="51"/>
    </row>
    <row r="66" s="1" customFormat="1" ht="6.96" customHeight="1">
      <c r="B66" s="67"/>
      <c r="C66" s="68"/>
      <c r="D66" s="68"/>
      <c r="E66" s="68"/>
      <c r="F66" s="68"/>
      <c r="G66" s="68"/>
      <c r="H66" s="68"/>
      <c r="I66" s="179"/>
      <c r="J66" s="68"/>
      <c r="K66" s="69"/>
    </row>
    <row r="70" s="1" customFormat="1" ht="6.96" customHeight="1">
      <c r="B70" s="70"/>
      <c r="C70" s="71"/>
      <c r="D70" s="71"/>
      <c r="E70" s="71"/>
      <c r="F70" s="71"/>
      <c r="G70" s="71"/>
      <c r="H70" s="71"/>
      <c r="I70" s="182"/>
      <c r="J70" s="71"/>
      <c r="K70" s="71"/>
      <c r="L70" s="72"/>
    </row>
    <row r="71" s="1" customFormat="1" ht="36.96" customHeight="1">
      <c r="B71" s="46"/>
      <c r="C71" s="73" t="s">
        <v>282</v>
      </c>
      <c r="D71" s="74"/>
      <c r="E71" s="74"/>
      <c r="F71" s="74"/>
      <c r="G71" s="74"/>
      <c r="H71" s="74"/>
      <c r="I71" s="204"/>
      <c r="J71" s="74"/>
      <c r="K71" s="74"/>
      <c r="L71" s="72"/>
    </row>
    <row r="72" s="1" customFormat="1" ht="6.96" customHeight="1">
      <c r="B72" s="46"/>
      <c r="C72" s="74"/>
      <c r="D72" s="74"/>
      <c r="E72" s="74"/>
      <c r="F72" s="74"/>
      <c r="G72" s="74"/>
      <c r="H72" s="74"/>
      <c r="I72" s="204"/>
      <c r="J72" s="74"/>
      <c r="K72" s="74"/>
      <c r="L72" s="72"/>
    </row>
    <row r="73" s="1" customFormat="1" ht="14.4" customHeight="1">
      <c r="B73" s="46"/>
      <c r="C73" s="76" t="s">
        <v>18</v>
      </c>
      <c r="D73" s="74"/>
      <c r="E73" s="74"/>
      <c r="F73" s="74"/>
      <c r="G73" s="74"/>
      <c r="H73" s="74"/>
      <c r="I73" s="204"/>
      <c r="J73" s="74"/>
      <c r="K73" s="74"/>
      <c r="L73" s="72"/>
    </row>
    <row r="74" s="1" customFormat="1" ht="16.5" customHeight="1">
      <c r="B74" s="46"/>
      <c r="C74" s="74"/>
      <c r="D74" s="74"/>
      <c r="E74" s="205" t="str">
        <f>E7</f>
        <v>Oprava SZZ Děčín východ horní nádraží 1.změna</v>
      </c>
      <c r="F74" s="76"/>
      <c r="G74" s="76"/>
      <c r="H74" s="76"/>
      <c r="I74" s="204"/>
      <c r="J74" s="74"/>
      <c r="K74" s="74"/>
      <c r="L74" s="72"/>
    </row>
    <row r="75">
      <c r="B75" s="28"/>
      <c r="C75" s="76" t="s">
        <v>264</v>
      </c>
      <c r="D75" s="206"/>
      <c r="E75" s="206"/>
      <c r="F75" s="206"/>
      <c r="G75" s="206"/>
      <c r="H75" s="206"/>
      <c r="I75" s="149"/>
      <c r="J75" s="206"/>
      <c r="K75" s="206"/>
      <c r="L75" s="207"/>
    </row>
    <row r="76" ht="16.5" customHeight="1">
      <c r="B76" s="28"/>
      <c r="C76" s="206"/>
      <c r="D76" s="206"/>
      <c r="E76" s="205" t="s">
        <v>4021</v>
      </c>
      <c r="F76" s="206"/>
      <c r="G76" s="206"/>
      <c r="H76" s="206"/>
      <c r="I76" s="149"/>
      <c r="J76" s="206"/>
      <c r="K76" s="206"/>
      <c r="L76" s="207"/>
    </row>
    <row r="77">
      <c r="B77" s="28"/>
      <c r="C77" s="76" t="s">
        <v>266</v>
      </c>
      <c r="D77" s="206"/>
      <c r="E77" s="206"/>
      <c r="F77" s="206"/>
      <c r="G77" s="206"/>
      <c r="H77" s="206"/>
      <c r="I77" s="149"/>
      <c r="J77" s="206"/>
      <c r="K77" s="206"/>
      <c r="L77" s="207"/>
    </row>
    <row r="78" s="1" customFormat="1" ht="16.5" customHeight="1">
      <c r="B78" s="46"/>
      <c r="C78" s="74"/>
      <c r="D78" s="74"/>
      <c r="E78" s="208" t="s">
        <v>4179</v>
      </c>
      <c r="F78" s="74"/>
      <c r="G78" s="74"/>
      <c r="H78" s="74"/>
      <c r="I78" s="204"/>
      <c r="J78" s="74"/>
      <c r="K78" s="74"/>
      <c r="L78" s="72"/>
    </row>
    <row r="79" s="1" customFormat="1" ht="14.4" customHeight="1">
      <c r="B79" s="46"/>
      <c r="C79" s="76" t="s">
        <v>1889</v>
      </c>
      <c r="D79" s="74"/>
      <c r="E79" s="74"/>
      <c r="F79" s="74"/>
      <c r="G79" s="74"/>
      <c r="H79" s="74"/>
      <c r="I79" s="204"/>
      <c r="J79" s="74"/>
      <c r="K79" s="74"/>
      <c r="L79" s="72"/>
    </row>
    <row r="80" s="1" customFormat="1" ht="17.25" customHeight="1">
      <c r="B80" s="46"/>
      <c r="C80" s="74"/>
      <c r="D80" s="74"/>
      <c r="E80" s="82" t="str">
        <f>E13</f>
        <v>SO 01-35-01.01 - ÚOŽI</v>
      </c>
      <c r="F80" s="74"/>
      <c r="G80" s="74"/>
      <c r="H80" s="74"/>
      <c r="I80" s="204"/>
      <c r="J80" s="74"/>
      <c r="K80" s="74"/>
      <c r="L80" s="72"/>
    </row>
    <row r="81" s="1" customFormat="1" ht="6.96" customHeight="1">
      <c r="B81" s="46"/>
      <c r="C81" s="74"/>
      <c r="D81" s="74"/>
      <c r="E81" s="74"/>
      <c r="F81" s="74"/>
      <c r="G81" s="74"/>
      <c r="H81" s="74"/>
      <c r="I81" s="204"/>
      <c r="J81" s="74"/>
      <c r="K81" s="74"/>
      <c r="L81" s="72"/>
    </row>
    <row r="82" s="1" customFormat="1" ht="18" customHeight="1">
      <c r="B82" s="46"/>
      <c r="C82" s="76" t="s">
        <v>23</v>
      </c>
      <c r="D82" s="74"/>
      <c r="E82" s="74"/>
      <c r="F82" s="209" t="str">
        <f>F16</f>
        <v xml:space="preserve"> </v>
      </c>
      <c r="G82" s="74"/>
      <c r="H82" s="74"/>
      <c r="I82" s="210" t="s">
        <v>25</v>
      </c>
      <c r="J82" s="85" t="str">
        <f>IF(J16="","",J16)</f>
        <v>24. 8. 2018</v>
      </c>
      <c r="K82" s="74"/>
      <c r="L82" s="72"/>
    </row>
    <row r="83" s="1" customFormat="1" ht="6.96" customHeight="1">
      <c r="B83" s="46"/>
      <c r="C83" s="74"/>
      <c r="D83" s="74"/>
      <c r="E83" s="74"/>
      <c r="F83" s="74"/>
      <c r="G83" s="74"/>
      <c r="H83" s="74"/>
      <c r="I83" s="204"/>
      <c r="J83" s="74"/>
      <c r="K83" s="74"/>
      <c r="L83" s="72"/>
    </row>
    <row r="84" s="1" customFormat="1">
      <c r="B84" s="46"/>
      <c r="C84" s="76" t="s">
        <v>27</v>
      </c>
      <c r="D84" s="74"/>
      <c r="E84" s="74"/>
      <c r="F84" s="209" t="str">
        <f>E19</f>
        <v xml:space="preserve"> </v>
      </c>
      <c r="G84" s="74"/>
      <c r="H84" s="74"/>
      <c r="I84" s="210" t="s">
        <v>32</v>
      </c>
      <c r="J84" s="209" t="str">
        <f>E25</f>
        <v xml:space="preserve"> </v>
      </c>
      <c r="K84" s="74"/>
      <c r="L84" s="72"/>
    </row>
    <row r="85" s="1" customFormat="1" ht="14.4" customHeight="1">
      <c r="B85" s="46"/>
      <c r="C85" s="76" t="s">
        <v>30</v>
      </c>
      <c r="D85" s="74"/>
      <c r="E85" s="74"/>
      <c r="F85" s="209" t="str">
        <f>IF(E22="","",E22)</f>
        <v/>
      </c>
      <c r="G85" s="74"/>
      <c r="H85" s="74"/>
      <c r="I85" s="204"/>
      <c r="J85" s="74"/>
      <c r="K85" s="74"/>
      <c r="L85" s="72"/>
    </row>
    <row r="86" s="1" customFormat="1" ht="10.32" customHeight="1">
      <c r="B86" s="46"/>
      <c r="C86" s="74"/>
      <c r="D86" s="74"/>
      <c r="E86" s="74"/>
      <c r="F86" s="74"/>
      <c r="G86" s="74"/>
      <c r="H86" s="74"/>
      <c r="I86" s="204"/>
      <c r="J86" s="74"/>
      <c r="K86" s="74"/>
      <c r="L86" s="72"/>
    </row>
    <row r="87" s="10" customFormat="1" ht="29.28" customHeight="1">
      <c r="B87" s="211"/>
      <c r="C87" s="212" t="s">
        <v>283</v>
      </c>
      <c r="D87" s="213" t="s">
        <v>55</v>
      </c>
      <c r="E87" s="213" t="s">
        <v>51</v>
      </c>
      <c r="F87" s="213" t="s">
        <v>284</v>
      </c>
      <c r="G87" s="213" t="s">
        <v>285</v>
      </c>
      <c r="H87" s="213" t="s">
        <v>286</v>
      </c>
      <c r="I87" s="214" t="s">
        <v>287</v>
      </c>
      <c r="J87" s="213" t="s">
        <v>273</v>
      </c>
      <c r="K87" s="215" t="s">
        <v>288</v>
      </c>
      <c r="L87" s="216"/>
      <c r="M87" s="102" t="s">
        <v>289</v>
      </c>
      <c r="N87" s="103" t="s">
        <v>40</v>
      </c>
      <c r="O87" s="103" t="s">
        <v>290</v>
      </c>
      <c r="P87" s="103" t="s">
        <v>291</v>
      </c>
      <c r="Q87" s="103" t="s">
        <v>292</v>
      </c>
      <c r="R87" s="103" t="s">
        <v>293</v>
      </c>
      <c r="S87" s="103" t="s">
        <v>294</v>
      </c>
      <c r="T87" s="104" t="s">
        <v>295</v>
      </c>
    </row>
    <row r="88" s="1" customFormat="1" ht="29.28" customHeight="1">
      <c r="B88" s="46"/>
      <c r="C88" s="108" t="s">
        <v>274</v>
      </c>
      <c r="D88" s="74"/>
      <c r="E88" s="74"/>
      <c r="F88" s="74"/>
      <c r="G88" s="74"/>
      <c r="H88" s="74"/>
      <c r="I88" s="204"/>
      <c r="J88" s="217">
        <f>BK88</f>
        <v>0</v>
      </c>
      <c r="K88" s="74"/>
      <c r="L88" s="72"/>
      <c r="M88" s="105"/>
      <c r="N88" s="106"/>
      <c r="O88" s="106"/>
      <c r="P88" s="218">
        <f>SUM(P89:P241)</f>
        <v>0</v>
      </c>
      <c r="Q88" s="106"/>
      <c r="R88" s="218">
        <f>SUM(R89:R241)</f>
        <v>0</v>
      </c>
      <c r="S88" s="106"/>
      <c r="T88" s="219">
        <f>SUM(T89:T241)</f>
        <v>0</v>
      </c>
      <c r="AT88" s="24" t="s">
        <v>69</v>
      </c>
      <c r="AU88" s="24" t="s">
        <v>275</v>
      </c>
      <c r="BK88" s="220">
        <f>SUM(BK89:BK241)</f>
        <v>0</v>
      </c>
    </row>
    <row r="89" s="1" customFormat="1" ht="16.5" customHeight="1">
      <c r="B89" s="46"/>
      <c r="C89" s="284" t="s">
        <v>16</v>
      </c>
      <c r="D89" s="284" t="s">
        <v>333</v>
      </c>
      <c r="E89" s="285" t="s">
        <v>4181</v>
      </c>
      <c r="F89" s="286" t="s">
        <v>4182</v>
      </c>
      <c r="G89" s="287" t="s">
        <v>341</v>
      </c>
      <c r="H89" s="288">
        <v>27</v>
      </c>
      <c r="I89" s="289"/>
      <c r="J89" s="290">
        <f>ROUND(I89*H89,2)</f>
        <v>0</v>
      </c>
      <c r="K89" s="286" t="s">
        <v>21</v>
      </c>
      <c r="L89" s="291"/>
      <c r="M89" s="292" t="s">
        <v>21</v>
      </c>
      <c r="N89" s="293" t="s">
        <v>41</v>
      </c>
      <c r="O89" s="47"/>
      <c r="P89" s="246">
        <f>O89*H89</f>
        <v>0</v>
      </c>
      <c r="Q89" s="246">
        <v>0</v>
      </c>
      <c r="R89" s="246">
        <f>Q89*H89</f>
        <v>0</v>
      </c>
      <c r="S89" s="246">
        <v>0</v>
      </c>
      <c r="T89" s="247">
        <f>S89*H89</f>
        <v>0</v>
      </c>
      <c r="AR89" s="24" t="s">
        <v>336</v>
      </c>
      <c r="AT89" s="24" t="s">
        <v>333</v>
      </c>
      <c r="AU89" s="24" t="s">
        <v>70</v>
      </c>
      <c r="AY89" s="24" t="s">
        <v>298</v>
      </c>
      <c r="BE89" s="248">
        <f>IF(N89="základní",J89,0)</f>
        <v>0</v>
      </c>
      <c r="BF89" s="248">
        <f>IF(N89="snížená",J89,0)</f>
        <v>0</v>
      </c>
      <c r="BG89" s="248">
        <f>IF(N89="zákl. přenesená",J89,0)</f>
        <v>0</v>
      </c>
      <c r="BH89" s="248">
        <f>IF(N89="sníž. přenesená",J89,0)</f>
        <v>0</v>
      </c>
      <c r="BI89" s="248">
        <f>IF(N89="nulová",J89,0)</f>
        <v>0</v>
      </c>
      <c r="BJ89" s="24" t="s">
        <v>16</v>
      </c>
      <c r="BK89" s="248">
        <f>ROUND(I89*H89,2)</f>
        <v>0</v>
      </c>
      <c r="BL89" s="24" t="s">
        <v>90</v>
      </c>
      <c r="BM89" s="24" t="s">
        <v>78</v>
      </c>
    </row>
    <row r="90" s="1" customFormat="1" ht="16.5" customHeight="1">
      <c r="B90" s="46"/>
      <c r="C90" s="284" t="s">
        <v>78</v>
      </c>
      <c r="D90" s="284" t="s">
        <v>333</v>
      </c>
      <c r="E90" s="285" t="s">
        <v>4183</v>
      </c>
      <c r="F90" s="286" t="s">
        <v>4184</v>
      </c>
      <c r="G90" s="287" t="s">
        <v>303</v>
      </c>
      <c r="H90" s="288">
        <v>151</v>
      </c>
      <c r="I90" s="289"/>
      <c r="J90" s="290">
        <f>ROUND(I90*H90,2)</f>
        <v>0</v>
      </c>
      <c r="K90" s="286" t="s">
        <v>21</v>
      </c>
      <c r="L90" s="291"/>
      <c r="M90" s="292" t="s">
        <v>21</v>
      </c>
      <c r="N90" s="293" t="s">
        <v>41</v>
      </c>
      <c r="O90" s="47"/>
      <c r="P90" s="246">
        <f>O90*H90</f>
        <v>0</v>
      </c>
      <c r="Q90" s="246">
        <v>0</v>
      </c>
      <c r="R90" s="246">
        <f>Q90*H90</f>
        <v>0</v>
      </c>
      <c r="S90" s="246">
        <v>0</v>
      </c>
      <c r="T90" s="247">
        <f>S90*H90</f>
        <v>0</v>
      </c>
      <c r="AR90" s="24" t="s">
        <v>336</v>
      </c>
      <c r="AT90" s="24" t="s">
        <v>333</v>
      </c>
      <c r="AU90" s="24" t="s">
        <v>70</v>
      </c>
      <c r="AY90" s="24" t="s">
        <v>298</v>
      </c>
      <c r="BE90" s="248">
        <f>IF(N90="základní",J90,0)</f>
        <v>0</v>
      </c>
      <c r="BF90" s="248">
        <f>IF(N90="snížená",J90,0)</f>
        <v>0</v>
      </c>
      <c r="BG90" s="248">
        <f>IF(N90="zákl. přenesená",J90,0)</f>
        <v>0</v>
      </c>
      <c r="BH90" s="248">
        <f>IF(N90="sníž. přenesená",J90,0)</f>
        <v>0</v>
      </c>
      <c r="BI90" s="248">
        <f>IF(N90="nulová",J90,0)</f>
        <v>0</v>
      </c>
      <c r="BJ90" s="24" t="s">
        <v>16</v>
      </c>
      <c r="BK90" s="248">
        <f>ROUND(I90*H90,2)</f>
        <v>0</v>
      </c>
      <c r="BL90" s="24" t="s">
        <v>90</v>
      </c>
      <c r="BM90" s="24" t="s">
        <v>90</v>
      </c>
    </row>
    <row r="91" s="1" customFormat="1" ht="16.5" customHeight="1">
      <c r="B91" s="46"/>
      <c r="C91" s="284" t="s">
        <v>85</v>
      </c>
      <c r="D91" s="284" t="s">
        <v>333</v>
      </c>
      <c r="E91" s="285" t="s">
        <v>4185</v>
      </c>
      <c r="F91" s="286" t="s">
        <v>4186</v>
      </c>
      <c r="G91" s="287" t="s">
        <v>341</v>
      </c>
      <c r="H91" s="288">
        <v>4</v>
      </c>
      <c r="I91" s="289"/>
      <c r="J91" s="290">
        <f>ROUND(I91*H91,2)</f>
        <v>0</v>
      </c>
      <c r="K91" s="286" t="s">
        <v>21</v>
      </c>
      <c r="L91" s="291"/>
      <c r="M91" s="292" t="s">
        <v>21</v>
      </c>
      <c r="N91" s="293" t="s">
        <v>41</v>
      </c>
      <c r="O91" s="47"/>
      <c r="P91" s="246">
        <f>O91*H91</f>
        <v>0</v>
      </c>
      <c r="Q91" s="246">
        <v>0</v>
      </c>
      <c r="R91" s="246">
        <f>Q91*H91</f>
        <v>0</v>
      </c>
      <c r="S91" s="246">
        <v>0</v>
      </c>
      <c r="T91" s="247">
        <f>S91*H91</f>
        <v>0</v>
      </c>
      <c r="AR91" s="24" t="s">
        <v>336</v>
      </c>
      <c r="AT91" s="24" t="s">
        <v>333</v>
      </c>
      <c r="AU91" s="24" t="s">
        <v>70</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90</v>
      </c>
      <c r="BM91" s="24" t="s">
        <v>332</v>
      </c>
    </row>
    <row r="92" s="1" customFormat="1" ht="25.5" customHeight="1">
      <c r="B92" s="46"/>
      <c r="C92" s="284" t="s">
        <v>90</v>
      </c>
      <c r="D92" s="284" t="s">
        <v>333</v>
      </c>
      <c r="E92" s="285" t="s">
        <v>4187</v>
      </c>
      <c r="F92" s="286" t="s">
        <v>4188</v>
      </c>
      <c r="G92" s="287" t="s">
        <v>341</v>
      </c>
      <c r="H92" s="288">
        <v>61</v>
      </c>
      <c r="I92" s="289"/>
      <c r="J92" s="290">
        <f>ROUND(I92*H92,2)</f>
        <v>0</v>
      </c>
      <c r="K92" s="286" t="s">
        <v>21</v>
      </c>
      <c r="L92" s="291"/>
      <c r="M92" s="292" t="s">
        <v>21</v>
      </c>
      <c r="N92" s="293" t="s">
        <v>41</v>
      </c>
      <c r="O92" s="47"/>
      <c r="P92" s="246">
        <f>O92*H92</f>
        <v>0</v>
      </c>
      <c r="Q92" s="246">
        <v>0</v>
      </c>
      <c r="R92" s="246">
        <f>Q92*H92</f>
        <v>0</v>
      </c>
      <c r="S92" s="246">
        <v>0</v>
      </c>
      <c r="T92" s="247">
        <f>S92*H92</f>
        <v>0</v>
      </c>
      <c r="AR92" s="24" t="s">
        <v>336</v>
      </c>
      <c r="AT92" s="24" t="s">
        <v>333</v>
      </c>
      <c r="AU92" s="24" t="s">
        <v>70</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90</v>
      </c>
      <c r="BM92" s="24" t="s">
        <v>336</v>
      </c>
    </row>
    <row r="93" s="1" customFormat="1" ht="16.5" customHeight="1">
      <c r="B93" s="46"/>
      <c r="C93" s="284" t="s">
        <v>328</v>
      </c>
      <c r="D93" s="284" t="s">
        <v>333</v>
      </c>
      <c r="E93" s="285" t="s">
        <v>4189</v>
      </c>
      <c r="F93" s="286" t="s">
        <v>4190</v>
      </c>
      <c r="G93" s="287" t="s">
        <v>341</v>
      </c>
      <c r="H93" s="288">
        <v>16</v>
      </c>
      <c r="I93" s="289"/>
      <c r="J93" s="290">
        <f>ROUND(I93*H93,2)</f>
        <v>0</v>
      </c>
      <c r="K93" s="286" t="s">
        <v>21</v>
      </c>
      <c r="L93" s="291"/>
      <c r="M93" s="292" t="s">
        <v>21</v>
      </c>
      <c r="N93" s="293" t="s">
        <v>41</v>
      </c>
      <c r="O93" s="47"/>
      <c r="P93" s="246">
        <f>O93*H93</f>
        <v>0</v>
      </c>
      <c r="Q93" s="246">
        <v>0</v>
      </c>
      <c r="R93" s="246">
        <f>Q93*H93</f>
        <v>0</v>
      </c>
      <c r="S93" s="246">
        <v>0</v>
      </c>
      <c r="T93" s="247">
        <f>S93*H93</f>
        <v>0</v>
      </c>
      <c r="AR93" s="24" t="s">
        <v>336</v>
      </c>
      <c r="AT93" s="24" t="s">
        <v>333</v>
      </c>
      <c r="AU93" s="24" t="s">
        <v>70</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90</v>
      </c>
      <c r="BM93" s="24" t="s">
        <v>350</v>
      </c>
    </row>
    <row r="94" s="1" customFormat="1" ht="16.5" customHeight="1">
      <c r="B94" s="46"/>
      <c r="C94" s="284" t="s">
        <v>332</v>
      </c>
      <c r="D94" s="284" t="s">
        <v>333</v>
      </c>
      <c r="E94" s="285" t="s">
        <v>4191</v>
      </c>
      <c r="F94" s="286" t="s">
        <v>4192</v>
      </c>
      <c r="G94" s="287" t="s">
        <v>318</v>
      </c>
      <c r="H94" s="288">
        <v>7.5</v>
      </c>
      <c r="I94" s="289"/>
      <c r="J94" s="290">
        <f>ROUND(I94*H94,2)</f>
        <v>0</v>
      </c>
      <c r="K94" s="286" t="s">
        <v>21</v>
      </c>
      <c r="L94" s="291"/>
      <c r="M94" s="292" t="s">
        <v>21</v>
      </c>
      <c r="N94" s="293" t="s">
        <v>41</v>
      </c>
      <c r="O94" s="47"/>
      <c r="P94" s="246">
        <f>O94*H94</f>
        <v>0</v>
      </c>
      <c r="Q94" s="246">
        <v>0</v>
      </c>
      <c r="R94" s="246">
        <f>Q94*H94</f>
        <v>0</v>
      </c>
      <c r="S94" s="246">
        <v>0</v>
      </c>
      <c r="T94" s="247">
        <f>S94*H94</f>
        <v>0</v>
      </c>
      <c r="AR94" s="24" t="s">
        <v>336</v>
      </c>
      <c r="AT94" s="24" t="s">
        <v>333</v>
      </c>
      <c r="AU94" s="24" t="s">
        <v>70</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90</v>
      </c>
      <c r="BM94" s="24" t="s">
        <v>361</v>
      </c>
    </row>
    <row r="95" s="1" customFormat="1" ht="16.5" customHeight="1">
      <c r="B95" s="46"/>
      <c r="C95" s="284" t="s">
        <v>338</v>
      </c>
      <c r="D95" s="284" t="s">
        <v>333</v>
      </c>
      <c r="E95" s="285" t="s">
        <v>4193</v>
      </c>
      <c r="F95" s="286" t="s">
        <v>4194</v>
      </c>
      <c r="G95" s="287" t="s">
        <v>341</v>
      </c>
      <c r="H95" s="288">
        <v>2</v>
      </c>
      <c r="I95" s="289"/>
      <c r="J95" s="290">
        <f>ROUND(I95*H95,2)</f>
        <v>0</v>
      </c>
      <c r="K95" s="286" t="s">
        <v>21</v>
      </c>
      <c r="L95" s="291"/>
      <c r="M95" s="292" t="s">
        <v>21</v>
      </c>
      <c r="N95" s="293" t="s">
        <v>41</v>
      </c>
      <c r="O95" s="47"/>
      <c r="P95" s="246">
        <f>O95*H95</f>
        <v>0</v>
      </c>
      <c r="Q95" s="246">
        <v>0</v>
      </c>
      <c r="R95" s="246">
        <f>Q95*H95</f>
        <v>0</v>
      </c>
      <c r="S95" s="246">
        <v>0</v>
      </c>
      <c r="T95" s="247">
        <f>S95*H95</f>
        <v>0</v>
      </c>
      <c r="AR95" s="24" t="s">
        <v>336</v>
      </c>
      <c r="AT95" s="24" t="s">
        <v>333</v>
      </c>
      <c r="AU95" s="24" t="s">
        <v>70</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90</v>
      </c>
      <c r="BM95" s="24" t="s">
        <v>374</v>
      </c>
    </row>
    <row r="96" s="1" customFormat="1" ht="25.5" customHeight="1">
      <c r="B96" s="46"/>
      <c r="C96" s="284" t="s">
        <v>336</v>
      </c>
      <c r="D96" s="284" t="s">
        <v>333</v>
      </c>
      <c r="E96" s="285" t="s">
        <v>4195</v>
      </c>
      <c r="F96" s="286" t="s">
        <v>4196</v>
      </c>
      <c r="G96" s="287" t="s">
        <v>341</v>
      </c>
      <c r="H96" s="288">
        <v>1</v>
      </c>
      <c r="I96" s="289"/>
      <c r="J96" s="290">
        <f>ROUND(I96*H96,2)</f>
        <v>0</v>
      </c>
      <c r="K96" s="286" t="s">
        <v>21</v>
      </c>
      <c r="L96" s="291"/>
      <c r="M96" s="292" t="s">
        <v>21</v>
      </c>
      <c r="N96" s="293" t="s">
        <v>41</v>
      </c>
      <c r="O96" s="47"/>
      <c r="P96" s="246">
        <f>O96*H96</f>
        <v>0</v>
      </c>
      <c r="Q96" s="246">
        <v>0</v>
      </c>
      <c r="R96" s="246">
        <f>Q96*H96</f>
        <v>0</v>
      </c>
      <c r="S96" s="246">
        <v>0</v>
      </c>
      <c r="T96" s="247">
        <f>S96*H96</f>
        <v>0</v>
      </c>
      <c r="AR96" s="24" t="s">
        <v>336</v>
      </c>
      <c r="AT96" s="24" t="s">
        <v>333</v>
      </c>
      <c r="AU96" s="24" t="s">
        <v>70</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90</v>
      </c>
      <c r="BM96" s="24" t="s">
        <v>381</v>
      </c>
    </row>
    <row r="97" s="1" customFormat="1" ht="25.5" customHeight="1">
      <c r="B97" s="46"/>
      <c r="C97" s="284" t="s">
        <v>346</v>
      </c>
      <c r="D97" s="284" t="s">
        <v>333</v>
      </c>
      <c r="E97" s="285" t="s">
        <v>4197</v>
      </c>
      <c r="F97" s="286" t="s">
        <v>4198</v>
      </c>
      <c r="G97" s="287" t="s">
        <v>341</v>
      </c>
      <c r="H97" s="288">
        <v>3</v>
      </c>
      <c r="I97" s="289"/>
      <c r="J97" s="290">
        <f>ROUND(I97*H97,2)</f>
        <v>0</v>
      </c>
      <c r="K97" s="286" t="s">
        <v>21</v>
      </c>
      <c r="L97" s="291"/>
      <c r="M97" s="292" t="s">
        <v>21</v>
      </c>
      <c r="N97" s="293" t="s">
        <v>41</v>
      </c>
      <c r="O97" s="47"/>
      <c r="P97" s="246">
        <f>O97*H97</f>
        <v>0</v>
      </c>
      <c r="Q97" s="246">
        <v>0</v>
      </c>
      <c r="R97" s="246">
        <f>Q97*H97</f>
        <v>0</v>
      </c>
      <c r="S97" s="246">
        <v>0</v>
      </c>
      <c r="T97" s="247">
        <f>S97*H97</f>
        <v>0</v>
      </c>
      <c r="AR97" s="24" t="s">
        <v>336</v>
      </c>
      <c r="AT97" s="24" t="s">
        <v>333</v>
      </c>
      <c r="AU97" s="24" t="s">
        <v>70</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90</v>
      </c>
      <c r="BM97" s="24" t="s">
        <v>389</v>
      </c>
    </row>
    <row r="98" s="1" customFormat="1" ht="25.5" customHeight="1">
      <c r="B98" s="46"/>
      <c r="C98" s="284" t="s">
        <v>350</v>
      </c>
      <c r="D98" s="284" t="s">
        <v>333</v>
      </c>
      <c r="E98" s="285" t="s">
        <v>4199</v>
      </c>
      <c r="F98" s="286" t="s">
        <v>4200</v>
      </c>
      <c r="G98" s="287" t="s">
        <v>341</v>
      </c>
      <c r="H98" s="288">
        <v>11</v>
      </c>
      <c r="I98" s="289"/>
      <c r="J98" s="290">
        <f>ROUND(I98*H98,2)</f>
        <v>0</v>
      </c>
      <c r="K98" s="286" t="s">
        <v>21</v>
      </c>
      <c r="L98" s="291"/>
      <c r="M98" s="292" t="s">
        <v>21</v>
      </c>
      <c r="N98" s="293" t="s">
        <v>41</v>
      </c>
      <c r="O98" s="47"/>
      <c r="P98" s="246">
        <f>O98*H98</f>
        <v>0</v>
      </c>
      <c r="Q98" s="246">
        <v>0</v>
      </c>
      <c r="R98" s="246">
        <f>Q98*H98</f>
        <v>0</v>
      </c>
      <c r="S98" s="246">
        <v>0</v>
      </c>
      <c r="T98" s="247">
        <f>S98*H98</f>
        <v>0</v>
      </c>
      <c r="AR98" s="24" t="s">
        <v>336</v>
      </c>
      <c r="AT98" s="24" t="s">
        <v>333</v>
      </c>
      <c r="AU98" s="24" t="s">
        <v>70</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90</v>
      </c>
      <c r="BM98" s="24" t="s">
        <v>460</v>
      </c>
    </row>
    <row r="99" s="1" customFormat="1" ht="25.5" customHeight="1">
      <c r="B99" s="46"/>
      <c r="C99" s="284" t="s">
        <v>354</v>
      </c>
      <c r="D99" s="284" t="s">
        <v>333</v>
      </c>
      <c r="E99" s="285" t="s">
        <v>4201</v>
      </c>
      <c r="F99" s="286" t="s">
        <v>4202</v>
      </c>
      <c r="G99" s="287" t="s">
        <v>341</v>
      </c>
      <c r="H99" s="288">
        <v>1</v>
      </c>
      <c r="I99" s="289"/>
      <c r="J99" s="290">
        <f>ROUND(I99*H99,2)</f>
        <v>0</v>
      </c>
      <c r="K99" s="286" t="s">
        <v>21</v>
      </c>
      <c r="L99" s="291"/>
      <c r="M99" s="292" t="s">
        <v>21</v>
      </c>
      <c r="N99" s="293" t="s">
        <v>41</v>
      </c>
      <c r="O99" s="47"/>
      <c r="P99" s="246">
        <f>O99*H99</f>
        <v>0</v>
      </c>
      <c r="Q99" s="246">
        <v>0</v>
      </c>
      <c r="R99" s="246">
        <f>Q99*H99</f>
        <v>0</v>
      </c>
      <c r="S99" s="246">
        <v>0</v>
      </c>
      <c r="T99" s="247">
        <f>S99*H99</f>
        <v>0</v>
      </c>
      <c r="AR99" s="24" t="s">
        <v>336</v>
      </c>
      <c r="AT99" s="24" t="s">
        <v>333</v>
      </c>
      <c r="AU99" s="24" t="s">
        <v>70</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90</v>
      </c>
      <c r="BM99" s="24" t="s">
        <v>467</v>
      </c>
    </row>
    <row r="100" s="1" customFormat="1" ht="25.5" customHeight="1">
      <c r="B100" s="46"/>
      <c r="C100" s="284" t="s">
        <v>361</v>
      </c>
      <c r="D100" s="284" t="s">
        <v>333</v>
      </c>
      <c r="E100" s="285" t="s">
        <v>4203</v>
      </c>
      <c r="F100" s="286" t="s">
        <v>4204</v>
      </c>
      <c r="G100" s="287" t="s">
        <v>341</v>
      </c>
      <c r="H100" s="288">
        <v>2</v>
      </c>
      <c r="I100" s="289"/>
      <c r="J100" s="290">
        <f>ROUND(I100*H100,2)</f>
        <v>0</v>
      </c>
      <c r="K100" s="286" t="s">
        <v>21</v>
      </c>
      <c r="L100" s="291"/>
      <c r="M100" s="292" t="s">
        <v>21</v>
      </c>
      <c r="N100" s="293" t="s">
        <v>41</v>
      </c>
      <c r="O100" s="47"/>
      <c r="P100" s="246">
        <f>O100*H100</f>
        <v>0</v>
      </c>
      <c r="Q100" s="246">
        <v>0</v>
      </c>
      <c r="R100" s="246">
        <f>Q100*H100</f>
        <v>0</v>
      </c>
      <c r="S100" s="246">
        <v>0</v>
      </c>
      <c r="T100" s="247">
        <f>S100*H100</f>
        <v>0</v>
      </c>
      <c r="AR100" s="24" t="s">
        <v>336</v>
      </c>
      <c r="AT100" s="24" t="s">
        <v>333</v>
      </c>
      <c r="AU100" s="24" t="s">
        <v>70</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90</v>
      </c>
      <c r="BM100" s="24" t="s">
        <v>475</v>
      </c>
    </row>
    <row r="101" s="1" customFormat="1" ht="25.5" customHeight="1">
      <c r="B101" s="46"/>
      <c r="C101" s="284" t="s">
        <v>366</v>
      </c>
      <c r="D101" s="284" t="s">
        <v>333</v>
      </c>
      <c r="E101" s="285" t="s">
        <v>4205</v>
      </c>
      <c r="F101" s="286" t="s">
        <v>4206</v>
      </c>
      <c r="G101" s="287" t="s">
        <v>341</v>
      </c>
      <c r="H101" s="288">
        <v>7</v>
      </c>
      <c r="I101" s="289"/>
      <c r="J101" s="290">
        <f>ROUND(I101*H101,2)</f>
        <v>0</v>
      </c>
      <c r="K101" s="286" t="s">
        <v>21</v>
      </c>
      <c r="L101" s="291"/>
      <c r="M101" s="292" t="s">
        <v>21</v>
      </c>
      <c r="N101" s="293" t="s">
        <v>41</v>
      </c>
      <c r="O101" s="47"/>
      <c r="P101" s="246">
        <f>O101*H101</f>
        <v>0</v>
      </c>
      <c r="Q101" s="246">
        <v>0</v>
      </c>
      <c r="R101" s="246">
        <f>Q101*H101</f>
        <v>0</v>
      </c>
      <c r="S101" s="246">
        <v>0</v>
      </c>
      <c r="T101" s="247">
        <f>S101*H101</f>
        <v>0</v>
      </c>
      <c r="AR101" s="24" t="s">
        <v>336</v>
      </c>
      <c r="AT101" s="24" t="s">
        <v>333</v>
      </c>
      <c r="AU101" s="24" t="s">
        <v>70</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90</v>
      </c>
      <c r="BM101" s="24" t="s">
        <v>483</v>
      </c>
    </row>
    <row r="102" s="1" customFormat="1" ht="16.5" customHeight="1">
      <c r="B102" s="46"/>
      <c r="C102" s="284" t="s">
        <v>374</v>
      </c>
      <c r="D102" s="284" t="s">
        <v>333</v>
      </c>
      <c r="E102" s="285" t="s">
        <v>4207</v>
      </c>
      <c r="F102" s="286" t="s">
        <v>4208</v>
      </c>
      <c r="G102" s="287" t="s">
        <v>341</v>
      </c>
      <c r="H102" s="288">
        <v>2</v>
      </c>
      <c r="I102" s="289"/>
      <c r="J102" s="290">
        <f>ROUND(I102*H102,2)</f>
        <v>0</v>
      </c>
      <c r="K102" s="286" t="s">
        <v>21</v>
      </c>
      <c r="L102" s="291"/>
      <c r="M102" s="292" t="s">
        <v>21</v>
      </c>
      <c r="N102" s="293" t="s">
        <v>41</v>
      </c>
      <c r="O102" s="47"/>
      <c r="P102" s="246">
        <f>O102*H102</f>
        <v>0</v>
      </c>
      <c r="Q102" s="246">
        <v>0</v>
      </c>
      <c r="R102" s="246">
        <f>Q102*H102</f>
        <v>0</v>
      </c>
      <c r="S102" s="246">
        <v>0</v>
      </c>
      <c r="T102" s="247">
        <f>S102*H102</f>
        <v>0</v>
      </c>
      <c r="AR102" s="24" t="s">
        <v>336</v>
      </c>
      <c r="AT102" s="24" t="s">
        <v>333</v>
      </c>
      <c r="AU102" s="24" t="s">
        <v>70</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90</v>
      </c>
      <c r="BM102" s="24" t="s">
        <v>491</v>
      </c>
    </row>
    <row r="103" s="1" customFormat="1" ht="16.5" customHeight="1">
      <c r="B103" s="46"/>
      <c r="C103" s="284" t="s">
        <v>10</v>
      </c>
      <c r="D103" s="284" t="s">
        <v>333</v>
      </c>
      <c r="E103" s="285" t="s">
        <v>4209</v>
      </c>
      <c r="F103" s="286" t="s">
        <v>4210</v>
      </c>
      <c r="G103" s="287" t="s">
        <v>341</v>
      </c>
      <c r="H103" s="288">
        <v>1</v>
      </c>
      <c r="I103" s="289"/>
      <c r="J103" s="290">
        <f>ROUND(I103*H103,2)</f>
        <v>0</v>
      </c>
      <c r="K103" s="286" t="s">
        <v>21</v>
      </c>
      <c r="L103" s="291"/>
      <c r="M103" s="292" t="s">
        <v>21</v>
      </c>
      <c r="N103" s="293" t="s">
        <v>41</v>
      </c>
      <c r="O103" s="47"/>
      <c r="P103" s="246">
        <f>O103*H103</f>
        <v>0</v>
      </c>
      <c r="Q103" s="246">
        <v>0</v>
      </c>
      <c r="R103" s="246">
        <f>Q103*H103</f>
        <v>0</v>
      </c>
      <c r="S103" s="246">
        <v>0</v>
      </c>
      <c r="T103" s="247">
        <f>S103*H103</f>
        <v>0</v>
      </c>
      <c r="AR103" s="24" t="s">
        <v>336</v>
      </c>
      <c r="AT103" s="24" t="s">
        <v>333</v>
      </c>
      <c r="AU103" s="24" t="s">
        <v>70</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90</v>
      </c>
      <c r="BM103" s="24" t="s">
        <v>499</v>
      </c>
    </row>
    <row r="104" s="1" customFormat="1" ht="16.5" customHeight="1">
      <c r="B104" s="46"/>
      <c r="C104" s="284" t="s">
        <v>381</v>
      </c>
      <c r="D104" s="284" t="s">
        <v>333</v>
      </c>
      <c r="E104" s="285" t="s">
        <v>4211</v>
      </c>
      <c r="F104" s="286" t="s">
        <v>4212</v>
      </c>
      <c r="G104" s="287" t="s">
        <v>341</v>
      </c>
      <c r="H104" s="288">
        <v>3</v>
      </c>
      <c r="I104" s="289"/>
      <c r="J104" s="290">
        <f>ROUND(I104*H104,2)</f>
        <v>0</v>
      </c>
      <c r="K104" s="286" t="s">
        <v>21</v>
      </c>
      <c r="L104" s="291"/>
      <c r="M104" s="292" t="s">
        <v>21</v>
      </c>
      <c r="N104" s="293" t="s">
        <v>41</v>
      </c>
      <c r="O104" s="47"/>
      <c r="P104" s="246">
        <f>O104*H104</f>
        <v>0</v>
      </c>
      <c r="Q104" s="246">
        <v>0</v>
      </c>
      <c r="R104" s="246">
        <f>Q104*H104</f>
        <v>0</v>
      </c>
      <c r="S104" s="246">
        <v>0</v>
      </c>
      <c r="T104" s="247">
        <f>S104*H104</f>
        <v>0</v>
      </c>
      <c r="AR104" s="24" t="s">
        <v>336</v>
      </c>
      <c r="AT104" s="24" t="s">
        <v>333</v>
      </c>
      <c r="AU104" s="24" t="s">
        <v>70</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90</v>
      </c>
      <c r="BM104" s="24" t="s">
        <v>507</v>
      </c>
    </row>
    <row r="105" s="1" customFormat="1" ht="16.5" customHeight="1">
      <c r="B105" s="46"/>
      <c r="C105" s="284" t="s">
        <v>385</v>
      </c>
      <c r="D105" s="284" t="s">
        <v>333</v>
      </c>
      <c r="E105" s="285" t="s">
        <v>4213</v>
      </c>
      <c r="F105" s="286" t="s">
        <v>4214</v>
      </c>
      <c r="G105" s="287" t="s">
        <v>318</v>
      </c>
      <c r="H105" s="288">
        <v>173</v>
      </c>
      <c r="I105" s="289"/>
      <c r="J105" s="290">
        <f>ROUND(I105*H105,2)</f>
        <v>0</v>
      </c>
      <c r="K105" s="286" t="s">
        <v>21</v>
      </c>
      <c r="L105" s="291"/>
      <c r="M105" s="292" t="s">
        <v>21</v>
      </c>
      <c r="N105" s="293" t="s">
        <v>41</v>
      </c>
      <c r="O105" s="47"/>
      <c r="P105" s="246">
        <f>O105*H105</f>
        <v>0</v>
      </c>
      <c r="Q105" s="246">
        <v>0</v>
      </c>
      <c r="R105" s="246">
        <f>Q105*H105</f>
        <v>0</v>
      </c>
      <c r="S105" s="246">
        <v>0</v>
      </c>
      <c r="T105" s="247">
        <f>S105*H105</f>
        <v>0</v>
      </c>
      <c r="AR105" s="24" t="s">
        <v>336</v>
      </c>
      <c r="AT105" s="24" t="s">
        <v>333</v>
      </c>
      <c r="AU105" s="24" t="s">
        <v>70</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90</v>
      </c>
      <c r="BM105" s="24" t="s">
        <v>515</v>
      </c>
    </row>
    <row r="106" s="1" customFormat="1" ht="25.5" customHeight="1">
      <c r="B106" s="46"/>
      <c r="C106" s="284" t="s">
        <v>389</v>
      </c>
      <c r="D106" s="284" t="s">
        <v>333</v>
      </c>
      <c r="E106" s="285" t="s">
        <v>4215</v>
      </c>
      <c r="F106" s="286" t="s">
        <v>4216</v>
      </c>
      <c r="G106" s="287" t="s">
        <v>341</v>
      </c>
      <c r="H106" s="288">
        <v>7</v>
      </c>
      <c r="I106" s="289"/>
      <c r="J106" s="290">
        <f>ROUND(I106*H106,2)</f>
        <v>0</v>
      </c>
      <c r="K106" s="286" t="s">
        <v>21</v>
      </c>
      <c r="L106" s="291"/>
      <c r="M106" s="292" t="s">
        <v>21</v>
      </c>
      <c r="N106" s="293" t="s">
        <v>41</v>
      </c>
      <c r="O106" s="47"/>
      <c r="P106" s="246">
        <f>O106*H106</f>
        <v>0</v>
      </c>
      <c r="Q106" s="246">
        <v>0</v>
      </c>
      <c r="R106" s="246">
        <f>Q106*H106</f>
        <v>0</v>
      </c>
      <c r="S106" s="246">
        <v>0</v>
      </c>
      <c r="T106" s="247">
        <f>S106*H106</f>
        <v>0</v>
      </c>
      <c r="AR106" s="24" t="s">
        <v>336</v>
      </c>
      <c r="AT106" s="24" t="s">
        <v>333</v>
      </c>
      <c r="AU106" s="24" t="s">
        <v>70</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90</v>
      </c>
      <c r="BM106" s="24" t="s">
        <v>523</v>
      </c>
    </row>
    <row r="107" s="1" customFormat="1" ht="25.5" customHeight="1">
      <c r="B107" s="46"/>
      <c r="C107" s="284" t="s">
        <v>393</v>
      </c>
      <c r="D107" s="284" t="s">
        <v>333</v>
      </c>
      <c r="E107" s="285" t="s">
        <v>4217</v>
      </c>
      <c r="F107" s="286" t="s">
        <v>4218</v>
      </c>
      <c r="G107" s="287" t="s">
        <v>341</v>
      </c>
      <c r="H107" s="288">
        <v>2</v>
      </c>
      <c r="I107" s="289"/>
      <c r="J107" s="290">
        <f>ROUND(I107*H107,2)</f>
        <v>0</v>
      </c>
      <c r="K107" s="286" t="s">
        <v>21</v>
      </c>
      <c r="L107" s="291"/>
      <c r="M107" s="292" t="s">
        <v>21</v>
      </c>
      <c r="N107" s="293" t="s">
        <v>41</v>
      </c>
      <c r="O107" s="47"/>
      <c r="P107" s="246">
        <f>O107*H107</f>
        <v>0</v>
      </c>
      <c r="Q107" s="246">
        <v>0</v>
      </c>
      <c r="R107" s="246">
        <f>Q107*H107</f>
        <v>0</v>
      </c>
      <c r="S107" s="246">
        <v>0</v>
      </c>
      <c r="T107" s="247">
        <f>S107*H107</f>
        <v>0</v>
      </c>
      <c r="AR107" s="24" t="s">
        <v>336</v>
      </c>
      <c r="AT107" s="24" t="s">
        <v>333</v>
      </c>
      <c r="AU107" s="24" t="s">
        <v>70</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90</v>
      </c>
      <c r="BM107" s="24" t="s">
        <v>531</v>
      </c>
    </row>
    <row r="108" s="1" customFormat="1" ht="25.5" customHeight="1">
      <c r="B108" s="46"/>
      <c r="C108" s="284" t="s">
        <v>460</v>
      </c>
      <c r="D108" s="284" t="s">
        <v>333</v>
      </c>
      <c r="E108" s="285" t="s">
        <v>4219</v>
      </c>
      <c r="F108" s="286" t="s">
        <v>4220</v>
      </c>
      <c r="G108" s="287" t="s">
        <v>341</v>
      </c>
      <c r="H108" s="288">
        <v>7</v>
      </c>
      <c r="I108" s="289"/>
      <c r="J108" s="290">
        <f>ROUND(I108*H108,2)</f>
        <v>0</v>
      </c>
      <c r="K108" s="286" t="s">
        <v>21</v>
      </c>
      <c r="L108" s="291"/>
      <c r="M108" s="292" t="s">
        <v>21</v>
      </c>
      <c r="N108" s="293" t="s">
        <v>41</v>
      </c>
      <c r="O108" s="47"/>
      <c r="P108" s="246">
        <f>O108*H108</f>
        <v>0</v>
      </c>
      <c r="Q108" s="246">
        <v>0</v>
      </c>
      <c r="R108" s="246">
        <f>Q108*H108</f>
        <v>0</v>
      </c>
      <c r="S108" s="246">
        <v>0</v>
      </c>
      <c r="T108" s="247">
        <f>S108*H108</f>
        <v>0</v>
      </c>
      <c r="AR108" s="24" t="s">
        <v>336</v>
      </c>
      <c r="AT108" s="24" t="s">
        <v>333</v>
      </c>
      <c r="AU108" s="24" t="s">
        <v>70</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90</v>
      </c>
      <c r="BM108" s="24" t="s">
        <v>539</v>
      </c>
    </row>
    <row r="109" s="1" customFormat="1" ht="25.5" customHeight="1">
      <c r="B109" s="46"/>
      <c r="C109" s="284" t="s">
        <v>9</v>
      </c>
      <c r="D109" s="284" t="s">
        <v>333</v>
      </c>
      <c r="E109" s="285" t="s">
        <v>4221</v>
      </c>
      <c r="F109" s="286" t="s">
        <v>4222</v>
      </c>
      <c r="G109" s="287" t="s">
        <v>341</v>
      </c>
      <c r="H109" s="288">
        <v>5</v>
      </c>
      <c r="I109" s="289"/>
      <c r="J109" s="290">
        <f>ROUND(I109*H109,2)</f>
        <v>0</v>
      </c>
      <c r="K109" s="286" t="s">
        <v>21</v>
      </c>
      <c r="L109" s="291"/>
      <c r="M109" s="292" t="s">
        <v>21</v>
      </c>
      <c r="N109" s="293" t="s">
        <v>41</v>
      </c>
      <c r="O109" s="47"/>
      <c r="P109" s="246">
        <f>O109*H109</f>
        <v>0</v>
      </c>
      <c r="Q109" s="246">
        <v>0</v>
      </c>
      <c r="R109" s="246">
        <f>Q109*H109</f>
        <v>0</v>
      </c>
      <c r="S109" s="246">
        <v>0</v>
      </c>
      <c r="T109" s="247">
        <f>S109*H109</f>
        <v>0</v>
      </c>
      <c r="AR109" s="24" t="s">
        <v>336</v>
      </c>
      <c r="AT109" s="24" t="s">
        <v>333</v>
      </c>
      <c r="AU109" s="24" t="s">
        <v>70</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90</v>
      </c>
      <c r="BM109" s="24" t="s">
        <v>547</v>
      </c>
    </row>
    <row r="110" s="1" customFormat="1" ht="25.5" customHeight="1">
      <c r="B110" s="46"/>
      <c r="C110" s="284" t="s">
        <v>467</v>
      </c>
      <c r="D110" s="284" t="s">
        <v>333</v>
      </c>
      <c r="E110" s="285" t="s">
        <v>4223</v>
      </c>
      <c r="F110" s="286" t="s">
        <v>4224</v>
      </c>
      <c r="G110" s="287" t="s">
        <v>341</v>
      </c>
      <c r="H110" s="288">
        <v>2</v>
      </c>
      <c r="I110" s="289"/>
      <c r="J110" s="290">
        <f>ROUND(I110*H110,2)</f>
        <v>0</v>
      </c>
      <c r="K110" s="286" t="s">
        <v>21</v>
      </c>
      <c r="L110" s="291"/>
      <c r="M110" s="292" t="s">
        <v>21</v>
      </c>
      <c r="N110" s="293" t="s">
        <v>41</v>
      </c>
      <c r="O110" s="47"/>
      <c r="P110" s="246">
        <f>O110*H110</f>
        <v>0</v>
      </c>
      <c r="Q110" s="246">
        <v>0</v>
      </c>
      <c r="R110" s="246">
        <f>Q110*H110</f>
        <v>0</v>
      </c>
      <c r="S110" s="246">
        <v>0</v>
      </c>
      <c r="T110" s="247">
        <f>S110*H110</f>
        <v>0</v>
      </c>
      <c r="AR110" s="24" t="s">
        <v>336</v>
      </c>
      <c r="AT110" s="24" t="s">
        <v>333</v>
      </c>
      <c r="AU110" s="24" t="s">
        <v>70</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90</v>
      </c>
      <c r="BM110" s="24" t="s">
        <v>555</v>
      </c>
    </row>
    <row r="111" s="1" customFormat="1" ht="25.5" customHeight="1">
      <c r="B111" s="46"/>
      <c r="C111" s="284" t="s">
        <v>471</v>
      </c>
      <c r="D111" s="284" t="s">
        <v>333</v>
      </c>
      <c r="E111" s="285" t="s">
        <v>4225</v>
      </c>
      <c r="F111" s="286" t="s">
        <v>4226</v>
      </c>
      <c r="G111" s="287" t="s">
        <v>341</v>
      </c>
      <c r="H111" s="288">
        <v>6</v>
      </c>
      <c r="I111" s="289"/>
      <c r="J111" s="290">
        <f>ROUND(I111*H111,2)</f>
        <v>0</v>
      </c>
      <c r="K111" s="286" t="s">
        <v>21</v>
      </c>
      <c r="L111" s="291"/>
      <c r="M111" s="292" t="s">
        <v>21</v>
      </c>
      <c r="N111" s="293" t="s">
        <v>41</v>
      </c>
      <c r="O111" s="47"/>
      <c r="P111" s="246">
        <f>O111*H111</f>
        <v>0</v>
      </c>
      <c r="Q111" s="246">
        <v>0</v>
      </c>
      <c r="R111" s="246">
        <f>Q111*H111</f>
        <v>0</v>
      </c>
      <c r="S111" s="246">
        <v>0</v>
      </c>
      <c r="T111" s="247">
        <f>S111*H111</f>
        <v>0</v>
      </c>
      <c r="AR111" s="24" t="s">
        <v>336</v>
      </c>
      <c r="AT111" s="24" t="s">
        <v>333</v>
      </c>
      <c r="AU111" s="24" t="s">
        <v>70</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90</v>
      </c>
      <c r="BM111" s="24" t="s">
        <v>563</v>
      </c>
    </row>
    <row r="112" s="1" customFormat="1" ht="16.5" customHeight="1">
      <c r="B112" s="46"/>
      <c r="C112" s="284" t="s">
        <v>475</v>
      </c>
      <c r="D112" s="284" t="s">
        <v>333</v>
      </c>
      <c r="E112" s="285" t="s">
        <v>4227</v>
      </c>
      <c r="F112" s="286" t="s">
        <v>4228</v>
      </c>
      <c r="G112" s="287" t="s">
        <v>341</v>
      </c>
      <c r="H112" s="288">
        <v>2</v>
      </c>
      <c r="I112" s="289"/>
      <c r="J112" s="290">
        <f>ROUND(I112*H112,2)</f>
        <v>0</v>
      </c>
      <c r="K112" s="286" t="s">
        <v>21</v>
      </c>
      <c r="L112" s="291"/>
      <c r="M112" s="292" t="s">
        <v>21</v>
      </c>
      <c r="N112" s="293" t="s">
        <v>41</v>
      </c>
      <c r="O112" s="47"/>
      <c r="P112" s="246">
        <f>O112*H112</f>
        <v>0</v>
      </c>
      <c r="Q112" s="246">
        <v>0</v>
      </c>
      <c r="R112" s="246">
        <f>Q112*H112</f>
        <v>0</v>
      </c>
      <c r="S112" s="246">
        <v>0</v>
      </c>
      <c r="T112" s="247">
        <f>S112*H112</f>
        <v>0</v>
      </c>
      <c r="AR112" s="24" t="s">
        <v>336</v>
      </c>
      <c r="AT112" s="24" t="s">
        <v>333</v>
      </c>
      <c r="AU112" s="24" t="s">
        <v>70</v>
      </c>
      <c r="AY112" s="24" t="s">
        <v>298</v>
      </c>
      <c r="BE112" s="248">
        <f>IF(N112="základní",J112,0)</f>
        <v>0</v>
      </c>
      <c r="BF112" s="248">
        <f>IF(N112="snížená",J112,0)</f>
        <v>0</v>
      </c>
      <c r="BG112" s="248">
        <f>IF(N112="zákl. přenesená",J112,0)</f>
        <v>0</v>
      </c>
      <c r="BH112" s="248">
        <f>IF(N112="sníž. přenesená",J112,0)</f>
        <v>0</v>
      </c>
      <c r="BI112" s="248">
        <f>IF(N112="nulová",J112,0)</f>
        <v>0</v>
      </c>
      <c r="BJ112" s="24" t="s">
        <v>16</v>
      </c>
      <c r="BK112" s="248">
        <f>ROUND(I112*H112,2)</f>
        <v>0</v>
      </c>
      <c r="BL112" s="24" t="s">
        <v>90</v>
      </c>
      <c r="BM112" s="24" t="s">
        <v>571</v>
      </c>
    </row>
    <row r="113" s="1" customFormat="1" ht="16.5" customHeight="1">
      <c r="B113" s="46"/>
      <c r="C113" s="284" t="s">
        <v>479</v>
      </c>
      <c r="D113" s="284" t="s">
        <v>333</v>
      </c>
      <c r="E113" s="285" t="s">
        <v>4229</v>
      </c>
      <c r="F113" s="286" t="s">
        <v>4230</v>
      </c>
      <c r="G113" s="287" t="s">
        <v>341</v>
      </c>
      <c r="H113" s="288">
        <v>12</v>
      </c>
      <c r="I113" s="289"/>
      <c r="J113" s="290">
        <f>ROUND(I113*H113,2)</f>
        <v>0</v>
      </c>
      <c r="K113" s="286" t="s">
        <v>21</v>
      </c>
      <c r="L113" s="291"/>
      <c r="M113" s="292" t="s">
        <v>21</v>
      </c>
      <c r="N113" s="293" t="s">
        <v>41</v>
      </c>
      <c r="O113" s="47"/>
      <c r="P113" s="246">
        <f>O113*H113</f>
        <v>0</v>
      </c>
      <c r="Q113" s="246">
        <v>0</v>
      </c>
      <c r="R113" s="246">
        <f>Q113*H113</f>
        <v>0</v>
      </c>
      <c r="S113" s="246">
        <v>0</v>
      </c>
      <c r="T113" s="247">
        <f>S113*H113</f>
        <v>0</v>
      </c>
      <c r="AR113" s="24" t="s">
        <v>336</v>
      </c>
      <c r="AT113" s="24" t="s">
        <v>333</v>
      </c>
      <c r="AU113" s="24" t="s">
        <v>70</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90</v>
      </c>
      <c r="BM113" s="24" t="s">
        <v>579</v>
      </c>
    </row>
    <row r="114" s="1" customFormat="1" ht="16.5" customHeight="1">
      <c r="B114" s="46"/>
      <c r="C114" s="284" t="s">
        <v>483</v>
      </c>
      <c r="D114" s="284" t="s">
        <v>333</v>
      </c>
      <c r="E114" s="285" t="s">
        <v>4231</v>
      </c>
      <c r="F114" s="286" t="s">
        <v>4232</v>
      </c>
      <c r="G114" s="287" t="s">
        <v>341</v>
      </c>
      <c r="H114" s="288">
        <v>29</v>
      </c>
      <c r="I114" s="289"/>
      <c r="J114" s="290">
        <f>ROUND(I114*H114,2)</f>
        <v>0</v>
      </c>
      <c r="K114" s="286" t="s">
        <v>21</v>
      </c>
      <c r="L114" s="291"/>
      <c r="M114" s="292" t="s">
        <v>21</v>
      </c>
      <c r="N114" s="293" t="s">
        <v>41</v>
      </c>
      <c r="O114" s="47"/>
      <c r="P114" s="246">
        <f>O114*H114</f>
        <v>0</v>
      </c>
      <c r="Q114" s="246">
        <v>0</v>
      </c>
      <c r="R114" s="246">
        <f>Q114*H114</f>
        <v>0</v>
      </c>
      <c r="S114" s="246">
        <v>0</v>
      </c>
      <c r="T114" s="247">
        <f>S114*H114</f>
        <v>0</v>
      </c>
      <c r="AR114" s="24" t="s">
        <v>336</v>
      </c>
      <c r="AT114" s="24" t="s">
        <v>333</v>
      </c>
      <c r="AU114" s="24" t="s">
        <v>70</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90</v>
      </c>
      <c r="BM114" s="24" t="s">
        <v>587</v>
      </c>
    </row>
    <row r="115" s="1" customFormat="1" ht="16.5" customHeight="1">
      <c r="B115" s="46"/>
      <c r="C115" s="284" t="s">
        <v>487</v>
      </c>
      <c r="D115" s="284" t="s">
        <v>333</v>
      </c>
      <c r="E115" s="285" t="s">
        <v>4233</v>
      </c>
      <c r="F115" s="286" t="s">
        <v>4234</v>
      </c>
      <c r="G115" s="287" t="s">
        <v>341</v>
      </c>
      <c r="H115" s="288">
        <v>12</v>
      </c>
      <c r="I115" s="289"/>
      <c r="J115" s="290">
        <f>ROUND(I115*H115,2)</f>
        <v>0</v>
      </c>
      <c r="K115" s="286" t="s">
        <v>21</v>
      </c>
      <c r="L115" s="291"/>
      <c r="M115" s="292" t="s">
        <v>21</v>
      </c>
      <c r="N115" s="293" t="s">
        <v>41</v>
      </c>
      <c r="O115" s="47"/>
      <c r="P115" s="246">
        <f>O115*H115</f>
        <v>0</v>
      </c>
      <c r="Q115" s="246">
        <v>0</v>
      </c>
      <c r="R115" s="246">
        <f>Q115*H115</f>
        <v>0</v>
      </c>
      <c r="S115" s="246">
        <v>0</v>
      </c>
      <c r="T115" s="247">
        <f>S115*H115</f>
        <v>0</v>
      </c>
      <c r="AR115" s="24" t="s">
        <v>336</v>
      </c>
      <c r="AT115" s="24" t="s">
        <v>333</v>
      </c>
      <c r="AU115" s="24" t="s">
        <v>70</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90</v>
      </c>
      <c r="BM115" s="24" t="s">
        <v>595</v>
      </c>
    </row>
    <row r="116" s="1" customFormat="1" ht="16.5" customHeight="1">
      <c r="B116" s="46"/>
      <c r="C116" s="284" t="s">
        <v>491</v>
      </c>
      <c r="D116" s="284" t="s">
        <v>333</v>
      </c>
      <c r="E116" s="285" t="s">
        <v>4235</v>
      </c>
      <c r="F116" s="286" t="s">
        <v>4236</v>
      </c>
      <c r="G116" s="287" t="s">
        <v>341</v>
      </c>
      <c r="H116" s="288">
        <v>10</v>
      </c>
      <c r="I116" s="289"/>
      <c r="J116" s="290">
        <f>ROUND(I116*H116,2)</f>
        <v>0</v>
      </c>
      <c r="K116" s="286" t="s">
        <v>21</v>
      </c>
      <c r="L116" s="291"/>
      <c r="M116" s="292" t="s">
        <v>21</v>
      </c>
      <c r="N116" s="293" t="s">
        <v>41</v>
      </c>
      <c r="O116" s="47"/>
      <c r="P116" s="246">
        <f>O116*H116</f>
        <v>0</v>
      </c>
      <c r="Q116" s="246">
        <v>0</v>
      </c>
      <c r="R116" s="246">
        <f>Q116*H116</f>
        <v>0</v>
      </c>
      <c r="S116" s="246">
        <v>0</v>
      </c>
      <c r="T116" s="247">
        <f>S116*H116</f>
        <v>0</v>
      </c>
      <c r="AR116" s="24" t="s">
        <v>336</v>
      </c>
      <c r="AT116" s="24" t="s">
        <v>333</v>
      </c>
      <c r="AU116" s="24" t="s">
        <v>70</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90</v>
      </c>
      <c r="BM116" s="24" t="s">
        <v>1070</v>
      </c>
    </row>
    <row r="117" s="1" customFormat="1" ht="16.5" customHeight="1">
      <c r="B117" s="46"/>
      <c r="C117" s="284" t="s">
        <v>495</v>
      </c>
      <c r="D117" s="284" t="s">
        <v>333</v>
      </c>
      <c r="E117" s="285" t="s">
        <v>4237</v>
      </c>
      <c r="F117" s="286" t="s">
        <v>4238</v>
      </c>
      <c r="G117" s="287" t="s">
        <v>341</v>
      </c>
      <c r="H117" s="288">
        <v>393</v>
      </c>
      <c r="I117" s="289"/>
      <c r="J117" s="290">
        <f>ROUND(I117*H117,2)</f>
        <v>0</v>
      </c>
      <c r="K117" s="286" t="s">
        <v>21</v>
      </c>
      <c r="L117" s="291"/>
      <c r="M117" s="292" t="s">
        <v>21</v>
      </c>
      <c r="N117" s="293" t="s">
        <v>41</v>
      </c>
      <c r="O117" s="47"/>
      <c r="P117" s="246">
        <f>O117*H117</f>
        <v>0</v>
      </c>
      <c r="Q117" s="246">
        <v>0</v>
      </c>
      <c r="R117" s="246">
        <f>Q117*H117</f>
        <v>0</v>
      </c>
      <c r="S117" s="246">
        <v>0</v>
      </c>
      <c r="T117" s="247">
        <f>S117*H117</f>
        <v>0</v>
      </c>
      <c r="AR117" s="24" t="s">
        <v>336</v>
      </c>
      <c r="AT117" s="24" t="s">
        <v>333</v>
      </c>
      <c r="AU117" s="24" t="s">
        <v>70</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90</v>
      </c>
      <c r="BM117" s="24" t="s">
        <v>1078</v>
      </c>
    </row>
    <row r="118" s="1" customFormat="1" ht="16.5" customHeight="1">
      <c r="B118" s="46"/>
      <c r="C118" s="284" t="s">
        <v>499</v>
      </c>
      <c r="D118" s="284" t="s">
        <v>333</v>
      </c>
      <c r="E118" s="285" t="s">
        <v>4239</v>
      </c>
      <c r="F118" s="286" t="s">
        <v>4240</v>
      </c>
      <c r="G118" s="287" t="s">
        <v>341</v>
      </c>
      <c r="H118" s="288">
        <v>2</v>
      </c>
      <c r="I118" s="289"/>
      <c r="J118" s="290">
        <f>ROUND(I118*H118,2)</f>
        <v>0</v>
      </c>
      <c r="K118" s="286" t="s">
        <v>21</v>
      </c>
      <c r="L118" s="291"/>
      <c r="M118" s="292" t="s">
        <v>21</v>
      </c>
      <c r="N118" s="293" t="s">
        <v>41</v>
      </c>
      <c r="O118" s="47"/>
      <c r="P118" s="246">
        <f>O118*H118</f>
        <v>0</v>
      </c>
      <c r="Q118" s="246">
        <v>0</v>
      </c>
      <c r="R118" s="246">
        <f>Q118*H118</f>
        <v>0</v>
      </c>
      <c r="S118" s="246">
        <v>0</v>
      </c>
      <c r="T118" s="247">
        <f>S118*H118</f>
        <v>0</v>
      </c>
      <c r="AR118" s="24" t="s">
        <v>336</v>
      </c>
      <c r="AT118" s="24" t="s">
        <v>333</v>
      </c>
      <c r="AU118" s="24" t="s">
        <v>70</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90</v>
      </c>
      <c r="BM118" s="24" t="s">
        <v>1086</v>
      </c>
    </row>
    <row r="119" s="1" customFormat="1" ht="16.5" customHeight="1">
      <c r="B119" s="46"/>
      <c r="C119" s="284" t="s">
        <v>503</v>
      </c>
      <c r="D119" s="284" t="s">
        <v>333</v>
      </c>
      <c r="E119" s="285" t="s">
        <v>4241</v>
      </c>
      <c r="F119" s="286" t="s">
        <v>4242</v>
      </c>
      <c r="G119" s="287" t="s">
        <v>341</v>
      </c>
      <c r="H119" s="288">
        <v>2</v>
      </c>
      <c r="I119" s="289"/>
      <c r="J119" s="290">
        <f>ROUND(I119*H119,2)</f>
        <v>0</v>
      </c>
      <c r="K119" s="286" t="s">
        <v>21</v>
      </c>
      <c r="L119" s="291"/>
      <c r="M119" s="292" t="s">
        <v>21</v>
      </c>
      <c r="N119" s="293" t="s">
        <v>41</v>
      </c>
      <c r="O119" s="47"/>
      <c r="P119" s="246">
        <f>O119*H119</f>
        <v>0</v>
      </c>
      <c r="Q119" s="246">
        <v>0</v>
      </c>
      <c r="R119" s="246">
        <f>Q119*H119</f>
        <v>0</v>
      </c>
      <c r="S119" s="246">
        <v>0</v>
      </c>
      <c r="T119" s="247">
        <f>S119*H119</f>
        <v>0</v>
      </c>
      <c r="AR119" s="24" t="s">
        <v>336</v>
      </c>
      <c r="AT119" s="24" t="s">
        <v>333</v>
      </c>
      <c r="AU119" s="24" t="s">
        <v>70</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90</v>
      </c>
      <c r="BM119" s="24" t="s">
        <v>1095</v>
      </c>
    </row>
    <row r="120" s="1" customFormat="1" ht="16.5" customHeight="1">
      <c r="B120" s="46"/>
      <c r="C120" s="284" t="s">
        <v>507</v>
      </c>
      <c r="D120" s="284" t="s">
        <v>333</v>
      </c>
      <c r="E120" s="285" t="s">
        <v>4243</v>
      </c>
      <c r="F120" s="286" t="s">
        <v>4244</v>
      </c>
      <c r="G120" s="287" t="s">
        <v>341</v>
      </c>
      <c r="H120" s="288">
        <v>3</v>
      </c>
      <c r="I120" s="289"/>
      <c r="J120" s="290">
        <f>ROUND(I120*H120,2)</f>
        <v>0</v>
      </c>
      <c r="K120" s="286" t="s">
        <v>21</v>
      </c>
      <c r="L120" s="291"/>
      <c r="M120" s="292" t="s">
        <v>21</v>
      </c>
      <c r="N120" s="293" t="s">
        <v>41</v>
      </c>
      <c r="O120" s="47"/>
      <c r="P120" s="246">
        <f>O120*H120</f>
        <v>0</v>
      </c>
      <c r="Q120" s="246">
        <v>0</v>
      </c>
      <c r="R120" s="246">
        <f>Q120*H120</f>
        <v>0</v>
      </c>
      <c r="S120" s="246">
        <v>0</v>
      </c>
      <c r="T120" s="247">
        <f>S120*H120</f>
        <v>0</v>
      </c>
      <c r="AR120" s="24" t="s">
        <v>336</v>
      </c>
      <c r="AT120" s="24" t="s">
        <v>333</v>
      </c>
      <c r="AU120" s="24" t="s">
        <v>70</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90</v>
      </c>
      <c r="BM120" s="24" t="s">
        <v>364</v>
      </c>
    </row>
    <row r="121" s="1" customFormat="1" ht="16.5" customHeight="1">
      <c r="B121" s="46"/>
      <c r="C121" s="284" t="s">
        <v>511</v>
      </c>
      <c r="D121" s="284" t="s">
        <v>333</v>
      </c>
      <c r="E121" s="285" t="s">
        <v>4245</v>
      </c>
      <c r="F121" s="286" t="s">
        <v>4246</v>
      </c>
      <c r="G121" s="287" t="s">
        <v>341</v>
      </c>
      <c r="H121" s="288">
        <v>5</v>
      </c>
      <c r="I121" s="289"/>
      <c r="J121" s="290">
        <f>ROUND(I121*H121,2)</f>
        <v>0</v>
      </c>
      <c r="K121" s="286" t="s">
        <v>21</v>
      </c>
      <c r="L121" s="291"/>
      <c r="M121" s="292" t="s">
        <v>21</v>
      </c>
      <c r="N121" s="293" t="s">
        <v>41</v>
      </c>
      <c r="O121" s="47"/>
      <c r="P121" s="246">
        <f>O121*H121</f>
        <v>0</v>
      </c>
      <c r="Q121" s="246">
        <v>0</v>
      </c>
      <c r="R121" s="246">
        <f>Q121*H121</f>
        <v>0</v>
      </c>
      <c r="S121" s="246">
        <v>0</v>
      </c>
      <c r="T121" s="247">
        <f>S121*H121</f>
        <v>0</v>
      </c>
      <c r="AR121" s="24" t="s">
        <v>336</v>
      </c>
      <c r="AT121" s="24" t="s">
        <v>333</v>
      </c>
      <c r="AU121" s="24" t="s">
        <v>70</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90</v>
      </c>
      <c r="BM121" s="24" t="s">
        <v>1110</v>
      </c>
    </row>
    <row r="122" s="1" customFormat="1" ht="25.5" customHeight="1">
      <c r="B122" s="46"/>
      <c r="C122" s="284" t="s">
        <v>515</v>
      </c>
      <c r="D122" s="284" t="s">
        <v>333</v>
      </c>
      <c r="E122" s="285" t="s">
        <v>4247</v>
      </c>
      <c r="F122" s="286" t="s">
        <v>4248</v>
      </c>
      <c r="G122" s="287" t="s">
        <v>341</v>
      </c>
      <c r="H122" s="288">
        <v>5</v>
      </c>
      <c r="I122" s="289"/>
      <c r="J122" s="290">
        <f>ROUND(I122*H122,2)</f>
        <v>0</v>
      </c>
      <c r="K122" s="286" t="s">
        <v>21</v>
      </c>
      <c r="L122" s="291"/>
      <c r="M122" s="292" t="s">
        <v>21</v>
      </c>
      <c r="N122" s="293" t="s">
        <v>41</v>
      </c>
      <c r="O122" s="47"/>
      <c r="P122" s="246">
        <f>O122*H122</f>
        <v>0</v>
      </c>
      <c r="Q122" s="246">
        <v>0</v>
      </c>
      <c r="R122" s="246">
        <f>Q122*H122</f>
        <v>0</v>
      </c>
      <c r="S122" s="246">
        <v>0</v>
      </c>
      <c r="T122" s="247">
        <f>S122*H122</f>
        <v>0</v>
      </c>
      <c r="AR122" s="24" t="s">
        <v>336</v>
      </c>
      <c r="AT122" s="24" t="s">
        <v>333</v>
      </c>
      <c r="AU122" s="24" t="s">
        <v>70</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90</v>
      </c>
      <c r="BM122" s="24" t="s">
        <v>1118</v>
      </c>
    </row>
    <row r="123" s="1" customFormat="1" ht="25.5" customHeight="1">
      <c r="B123" s="46"/>
      <c r="C123" s="284" t="s">
        <v>519</v>
      </c>
      <c r="D123" s="284" t="s">
        <v>333</v>
      </c>
      <c r="E123" s="285" t="s">
        <v>4249</v>
      </c>
      <c r="F123" s="286" t="s">
        <v>4250</v>
      </c>
      <c r="G123" s="287" t="s">
        <v>341</v>
      </c>
      <c r="H123" s="288">
        <v>2</v>
      </c>
      <c r="I123" s="289"/>
      <c r="J123" s="290">
        <f>ROUND(I123*H123,2)</f>
        <v>0</v>
      </c>
      <c r="K123" s="286" t="s">
        <v>21</v>
      </c>
      <c r="L123" s="291"/>
      <c r="M123" s="292" t="s">
        <v>21</v>
      </c>
      <c r="N123" s="293" t="s">
        <v>41</v>
      </c>
      <c r="O123" s="47"/>
      <c r="P123" s="246">
        <f>O123*H123</f>
        <v>0</v>
      </c>
      <c r="Q123" s="246">
        <v>0</v>
      </c>
      <c r="R123" s="246">
        <f>Q123*H123</f>
        <v>0</v>
      </c>
      <c r="S123" s="246">
        <v>0</v>
      </c>
      <c r="T123" s="247">
        <f>S123*H123</f>
        <v>0</v>
      </c>
      <c r="AR123" s="24" t="s">
        <v>336</v>
      </c>
      <c r="AT123" s="24" t="s">
        <v>333</v>
      </c>
      <c r="AU123" s="24" t="s">
        <v>70</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90</v>
      </c>
      <c r="BM123" s="24" t="s">
        <v>1126</v>
      </c>
    </row>
    <row r="124" s="1" customFormat="1" ht="16.5" customHeight="1">
      <c r="B124" s="46"/>
      <c r="C124" s="284" t="s">
        <v>523</v>
      </c>
      <c r="D124" s="284" t="s">
        <v>333</v>
      </c>
      <c r="E124" s="285" t="s">
        <v>4251</v>
      </c>
      <c r="F124" s="286" t="s">
        <v>4252</v>
      </c>
      <c r="G124" s="287" t="s">
        <v>341</v>
      </c>
      <c r="H124" s="288">
        <v>5</v>
      </c>
      <c r="I124" s="289"/>
      <c r="J124" s="290">
        <f>ROUND(I124*H124,2)</f>
        <v>0</v>
      </c>
      <c r="K124" s="286" t="s">
        <v>21</v>
      </c>
      <c r="L124" s="291"/>
      <c r="M124" s="292" t="s">
        <v>21</v>
      </c>
      <c r="N124" s="293" t="s">
        <v>41</v>
      </c>
      <c r="O124" s="47"/>
      <c r="P124" s="246">
        <f>O124*H124</f>
        <v>0</v>
      </c>
      <c r="Q124" s="246">
        <v>0</v>
      </c>
      <c r="R124" s="246">
        <f>Q124*H124</f>
        <v>0</v>
      </c>
      <c r="S124" s="246">
        <v>0</v>
      </c>
      <c r="T124" s="247">
        <f>S124*H124</f>
        <v>0</v>
      </c>
      <c r="AR124" s="24" t="s">
        <v>336</v>
      </c>
      <c r="AT124" s="24" t="s">
        <v>333</v>
      </c>
      <c r="AU124" s="24" t="s">
        <v>70</v>
      </c>
      <c r="AY124" s="24" t="s">
        <v>298</v>
      </c>
      <c r="BE124" s="248">
        <f>IF(N124="základní",J124,0)</f>
        <v>0</v>
      </c>
      <c r="BF124" s="248">
        <f>IF(N124="snížená",J124,0)</f>
        <v>0</v>
      </c>
      <c r="BG124" s="248">
        <f>IF(N124="zákl. přenesená",J124,0)</f>
        <v>0</v>
      </c>
      <c r="BH124" s="248">
        <f>IF(N124="sníž. přenesená",J124,0)</f>
        <v>0</v>
      </c>
      <c r="BI124" s="248">
        <f>IF(N124="nulová",J124,0)</f>
        <v>0</v>
      </c>
      <c r="BJ124" s="24" t="s">
        <v>16</v>
      </c>
      <c r="BK124" s="248">
        <f>ROUND(I124*H124,2)</f>
        <v>0</v>
      </c>
      <c r="BL124" s="24" t="s">
        <v>90</v>
      </c>
      <c r="BM124" s="24" t="s">
        <v>1134</v>
      </c>
    </row>
    <row r="125" s="1" customFormat="1" ht="25.5" customHeight="1">
      <c r="B125" s="46"/>
      <c r="C125" s="284" t="s">
        <v>527</v>
      </c>
      <c r="D125" s="284" t="s">
        <v>333</v>
      </c>
      <c r="E125" s="285" t="s">
        <v>4253</v>
      </c>
      <c r="F125" s="286" t="s">
        <v>4254</v>
      </c>
      <c r="G125" s="287" t="s">
        <v>341</v>
      </c>
      <c r="H125" s="288">
        <v>1</v>
      </c>
      <c r="I125" s="289"/>
      <c r="J125" s="290">
        <f>ROUND(I125*H125,2)</f>
        <v>0</v>
      </c>
      <c r="K125" s="286" t="s">
        <v>21</v>
      </c>
      <c r="L125" s="291"/>
      <c r="M125" s="292" t="s">
        <v>21</v>
      </c>
      <c r="N125" s="293" t="s">
        <v>41</v>
      </c>
      <c r="O125" s="47"/>
      <c r="P125" s="246">
        <f>O125*H125</f>
        <v>0</v>
      </c>
      <c r="Q125" s="246">
        <v>0</v>
      </c>
      <c r="R125" s="246">
        <f>Q125*H125</f>
        <v>0</v>
      </c>
      <c r="S125" s="246">
        <v>0</v>
      </c>
      <c r="T125" s="247">
        <f>S125*H125</f>
        <v>0</v>
      </c>
      <c r="AR125" s="24" t="s">
        <v>336</v>
      </c>
      <c r="AT125" s="24" t="s">
        <v>333</v>
      </c>
      <c r="AU125" s="24" t="s">
        <v>70</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90</v>
      </c>
      <c r="BM125" s="24" t="s">
        <v>1142</v>
      </c>
    </row>
    <row r="126" s="1" customFormat="1" ht="16.5" customHeight="1">
      <c r="B126" s="46"/>
      <c r="C126" s="284" t="s">
        <v>531</v>
      </c>
      <c r="D126" s="284" t="s">
        <v>333</v>
      </c>
      <c r="E126" s="285" t="s">
        <v>4255</v>
      </c>
      <c r="F126" s="286" t="s">
        <v>4256</v>
      </c>
      <c r="G126" s="287" t="s">
        <v>341</v>
      </c>
      <c r="H126" s="288">
        <v>7</v>
      </c>
      <c r="I126" s="289"/>
      <c r="J126" s="290">
        <f>ROUND(I126*H126,2)</f>
        <v>0</v>
      </c>
      <c r="K126" s="286" t="s">
        <v>21</v>
      </c>
      <c r="L126" s="291"/>
      <c r="M126" s="292" t="s">
        <v>21</v>
      </c>
      <c r="N126" s="293" t="s">
        <v>41</v>
      </c>
      <c r="O126" s="47"/>
      <c r="P126" s="246">
        <f>O126*H126</f>
        <v>0</v>
      </c>
      <c r="Q126" s="246">
        <v>0</v>
      </c>
      <c r="R126" s="246">
        <f>Q126*H126</f>
        <v>0</v>
      </c>
      <c r="S126" s="246">
        <v>0</v>
      </c>
      <c r="T126" s="247">
        <f>S126*H126</f>
        <v>0</v>
      </c>
      <c r="AR126" s="24" t="s">
        <v>336</v>
      </c>
      <c r="AT126" s="24" t="s">
        <v>333</v>
      </c>
      <c r="AU126" s="24" t="s">
        <v>70</v>
      </c>
      <c r="AY126" s="24" t="s">
        <v>298</v>
      </c>
      <c r="BE126" s="248">
        <f>IF(N126="základní",J126,0)</f>
        <v>0</v>
      </c>
      <c r="BF126" s="248">
        <f>IF(N126="snížená",J126,0)</f>
        <v>0</v>
      </c>
      <c r="BG126" s="248">
        <f>IF(N126="zákl. přenesená",J126,0)</f>
        <v>0</v>
      </c>
      <c r="BH126" s="248">
        <f>IF(N126="sníž. přenesená",J126,0)</f>
        <v>0</v>
      </c>
      <c r="BI126" s="248">
        <f>IF(N126="nulová",J126,0)</f>
        <v>0</v>
      </c>
      <c r="BJ126" s="24" t="s">
        <v>16</v>
      </c>
      <c r="BK126" s="248">
        <f>ROUND(I126*H126,2)</f>
        <v>0</v>
      </c>
      <c r="BL126" s="24" t="s">
        <v>90</v>
      </c>
      <c r="BM126" s="24" t="s">
        <v>1150</v>
      </c>
    </row>
    <row r="127" s="1" customFormat="1" ht="25.5" customHeight="1">
      <c r="B127" s="46"/>
      <c r="C127" s="284" t="s">
        <v>535</v>
      </c>
      <c r="D127" s="284" t="s">
        <v>333</v>
      </c>
      <c r="E127" s="285" t="s">
        <v>4257</v>
      </c>
      <c r="F127" s="286" t="s">
        <v>4258</v>
      </c>
      <c r="G127" s="287" t="s">
        <v>341</v>
      </c>
      <c r="H127" s="288">
        <v>6</v>
      </c>
      <c r="I127" s="289"/>
      <c r="J127" s="290">
        <f>ROUND(I127*H127,2)</f>
        <v>0</v>
      </c>
      <c r="K127" s="286" t="s">
        <v>21</v>
      </c>
      <c r="L127" s="291"/>
      <c r="M127" s="292" t="s">
        <v>21</v>
      </c>
      <c r="N127" s="293" t="s">
        <v>41</v>
      </c>
      <c r="O127" s="47"/>
      <c r="P127" s="246">
        <f>O127*H127</f>
        <v>0</v>
      </c>
      <c r="Q127" s="246">
        <v>0</v>
      </c>
      <c r="R127" s="246">
        <f>Q127*H127</f>
        <v>0</v>
      </c>
      <c r="S127" s="246">
        <v>0</v>
      </c>
      <c r="T127" s="247">
        <f>S127*H127</f>
        <v>0</v>
      </c>
      <c r="AR127" s="24" t="s">
        <v>336</v>
      </c>
      <c r="AT127" s="24" t="s">
        <v>333</v>
      </c>
      <c r="AU127" s="24" t="s">
        <v>70</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90</v>
      </c>
      <c r="BM127" s="24" t="s">
        <v>1158</v>
      </c>
    </row>
    <row r="128" s="1" customFormat="1" ht="16.5" customHeight="1">
      <c r="B128" s="46"/>
      <c r="C128" s="284" t="s">
        <v>539</v>
      </c>
      <c r="D128" s="284" t="s">
        <v>333</v>
      </c>
      <c r="E128" s="285" t="s">
        <v>4259</v>
      </c>
      <c r="F128" s="286" t="s">
        <v>4260</v>
      </c>
      <c r="G128" s="287" t="s">
        <v>341</v>
      </c>
      <c r="H128" s="288">
        <v>7</v>
      </c>
      <c r="I128" s="289"/>
      <c r="J128" s="290">
        <f>ROUND(I128*H128,2)</f>
        <v>0</v>
      </c>
      <c r="K128" s="286" t="s">
        <v>21</v>
      </c>
      <c r="L128" s="291"/>
      <c r="M128" s="292" t="s">
        <v>21</v>
      </c>
      <c r="N128" s="293" t="s">
        <v>41</v>
      </c>
      <c r="O128" s="47"/>
      <c r="P128" s="246">
        <f>O128*H128</f>
        <v>0</v>
      </c>
      <c r="Q128" s="246">
        <v>0</v>
      </c>
      <c r="R128" s="246">
        <f>Q128*H128</f>
        <v>0</v>
      </c>
      <c r="S128" s="246">
        <v>0</v>
      </c>
      <c r="T128" s="247">
        <f>S128*H128</f>
        <v>0</v>
      </c>
      <c r="AR128" s="24" t="s">
        <v>336</v>
      </c>
      <c r="AT128" s="24" t="s">
        <v>333</v>
      </c>
      <c r="AU128" s="24" t="s">
        <v>70</v>
      </c>
      <c r="AY128" s="24" t="s">
        <v>298</v>
      </c>
      <c r="BE128" s="248">
        <f>IF(N128="základní",J128,0)</f>
        <v>0</v>
      </c>
      <c r="BF128" s="248">
        <f>IF(N128="snížená",J128,0)</f>
        <v>0</v>
      </c>
      <c r="BG128" s="248">
        <f>IF(N128="zákl. přenesená",J128,0)</f>
        <v>0</v>
      </c>
      <c r="BH128" s="248">
        <f>IF(N128="sníž. přenesená",J128,0)</f>
        <v>0</v>
      </c>
      <c r="BI128" s="248">
        <f>IF(N128="nulová",J128,0)</f>
        <v>0</v>
      </c>
      <c r="BJ128" s="24" t="s">
        <v>16</v>
      </c>
      <c r="BK128" s="248">
        <f>ROUND(I128*H128,2)</f>
        <v>0</v>
      </c>
      <c r="BL128" s="24" t="s">
        <v>90</v>
      </c>
      <c r="BM128" s="24" t="s">
        <v>1166</v>
      </c>
    </row>
    <row r="129" s="1" customFormat="1" ht="16.5" customHeight="1">
      <c r="B129" s="46"/>
      <c r="C129" s="284" t="s">
        <v>543</v>
      </c>
      <c r="D129" s="284" t="s">
        <v>333</v>
      </c>
      <c r="E129" s="285" t="s">
        <v>4261</v>
      </c>
      <c r="F129" s="286" t="s">
        <v>4262</v>
      </c>
      <c r="G129" s="287" t="s">
        <v>318</v>
      </c>
      <c r="H129" s="288">
        <v>1269</v>
      </c>
      <c r="I129" s="289"/>
      <c r="J129" s="290">
        <f>ROUND(I129*H129,2)</f>
        <v>0</v>
      </c>
      <c r="K129" s="286" t="s">
        <v>21</v>
      </c>
      <c r="L129" s="291"/>
      <c r="M129" s="292" t="s">
        <v>21</v>
      </c>
      <c r="N129" s="293" t="s">
        <v>41</v>
      </c>
      <c r="O129" s="47"/>
      <c r="P129" s="246">
        <f>O129*H129</f>
        <v>0</v>
      </c>
      <c r="Q129" s="246">
        <v>0</v>
      </c>
      <c r="R129" s="246">
        <f>Q129*H129</f>
        <v>0</v>
      </c>
      <c r="S129" s="246">
        <v>0</v>
      </c>
      <c r="T129" s="247">
        <f>S129*H129</f>
        <v>0</v>
      </c>
      <c r="AR129" s="24" t="s">
        <v>336</v>
      </c>
      <c r="AT129" s="24" t="s">
        <v>333</v>
      </c>
      <c r="AU129" s="24" t="s">
        <v>70</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90</v>
      </c>
      <c r="BM129" s="24" t="s">
        <v>1174</v>
      </c>
    </row>
    <row r="130" s="1" customFormat="1" ht="25.5" customHeight="1">
      <c r="B130" s="46"/>
      <c r="C130" s="284" t="s">
        <v>547</v>
      </c>
      <c r="D130" s="284" t="s">
        <v>333</v>
      </c>
      <c r="E130" s="285" t="s">
        <v>4263</v>
      </c>
      <c r="F130" s="286" t="s">
        <v>4264</v>
      </c>
      <c r="G130" s="287" t="s">
        <v>318</v>
      </c>
      <c r="H130" s="288">
        <v>388</v>
      </c>
      <c r="I130" s="289"/>
      <c r="J130" s="290">
        <f>ROUND(I130*H130,2)</f>
        <v>0</v>
      </c>
      <c r="K130" s="286" t="s">
        <v>21</v>
      </c>
      <c r="L130" s="291"/>
      <c r="M130" s="292" t="s">
        <v>21</v>
      </c>
      <c r="N130" s="293" t="s">
        <v>41</v>
      </c>
      <c r="O130" s="47"/>
      <c r="P130" s="246">
        <f>O130*H130</f>
        <v>0</v>
      </c>
      <c r="Q130" s="246">
        <v>0</v>
      </c>
      <c r="R130" s="246">
        <f>Q130*H130</f>
        <v>0</v>
      </c>
      <c r="S130" s="246">
        <v>0</v>
      </c>
      <c r="T130" s="247">
        <f>S130*H130</f>
        <v>0</v>
      </c>
      <c r="AR130" s="24" t="s">
        <v>336</v>
      </c>
      <c r="AT130" s="24" t="s">
        <v>333</v>
      </c>
      <c r="AU130" s="24" t="s">
        <v>70</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90</v>
      </c>
      <c r="BM130" s="24" t="s">
        <v>1182</v>
      </c>
    </row>
    <row r="131" s="1" customFormat="1" ht="16.5" customHeight="1">
      <c r="B131" s="46"/>
      <c r="C131" s="284" t="s">
        <v>551</v>
      </c>
      <c r="D131" s="284" t="s">
        <v>333</v>
      </c>
      <c r="E131" s="285" t="s">
        <v>4265</v>
      </c>
      <c r="F131" s="286" t="s">
        <v>4266</v>
      </c>
      <c r="G131" s="287" t="s">
        <v>318</v>
      </c>
      <c r="H131" s="288">
        <v>149</v>
      </c>
      <c r="I131" s="289"/>
      <c r="J131" s="290">
        <f>ROUND(I131*H131,2)</f>
        <v>0</v>
      </c>
      <c r="K131" s="286" t="s">
        <v>21</v>
      </c>
      <c r="L131" s="291"/>
      <c r="M131" s="292" t="s">
        <v>21</v>
      </c>
      <c r="N131" s="293" t="s">
        <v>41</v>
      </c>
      <c r="O131" s="47"/>
      <c r="P131" s="246">
        <f>O131*H131</f>
        <v>0</v>
      </c>
      <c r="Q131" s="246">
        <v>0</v>
      </c>
      <c r="R131" s="246">
        <f>Q131*H131</f>
        <v>0</v>
      </c>
      <c r="S131" s="246">
        <v>0</v>
      </c>
      <c r="T131" s="247">
        <f>S131*H131</f>
        <v>0</v>
      </c>
      <c r="AR131" s="24" t="s">
        <v>336</v>
      </c>
      <c r="AT131" s="24" t="s">
        <v>333</v>
      </c>
      <c r="AU131" s="24" t="s">
        <v>70</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90</v>
      </c>
      <c r="BM131" s="24" t="s">
        <v>1190</v>
      </c>
    </row>
    <row r="132" s="1" customFormat="1" ht="25.5" customHeight="1">
      <c r="B132" s="46"/>
      <c r="C132" s="284" t="s">
        <v>555</v>
      </c>
      <c r="D132" s="284" t="s">
        <v>333</v>
      </c>
      <c r="E132" s="285" t="s">
        <v>4267</v>
      </c>
      <c r="F132" s="286" t="s">
        <v>4268</v>
      </c>
      <c r="G132" s="287" t="s">
        <v>318</v>
      </c>
      <c r="H132" s="288">
        <v>182</v>
      </c>
      <c r="I132" s="289"/>
      <c r="J132" s="290">
        <f>ROUND(I132*H132,2)</f>
        <v>0</v>
      </c>
      <c r="K132" s="286" t="s">
        <v>21</v>
      </c>
      <c r="L132" s="291"/>
      <c r="M132" s="292" t="s">
        <v>21</v>
      </c>
      <c r="N132" s="293" t="s">
        <v>41</v>
      </c>
      <c r="O132" s="47"/>
      <c r="P132" s="246">
        <f>O132*H132</f>
        <v>0</v>
      </c>
      <c r="Q132" s="246">
        <v>0</v>
      </c>
      <c r="R132" s="246">
        <f>Q132*H132</f>
        <v>0</v>
      </c>
      <c r="S132" s="246">
        <v>0</v>
      </c>
      <c r="T132" s="247">
        <f>S132*H132</f>
        <v>0</v>
      </c>
      <c r="AR132" s="24" t="s">
        <v>336</v>
      </c>
      <c r="AT132" s="24" t="s">
        <v>333</v>
      </c>
      <c r="AU132" s="24" t="s">
        <v>70</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90</v>
      </c>
      <c r="BM132" s="24" t="s">
        <v>1198</v>
      </c>
    </row>
    <row r="133" s="1" customFormat="1" ht="16.5" customHeight="1">
      <c r="B133" s="46"/>
      <c r="C133" s="284" t="s">
        <v>559</v>
      </c>
      <c r="D133" s="284" t="s">
        <v>333</v>
      </c>
      <c r="E133" s="285" t="s">
        <v>4269</v>
      </c>
      <c r="F133" s="286" t="s">
        <v>4270</v>
      </c>
      <c r="G133" s="287" t="s">
        <v>341</v>
      </c>
      <c r="H133" s="288">
        <v>6</v>
      </c>
      <c r="I133" s="289"/>
      <c r="J133" s="290">
        <f>ROUND(I133*H133,2)</f>
        <v>0</v>
      </c>
      <c r="K133" s="286" t="s">
        <v>21</v>
      </c>
      <c r="L133" s="291"/>
      <c r="M133" s="292" t="s">
        <v>21</v>
      </c>
      <c r="N133" s="293" t="s">
        <v>41</v>
      </c>
      <c r="O133" s="47"/>
      <c r="P133" s="246">
        <f>O133*H133</f>
        <v>0</v>
      </c>
      <c r="Q133" s="246">
        <v>0</v>
      </c>
      <c r="R133" s="246">
        <f>Q133*H133</f>
        <v>0</v>
      </c>
      <c r="S133" s="246">
        <v>0</v>
      </c>
      <c r="T133" s="247">
        <f>S133*H133</f>
        <v>0</v>
      </c>
      <c r="AR133" s="24" t="s">
        <v>336</v>
      </c>
      <c r="AT133" s="24" t="s">
        <v>333</v>
      </c>
      <c r="AU133" s="24" t="s">
        <v>70</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90</v>
      </c>
      <c r="BM133" s="24" t="s">
        <v>1206</v>
      </c>
    </row>
    <row r="134" s="1" customFormat="1" ht="16.5" customHeight="1">
      <c r="B134" s="46"/>
      <c r="C134" s="284" t="s">
        <v>563</v>
      </c>
      <c r="D134" s="284" t="s">
        <v>333</v>
      </c>
      <c r="E134" s="285" t="s">
        <v>4271</v>
      </c>
      <c r="F134" s="286" t="s">
        <v>4272</v>
      </c>
      <c r="G134" s="287" t="s">
        <v>341</v>
      </c>
      <c r="H134" s="288">
        <v>2</v>
      </c>
      <c r="I134" s="289"/>
      <c r="J134" s="290">
        <f>ROUND(I134*H134,2)</f>
        <v>0</v>
      </c>
      <c r="K134" s="286" t="s">
        <v>21</v>
      </c>
      <c r="L134" s="291"/>
      <c r="M134" s="292" t="s">
        <v>21</v>
      </c>
      <c r="N134" s="293" t="s">
        <v>41</v>
      </c>
      <c r="O134" s="47"/>
      <c r="P134" s="246">
        <f>O134*H134</f>
        <v>0</v>
      </c>
      <c r="Q134" s="246">
        <v>0</v>
      </c>
      <c r="R134" s="246">
        <f>Q134*H134</f>
        <v>0</v>
      </c>
      <c r="S134" s="246">
        <v>0</v>
      </c>
      <c r="T134" s="247">
        <f>S134*H134</f>
        <v>0</v>
      </c>
      <c r="AR134" s="24" t="s">
        <v>336</v>
      </c>
      <c r="AT134" s="24" t="s">
        <v>333</v>
      </c>
      <c r="AU134" s="24" t="s">
        <v>70</v>
      </c>
      <c r="AY134" s="24" t="s">
        <v>298</v>
      </c>
      <c r="BE134" s="248">
        <f>IF(N134="základní",J134,0)</f>
        <v>0</v>
      </c>
      <c r="BF134" s="248">
        <f>IF(N134="snížená",J134,0)</f>
        <v>0</v>
      </c>
      <c r="BG134" s="248">
        <f>IF(N134="zákl. přenesená",J134,0)</f>
        <v>0</v>
      </c>
      <c r="BH134" s="248">
        <f>IF(N134="sníž. přenesená",J134,0)</f>
        <v>0</v>
      </c>
      <c r="BI134" s="248">
        <f>IF(N134="nulová",J134,0)</f>
        <v>0</v>
      </c>
      <c r="BJ134" s="24" t="s">
        <v>16</v>
      </c>
      <c r="BK134" s="248">
        <f>ROUND(I134*H134,2)</f>
        <v>0</v>
      </c>
      <c r="BL134" s="24" t="s">
        <v>90</v>
      </c>
      <c r="BM134" s="24" t="s">
        <v>1214</v>
      </c>
    </row>
    <row r="135" s="1" customFormat="1" ht="25.5" customHeight="1">
      <c r="B135" s="46"/>
      <c r="C135" s="284" t="s">
        <v>567</v>
      </c>
      <c r="D135" s="284" t="s">
        <v>333</v>
      </c>
      <c r="E135" s="285" t="s">
        <v>4273</v>
      </c>
      <c r="F135" s="286" t="s">
        <v>4274</v>
      </c>
      <c r="G135" s="287" t="s">
        <v>341</v>
      </c>
      <c r="H135" s="288">
        <v>1</v>
      </c>
      <c r="I135" s="289"/>
      <c r="J135" s="290">
        <f>ROUND(I135*H135,2)</f>
        <v>0</v>
      </c>
      <c r="K135" s="286" t="s">
        <v>21</v>
      </c>
      <c r="L135" s="291"/>
      <c r="M135" s="292" t="s">
        <v>21</v>
      </c>
      <c r="N135" s="293" t="s">
        <v>41</v>
      </c>
      <c r="O135" s="47"/>
      <c r="P135" s="246">
        <f>O135*H135</f>
        <v>0</v>
      </c>
      <c r="Q135" s="246">
        <v>0</v>
      </c>
      <c r="R135" s="246">
        <f>Q135*H135</f>
        <v>0</v>
      </c>
      <c r="S135" s="246">
        <v>0</v>
      </c>
      <c r="T135" s="247">
        <f>S135*H135</f>
        <v>0</v>
      </c>
      <c r="AR135" s="24" t="s">
        <v>336</v>
      </c>
      <c r="AT135" s="24" t="s">
        <v>333</v>
      </c>
      <c r="AU135" s="24" t="s">
        <v>70</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90</v>
      </c>
      <c r="BM135" s="24" t="s">
        <v>1222</v>
      </c>
    </row>
    <row r="136" s="1" customFormat="1" ht="25.5" customHeight="1">
      <c r="B136" s="46"/>
      <c r="C136" s="284" t="s">
        <v>571</v>
      </c>
      <c r="D136" s="284" t="s">
        <v>333</v>
      </c>
      <c r="E136" s="285" t="s">
        <v>4275</v>
      </c>
      <c r="F136" s="286" t="s">
        <v>4276</v>
      </c>
      <c r="G136" s="287" t="s">
        <v>318</v>
      </c>
      <c r="H136" s="288">
        <v>25</v>
      </c>
      <c r="I136" s="289"/>
      <c r="J136" s="290">
        <f>ROUND(I136*H136,2)</f>
        <v>0</v>
      </c>
      <c r="K136" s="286" t="s">
        <v>21</v>
      </c>
      <c r="L136" s="291"/>
      <c r="M136" s="292" t="s">
        <v>21</v>
      </c>
      <c r="N136" s="293" t="s">
        <v>41</v>
      </c>
      <c r="O136" s="47"/>
      <c r="P136" s="246">
        <f>O136*H136</f>
        <v>0</v>
      </c>
      <c r="Q136" s="246">
        <v>0</v>
      </c>
      <c r="R136" s="246">
        <f>Q136*H136</f>
        <v>0</v>
      </c>
      <c r="S136" s="246">
        <v>0</v>
      </c>
      <c r="T136" s="247">
        <f>S136*H136</f>
        <v>0</v>
      </c>
      <c r="AR136" s="24" t="s">
        <v>336</v>
      </c>
      <c r="AT136" s="24" t="s">
        <v>333</v>
      </c>
      <c r="AU136" s="24" t="s">
        <v>70</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90</v>
      </c>
      <c r="BM136" s="24" t="s">
        <v>1230</v>
      </c>
    </row>
    <row r="137" s="1" customFormat="1" ht="16.5" customHeight="1">
      <c r="B137" s="46"/>
      <c r="C137" s="284" t="s">
        <v>575</v>
      </c>
      <c r="D137" s="284" t="s">
        <v>333</v>
      </c>
      <c r="E137" s="285" t="s">
        <v>4277</v>
      </c>
      <c r="F137" s="286" t="s">
        <v>4278</v>
      </c>
      <c r="G137" s="287" t="s">
        <v>318</v>
      </c>
      <c r="H137" s="288">
        <v>1037</v>
      </c>
      <c r="I137" s="289"/>
      <c r="J137" s="290">
        <f>ROUND(I137*H137,2)</f>
        <v>0</v>
      </c>
      <c r="K137" s="286" t="s">
        <v>21</v>
      </c>
      <c r="L137" s="291"/>
      <c r="M137" s="292" t="s">
        <v>21</v>
      </c>
      <c r="N137" s="293" t="s">
        <v>41</v>
      </c>
      <c r="O137" s="47"/>
      <c r="P137" s="246">
        <f>O137*H137</f>
        <v>0</v>
      </c>
      <c r="Q137" s="246">
        <v>0</v>
      </c>
      <c r="R137" s="246">
        <f>Q137*H137</f>
        <v>0</v>
      </c>
      <c r="S137" s="246">
        <v>0</v>
      </c>
      <c r="T137" s="247">
        <f>S137*H137</f>
        <v>0</v>
      </c>
      <c r="AR137" s="24" t="s">
        <v>336</v>
      </c>
      <c r="AT137" s="24" t="s">
        <v>333</v>
      </c>
      <c r="AU137" s="24" t="s">
        <v>70</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90</v>
      </c>
      <c r="BM137" s="24" t="s">
        <v>1238</v>
      </c>
    </row>
    <row r="138" s="1" customFormat="1" ht="16.5" customHeight="1">
      <c r="B138" s="46"/>
      <c r="C138" s="284" t="s">
        <v>579</v>
      </c>
      <c r="D138" s="284" t="s">
        <v>333</v>
      </c>
      <c r="E138" s="285" t="s">
        <v>4279</v>
      </c>
      <c r="F138" s="286" t="s">
        <v>4280</v>
      </c>
      <c r="G138" s="287" t="s">
        <v>318</v>
      </c>
      <c r="H138" s="288">
        <v>1713</v>
      </c>
      <c r="I138" s="289"/>
      <c r="J138" s="290">
        <f>ROUND(I138*H138,2)</f>
        <v>0</v>
      </c>
      <c r="K138" s="286" t="s">
        <v>21</v>
      </c>
      <c r="L138" s="291"/>
      <c r="M138" s="292" t="s">
        <v>21</v>
      </c>
      <c r="N138" s="293" t="s">
        <v>41</v>
      </c>
      <c r="O138" s="47"/>
      <c r="P138" s="246">
        <f>O138*H138</f>
        <v>0</v>
      </c>
      <c r="Q138" s="246">
        <v>0</v>
      </c>
      <c r="R138" s="246">
        <f>Q138*H138</f>
        <v>0</v>
      </c>
      <c r="S138" s="246">
        <v>0</v>
      </c>
      <c r="T138" s="247">
        <f>S138*H138</f>
        <v>0</v>
      </c>
      <c r="AR138" s="24" t="s">
        <v>336</v>
      </c>
      <c r="AT138" s="24" t="s">
        <v>333</v>
      </c>
      <c r="AU138" s="24" t="s">
        <v>70</v>
      </c>
      <c r="AY138" s="24" t="s">
        <v>298</v>
      </c>
      <c r="BE138" s="248">
        <f>IF(N138="základní",J138,0)</f>
        <v>0</v>
      </c>
      <c r="BF138" s="248">
        <f>IF(N138="snížená",J138,0)</f>
        <v>0</v>
      </c>
      <c r="BG138" s="248">
        <f>IF(N138="zákl. přenesená",J138,0)</f>
        <v>0</v>
      </c>
      <c r="BH138" s="248">
        <f>IF(N138="sníž. přenesená",J138,0)</f>
        <v>0</v>
      </c>
      <c r="BI138" s="248">
        <f>IF(N138="nulová",J138,0)</f>
        <v>0</v>
      </c>
      <c r="BJ138" s="24" t="s">
        <v>16</v>
      </c>
      <c r="BK138" s="248">
        <f>ROUND(I138*H138,2)</f>
        <v>0</v>
      </c>
      <c r="BL138" s="24" t="s">
        <v>90</v>
      </c>
      <c r="BM138" s="24" t="s">
        <v>1246</v>
      </c>
    </row>
    <row r="139" s="1" customFormat="1" ht="16.5" customHeight="1">
      <c r="B139" s="46"/>
      <c r="C139" s="284" t="s">
        <v>583</v>
      </c>
      <c r="D139" s="284" t="s">
        <v>333</v>
      </c>
      <c r="E139" s="285" t="s">
        <v>4281</v>
      </c>
      <c r="F139" s="286" t="s">
        <v>4282</v>
      </c>
      <c r="G139" s="287" t="s">
        <v>341</v>
      </c>
      <c r="H139" s="288">
        <v>1</v>
      </c>
      <c r="I139" s="289"/>
      <c r="J139" s="290">
        <f>ROUND(I139*H139,2)</f>
        <v>0</v>
      </c>
      <c r="K139" s="286" t="s">
        <v>21</v>
      </c>
      <c r="L139" s="291"/>
      <c r="M139" s="292" t="s">
        <v>21</v>
      </c>
      <c r="N139" s="293" t="s">
        <v>41</v>
      </c>
      <c r="O139" s="47"/>
      <c r="P139" s="246">
        <f>O139*H139</f>
        <v>0</v>
      </c>
      <c r="Q139" s="246">
        <v>0</v>
      </c>
      <c r="R139" s="246">
        <f>Q139*H139</f>
        <v>0</v>
      </c>
      <c r="S139" s="246">
        <v>0</v>
      </c>
      <c r="T139" s="247">
        <f>S139*H139</f>
        <v>0</v>
      </c>
      <c r="AR139" s="24" t="s">
        <v>336</v>
      </c>
      <c r="AT139" s="24" t="s">
        <v>333</v>
      </c>
      <c r="AU139" s="24" t="s">
        <v>70</v>
      </c>
      <c r="AY139" s="24" t="s">
        <v>298</v>
      </c>
      <c r="BE139" s="248">
        <f>IF(N139="základní",J139,0)</f>
        <v>0</v>
      </c>
      <c r="BF139" s="248">
        <f>IF(N139="snížená",J139,0)</f>
        <v>0</v>
      </c>
      <c r="BG139" s="248">
        <f>IF(N139="zákl. přenesená",J139,0)</f>
        <v>0</v>
      </c>
      <c r="BH139" s="248">
        <f>IF(N139="sníž. přenesená",J139,0)</f>
        <v>0</v>
      </c>
      <c r="BI139" s="248">
        <f>IF(N139="nulová",J139,0)</f>
        <v>0</v>
      </c>
      <c r="BJ139" s="24" t="s">
        <v>16</v>
      </c>
      <c r="BK139" s="248">
        <f>ROUND(I139*H139,2)</f>
        <v>0</v>
      </c>
      <c r="BL139" s="24" t="s">
        <v>90</v>
      </c>
      <c r="BM139" s="24" t="s">
        <v>1254</v>
      </c>
    </row>
    <row r="140" s="1" customFormat="1" ht="16.5" customHeight="1">
      <c r="B140" s="46"/>
      <c r="C140" s="284" t="s">
        <v>587</v>
      </c>
      <c r="D140" s="284" t="s">
        <v>333</v>
      </c>
      <c r="E140" s="285" t="s">
        <v>4283</v>
      </c>
      <c r="F140" s="286" t="s">
        <v>4284</v>
      </c>
      <c r="G140" s="287" t="s">
        <v>341</v>
      </c>
      <c r="H140" s="288">
        <v>1</v>
      </c>
      <c r="I140" s="289"/>
      <c r="J140" s="290">
        <f>ROUND(I140*H140,2)</f>
        <v>0</v>
      </c>
      <c r="K140" s="286" t="s">
        <v>21</v>
      </c>
      <c r="L140" s="291"/>
      <c r="M140" s="292" t="s">
        <v>21</v>
      </c>
      <c r="N140" s="293" t="s">
        <v>41</v>
      </c>
      <c r="O140" s="47"/>
      <c r="P140" s="246">
        <f>O140*H140</f>
        <v>0</v>
      </c>
      <c r="Q140" s="246">
        <v>0</v>
      </c>
      <c r="R140" s="246">
        <f>Q140*H140</f>
        <v>0</v>
      </c>
      <c r="S140" s="246">
        <v>0</v>
      </c>
      <c r="T140" s="247">
        <f>S140*H140</f>
        <v>0</v>
      </c>
      <c r="AR140" s="24" t="s">
        <v>336</v>
      </c>
      <c r="AT140" s="24" t="s">
        <v>333</v>
      </c>
      <c r="AU140" s="24" t="s">
        <v>70</v>
      </c>
      <c r="AY140" s="24" t="s">
        <v>298</v>
      </c>
      <c r="BE140" s="248">
        <f>IF(N140="základní",J140,0)</f>
        <v>0</v>
      </c>
      <c r="BF140" s="248">
        <f>IF(N140="snížená",J140,0)</f>
        <v>0</v>
      </c>
      <c r="BG140" s="248">
        <f>IF(N140="zákl. přenesená",J140,0)</f>
        <v>0</v>
      </c>
      <c r="BH140" s="248">
        <f>IF(N140="sníž. přenesená",J140,0)</f>
        <v>0</v>
      </c>
      <c r="BI140" s="248">
        <f>IF(N140="nulová",J140,0)</f>
        <v>0</v>
      </c>
      <c r="BJ140" s="24" t="s">
        <v>16</v>
      </c>
      <c r="BK140" s="248">
        <f>ROUND(I140*H140,2)</f>
        <v>0</v>
      </c>
      <c r="BL140" s="24" t="s">
        <v>90</v>
      </c>
      <c r="BM140" s="24" t="s">
        <v>1262</v>
      </c>
    </row>
    <row r="141" s="1" customFormat="1" ht="16.5" customHeight="1">
      <c r="B141" s="46"/>
      <c r="C141" s="284" t="s">
        <v>591</v>
      </c>
      <c r="D141" s="284" t="s">
        <v>333</v>
      </c>
      <c r="E141" s="285" t="s">
        <v>4285</v>
      </c>
      <c r="F141" s="286" t="s">
        <v>4286</v>
      </c>
      <c r="G141" s="287" t="s">
        <v>341</v>
      </c>
      <c r="H141" s="288">
        <v>2</v>
      </c>
      <c r="I141" s="289"/>
      <c r="J141" s="290">
        <f>ROUND(I141*H141,2)</f>
        <v>0</v>
      </c>
      <c r="K141" s="286" t="s">
        <v>21</v>
      </c>
      <c r="L141" s="291"/>
      <c r="M141" s="292" t="s">
        <v>21</v>
      </c>
      <c r="N141" s="293" t="s">
        <v>41</v>
      </c>
      <c r="O141" s="47"/>
      <c r="P141" s="246">
        <f>O141*H141</f>
        <v>0</v>
      </c>
      <c r="Q141" s="246">
        <v>0</v>
      </c>
      <c r="R141" s="246">
        <f>Q141*H141</f>
        <v>0</v>
      </c>
      <c r="S141" s="246">
        <v>0</v>
      </c>
      <c r="T141" s="247">
        <f>S141*H141</f>
        <v>0</v>
      </c>
      <c r="AR141" s="24" t="s">
        <v>336</v>
      </c>
      <c r="AT141" s="24" t="s">
        <v>333</v>
      </c>
      <c r="AU141" s="24" t="s">
        <v>70</v>
      </c>
      <c r="AY141" s="24" t="s">
        <v>298</v>
      </c>
      <c r="BE141" s="248">
        <f>IF(N141="základní",J141,0)</f>
        <v>0</v>
      </c>
      <c r="BF141" s="248">
        <f>IF(N141="snížená",J141,0)</f>
        <v>0</v>
      </c>
      <c r="BG141" s="248">
        <f>IF(N141="zákl. přenesená",J141,0)</f>
        <v>0</v>
      </c>
      <c r="BH141" s="248">
        <f>IF(N141="sníž. přenesená",J141,0)</f>
        <v>0</v>
      </c>
      <c r="BI141" s="248">
        <f>IF(N141="nulová",J141,0)</f>
        <v>0</v>
      </c>
      <c r="BJ141" s="24" t="s">
        <v>16</v>
      </c>
      <c r="BK141" s="248">
        <f>ROUND(I141*H141,2)</f>
        <v>0</v>
      </c>
      <c r="BL141" s="24" t="s">
        <v>90</v>
      </c>
      <c r="BM141" s="24" t="s">
        <v>2232</v>
      </c>
    </row>
    <row r="142" s="1" customFormat="1" ht="25.5" customHeight="1">
      <c r="B142" s="46"/>
      <c r="C142" s="284" t="s">
        <v>595</v>
      </c>
      <c r="D142" s="284" t="s">
        <v>333</v>
      </c>
      <c r="E142" s="285" t="s">
        <v>4287</v>
      </c>
      <c r="F142" s="286" t="s">
        <v>4288</v>
      </c>
      <c r="G142" s="287" t="s">
        <v>341</v>
      </c>
      <c r="H142" s="288">
        <v>2</v>
      </c>
      <c r="I142" s="289"/>
      <c r="J142" s="290">
        <f>ROUND(I142*H142,2)</f>
        <v>0</v>
      </c>
      <c r="K142" s="286" t="s">
        <v>21</v>
      </c>
      <c r="L142" s="291"/>
      <c r="M142" s="292" t="s">
        <v>21</v>
      </c>
      <c r="N142" s="293" t="s">
        <v>41</v>
      </c>
      <c r="O142" s="47"/>
      <c r="P142" s="246">
        <f>O142*H142</f>
        <v>0</v>
      </c>
      <c r="Q142" s="246">
        <v>0</v>
      </c>
      <c r="R142" s="246">
        <f>Q142*H142</f>
        <v>0</v>
      </c>
      <c r="S142" s="246">
        <v>0</v>
      </c>
      <c r="T142" s="247">
        <f>S142*H142</f>
        <v>0</v>
      </c>
      <c r="AR142" s="24" t="s">
        <v>336</v>
      </c>
      <c r="AT142" s="24" t="s">
        <v>333</v>
      </c>
      <c r="AU142" s="24" t="s">
        <v>70</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90</v>
      </c>
      <c r="BM142" s="24" t="s">
        <v>2240</v>
      </c>
    </row>
    <row r="143" s="1" customFormat="1" ht="25.5" customHeight="1">
      <c r="B143" s="46"/>
      <c r="C143" s="284" t="s">
        <v>1066</v>
      </c>
      <c r="D143" s="284" t="s">
        <v>333</v>
      </c>
      <c r="E143" s="285" t="s">
        <v>4289</v>
      </c>
      <c r="F143" s="286" t="s">
        <v>4290</v>
      </c>
      <c r="G143" s="287" t="s">
        <v>341</v>
      </c>
      <c r="H143" s="288">
        <v>2</v>
      </c>
      <c r="I143" s="289"/>
      <c r="J143" s="290">
        <f>ROUND(I143*H143,2)</f>
        <v>0</v>
      </c>
      <c r="K143" s="286" t="s">
        <v>21</v>
      </c>
      <c r="L143" s="291"/>
      <c r="M143" s="292" t="s">
        <v>21</v>
      </c>
      <c r="N143" s="293" t="s">
        <v>41</v>
      </c>
      <c r="O143" s="47"/>
      <c r="P143" s="246">
        <f>O143*H143</f>
        <v>0</v>
      </c>
      <c r="Q143" s="246">
        <v>0</v>
      </c>
      <c r="R143" s="246">
        <f>Q143*H143</f>
        <v>0</v>
      </c>
      <c r="S143" s="246">
        <v>0</v>
      </c>
      <c r="T143" s="247">
        <f>S143*H143</f>
        <v>0</v>
      </c>
      <c r="AR143" s="24" t="s">
        <v>336</v>
      </c>
      <c r="AT143" s="24" t="s">
        <v>333</v>
      </c>
      <c r="AU143" s="24" t="s">
        <v>70</v>
      </c>
      <c r="AY143" s="24" t="s">
        <v>298</v>
      </c>
      <c r="BE143" s="248">
        <f>IF(N143="základní",J143,0)</f>
        <v>0</v>
      </c>
      <c r="BF143" s="248">
        <f>IF(N143="snížená",J143,0)</f>
        <v>0</v>
      </c>
      <c r="BG143" s="248">
        <f>IF(N143="zákl. přenesená",J143,0)</f>
        <v>0</v>
      </c>
      <c r="BH143" s="248">
        <f>IF(N143="sníž. přenesená",J143,0)</f>
        <v>0</v>
      </c>
      <c r="BI143" s="248">
        <f>IF(N143="nulová",J143,0)</f>
        <v>0</v>
      </c>
      <c r="BJ143" s="24" t="s">
        <v>16</v>
      </c>
      <c r="BK143" s="248">
        <f>ROUND(I143*H143,2)</f>
        <v>0</v>
      </c>
      <c r="BL143" s="24" t="s">
        <v>90</v>
      </c>
      <c r="BM143" s="24" t="s">
        <v>2248</v>
      </c>
    </row>
    <row r="144" s="1" customFormat="1" ht="16.5" customHeight="1">
      <c r="B144" s="46"/>
      <c r="C144" s="284" t="s">
        <v>1070</v>
      </c>
      <c r="D144" s="284" t="s">
        <v>333</v>
      </c>
      <c r="E144" s="285" t="s">
        <v>4291</v>
      </c>
      <c r="F144" s="286" t="s">
        <v>4292</v>
      </c>
      <c r="G144" s="287" t="s">
        <v>341</v>
      </c>
      <c r="H144" s="288">
        <v>2</v>
      </c>
      <c r="I144" s="289"/>
      <c r="J144" s="290">
        <f>ROUND(I144*H144,2)</f>
        <v>0</v>
      </c>
      <c r="K144" s="286" t="s">
        <v>21</v>
      </c>
      <c r="L144" s="291"/>
      <c r="M144" s="292" t="s">
        <v>21</v>
      </c>
      <c r="N144" s="293" t="s">
        <v>41</v>
      </c>
      <c r="O144" s="47"/>
      <c r="P144" s="246">
        <f>O144*H144</f>
        <v>0</v>
      </c>
      <c r="Q144" s="246">
        <v>0</v>
      </c>
      <c r="R144" s="246">
        <f>Q144*H144</f>
        <v>0</v>
      </c>
      <c r="S144" s="246">
        <v>0</v>
      </c>
      <c r="T144" s="247">
        <f>S144*H144</f>
        <v>0</v>
      </c>
      <c r="AR144" s="24" t="s">
        <v>336</v>
      </c>
      <c r="AT144" s="24" t="s">
        <v>333</v>
      </c>
      <c r="AU144" s="24" t="s">
        <v>70</v>
      </c>
      <c r="AY144" s="24" t="s">
        <v>298</v>
      </c>
      <c r="BE144" s="248">
        <f>IF(N144="základní",J144,0)</f>
        <v>0</v>
      </c>
      <c r="BF144" s="248">
        <f>IF(N144="snížená",J144,0)</f>
        <v>0</v>
      </c>
      <c r="BG144" s="248">
        <f>IF(N144="zákl. přenesená",J144,0)</f>
        <v>0</v>
      </c>
      <c r="BH144" s="248">
        <f>IF(N144="sníž. přenesená",J144,0)</f>
        <v>0</v>
      </c>
      <c r="BI144" s="248">
        <f>IF(N144="nulová",J144,0)</f>
        <v>0</v>
      </c>
      <c r="BJ144" s="24" t="s">
        <v>16</v>
      </c>
      <c r="BK144" s="248">
        <f>ROUND(I144*H144,2)</f>
        <v>0</v>
      </c>
      <c r="BL144" s="24" t="s">
        <v>90</v>
      </c>
      <c r="BM144" s="24" t="s">
        <v>2256</v>
      </c>
    </row>
    <row r="145" s="1" customFormat="1" ht="16.5" customHeight="1">
      <c r="B145" s="46"/>
      <c r="C145" s="284" t="s">
        <v>1074</v>
      </c>
      <c r="D145" s="284" t="s">
        <v>333</v>
      </c>
      <c r="E145" s="285" t="s">
        <v>4293</v>
      </c>
      <c r="F145" s="286" t="s">
        <v>4294</v>
      </c>
      <c r="G145" s="287" t="s">
        <v>341</v>
      </c>
      <c r="H145" s="288">
        <v>2</v>
      </c>
      <c r="I145" s="289"/>
      <c r="J145" s="290">
        <f>ROUND(I145*H145,2)</f>
        <v>0</v>
      </c>
      <c r="K145" s="286" t="s">
        <v>21</v>
      </c>
      <c r="L145" s="291"/>
      <c r="M145" s="292" t="s">
        <v>21</v>
      </c>
      <c r="N145" s="293" t="s">
        <v>41</v>
      </c>
      <c r="O145" s="47"/>
      <c r="P145" s="246">
        <f>O145*H145</f>
        <v>0</v>
      </c>
      <c r="Q145" s="246">
        <v>0</v>
      </c>
      <c r="R145" s="246">
        <f>Q145*H145</f>
        <v>0</v>
      </c>
      <c r="S145" s="246">
        <v>0</v>
      </c>
      <c r="T145" s="247">
        <f>S145*H145</f>
        <v>0</v>
      </c>
      <c r="AR145" s="24" t="s">
        <v>336</v>
      </c>
      <c r="AT145" s="24" t="s">
        <v>333</v>
      </c>
      <c r="AU145" s="24" t="s">
        <v>70</v>
      </c>
      <c r="AY145" s="24" t="s">
        <v>298</v>
      </c>
      <c r="BE145" s="248">
        <f>IF(N145="základní",J145,0)</f>
        <v>0</v>
      </c>
      <c r="BF145" s="248">
        <f>IF(N145="snížená",J145,0)</f>
        <v>0</v>
      </c>
      <c r="BG145" s="248">
        <f>IF(N145="zákl. přenesená",J145,0)</f>
        <v>0</v>
      </c>
      <c r="BH145" s="248">
        <f>IF(N145="sníž. přenesená",J145,0)</f>
        <v>0</v>
      </c>
      <c r="BI145" s="248">
        <f>IF(N145="nulová",J145,0)</f>
        <v>0</v>
      </c>
      <c r="BJ145" s="24" t="s">
        <v>16</v>
      </c>
      <c r="BK145" s="248">
        <f>ROUND(I145*H145,2)</f>
        <v>0</v>
      </c>
      <c r="BL145" s="24" t="s">
        <v>90</v>
      </c>
      <c r="BM145" s="24" t="s">
        <v>2264</v>
      </c>
    </row>
    <row r="146" s="1" customFormat="1" ht="16.5" customHeight="1">
      <c r="B146" s="46"/>
      <c r="C146" s="284" t="s">
        <v>1078</v>
      </c>
      <c r="D146" s="284" t="s">
        <v>333</v>
      </c>
      <c r="E146" s="285" t="s">
        <v>4295</v>
      </c>
      <c r="F146" s="286" t="s">
        <v>4296</v>
      </c>
      <c r="G146" s="287" t="s">
        <v>341</v>
      </c>
      <c r="H146" s="288">
        <v>2</v>
      </c>
      <c r="I146" s="289"/>
      <c r="J146" s="290">
        <f>ROUND(I146*H146,2)</f>
        <v>0</v>
      </c>
      <c r="K146" s="286" t="s">
        <v>21</v>
      </c>
      <c r="L146" s="291"/>
      <c r="M146" s="292" t="s">
        <v>21</v>
      </c>
      <c r="N146" s="293" t="s">
        <v>41</v>
      </c>
      <c r="O146" s="47"/>
      <c r="P146" s="246">
        <f>O146*H146</f>
        <v>0</v>
      </c>
      <c r="Q146" s="246">
        <v>0</v>
      </c>
      <c r="R146" s="246">
        <f>Q146*H146</f>
        <v>0</v>
      </c>
      <c r="S146" s="246">
        <v>0</v>
      </c>
      <c r="T146" s="247">
        <f>S146*H146</f>
        <v>0</v>
      </c>
      <c r="AR146" s="24" t="s">
        <v>336</v>
      </c>
      <c r="AT146" s="24" t="s">
        <v>333</v>
      </c>
      <c r="AU146" s="24" t="s">
        <v>70</v>
      </c>
      <c r="AY146" s="24" t="s">
        <v>298</v>
      </c>
      <c r="BE146" s="248">
        <f>IF(N146="základní",J146,0)</f>
        <v>0</v>
      </c>
      <c r="BF146" s="248">
        <f>IF(N146="snížená",J146,0)</f>
        <v>0</v>
      </c>
      <c r="BG146" s="248">
        <f>IF(N146="zákl. přenesená",J146,0)</f>
        <v>0</v>
      </c>
      <c r="BH146" s="248">
        <f>IF(N146="sníž. přenesená",J146,0)</f>
        <v>0</v>
      </c>
      <c r="BI146" s="248">
        <f>IF(N146="nulová",J146,0)</f>
        <v>0</v>
      </c>
      <c r="BJ146" s="24" t="s">
        <v>16</v>
      </c>
      <c r="BK146" s="248">
        <f>ROUND(I146*H146,2)</f>
        <v>0</v>
      </c>
      <c r="BL146" s="24" t="s">
        <v>90</v>
      </c>
      <c r="BM146" s="24" t="s">
        <v>2272</v>
      </c>
    </row>
    <row r="147" s="1" customFormat="1" ht="25.5" customHeight="1">
      <c r="B147" s="46"/>
      <c r="C147" s="284" t="s">
        <v>1082</v>
      </c>
      <c r="D147" s="284" t="s">
        <v>333</v>
      </c>
      <c r="E147" s="285" t="s">
        <v>4297</v>
      </c>
      <c r="F147" s="286" t="s">
        <v>4298</v>
      </c>
      <c r="G147" s="287" t="s">
        <v>341</v>
      </c>
      <c r="H147" s="288">
        <v>1</v>
      </c>
      <c r="I147" s="289"/>
      <c r="J147" s="290">
        <f>ROUND(I147*H147,2)</f>
        <v>0</v>
      </c>
      <c r="K147" s="286" t="s">
        <v>21</v>
      </c>
      <c r="L147" s="291"/>
      <c r="M147" s="292" t="s">
        <v>21</v>
      </c>
      <c r="N147" s="293" t="s">
        <v>41</v>
      </c>
      <c r="O147" s="47"/>
      <c r="P147" s="246">
        <f>O147*H147</f>
        <v>0</v>
      </c>
      <c r="Q147" s="246">
        <v>0</v>
      </c>
      <c r="R147" s="246">
        <f>Q147*H147</f>
        <v>0</v>
      </c>
      <c r="S147" s="246">
        <v>0</v>
      </c>
      <c r="T147" s="247">
        <f>S147*H147</f>
        <v>0</v>
      </c>
      <c r="AR147" s="24" t="s">
        <v>336</v>
      </c>
      <c r="AT147" s="24" t="s">
        <v>333</v>
      </c>
      <c r="AU147" s="24" t="s">
        <v>70</v>
      </c>
      <c r="AY147" s="24" t="s">
        <v>298</v>
      </c>
      <c r="BE147" s="248">
        <f>IF(N147="základní",J147,0)</f>
        <v>0</v>
      </c>
      <c r="BF147" s="248">
        <f>IF(N147="snížená",J147,0)</f>
        <v>0</v>
      </c>
      <c r="BG147" s="248">
        <f>IF(N147="zákl. přenesená",J147,0)</f>
        <v>0</v>
      </c>
      <c r="BH147" s="248">
        <f>IF(N147="sníž. přenesená",J147,0)</f>
        <v>0</v>
      </c>
      <c r="BI147" s="248">
        <f>IF(N147="nulová",J147,0)</f>
        <v>0</v>
      </c>
      <c r="BJ147" s="24" t="s">
        <v>16</v>
      </c>
      <c r="BK147" s="248">
        <f>ROUND(I147*H147,2)</f>
        <v>0</v>
      </c>
      <c r="BL147" s="24" t="s">
        <v>90</v>
      </c>
      <c r="BM147" s="24" t="s">
        <v>2280</v>
      </c>
    </row>
    <row r="148" s="1" customFormat="1" ht="16.5" customHeight="1">
      <c r="B148" s="46"/>
      <c r="C148" s="284" t="s">
        <v>1086</v>
      </c>
      <c r="D148" s="284" t="s">
        <v>333</v>
      </c>
      <c r="E148" s="285" t="s">
        <v>4299</v>
      </c>
      <c r="F148" s="286" t="s">
        <v>4300</v>
      </c>
      <c r="G148" s="287" t="s">
        <v>341</v>
      </c>
      <c r="H148" s="288">
        <v>14</v>
      </c>
      <c r="I148" s="289"/>
      <c r="J148" s="290">
        <f>ROUND(I148*H148,2)</f>
        <v>0</v>
      </c>
      <c r="K148" s="286" t="s">
        <v>21</v>
      </c>
      <c r="L148" s="291"/>
      <c r="M148" s="292" t="s">
        <v>21</v>
      </c>
      <c r="N148" s="293" t="s">
        <v>41</v>
      </c>
      <c r="O148" s="47"/>
      <c r="P148" s="246">
        <f>O148*H148</f>
        <v>0</v>
      </c>
      <c r="Q148" s="246">
        <v>0</v>
      </c>
      <c r="R148" s="246">
        <f>Q148*H148</f>
        <v>0</v>
      </c>
      <c r="S148" s="246">
        <v>0</v>
      </c>
      <c r="T148" s="247">
        <f>S148*H148</f>
        <v>0</v>
      </c>
      <c r="AR148" s="24" t="s">
        <v>336</v>
      </c>
      <c r="AT148" s="24" t="s">
        <v>333</v>
      </c>
      <c r="AU148" s="24" t="s">
        <v>70</v>
      </c>
      <c r="AY148" s="24" t="s">
        <v>298</v>
      </c>
      <c r="BE148" s="248">
        <f>IF(N148="základní",J148,0)</f>
        <v>0</v>
      </c>
      <c r="BF148" s="248">
        <f>IF(N148="snížená",J148,0)</f>
        <v>0</v>
      </c>
      <c r="BG148" s="248">
        <f>IF(N148="zákl. přenesená",J148,0)</f>
        <v>0</v>
      </c>
      <c r="BH148" s="248">
        <f>IF(N148="sníž. přenesená",J148,0)</f>
        <v>0</v>
      </c>
      <c r="BI148" s="248">
        <f>IF(N148="nulová",J148,0)</f>
        <v>0</v>
      </c>
      <c r="BJ148" s="24" t="s">
        <v>16</v>
      </c>
      <c r="BK148" s="248">
        <f>ROUND(I148*H148,2)</f>
        <v>0</v>
      </c>
      <c r="BL148" s="24" t="s">
        <v>90</v>
      </c>
      <c r="BM148" s="24" t="s">
        <v>2288</v>
      </c>
    </row>
    <row r="149" s="1" customFormat="1" ht="25.5" customHeight="1">
      <c r="B149" s="46"/>
      <c r="C149" s="284" t="s">
        <v>1091</v>
      </c>
      <c r="D149" s="284" t="s">
        <v>333</v>
      </c>
      <c r="E149" s="285" t="s">
        <v>4301</v>
      </c>
      <c r="F149" s="286" t="s">
        <v>4302</v>
      </c>
      <c r="G149" s="287" t="s">
        <v>341</v>
      </c>
      <c r="H149" s="288">
        <v>24</v>
      </c>
      <c r="I149" s="289"/>
      <c r="J149" s="290">
        <f>ROUND(I149*H149,2)</f>
        <v>0</v>
      </c>
      <c r="K149" s="286" t="s">
        <v>21</v>
      </c>
      <c r="L149" s="291"/>
      <c r="M149" s="292" t="s">
        <v>21</v>
      </c>
      <c r="N149" s="293" t="s">
        <v>41</v>
      </c>
      <c r="O149" s="47"/>
      <c r="P149" s="246">
        <f>O149*H149</f>
        <v>0</v>
      </c>
      <c r="Q149" s="246">
        <v>0</v>
      </c>
      <c r="R149" s="246">
        <f>Q149*H149</f>
        <v>0</v>
      </c>
      <c r="S149" s="246">
        <v>0</v>
      </c>
      <c r="T149" s="247">
        <f>S149*H149</f>
        <v>0</v>
      </c>
      <c r="AR149" s="24" t="s">
        <v>336</v>
      </c>
      <c r="AT149" s="24" t="s">
        <v>333</v>
      </c>
      <c r="AU149" s="24" t="s">
        <v>70</v>
      </c>
      <c r="AY149" s="24" t="s">
        <v>298</v>
      </c>
      <c r="BE149" s="248">
        <f>IF(N149="základní",J149,0)</f>
        <v>0</v>
      </c>
      <c r="BF149" s="248">
        <f>IF(N149="snížená",J149,0)</f>
        <v>0</v>
      </c>
      <c r="BG149" s="248">
        <f>IF(N149="zákl. přenesená",J149,0)</f>
        <v>0</v>
      </c>
      <c r="BH149" s="248">
        <f>IF(N149="sníž. přenesená",J149,0)</f>
        <v>0</v>
      </c>
      <c r="BI149" s="248">
        <f>IF(N149="nulová",J149,0)</f>
        <v>0</v>
      </c>
      <c r="BJ149" s="24" t="s">
        <v>16</v>
      </c>
      <c r="BK149" s="248">
        <f>ROUND(I149*H149,2)</f>
        <v>0</v>
      </c>
      <c r="BL149" s="24" t="s">
        <v>90</v>
      </c>
      <c r="BM149" s="24" t="s">
        <v>2296</v>
      </c>
    </row>
    <row r="150" s="1" customFormat="1" ht="25.5" customHeight="1">
      <c r="B150" s="46"/>
      <c r="C150" s="284" t="s">
        <v>1095</v>
      </c>
      <c r="D150" s="284" t="s">
        <v>333</v>
      </c>
      <c r="E150" s="285" t="s">
        <v>4303</v>
      </c>
      <c r="F150" s="286" t="s">
        <v>4304</v>
      </c>
      <c r="G150" s="287" t="s">
        <v>341</v>
      </c>
      <c r="H150" s="288">
        <v>79</v>
      </c>
      <c r="I150" s="289"/>
      <c r="J150" s="290">
        <f>ROUND(I150*H150,2)</f>
        <v>0</v>
      </c>
      <c r="K150" s="286" t="s">
        <v>21</v>
      </c>
      <c r="L150" s="291"/>
      <c r="M150" s="292" t="s">
        <v>21</v>
      </c>
      <c r="N150" s="293" t="s">
        <v>41</v>
      </c>
      <c r="O150" s="47"/>
      <c r="P150" s="246">
        <f>O150*H150</f>
        <v>0</v>
      </c>
      <c r="Q150" s="246">
        <v>0</v>
      </c>
      <c r="R150" s="246">
        <f>Q150*H150</f>
        <v>0</v>
      </c>
      <c r="S150" s="246">
        <v>0</v>
      </c>
      <c r="T150" s="247">
        <f>S150*H150</f>
        <v>0</v>
      </c>
      <c r="AR150" s="24" t="s">
        <v>336</v>
      </c>
      <c r="AT150" s="24" t="s">
        <v>333</v>
      </c>
      <c r="AU150" s="24" t="s">
        <v>70</v>
      </c>
      <c r="AY150" s="24" t="s">
        <v>298</v>
      </c>
      <c r="BE150" s="248">
        <f>IF(N150="základní",J150,0)</f>
        <v>0</v>
      </c>
      <c r="BF150" s="248">
        <f>IF(N150="snížená",J150,0)</f>
        <v>0</v>
      </c>
      <c r="BG150" s="248">
        <f>IF(N150="zákl. přenesená",J150,0)</f>
        <v>0</v>
      </c>
      <c r="BH150" s="248">
        <f>IF(N150="sníž. přenesená",J150,0)</f>
        <v>0</v>
      </c>
      <c r="BI150" s="248">
        <f>IF(N150="nulová",J150,0)</f>
        <v>0</v>
      </c>
      <c r="BJ150" s="24" t="s">
        <v>16</v>
      </c>
      <c r="BK150" s="248">
        <f>ROUND(I150*H150,2)</f>
        <v>0</v>
      </c>
      <c r="BL150" s="24" t="s">
        <v>90</v>
      </c>
      <c r="BM150" s="24" t="s">
        <v>2304</v>
      </c>
    </row>
    <row r="151" s="1" customFormat="1" ht="25.5" customHeight="1">
      <c r="B151" s="46"/>
      <c r="C151" s="284" t="s">
        <v>1099</v>
      </c>
      <c r="D151" s="284" t="s">
        <v>333</v>
      </c>
      <c r="E151" s="285" t="s">
        <v>4305</v>
      </c>
      <c r="F151" s="286" t="s">
        <v>4306</v>
      </c>
      <c r="G151" s="287" t="s">
        <v>341</v>
      </c>
      <c r="H151" s="288">
        <v>2</v>
      </c>
      <c r="I151" s="289"/>
      <c r="J151" s="290">
        <f>ROUND(I151*H151,2)</f>
        <v>0</v>
      </c>
      <c r="K151" s="286" t="s">
        <v>21</v>
      </c>
      <c r="L151" s="291"/>
      <c r="M151" s="292" t="s">
        <v>21</v>
      </c>
      <c r="N151" s="293" t="s">
        <v>41</v>
      </c>
      <c r="O151" s="47"/>
      <c r="P151" s="246">
        <f>O151*H151</f>
        <v>0</v>
      </c>
      <c r="Q151" s="246">
        <v>0</v>
      </c>
      <c r="R151" s="246">
        <f>Q151*H151</f>
        <v>0</v>
      </c>
      <c r="S151" s="246">
        <v>0</v>
      </c>
      <c r="T151" s="247">
        <f>S151*H151</f>
        <v>0</v>
      </c>
      <c r="AR151" s="24" t="s">
        <v>336</v>
      </c>
      <c r="AT151" s="24" t="s">
        <v>333</v>
      </c>
      <c r="AU151" s="24" t="s">
        <v>70</v>
      </c>
      <c r="AY151" s="24" t="s">
        <v>298</v>
      </c>
      <c r="BE151" s="248">
        <f>IF(N151="základní",J151,0)</f>
        <v>0</v>
      </c>
      <c r="BF151" s="248">
        <f>IF(N151="snížená",J151,0)</f>
        <v>0</v>
      </c>
      <c r="BG151" s="248">
        <f>IF(N151="zákl. přenesená",J151,0)</f>
        <v>0</v>
      </c>
      <c r="BH151" s="248">
        <f>IF(N151="sníž. přenesená",J151,0)</f>
        <v>0</v>
      </c>
      <c r="BI151" s="248">
        <f>IF(N151="nulová",J151,0)</f>
        <v>0</v>
      </c>
      <c r="BJ151" s="24" t="s">
        <v>16</v>
      </c>
      <c r="BK151" s="248">
        <f>ROUND(I151*H151,2)</f>
        <v>0</v>
      </c>
      <c r="BL151" s="24" t="s">
        <v>90</v>
      </c>
      <c r="BM151" s="24" t="s">
        <v>2311</v>
      </c>
    </row>
    <row r="152" s="1" customFormat="1" ht="25.5" customHeight="1">
      <c r="B152" s="46"/>
      <c r="C152" s="284" t="s">
        <v>364</v>
      </c>
      <c r="D152" s="284" t="s">
        <v>333</v>
      </c>
      <c r="E152" s="285" t="s">
        <v>4307</v>
      </c>
      <c r="F152" s="286" t="s">
        <v>4308</v>
      </c>
      <c r="G152" s="287" t="s">
        <v>341</v>
      </c>
      <c r="H152" s="288">
        <v>1</v>
      </c>
      <c r="I152" s="289"/>
      <c r="J152" s="290">
        <f>ROUND(I152*H152,2)</f>
        <v>0</v>
      </c>
      <c r="K152" s="286" t="s">
        <v>21</v>
      </c>
      <c r="L152" s="291"/>
      <c r="M152" s="292" t="s">
        <v>21</v>
      </c>
      <c r="N152" s="293" t="s">
        <v>41</v>
      </c>
      <c r="O152" s="47"/>
      <c r="P152" s="246">
        <f>O152*H152</f>
        <v>0</v>
      </c>
      <c r="Q152" s="246">
        <v>0</v>
      </c>
      <c r="R152" s="246">
        <f>Q152*H152</f>
        <v>0</v>
      </c>
      <c r="S152" s="246">
        <v>0</v>
      </c>
      <c r="T152" s="247">
        <f>S152*H152</f>
        <v>0</v>
      </c>
      <c r="AR152" s="24" t="s">
        <v>336</v>
      </c>
      <c r="AT152" s="24" t="s">
        <v>333</v>
      </c>
      <c r="AU152" s="24" t="s">
        <v>70</v>
      </c>
      <c r="AY152" s="24" t="s">
        <v>298</v>
      </c>
      <c r="BE152" s="248">
        <f>IF(N152="základní",J152,0)</f>
        <v>0</v>
      </c>
      <c r="BF152" s="248">
        <f>IF(N152="snížená",J152,0)</f>
        <v>0</v>
      </c>
      <c r="BG152" s="248">
        <f>IF(N152="zákl. přenesená",J152,0)</f>
        <v>0</v>
      </c>
      <c r="BH152" s="248">
        <f>IF(N152="sníž. přenesená",J152,0)</f>
        <v>0</v>
      </c>
      <c r="BI152" s="248">
        <f>IF(N152="nulová",J152,0)</f>
        <v>0</v>
      </c>
      <c r="BJ152" s="24" t="s">
        <v>16</v>
      </c>
      <c r="BK152" s="248">
        <f>ROUND(I152*H152,2)</f>
        <v>0</v>
      </c>
      <c r="BL152" s="24" t="s">
        <v>90</v>
      </c>
      <c r="BM152" s="24" t="s">
        <v>370</v>
      </c>
    </row>
    <row r="153" s="1" customFormat="1" ht="16.5" customHeight="1">
      <c r="B153" s="46"/>
      <c r="C153" s="284" t="s">
        <v>1106</v>
      </c>
      <c r="D153" s="284" t="s">
        <v>333</v>
      </c>
      <c r="E153" s="285" t="s">
        <v>4309</v>
      </c>
      <c r="F153" s="286" t="s">
        <v>4310</v>
      </c>
      <c r="G153" s="287" t="s">
        <v>341</v>
      </c>
      <c r="H153" s="288">
        <v>1</v>
      </c>
      <c r="I153" s="289"/>
      <c r="J153" s="290">
        <f>ROUND(I153*H153,2)</f>
        <v>0</v>
      </c>
      <c r="K153" s="286" t="s">
        <v>21</v>
      </c>
      <c r="L153" s="291"/>
      <c r="M153" s="292" t="s">
        <v>21</v>
      </c>
      <c r="N153" s="293" t="s">
        <v>41</v>
      </c>
      <c r="O153" s="47"/>
      <c r="P153" s="246">
        <f>O153*H153</f>
        <v>0</v>
      </c>
      <c r="Q153" s="246">
        <v>0</v>
      </c>
      <c r="R153" s="246">
        <f>Q153*H153</f>
        <v>0</v>
      </c>
      <c r="S153" s="246">
        <v>0</v>
      </c>
      <c r="T153" s="247">
        <f>S153*H153</f>
        <v>0</v>
      </c>
      <c r="AR153" s="24" t="s">
        <v>336</v>
      </c>
      <c r="AT153" s="24" t="s">
        <v>333</v>
      </c>
      <c r="AU153" s="24" t="s">
        <v>70</v>
      </c>
      <c r="AY153" s="24" t="s">
        <v>298</v>
      </c>
      <c r="BE153" s="248">
        <f>IF(N153="základní",J153,0)</f>
        <v>0</v>
      </c>
      <c r="BF153" s="248">
        <f>IF(N153="snížená",J153,0)</f>
        <v>0</v>
      </c>
      <c r="BG153" s="248">
        <f>IF(N153="zákl. přenesená",J153,0)</f>
        <v>0</v>
      </c>
      <c r="BH153" s="248">
        <f>IF(N153="sníž. přenesená",J153,0)</f>
        <v>0</v>
      </c>
      <c r="BI153" s="248">
        <f>IF(N153="nulová",J153,0)</f>
        <v>0</v>
      </c>
      <c r="BJ153" s="24" t="s">
        <v>16</v>
      </c>
      <c r="BK153" s="248">
        <f>ROUND(I153*H153,2)</f>
        <v>0</v>
      </c>
      <c r="BL153" s="24" t="s">
        <v>90</v>
      </c>
      <c r="BM153" s="24" t="s">
        <v>3458</v>
      </c>
    </row>
    <row r="154" s="1" customFormat="1" ht="16.5" customHeight="1">
      <c r="B154" s="46"/>
      <c r="C154" s="284" t="s">
        <v>1110</v>
      </c>
      <c r="D154" s="284" t="s">
        <v>333</v>
      </c>
      <c r="E154" s="285" t="s">
        <v>4311</v>
      </c>
      <c r="F154" s="286" t="s">
        <v>4312</v>
      </c>
      <c r="G154" s="287" t="s">
        <v>341</v>
      </c>
      <c r="H154" s="288">
        <v>2</v>
      </c>
      <c r="I154" s="289"/>
      <c r="J154" s="290">
        <f>ROUND(I154*H154,2)</f>
        <v>0</v>
      </c>
      <c r="K154" s="286" t="s">
        <v>21</v>
      </c>
      <c r="L154" s="291"/>
      <c r="M154" s="292" t="s">
        <v>21</v>
      </c>
      <c r="N154" s="293" t="s">
        <v>41</v>
      </c>
      <c r="O154" s="47"/>
      <c r="P154" s="246">
        <f>O154*H154</f>
        <v>0</v>
      </c>
      <c r="Q154" s="246">
        <v>0</v>
      </c>
      <c r="R154" s="246">
        <f>Q154*H154</f>
        <v>0</v>
      </c>
      <c r="S154" s="246">
        <v>0</v>
      </c>
      <c r="T154" s="247">
        <f>S154*H154</f>
        <v>0</v>
      </c>
      <c r="AR154" s="24" t="s">
        <v>336</v>
      </c>
      <c r="AT154" s="24" t="s">
        <v>333</v>
      </c>
      <c r="AU154" s="24" t="s">
        <v>70</v>
      </c>
      <c r="AY154" s="24" t="s">
        <v>298</v>
      </c>
      <c r="BE154" s="248">
        <f>IF(N154="základní",J154,0)</f>
        <v>0</v>
      </c>
      <c r="BF154" s="248">
        <f>IF(N154="snížená",J154,0)</f>
        <v>0</v>
      </c>
      <c r="BG154" s="248">
        <f>IF(N154="zákl. přenesená",J154,0)</f>
        <v>0</v>
      </c>
      <c r="BH154" s="248">
        <f>IF(N154="sníž. přenesená",J154,0)</f>
        <v>0</v>
      </c>
      <c r="BI154" s="248">
        <f>IF(N154="nulová",J154,0)</f>
        <v>0</v>
      </c>
      <c r="BJ154" s="24" t="s">
        <v>16</v>
      </c>
      <c r="BK154" s="248">
        <f>ROUND(I154*H154,2)</f>
        <v>0</v>
      </c>
      <c r="BL154" s="24" t="s">
        <v>90</v>
      </c>
      <c r="BM154" s="24" t="s">
        <v>3468</v>
      </c>
    </row>
    <row r="155" s="1" customFormat="1" ht="25.5" customHeight="1">
      <c r="B155" s="46"/>
      <c r="C155" s="284" t="s">
        <v>1114</v>
      </c>
      <c r="D155" s="284" t="s">
        <v>333</v>
      </c>
      <c r="E155" s="285" t="s">
        <v>4313</v>
      </c>
      <c r="F155" s="286" t="s">
        <v>4314</v>
      </c>
      <c r="G155" s="287" t="s">
        <v>341</v>
      </c>
      <c r="H155" s="288">
        <v>2</v>
      </c>
      <c r="I155" s="289"/>
      <c r="J155" s="290">
        <f>ROUND(I155*H155,2)</f>
        <v>0</v>
      </c>
      <c r="K155" s="286" t="s">
        <v>21</v>
      </c>
      <c r="L155" s="291"/>
      <c r="M155" s="292" t="s">
        <v>21</v>
      </c>
      <c r="N155" s="293" t="s">
        <v>41</v>
      </c>
      <c r="O155" s="47"/>
      <c r="P155" s="246">
        <f>O155*H155</f>
        <v>0</v>
      </c>
      <c r="Q155" s="246">
        <v>0</v>
      </c>
      <c r="R155" s="246">
        <f>Q155*H155</f>
        <v>0</v>
      </c>
      <c r="S155" s="246">
        <v>0</v>
      </c>
      <c r="T155" s="247">
        <f>S155*H155</f>
        <v>0</v>
      </c>
      <c r="AR155" s="24" t="s">
        <v>336</v>
      </c>
      <c r="AT155" s="24" t="s">
        <v>333</v>
      </c>
      <c r="AU155" s="24" t="s">
        <v>70</v>
      </c>
      <c r="AY155" s="24" t="s">
        <v>298</v>
      </c>
      <c r="BE155" s="248">
        <f>IF(N155="základní",J155,0)</f>
        <v>0</v>
      </c>
      <c r="BF155" s="248">
        <f>IF(N155="snížená",J155,0)</f>
        <v>0</v>
      </c>
      <c r="BG155" s="248">
        <f>IF(N155="zákl. přenesená",J155,0)</f>
        <v>0</v>
      </c>
      <c r="BH155" s="248">
        <f>IF(N155="sníž. přenesená",J155,0)</f>
        <v>0</v>
      </c>
      <c r="BI155" s="248">
        <f>IF(N155="nulová",J155,0)</f>
        <v>0</v>
      </c>
      <c r="BJ155" s="24" t="s">
        <v>16</v>
      </c>
      <c r="BK155" s="248">
        <f>ROUND(I155*H155,2)</f>
        <v>0</v>
      </c>
      <c r="BL155" s="24" t="s">
        <v>90</v>
      </c>
      <c r="BM155" s="24" t="s">
        <v>3476</v>
      </c>
    </row>
    <row r="156" s="1" customFormat="1" ht="51" customHeight="1">
      <c r="B156" s="46"/>
      <c r="C156" s="237" t="s">
        <v>1118</v>
      </c>
      <c r="D156" s="237" t="s">
        <v>300</v>
      </c>
      <c r="E156" s="238" t="s">
        <v>4315</v>
      </c>
      <c r="F156" s="239" t="s">
        <v>4316</v>
      </c>
      <c r="G156" s="240" t="s">
        <v>341</v>
      </c>
      <c r="H156" s="241">
        <v>27</v>
      </c>
      <c r="I156" s="242"/>
      <c r="J156" s="243">
        <f>ROUND(I156*H156,2)</f>
        <v>0</v>
      </c>
      <c r="K156" s="239" t="s">
        <v>21</v>
      </c>
      <c r="L156" s="72"/>
      <c r="M156" s="244" t="s">
        <v>21</v>
      </c>
      <c r="N156" s="245" t="s">
        <v>41</v>
      </c>
      <c r="O156" s="47"/>
      <c r="P156" s="246">
        <f>O156*H156</f>
        <v>0</v>
      </c>
      <c r="Q156" s="246">
        <v>0</v>
      </c>
      <c r="R156" s="246">
        <f>Q156*H156</f>
        <v>0</v>
      </c>
      <c r="S156" s="246">
        <v>0</v>
      </c>
      <c r="T156" s="247">
        <f>S156*H156</f>
        <v>0</v>
      </c>
      <c r="AR156" s="24" t="s">
        <v>90</v>
      </c>
      <c r="AT156" s="24" t="s">
        <v>300</v>
      </c>
      <c r="AU156" s="24" t="s">
        <v>70</v>
      </c>
      <c r="AY156" s="24" t="s">
        <v>298</v>
      </c>
      <c r="BE156" s="248">
        <f>IF(N156="základní",J156,0)</f>
        <v>0</v>
      </c>
      <c r="BF156" s="248">
        <f>IF(N156="snížená",J156,0)</f>
        <v>0</v>
      </c>
      <c r="BG156" s="248">
        <f>IF(N156="zákl. přenesená",J156,0)</f>
        <v>0</v>
      </c>
      <c r="BH156" s="248">
        <f>IF(N156="sníž. přenesená",J156,0)</f>
        <v>0</v>
      </c>
      <c r="BI156" s="248">
        <f>IF(N156="nulová",J156,0)</f>
        <v>0</v>
      </c>
      <c r="BJ156" s="24" t="s">
        <v>16</v>
      </c>
      <c r="BK156" s="248">
        <f>ROUND(I156*H156,2)</f>
        <v>0</v>
      </c>
      <c r="BL156" s="24" t="s">
        <v>90</v>
      </c>
      <c r="BM156" s="24" t="s">
        <v>3484</v>
      </c>
    </row>
    <row r="157" s="1" customFormat="1" ht="63.75" customHeight="1">
      <c r="B157" s="46"/>
      <c r="C157" s="237" t="s">
        <v>1122</v>
      </c>
      <c r="D157" s="237" t="s">
        <v>300</v>
      </c>
      <c r="E157" s="238" t="s">
        <v>4317</v>
      </c>
      <c r="F157" s="239" t="s">
        <v>4318</v>
      </c>
      <c r="G157" s="240" t="s">
        <v>303</v>
      </c>
      <c r="H157" s="241">
        <v>151</v>
      </c>
      <c r="I157" s="242"/>
      <c r="J157" s="243">
        <f>ROUND(I157*H157,2)</f>
        <v>0</v>
      </c>
      <c r="K157" s="239" t="s">
        <v>21</v>
      </c>
      <c r="L157" s="72"/>
      <c r="M157" s="244" t="s">
        <v>21</v>
      </c>
      <c r="N157" s="245" t="s">
        <v>41</v>
      </c>
      <c r="O157" s="47"/>
      <c r="P157" s="246">
        <f>O157*H157</f>
        <v>0</v>
      </c>
      <c r="Q157" s="246">
        <v>0</v>
      </c>
      <c r="R157" s="246">
        <f>Q157*H157</f>
        <v>0</v>
      </c>
      <c r="S157" s="246">
        <v>0</v>
      </c>
      <c r="T157" s="247">
        <f>S157*H157</f>
        <v>0</v>
      </c>
      <c r="AR157" s="24" t="s">
        <v>90</v>
      </c>
      <c r="AT157" s="24" t="s">
        <v>300</v>
      </c>
      <c r="AU157" s="24" t="s">
        <v>70</v>
      </c>
      <c r="AY157" s="24" t="s">
        <v>298</v>
      </c>
      <c r="BE157" s="248">
        <f>IF(N157="základní",J157,0)</f>
        <v>0</v>
      </c>
      <c r="BF157" s="248">
        <f>IF(N157="snížená",J157,0)</f>
        <v>0</v>
      </c>
      <c r="BG157" s="248">
        <f>IF(N157="zákl. přenesená",J157,0)</f>
        <v>0</v>
      </c>
      <c r="BH157" s="248">
        <f>IF(N157="sníž. přenesená",J157,0)</f>
        <v>0</v>
      </c>
      <c r="BI157" s="248">
        <f>IF(N157="nulová",J157,0)</f>
        <v>0</v>
      </c>
      <c r="BJ157" s="24" t="s">
        <v>16</v>
      </c>
      <c r="BK157" s="248">
        <f>ROUND(I157*H157,2)</f>
        <v>0</v>
      </c>
      <c r="BL157" s="24" t="s">
        <v>90</v>
      </c>
      <c r="BM157" s="24" t="s">
        <v>3492</v>
      </c>
    </row>
    <row r="158" s="1" customFormat="1" ht="16.5" customHeight="1">
      <c r="B158" s="46"/>
      <c r="C158" s="237" t="s">
        <v>1126</v>
      </c>
      <c r="D158" s="237" t="s">
        <v>300</v>
      </c>
      <c r="E158" s="238" t="s">
        <v>4319</v>
      </c>
      <c r="F158" s="239" t="s">
        <v>4320</v>
      </c>
      <c r="G158" s="240" t="s">
        <v>341</v>
      </c>
      <c r="H158" s="241">
        <v>2</v>
      </c>
      <c r="I158" s="242"/>
      <c r="J158" s="243">
        <f>ROUND(I158*H158,2)</f>
        <v>0</v>
      </c>
      <c r="K158" s="239" t="s">
        <v>21</v>
      </c>
      <c r="L158" s="72"/>
      <c r="M158" s="244" t="s">
        <v>21</v>
      </c>
      <c r="N158" s="245" t="s">
        <v>41</v>
      </c>
      <c r="O158" s="47"/>
      <c r="P158" s="246">
        <f>O158*H158</f>
        <v>0</v>
      </c>
      <c r="Q158" s="246">
        <v>0</v>
      </c>
      <c r="R158" s="246">
        <f>Q158*H158</f>
        <v>0</v>
      </c>
      <c r="S158" s="246">
        <v>0</v>
      </c>
      <c r="T158" s="247">
        <f>S158*H158</f>
        <v>0</v>
      </c>
      <c r="AR158" s="24" t="s">
        <v>90</v>
      </c>
      <c r="AT158" s="24" t="s">
        <v>300</v>
      </c>
      <c r="AU158" s="24" t="s">
        <v>70</v>
      </c>
      <c r="AY158" s="24" t="s">
        <v>298</v>
      </c>
      <c r="BE158" s="248">
        <f>IF(N158="základní",J158,0)</f>
        <v>0</v>
      </c>
      <c r="BF158" s="248">
        <f>IF(N158="snížená",J158,0)</f>
        <v>0</v>
      </c>
      <c r="BG158" s="248">
        <f>IF(N158="zákl. přenesená",J158,0)</f>
        <v>0</v>
      </c>
      <c r="BH158" s="248">
        <f>IF(N158="sníž. přenesená",J158,0)</f>
        <v>0</v>
      </c>
      <c r="BI158" s="248">
        <f>IF(N158="nulová",J158,0)</f>
        <v>0</v>
      </c>
      <c r="BJ158" s="24" t="s">
        <v>16</v>
      </c>
      <c r="BK158" s="248">
        <f>ROUND(I158*H158,2)</f>
        <v>0</v>
      </c>
      <c r="BL158" s="24" t="s">
        <v>90</v>
      </c>
      <c r="BM158" s="24" t="s">
        <v>3498</v>
      </c>
    </row>
    <row r="159" s="1" customFormat="1" ht="25.5" customHeight="1">
      <c r="B159" s="46"/>
      <c r="C159" s="237" t="s">
        <v>1130</v>
      </c>
      <c r="D159" s="237" t="s">
        <v>300</v>
      </c>
      <c r="E159" s="238" t="s">
        <v>4321</v>
      </c>
      <c r="F159" s="239" t="s">
        <v>4322</v>
      </c>
      <c r="G159" s="240" t="s">
        <v>341</v>
      </c>
      <c r="H159" s="241">
        <v>1</v>
      </c>
      <c r="I159" s="242"/>
      <c r="J159" s="243">
        <f>ROUND(I159*H159,2)</f>
        <v>0</v>
      </c>
      <c r="K159" s="239" t="s">
        <v>21</v>
      </c>
      <c r="L159" s="72"/>
      <c r="M159" s="244" t="s">
        <v>21</v>
      </c>
      <c r="N159" s="245" t="s">
        <v>41</v>
      </c>
      <c r="O159" s="47"/>
      <c r="P159" s="246">
        <f>O159*H159</f>
        <v>0</v>
      </c>
      <c r="Q159" s="246">
        <v>0</v>
      </c>
      <c r="R159" s="246">
        <f>Q159*H159</f>
        <v>0</v>
      </c>
      <c r="S159" s="246">
        <v>0</v>
      </c>
      <c r="T159" s="247">
        <f>S159*H159</f>
        <v>0</v>
      </c>
      <c r="AR159" s="24" t="s">
        <v>90</v>
      </c>
      <c r="AT159" s="24" t="s">
        <v>300</v>
      </c>
      <c r="AU159" s="24" t="s">
        <v>70</v>
      </c>
      <c r="AY159" s="24" t="s">
        <v>298</v>
      </c>
      <c r="BE159" s="248">
        <f>IF(N159="základní",J159,0)</f>
        <v>0</v>
      </c>
      <c r="BF159" s="248">
        <f>IF(N159="snížená",J159,0)</f>
        <v>0</v>
      </c>
      <c r="BG159" s="248">
        <f>IF(N159="zákl. přenesená",J159,0)</f>
        <v>0</v>
      </c>
      <c r="BH159" s="248">
        <f>IF(N159="sníž. přenesená",J159,0)</f>
        <v>0</v>
      </c>
      <c r="BI159" s="248">
        <f>IF(N159="nulová",J159,0)</f>
        <v>0</v>
      </c>
      <c r="BJ159" s="24" t="s">
        <v>16</v>
      </c>
      <c r="BK159" s="248">
        <f>ROUND(I159*H159,2)</f>
        <v>0</v>
      </c>
      <c r="BL159" s="24" t="s">
        <v>90</v>
      </c>
      <c r="BM159" s="24" t="s">
        <v>3506</v>
      </c>
    </row>
    <row r="160" s="1" customFormat="1" ht="25.5" customHeight="1">
      <c r="B160" s="46"/>
      <c r="C160" s="237" t="s">
        <v>1134</v>
      </c>
      <c r="D160" s="237" t="s">
        <v>300</v>
      </c>
      <c r="E160" s="238" t="s">
        <v>4323</v>
      </c>
      <c r="F160" s="239" t="s">
        <v>4324</v>
      </c>
      <c r="G160" s="240" t="s">
        <v>341</v>
      </c>
      <c r="H160" s="241">
        <v>3</v>
      </c>
      <c r="I160" s="242"/>
      <c r="J160" s="243">
        <f>ROUND(I160*H160,2)</f>
        <v>0</v>
      </c>
      <c r="K160" s="239" t="s">
        <v>21</v>
      </c>
      <c r="L160" s="72"/>
      <c r="M160" s="244" t="s">
        <v>21</v>
      </c>
      <c r="N160" s="245" t="s">
        <v>41</v>
      </c>
      <c r="O160" s="47"/>
      <c r="P160" s="246">
        <f>O160*H160</f>
        <v>0</v>
      </c>
      <c r="Q160" s="246">
        <v>0</v>
      </c>
      <c r="R160" s="246">
        <f>Q160*H160</f>
        <v>0</v>
      </c>
      <c r="S160" s="246">
        <v>0</v>
      </c>
      <c r="T160" s="247">
        <f>S160*H160</f>
        <v>0</v>
      </c>
      <c r="AR160" s="24" t="s">
        <v>90</v>
      </c>
      <c r="AT160" s="24" t="s">
        <v>300</v>
      </c>
      <c r="AU160" s="24" t="s">
        <v>70</v>
      </c>
      <c r="AY160" s="24" t="s">
        <v>298</v>
      </c>
      <c r="BE160" s="248">
        <f>IF(N160="základní",J160,0)</f>
        <v>0</v>
      </c>
      <c r="BF160" s="248">
        <f>IF(N160="snížená",J160,0)</f>
        <v>0</v>
      </c>
      <c r="BG160" s="248">
        <f>IF(N160="zákl. přenesená",J160,0)</f>
        <v>0</v>
      </c>
      <c r="BH160" s="248">
        <f>IF(N160="sníž. přenesená",J160,0)</f>
        <v>0</v>
      </c>
      <c r="BI160" s="248">
        <f>IF(N160="nulová",J160,0)</f>
        <v>0</v>
      </c>
      <c r="BJ160" s="24" t="s">
        <v>16</v>
      </c>
      <c r="BK160" s="248">
        <f>ROUND(I160*H160,2)</f>
        <v>0</v>
      </c>
      <c r="BL160" s="24" t="s">
        <v>90</v>
      </c>
      <c r="BM160" s="24" t="s">
        <v>3514</v>
      </c>
    </row>
    <row r="161" s="1" customFormat="1" ht="25.5" customHeight="1">
      <c r="B161" s="46"/>
      <c r="C161" s="237" t="s">
        <v>1138</v>
      </c>
      <c r="D161" s="237" t="s">
        <v>300</v>
      </c>
      <c r="E161" s="238" t="s">
        <v>4325</v>
      </c>
      <c r="F161" s="239" t="s">
        <v>4326</v>
      </c>
      <c r="G161" s="240" t="s">
        <v>341</v>
      </c>
      <c r="H161" s="241">
        <v>21</v>
      </c>
      <c r="I161" s="242"/>
      <c r="J161" s="243">
        <f>ROUND(I161*H161,2)</f>
        <v>0</v>
      </c>
      <c r="K161" s="239" t="s">
        <v>21</v>
      </c>
      <c r="L161" s="72"/>
      <c r="M161" s="244" t="s">
        <v>21</v>
      </c>
      <c r="N161" s="245" t="s">
        <v>41</v>
      </c>
      <c r="O161" s="47"/>
      <c r="P161" s="246">
        <f>O161*H161</f>
        <v>0</v>
      </c>
      <c r="Q161" s="246">
        <v>0</v>
      </c>
      <c r="R161" s="246">
        <f>Q161*H161</f>
        <v>0</v>
      </c>
      <c r="S161" s="246">
        <v>0</v>
      </c>
      <c r="T161" s="247">
        <f>S161*H161</f>
        <v>0</v>
      </c>
      <c r="AR161" s="24" t="s">
        <v>90</v>
      </c>
      <c r="AT161" s="24" t="s">
        <v>300</v>
      </c>
      <c r="AU161" s="24" t="s">
        <v>70</v>
      </c>
      <c r="AY161" s="24" t="s">
        <v>298</v>
      </c>
      <c r="BE161" s="248">
        <f>IF(N161="základní",J161,0)</f>
        <v>0</v>
      </c>
      <c r="BF161" s="248">
        <f>IF(N161="snížená",J161,0)</f>
        <v>0</v>
      </c>
      <c r="BG161" s="248">
        <f>IF(N161="zákl. přenesená",J161,0)</f>
        <v>0</v>
      </c>
      <c r="BH161" s="248">
        <f>IF(N161="sníž. přenesená",J161,0)</f>
        <v>0</v>
      </c>
      <c r="BI161" s="248">
        <f>IF(N161="nulová",J161,0)</f>
        <v>0</v>
      </c>
      <c r="BJ161" s="24" t="s">
        <v>16</v>
      </c>
      <c r="BK161" s="248">
        <f>ROUND(I161*H161,2)</f>
        <v>0</v>
      </c>
      <c r="BL161" s="24" t="s">
        <v>90</v>
      </c>
      <c r="BM161" s="24" t="s">
        <v>3523</v>
      </c>
    </row>
    <row r="162" s="1" customFormat="1" ht="25.5" customHeight="1">
      <c r="B162" s="46"/>
      <c r="C162" s="237" t="s">
        <v>1142</v>
      </c>
      <c r="D162" s="237" t="s">
        <v>300</v>
      </c>
      <c r="E162" s="238" t="s">
        <v>4327</v>
      </c>
      <c r="F162" s="239" t="s">
        <v>4328</v>
      </c>
      <c r="G162" s="240" t="s">
        <v>341</v>
      </c>
      <c r="H162" s="241">
        <v>6</v>
      </c>
      <c r="I162" s="242"/>
      <c r="J162" s="243">
        <f>ROUND(I162*H162,2)</f>
        <v>0</v>
      </c>
      <c r="K162" s="239" t="s">
        <v>21</v>
      </c>
      <c r="L162" s="72"/>
      <c r="M162" s="244" t="s">
        <v>21</v>
      </c>
      <c r="N162" s="245" t="s">
        <v>41</v>
      </c>
      <c r="O162" s="47"/>
      <c r="P162" s="246">
        <f>O162*H162</f>
        <v>0</v>
      </c>
      <c r="Q162" s="246">
        <v>0</v>
      </c>
      <c r="R162" s="246">
        <f>Q162*H162</f>
        <v>0</v>
      </c>
      <c r="S162" s="246">
        <v>0</v>
      </c>
      <c r="T162" s="247">
        <f>S162*H162</f>
        <v>0</v>
      </c>
      <c r="AR162" s="24" t="s">
        <v>90</v>
      </c>
      <c r="AT162" s="24" t="s">
        <v>300</v>
      </c>
      <c r="AU162" s="24" t="s">
        <v>70</v>
      </c>
      <c r="AY162" s="24" t="s">
        <v>298</v>
      </c>
      <c r="BE162" s="248">
        <f>IF(N162="základní",J162,0)</f>
        <v>0</v>
      </c>
      <c r="BF162" s="248">
        <f>IF(N162="snížená",J162,0)</f>
        <v>0</v>
      </c>
      <c r="BG162" s="248">
        <f>IF(N162="zákl. přenesená",J162,0)</f>
        <v>0</v>
      </c>
      <c r="BH162" s="248">
        <f>IF(N162="sníž. přenesená",J162,0)</f>
        <v>0</v>
      </c>
      <c r="BI162" s="248">
        <f>IF(N162="nulová",J162,0)</f>
        <v>0</v>
      </c>
      <c r="BJ162" s="24" t="s">
        <v>16</v>
      </c>
      <c r="BK162" s="248">
        <f>ROUND(I162*H162,2)</f>
        <v>0</v>
      </c>
      <c r="BL162" s="24" t="s">
        <v>90</v>
      </c>
      <c r="BM162" s="24" t="s">
        <v>3533</v>
      </c>
    </row>
    <row r="163" s="1" customFormat="1" ht="16.5" customHeight="1">
      <c r="B163" s="46"/>
      <c r="C163" s="237" t="s">
        <v>1146</v>
      </c>
      <c r="D163" s="237" t="s">
        <v>300</v>
      </c>
      <c r="E163" s="238" t="s">
        <v>4329</v>
      </c>
      <c r="F163" s="239" t="s">
        <v>4330</v>
      </c>
      <c r="G163" s="240" t="s">
        <v>341</v>
      </c>
      <c r="H163" s="241">
        <v>16</v>
      </c>
      <c r="I163" s="242"/>
      <c r="J163" s="243">
        <f>ROUND(I163*H163,2)</f>
        <v>0</v>
      </c>
      <c r="K163" s="239" t="s">
        <v>21</v>
      </c>
      <c r="L163" s="72"/>
      <c r="M163" s="244" t="s">
        <v>21</v>
      </c>
      <c r="N163" s="245" t="s">
        <v>41</v>
      </c>
      <c r="O163" s="47"/>
      <c r="P163" s="246">
        <f>O163*H163</f>
        <v>0</v>
      </c>
      <c r="Q163" s="246">
        <v>0</v>
      </c>
      <c r="R163" s="246">
        <f>Q163*H163</f>
        <v>0</v>
      </c>
      <c r="S163" s="246">
        <v>0</v>
      </c>
      <c r="T163" s="247">
        <f>S163*H163</f>
        <v>0</v>
      </c>
      <c r="AR163" s="24" t="s">
        <v>90</v>
      </c>
      <c r="AT163" s="24" t="s">
        <v>300</v>
      </c>
      <c r="AU163" s="24" t="s">
        <v>70</v>
      </c>
      <c r="AY163" s="24" t="s">
        <v>298</v>
      </c>
      <c r="BE163" s="248">
        <f>IF(N163="základní",J163,0)</f>
        <v>0</v>
      </c>
      <c r="BF163" s="248">
        <f>IF(N163="snížená",J163,0)</f>
        <v>0</v>
      </c>
      <c r="BG163" s="248">
        <f>IF(N163="zákl. přenesená",J163,0)</f>
        <v>0</v>
      </c>
      <c r="BH163" s="248">
        <f>IF(N163="sníž. přenesená",J163,0)</f>
        <v>0</v>
      </c>
      <c r="BI163" s="248">
        <f>IF(N163="nulová",J163,0)</f>
        <v>0</v>
      </c>
      <c r="BJ163" s="24" t="s">
        <v>16</v>
      </c>
      <c r="BK163" s="248">
        <f>ROUND(I163*H163,2)</f>
        <v>0</v>
      </c>
      <c r="BL163" s="24" t="s">
        <v>90</v>
      </c>
      <c r="BM163" s="24" t="s">
        <v>3541</v>
      </c>
    </row>
    <row r="164" s="1" customFormat="1" ht="16.5" customHeight="1">
      <c r="B164" s="46"/>
      <c r="C164" s="237" t="s">
        <v>1150</v>
      </c>
      <c r="D164" s="237" t="s">
        <v>300</v>
      </c>
      <c r="E164" s="238" t="s">
        <v>4331</v>
      </c>
      <c r="F164" s="239" t="s">
        <v>4332</v>
      </c>
      <c r="G164" s="240" t="s">
        <v>341</v>
      </c>
      <c r="H164" s="241">
        <v>13</v>
      </c>
      <c r="I164" s="242"/>
      <c r="J164" s="243">
        <f>ROUND(I164*H164,2)</f>
        <v>0</v>
      </c>
      <c r="K164" s="239" t="s">
        <v>21</v>
      </c>
      <c r="L164" s="72"/>
      <c r="M164" s="244" t="s">
        <v>21</v>
      </c>
      <c r="N164" s="245" t="s">
        <v>41</v>
      </c>
      <c r="O164" s="47"/>
      <c r="P164" s="246">
        <f>O164*H164</f>
        <v>0</v>
      </c>
      <c r="Q164" s="246">
        <v>0</v>
      </c>
      <c r="R164" s="246">
        <f>Q164*H164</f>
        <v>0</v>
      </c>
      <c r="S164" s="246">
        <v>0</v>
      </c>
      <c r="T164" s="247">
        <f>S164*H164</f>
        <v>0</v>
      </c>
      <c r="AR164" s="24" t="s">
        <v>90</v>
      </c>
      <c r="AT164" s="24" t="s">
        <v>300</v>
      </c>
      <c r="AU164" s="24" t="s">
        <v>70</v>
      </c>
      <c r="AY164" s="24" t="s">
        <v>298</v>
      </c>
      <c r="BE164" s="248">
        <f>IF(N164="základní",J164,0)</f>
        <v>0</v>
      </c>
      <c r="BF164" s="248">
        <f>IF(N164="snížená",J164,0)</f>
        <v>0</v>
      </c>
      <c r="BG164" s="248">
        <f>IF(N164="zákl. přenesená",J164,0)</f>
        <v>0</v>
      </c>
      <c r="BH164" s="248">
        <f>IF(N164="sníž. přenesená",J164,0)</f>
        <v>0</v>
      </c>
      <c r="BI164" s="248">
        <f>IF(N164="nulová",J164,0)</f>
        <v>0</v>
      </c>
      <c r="BJ164" s="24" t="s">
        <v>16</v>
      </c>
      <c r="BK164" s="248">
        <f>ROUND(I164*H164,2)</f>
        <v>0</v>
      </c>
      <c r="BL164" s="24" t="s">
        <v>90</v>
      </c>
      <c r="BM164" s="24" t="s">
        <v>3549</v>
      </c>
    </row>
    <row r="165" s="1" customFormat="1" ht="16.5" customHeight="1">
      <c r="B165" s="46"/>
      <c r="C165" s="237" t="s">
        <v>1154</v>
      </c>
      <c r="D165" s="237" t="s">
        <v>300</v>
      </c>
      <c r="E165" s="238" t="s">
        <v>4333</v>
      </c>
      <c r="F165" s="239" t="s">
        <v>4334</v>
      </c>
      <c r="G165" s="240" t="s">
        <v>341</v>
      </c>
      <c r="H165" s="241">
        <v>2</v>
      </c>
      <c r="I165" s="242"/>
      <c r="J165" s="243">
        <f>ROUND(I165*H165,2)</f>
        <v>0</v>
      </c>
      <c r="K165" s="239" t="s">
        <v>21</v>
      </c>
      <c r="L165" s="72"/>
      <c r="M165" s="244" t="s">
        <v>21</v>
      </c>
      <c r="N165" s="245" t="s">
        <v>41</v>
      </c>
      <c r="O165" s="47"/>
      <c r="P165" s="246">
        <f>O165*H165</f>
        <v>0</v>
      </c>
      <c r="Q165" s="246">
        <v>0</v>
      </c>
      <c r="R165" s="246">
        <f>Q165*H165</f>
        <v>0</v>
      </c>
      <c r="S165" s="246">
        <v>0</v>
      </c>
      <c r="T165" s="247">
        <f>S165*H165</f>
        <v>0</v>
      </c>
      <c r="AR165" s="24" t="s">
        <v>90</v>
      </c>
      <c r="AT165" s="24" t="s">
        <v>300</v>
      </c>
      <c r="AU165" s="24" t="s">
        <v>70</v>
      </c>
      <c r="AY165" s="24" t="s">
        <v>298</v>
      </c>
      <c r="BE165" s="248">
        <f>IF(N165="základní",J165,0)</f>
        <v>0</v>
      </c>
      <c r="BF165" s="248">
        <f>IF(N165="snížená",J165,0)</f>
        <v>0</v>
      </c>
      <c r="BG165" s="248">
        <f>IF(N165="zákl. přenesená",J165,0)</f>
        <v>0</v>
      </c>
      <c r="BH165" s="248">
        <f>IF(N165="sníž. přenesená",J165,0)</f>
        <v>0</v>
      </c>
      <c r="BI165" s="248">
        <f>IF(N165="nulová",J165,0)</f>
        <v>0</v>
      </c>
      <c r="BJ165" s="24" t="s">
        <v>16</v>
      </c>
      <c r="BK165" s="248">
        <f>ROUND(I165*H165,2)</f>
        <v>0</v>
      </c>
      <c r="BL165" s="24" t="s">
        <v>90</v>
      </c>
      <c r="BM165" s="24" t="s">
        <v>3557</v>
      </c>
    </row>
    <row r="166" s="1" customFormat="1" ht="16.5" customHeight="1">
      <c r="B166" s="46"/>
      <c r="C166" s="237" t="s">
        <v>1158</v>
      </c>
      <c r="D166" s="237" t="s">
        <v>300</v>
      </c>
      <c r="E166" s="238" t="s">
        <v>4335</v>
      </c>
      <c r="F166" s="239" t="s">
        <v>4336</v>
      </c>
      <c r="G166" s="240" t="s">
        <v>341</v>
      </c>
      <c r="H166" s="241">
        <v>12</v>
      </c>
      <c r="I166" s="242"/>
      <c r="J166" s="243">
        <f>ROUND(I166*H166,2)</f>
        <v>0</v>
      </c>
      <c r="K166" s="239" t="s">
        <v>21</v>
      </c>
      <c r="L166" s="72"/>
      <c r="M166" s="244" t="s">
        <v>21</v>
      </c>
      <c r="N166" s="245" t="s">
        <v>41</v>
      </c>
      <c r="O166" s="47"/>
      <c r="P166" s="246">
        <f>O166*H166</f>
        <v>0</v>
      </c>
      <c r="Q166" s="246">
        <v>0</v>
      </c>
      <c r="R166" s="246">
        <f>Q166*H166</f>
        <v>0</v>
      </c>
      <c r="S166" s="246">
        <v>0</v>
      </c>
      <c r="T166" s="247">
        <f>S166*H166</f>
        <v>0</v>
      </c>
      <c r="AR166" s="24" t="s">
        <v>90</v>
      </c>
      <c r="AT166" s="24" t="s">
        <v>300</v>
      </c>
      <c r="AU166" s="24" t="s">
        <v>70</v>
      </c>
      <c r="AY166" s="24" t="s">
        <v>298</v>
      </c>
      <c r="BE166" s="248">
        <f>IF(N166="základní",J166,0)</f>
        <v>0</v>
      </c>
      <c r="BF166" s="248">
        <f>IF(N166="snížená",J166,0)</f>
        <v>0</v>
      </c>
      <c r="BG166" s="248">
        <f>IF(N166="zákl. přenesená",J166,0)</f>
        <v>0</v>
      </c>
      <c r="BH166" s="248">
        <f>IF(N166="sníž. přenesená",J166,0)</f>
        <v>0</v>
      </c>
      <c r="BI166" s="248">
        <f>IF(N166="nulová",J166,0)</f>
        <v>0</v>
      </c>
      <c r="BJ166" s="24" t="s">
        <v>16</v>
      </c>
      <c r="BK166" s="248">
        <f>ROUND(I166*H166,2)</f>
        <v>0</v>
      </c>
      <c r="BL166" s="24" t="s">
        <v>90</v>
      </c>
      <c r="BM166" s="24" t="s">
        <v>3567</v>
      </c>
    </row>
    <row r="167" s="1" customFormat="1" ht="25.5" customHeight="1">
      <c r="B167" s="46"/>
      <c r="C167" s="237" t="s">
        <v>1162</v>
      </c>
      <c r="D167" s="237" t="s">
        <v>300</v>
      </c>
      <c r="E167" s="238" t="s">
        <v>4337</v>
      </c>
      <c r="F167" s="239" t="s">
        <v>4338</v>
      </c>
      <c r="G167" s="240" t="s">
        <v>341</v>
      </c>
      <c r="H167" s="241">
        <v>20</v>
      </c>
      <c r="I167" s="242"/>
      <c r="J167" s="243">
        <f>ROUND(I167*H167,2)</f>
        <v>0</v>
      </c>
      <c r="K167" s="239" t="s">
        <v>21</v>
      </c>
      <c r="L167" s="72"/>
      <c r="M167" s="244" t="s">
        <v>21</v>
      </c>
      <c r="N167" s="245" t="s">
        <v>41</v>
      </c>
      <c r="O167" s="47"/>
      <c r="P167" s="246">
        <f>O167*H167</f>
        <v>0</v>
      </c>
      <c r="Q167" s="246">
        <v>0</v>
      </c>
      <c r="R167" s="246">
        <f>Q167*H167</f>
        <v>0</v>
      </c>
      <c r="S167" s="246">
        <v>0</v>
      </c>
      <c r="T167" s="247">
        <f>S167*H167</f>
        <v>0</v>
      </c>
      <c r="AR167" s="24" t="s">
        <v>90</v>
      </c>
      <c r="AT167" s="24" t="s">
        <v>300</v>
      </c>
      <c r="AU167" s="24" t="s">
        <v>70</v>
      </c>
      <c r="AY167" s="24" t="s">
        <v>298</v>
      </c>
      <c r="BE167" s="248">
        <f>IF(N167="základní",J167,0)</f>
        <v>0</v>
      </c>
      <c r="BF167" s="248">
        <f>IF(N167="snížená",J167,0)</f>
        <v>0</v>
      </c>
      <c r="BG167" s="248">
        <f>IF(N167="zákl. přenesená",J167,0)</f>
        <v>0</v>
      </c>
      <c r="BH167" s="248">
        <f>IF(N167="sníž. přenesená",J167,0)</f>
        <v>0</v>
      </c>
      <c r="BI167" s="248">
        <f>IF(N167="nulová",J167,0)</f>
        <v>0</v>
      </c>
      <c r="BJ167" s="24" t="s">
        <v>16</v>
      </c>
      <c r="BK167" s="248">
        <f>ROUND(I167*H167,2)</f>
        <v>0</v>
      </c>
      <c r="BL167" s="24" t="s">
        <v>90</v>
      </c>
      <c r="BM167" s="24" t="s">
        <v>3577</v>
      </c>
    </row>
    <row r="168" s="1" customFormat="1" ht="16.5" customHeight="1">
      <c r="B168" s="46"/>
      <c r="C168" s="237" t="s">
        <v>1166</v>
      </c>
      <c r="D168" s="237" t="s">
        <v>300</v>
      </c>
      <c r="E168" s="238" t="s">
        <v>4339</v>
      </c>
      <c r="F168" s="239" t="s">
        <v>4340</v>
      </c>
      <c r="G168" s="240" t="s">
        <v>341</v>
      </c>
      <c r="H168" s="241">
        <v>29</v>
      </c>
      <c r="I168" s="242"/>
      <c r="J168" s="243">
        <f>ROUND(I168*H168,2)</f>
        <v>0</v>
      </c>
      <c r="K168" s="239" t="s">
        <v>21</v>
      </c>
      <c r="L168" s="72"/>
      <c r="M168" s="244" t="s">
        <v>21</v>
      </c>
      <c r="N168" s="245" t="s">
        <v>41</v>
      </c>
      <c r="O168" s="47"/>
      <c r="P168" s="246">
        <f>O168*H168</f>
        <v>0</v>
      </c>
      <c r="Q168" s="246">
        <v>0</v>
      </c>
      <c r="R168" s="246">
        <f>Q168*H168</f>
        <v>0</v>
      </c>
      <c r="S168" s="246">
        <v>0</v>
      </c>
      <c r="T168" s="247">
        <f>S168*H168</f>
        <v>0</v>
      </c>
      <c r="AR168" s="24" t="s">
        <v>90</v>
      </c>
      <c r="AT168" s="24" t="s">
        <v>300</v>
      </c>
      <c r="AU168" s="24" t="s">
        <v>70</v>
      </c>
      <c r="AY168" s="24" t="s">
        <v>298</v>
      </c>
      <c r="BE168" s="248">
        <f>IF(N168="základní",J168,0)</f>
        <v>0</v>
      </c>
      <c r="BF168" s="248">
        <f>IF(N168="snížená",J168,0)</f>
        <v>0</v>
      </c>
      <c r="BG168" s="248">
        <f>IF(N168="zákl. přenesená",J168,0)</f>
        <v>0</v>
      </c>
      <c r="BH168" s="248">
        <f>IF(N168="sníž. přenesená",J168,0)</f>
        <v>0</v>
      </c>
      <c r="BI168" s="248">
        <f>IF(N168="nulová",J168,0)</f>
        <v>0</v>
      </c>
      <c r="BJ168" s="24" t="s">
        <v>16</v>
      </c>
      <c r="BK168" s="248">
        <f>ROUND(I168*H168,2)</f>
        <v>0</v>
      </c>
      <c r="BL168" s="24" t="s">
        <v>90</v>
      </c>
      <c r="BM168" s="24" t="s">
        <v>3585</v>
      </c>
    </row>
    <row r="169" s="1" customFormat="1" ht="16.5" customHeight="1">
      <c r="B169" s="46"/>
      <c r="C169" s="237" t="s">
        <v>1170</v>
      </c>
      <c r="D169" s="237" t="s">
        <v>300</v>
      </c>
      <c r="E169" s="238" t="s">
        <v>4341</v>
      </c>
      <c r="F169" s="239" t="s">
        <v>4342</v>
      </c>
      <c r="G169" s="240" t="s">
        <v>341</v>
      </c>
      <c r="H169" s="241">
        <v>12</v>
      </c>
      <c r="I169" s="242"/>
      <c r="J169" s="243">
        <f>ROUND(I169*H169,2)</f>
        <v>0</v>
      </c>
      <c r="K169" s="239" t="s">
        <v>21</v>
      </c>
      <c r="L169" s="72"/>
      <c r="M169" s="244" t="s">
        <v>21</v>
      </c>
      <c r="N169" s="245" t="s">
        <v>41</v>
      </c>
      <c r="O169" s="47"/>
      <c r="P169" s="246">
        <f>O169*H169</f>
        <v>0</v>
      </c>
      <c r="Q169" s="246">
        <v>0</v>
      </c>
      <c r="R169" s="246">
        <f>Q169*H169</f>
        <v>0</v>
      </c>
      <c r="S169" s="246">
        <v>0</v>
      </c>
      <c r="T169" s="247">
        <f>S169*H169</f>
        <v>0</v>
      </c>
      <c r="AR169" s="24" t="s">
        <v>90</v>
      </c>
      <c r="AT169" s="24" t="s">
        <v>300</v>
      </c>
      <c r="AU169" s="24" t="s">
        <v>70</v>
      </c>
      <c r="AY169" s="24" t="s">
        <v>298</v>
      </c>
      <c r="BE169" s="248">
        <f>IF(N169="základní",J169,0)</f>
        <v>0</v>
      </c>
      <c r="BF169" s="248">
        <f>IF(N169="snížená",J169,0)</f>
        <v>0</v>
      </c>
      <c r="BG169" s="248">
        <f>IF(N169="zákl. přenesená",J169,0)</f>
        <v>0</v>
      </c>
      <c r="BH169" s="248">
        <f>IF(N169="sníž. přenesená",J169,0)</f>
        <v>0</v>
      </c>
      <c r="BI169" s="248">
        <f>IF(N169="nulová",J169,0)</f>
        <v>0</v>
      </c>
      <c r="BJ169" s="24" t="s">
        <v>16</v>
      </c>
      <c r="BK169" s="248">
        <f>ROUND(I169*H169,2)</f>
        <v>0</v>
      </c>
      <c r="BL169" s="24" t="s">
        <v>90</v>
      </c>
      <c r="BM169" s="24" t="s">
        <v>3595</v>
      </c>
    </row>
    <row r="170" s="1" customFormat="1" ht="16.5" customHeight="1">
      <c r="B170" s="46"/>
      <c r="C170" s="237" t="s">
        <v>1174</v>
      </c>
      <c r="D170" s="237" t="s">
        <v>300</v>
      </c>
      <c r="E170" s="238" t="s">
        <v>4343</v>
      </c>
      <c r="F170" s="239" t="s">
        <v>4344</v>
      </c>
      <c r="G170" s="240" t="s">
        <v>341</v>
      </c>
      <c r="H170" s="241">
        <v>10</v>
      </c>
      <c r="I170" s="242"/>
      <c r="J170" s="243">
        <f>ROUND(I170*H170,2)</f>
        <v>0</v>
      </c>
      <c r="K170" s="239" t="s">
        <v>21</v>
      </c>
      <c r="L170" s="72"/>
      <c r="M170" s="244" t="s">
        <v>21</v>
      </c>
      <c r="N170" s="245" t="s">
        <v>41</v>
      </c>
      <c r="O170" s="47"/>
      <c r="P170" s="246">
        <f>O170*H170</f>
        <v>0</v>
      </c>
      <c r="Q170" s="246">
        <v>0</v>
      </c>
      <c r="R170" s="246">
        <f>Q170*H170</f>
        <v>0</v>
      </c>
      <c r="S170" s="246">
        <v>0</v>
      </c>
      <c r="T170" s="247">
        <f>S170*H170</f>
        <v>0</v>
      </c>
      <c r="AR170" s="24" t="s">
        <v>90</v>
      </c>
      <c r="AT170" s="24" t="s">
        <v>300</v>
      </c>
      <c r="AU170" s="24" t="s">
        <v>70</v>
      </c>
      <c r="AY170" s="24" t="s">
        <v>298</v>
      </c>
      <c r="BE170" s="248">
        <f>IF(N170="základní",J170,0)</f>
        <v>0</v>
      </c>
      <c r="BF170" s="248">
        <f>IF(N170="snížená",J170,0)</f>
        <v>0</v>
      </c>
      <c r="BG170" s="248">
        <f>IF(N170="zákl. přenesená",J170,0)</f>
        <v>0</v>
      </c>
      <c r="BH170" s="248">
        <f>IF(N170="sníž. přenesená",J170,0)</f>
        <v>0</v>
      </c>
      <c r="BI170" s="248">
        <f>IF(N170="nulová",J170,0)</f>
        <v>0</v>
      </c>
      <c r="BJ170" s="24" t="s">
        <v>16</v>
      </c>
      <c r="BK170" s="248">
        <f>ROUND(I170*H170,2)</f>
        <v>0</v>
      </c>
      <c r="BL170" s="24" t="s">
        <v>90</v>
      </c>
      <c r="BM170" s="24" t="s">
        <v>3605</v>
      </c>
    </row>
    <row r="171" s="1" customFormat="1" ht="16.5" customHeight="1">
      <c r="B171" s="46"/>
      <c r="C171" s="237" t="s">
        <v>1178</v>
      </c>
      <c r="D171" s="237" t="s">
        <v>300</v>
      </c>
      <c r="E171" s="238" t="s">
        <v>4345</v>
      </c>
      <c r="F171" s="239" t="s">
        <v>4346</v>
      </c>
      <c r="G171" s="240" t="s">
        <v>341</v>
      </c>
      <c r="H171" s="241">
        <v>393</v>
      </c>
      <c r="I171" s="242"/>
      <c r="J171" s="243">
        <f>ROUND(I171*H171,2)</f>
        <v>0</v>
      </c>
      <c r="K171" s="239" t="s">
        <v>21</v>
      </c>
      <c r="L171" s="72"/>
      <c r="M171" s="244" t="s">
        <v>21</v>
      </c>
      <c r="N171" s="245" t="s">
        <v>41</v>
      </c>
      <c r="O171" s="47"/>
      <c r="P171" s="246">
        <f>O171*H171</f>
        <v>0</v>
      </c>
      <c r="Q171" s="246">
        <v>0</v>
      </c>
      <c r="R171" s="246">
        <f>Q171*H171</f>
        <v>0</v>
      </c>
      <c r="S171" s="246">
        <v>0</v>
      </c>
      <c r="T171" s="247">
        <f>S171*H171</f>
        <v>0</v>
      </c>
      <c r="AR171" s="24" t="s">
        <v>90</v>
      </c>
      <c r="AT171" s="24" t="s">
        <v>300</v>
      </c>
      <c r="AU171" s="24" t="s">
        <v>70</v>
      </c>
      <c r="AY171" s="24" t="s">
        <v>298</v>
      </c>
      <c r="BE171" s="248">
        <f>IF(N171="základní",J171,0)</f>
        <v>0</v>
      </c>
      <c r="BF171" s="248">
        <f>IF(N171="snížená",J171,0)</f>
        <v>0</v>
      </c>
      <c r="BG171" s="248">
        <f>IF(N171="zákl. přenesená",J171,0)</f>
        <v>0</v>
      </c>
      <c r="BH171" s="248">
        <f>IF(N171="sníž. přenesená",J171,0)</f>
        <v>0</v>
      </c>
      <c r="BI171" s="248">
        <f>IF(N171="nulová",J171,0)</f>
        <v>0</v>
      </c>
      <c r="BJ171" s="24" t="s">
        <v>16</v>
      </c>
      <c r="BK171" s="248">
        <f>ROUND(I171*H171,2)</f>
        <v>0</v>
      </c>
      <c r="BL171" s="24" t="s">
        <v>90</v>
      </c>
      <c r="BM171" s="24" t="s">
        <v>3613</v>
      </c>
    </row>
    <row r="172" s="1" customFormat="1" ht="16.5" customHeight="1">
      <c r="B172" s="46"/>
      <c r="C172" s="237" t="s">
        <v>1182</v>
      </c>
      <c r="D172" s="237" t="s">
        <v>300</v>
      </c>
      <c r="E172" s="238" t="s">
        <v>4347</v>
      </c>
      <c r="F172" s="239" t="s">
        <v>4348</v>
      </c>
      <c r="G172" s="240" t="s">
        <v>341</v>
      </c>
      <c r="H172" s="241">
        <v>2</v>
      </c>
      <c r="I172" s="242"/>
      <c r="J172" s="243">
        <f>ROUND(I172*H172,2)</f>
        <v>0</v>
      </c>
      <c r="K172" s="239" t="s">
        <v>21</v>
      </c>
      <c r="L172" s="72"/>
      <c r="M172" s="244" t="s">
        <v>21</v>
      </c>
      <c r="N172" s="245" t="s">
        <v>41</v>
      </c>
      <c r="O172" s="47"/>
      <c r="P172" s="246">
        <f>O172*H172</f>
        <v>0</v>
      </c>
      <c r="Q172" s="246">
        <v>0</v>
      </c>
      <c r="R172" s="246">
        <f>Q172*H172</f>
        <v>0</v>
      </c>
      <c r="S172" s="246">
        <v>0</v>
      </c>
      <c r="T172" s="247">
        <f>S172*H172</f>
        <v>0</v>
      </c>
      <c r="AR172" s="24" t="s">
        <v>90</v>
      </c>
      <c r="AT172" s="24" t="s">
        <v>300</v>
      </c>
      <c r="AU172" s="24" t="s">
        <v>70</v>
      </c>
      <c r="AY172" s="24" t="s">
        <v>298</v>
      </c>
      <c r="BE172" s="248">
        <f>IF(N172="základní",J172,0)</f>
        <v>0</v>
      </c>
      <c r="BF172" s="248">
        <f>IF(N172="snížená",J172,0)</f>
        <v>0</v>
      </c>
      <c r="BG172" s="248">
        <f>IF(N172="zákl. přenesená",J172,0)</f>
        <v>0</v>
      </c>
      <c r="BH172" s="248">
        <f>IF(N172="sníž. přenesená",J172,0)</f>
        <v>0</v>
      </c>
      <c r="BI172" s="248">
        <f>IF(N172="nulová",J172,0)</f>
        <v>0</v>
      </c>
      <c r="BJ172" s="24" t="s">
        <v>16</v>
      </c>
      <c r="BK172" s="248">
        <f>ROUND(I172*H172,2)</f>
        <v>0</v>
      </c>
      <c r="BL172" s="24" t="s">
        <v>90</v>
      </c>
      <c r="BM172" s="24" t="s">
        <v>3621</v>
      </c>
    </row>
    <row r="173" s="1" customFormat="1" ht="16.5" customHeight="1">
      <c r="B173" s="46"/>
      <c r="C173" s="237" t="s">
        <v>1186</v>
      </c>
      <c r="D173" s="237" t="s">
        <v>300</v>
      </c>
      <c r="E173" s="238" t="s">
        <v>4349</v>
      </c>
      <c r="F173" s="239" t="s">
        <v>4350</v>
      </c>
      <c r="G173" s="240" t="s">
        <v>341</v>
      </c>
      <c r="H173" s="241">
        <v>2</v>
      </c>
      <c r="I173" s="242"/>
      <c r="J173" s="243">
        <f>ROUND(I173*H173,2)</f>
        <v>0</v>
      </c>
      <c r="K173" s="239" t="s">
        <v>21</v>
      </c>
      <c r="L173" s="72"/>
      <c r="M173" s="244" t="s">
        <v>21</v>
      </c>
      <c r="N173" s="245" t="s">
        <v>41</v>
      </c>
      <c r="O173" s="47"/>
      <c r="P173" s="246">
        <f>O173*H173</f>
        <v>0</v>
      </c>
      <c r="Q173" s="246">
        <v>0</v>
      </c>
      <c r="R173" s="246">
        <f>Q173*H173</f>
        <v>0</v>
      </c>
      <c r="S173" s="246">
        <v>0</v>
      </c>
      <c r="T173" s="247">
        <f>S173*H173</f>
        <v>0</v>
      </c>
      <c r="AR173" s="24" t="s">
        <v>90</v>
      </c>
      <c r="AT173" s="24" t="s">
        <v>300</v>
      </c>
      <c r="AU173" s="24" t="s">
        <v>70</v>
      </c>
      <c r="AY173" s="24" t="s">
        <v>298</v>
      </c>
      <c r="BE173" s="248">
        <f>IF(N173="základní",J173,0)</f>
        <v>0</v>
      </c>
      <c r="BF173" s="248">
        <f>IF(N173="snížená",J173,0)</f>
        <v>0</v>
      </c>
      <c r="BG173" s="248">
        <f>IF(N173="zákl. přenesená",J173,0)</f>
        <v>0</v>
      </c>
      <c r="BH173" s="248">
        <f>IF(N173="sníž. přenesená",J173,0)</f>
        <v>0</v>
      </c>
      <c r="BI173" s="248">
        <f>IF(N173="nulová",J173,0)</f>
        <v>0</v>
      </c>
      <c r="BJ173" s="24" t="s">
        <v>16</v>
      </c>
      <c r="BK173" s="248">
        <f>ROUND(I173*H173,2)</f>
        <v>0</v>
      </c>
      <c r="BL173" s="24" t="s">
        <v>90</v>
      </c>
      <c r="BM173" s="24" t="s">
        <v>3631</v>
      </c>
    </row>
    <row r="174" s="1" customFormat="1" ht="16.5" customHeight="1">
      <c r="B174" s="46"/>
      <c r="C174" s="237" t="s">
        <v>1190</v>
      </c>
      <c r="D174" s="237" t="s">
        <v>300</v>
      </c>
      <c r="E174" s="238" t="s">
        <v>4351</v>
      </c>
      <c r="F174" s="239" t="s">
        <v>4352</v>
      </c>
      <c r="G174" s="240" t="s">
        <v>341</v>
      </c>
      <c r="H174" s="241">
        <v>3</v>
      </c>
      <c r="I174" s="242"/>
      <c r="J174" s="243">
        <f>ROUND(I174*H174,2)</f>
        <v>0</v>
      </c>
      <c r="K174" s="239" t="s">
        <v>21</v>
      </c>
      <c r="L174" s="72"/>
      <c r="M174" s="244" t="s">
        <v>21</v>
      </c>
      <c r="N174" s="245" t="s">
        <v>41</v>
      </c>
      <c r="O174" s="47"/>
      <c r="P174" s="246">
        <f>O174*H174</f>
        <v>0</v>
      </c>
      <c r="Q174" s="246">
        <v>0</v>
      </c>
      <c r="R174" s="246">
        <f>Q174*H174</f>
        <v>0</v>
      </c>
      <c r="S174" s="246">
        <v>0</v>
      </c>
      <c r="T174" s="247">
        <f>S174*H174</f>
        <v>0</v>
      </c>
      <c r="AR174" s="24" t="s">
        <v>90</v>
      </c>
      <c r="AT174" s="24" t="s">
        <v>300</v>
      </c>
      <c r="AU174" s="24" t="s">
        <v>70</v>
      </c>
      <c r="AY174" s="24" t="s">
        <v>298</v>
      </c>
      <c r="BE174" s="248">
        <f>IF(N174="základní",J174,0)</f>
        <v>0</v>
      </c>
      <c r="BF174" s="248">
        <f>IF(N174="snížená",J174,0)</f>
        <v>0</v>
      </c>
      <c r="BG174" s="248">
        <f>IF(N174="zákl. přenesená",J174,0)</f>
        <v>0</v>
      </c>
      <c r="BH174" s="248">
        <f>IF(N174="sníž. přenesená",J174,0)</f>
        <v>0</v>
      </c>
      <c r="BI174" s="248">
        <f>IF(N174="nulová",J174,0)</f>
        <v>0</v>
      </c>
      <c r="BJ174" s="24" t="s">
        <v>16</v>
      </c>
      <c r="BK174" s="248">
        <f>ROUND(I174*H174,2)</f>
        <v>0</v>
      </c>
      <c r="BL174" s="24" t="s">
        <v>90</v>
      </c>
      <c r="BM174" s="24" t="s">
        <v>3637</v>
      </c>
    </row>
    <row r="175" s="1" customFormat="1" ht="16.5" customHeight="1">
      <c r="B175" s="46"/>
      <c r="C175" s="237" t="s">
        <v>1194</v>
      </c>
      <c r="D175" s="237" t="s">
        <v>300</v>
      </c>
      <c r="E175" s="238" t="s">
        <v>4353</v>
      </c>
      <c r="F175" s="239" t="s">
        <v>4354</v>
      </c>
      <c r="G175" s="240" t="s">
        <v>341</v>
      </c>
      <c r="H175" s="241">
        <v>5</v>
      </c>
      <c r="I175" s="242"/>
      <c r="J175" s="243">
        <f>ROUND(I175*H175,2)</f>
        <v>0</v>
      </c>
      <c r="K175" s="239" t="s">
        <v>21</v>
      </c>
      <c r="L175" s="72"/>
      <c r="M175" s="244" t="s">
        <v>21</v>
      </c>
      <c r="N175" s="245" t="s">
        <v>41</v>
      </c>
      <c r="O175" s="47"/>
      <c r="P175" s="246">
        <f>O175*H175</f>
        <v>0</v>
      </c>
      <c r="Q175" s="246">
        <v>0</v>
      </c>
      <c r="R175" s="246">
        <f>Q175*H175</f>
        <v>0</v>
      </c>
      <c r="S175" s="246">
        <v>0</v>
      </c>
      <c r="T175" s="247">
        <f>S175*H175</f>
        <v>0</v>
      </c>
      <c r="AR175" s="24" t="s">
        <v>90</v>
      </c>
      <c r="AT175" s="24" t="s">
        <v>300</v>
      </c>
      <c r="AU175" s="24" t="s">
        <v>70</v>
      </c>
      <c r="AY175" s="24" t="s">
        <v>298</v>
      </c>
      <c r="BE175" s="248">
        <f>IF(N175="základní",J175,0)</f>
        <v>0</v>
      </c>
      <c r="BF175" s="248">
        <f>IF(N175="snížená",J175,0)</f>
        <v>0</v>
      </c>
      <c r="BG175" s="248">
        <f>IF(N175="zákl. přenesená",J175,0)</f>
        <v>0</v>
      </c>
      <c r="BH175" s="248">
        <f>IF(N175="sníž. přenesená",J175,0)</f>
        <v>0</v>
      </c>
      <c r="BI175" s="248">
        <f>IF(N175="nulová",J175,0)</f>
        <v>0</v>
      </c>
      <c r="BJ175" s="24" t="s">
        <v>16</v>
      </c>
      <c r="BK175" s="248">
        <f>ROUND(I175*H175,2)</f>
        <v>0</v>
      </c>
      <c r="BL175" s="24" t="s">
        <v>90</v>
      </c>
      <c r="BM175" s="24" t="s">
        <v>3643</v>
      </c>
    </row>
    <row r="176" s="1" customFormat="1" ht="16.5" customHeight="1">
      <c r="B176" s="46"/>
      <c r="C176" s="237" t="s">
        <v>1198</v>
      </c>
      <c r="D176" s="237" t="s">
        <v>300</v>
      </c>
      <c r="E176" s="238" t="s">
        <v>4355</v>
      </c>
      <c r="F176" s="239" t="s">
        <v>4356</v>
      </c>
      <c r="G176" s="240" t="s">
        <v>341</v>
      </c>
      <c r="H176" s="241">
        <v>5</v>
      </c>
      <c r="I176" s="242"/>
      <c r="J176" s="243">
        <f>ROUND(I176*H176,2)</f>
        <v>0</v>
      </c>
      <c r="K176" s="239" t="s">
        <v>21</v>
      </c>
      <c r="L176" s="72"/>
      <c r="M176" s="244" t="s">
        <v>21</v>
      </c>
      <c r="N176" s="245" t="s">
        <v>41</v>
      </c>
      <c r="O176" s="47"/>
      <c r="P176" s="246">
        <f>O176*H176</f>
        <v>0</v>
      </c>
      <c r="Q176" s="246">
        <v>0</v>
      </c>
      <c r="R176" s="246">
        <f>Q176*H176</f>
        <v>0</v>
      </c>
      <c r="S176" s="246">
        <v>0</v>
      </c>
      <c r="T176" s="247">
        <f>S176*H176</f>
        <v>0</v>
      </c>
      <c r="AR176" s="24" t="s">
        <v>90</v>
      </c>
      <c r="AT176" s="24" t="s">
        <v>300</v>
      </c>
      <c r="AU176" s="24" t="s">
        <v>70</v>
      </c>
      <c r="AY176" s="24" t="s">
        <v>298</v>
      </c>
      <c r="BE176" s="248">
        <f>IF(N176="základní",J176,0)</f>
        <v>0</v>
      </c>
      <c r="BF176" s="248">
        <f>IF(N176="snížená",J176,0)</f>
        <v>0</v>
      </c>
      <c r="BG176" s="248">
        <f>IF(N176="zákl. přenesená",J176,0)</f>
        <v>0</v>
      </c>
      <c r="BH176" s="248">
        <f>IF(N176="sníž. přenesená",J176,0)</f>
        <v>0</v>
      </c>
      <c r="BI176" s="248">
        <f>IF(N176="nulová",J176,0)</f>
        <v>0</v>
      </c>
      <c r="BJ176" s="24" t="s">
        <v>16</v>
      </c>
      <c r="BK176" s="248">
        <f>ROUND(I176*H176,2)</f>
        <v>0</v>
      </c>
      <c r="BL176" s="24" t="s">
        <v>90</v>
      </c>
      <c r="BM176" s="24" t="s">
        <v>4357</v>
      </c>
    </row>
    <row r="177" s="1" customFormat="1" ht="16.5" customHeight="1">
      <c r="B177" s="46"/>
      <c r="C177" s="237" t="s">
        <v>1202</v>
      </c>
      <c r="D177" s="237" t="s">
        <v>300</v>
      </c>
      <c r="E177" s="238" t="s">
        <v>4358</v>
      </c>
      <c r="F177" s="239" t="s">
        <v>4359</v>
      </c>
      <c r="G177" s="240" t="s">
        <v>341</v>
      </c>
      <c r="H177" s="241">
        <v>2</v>
      </c>
      <c r="I177" s="242"/>
      <c r="J177" s="243">
        <f>ROUND(I177*H177,2)</f>
        <v>0</v>
      </c>
      <c r="K177" s="239" t="s">
        <v>21</v>
      </c>
      <c r="L177" s="72"/>
      <c r="M177" s="244" t="s">
        <v>21</v>
      </c>
      <c r="N177" s="245" t="s">
        <v>41</v>
      </c>
      <c r="O177" s="47"/>
      <c r="P177" s="246">
        <f>O177*H177</f>
        <v>0</v>
      </c>
      <c r="Q177" s="246">
        <v>0</v>
      </c>
      <c r="R177" s="246">
        <f>Q177*H177</f>
        <v>0</v>
      </c>
      <c r="S177" s="246">
        <v>0</v>
      </c>
      <c r="T177" s="247">
        <f>S177*H177</f>
        <v>0</v>
      </c>
      <c r="AR177" s="24" t="s">
        <v>90</v>
      </c>
      <c r="AT177" s="24" t="s">
        <v>300</v>
      </c>
      <c r="AU177" s="24" t="s">
        <v>70</v>
      </c>
      <c r="AY177" s="24" t="s">
        <v>298</v>
      </c>
      <c r="BE177" s="248">
        <f>IF(N177="základní",J177,0)</f>
        <v>0</v>
      </c>
      <c r="BF177" s="248">
        <f>IF(N177="snížená",J177,0)</f>
        <v>0</v>
      </c>
      <c r="BG177" s="248">
        <f>IF(N177="zákl. přenesená",J177,0)</f>
        <v>0</v>
      </c>
      <c r="BH177" s="248">
        <f>IF(N177="sníž. přenesená",J177,0)</f>
        <v>0</v>
      </c>
      <c r="BI177" s="248">
        <f>IF(N177="nulová",J177,0)</f>
        <v>0</v>
      </c>
      <c r="BJ177" s="24" t="s">
        <v>16</v>
      </c>
      <c r="BK177" s="248">
        <f>ROUND(I177*H177,2)</f>
        <v>0</v>
      </c>
      <c r="BL177" s="24" t="s">
        <v>90</v>
      </c>
      <c r="BM177" s="24" t="s">
        <v>4360</v>
      </c>
    </row>
    <row r="178" s="1" customFormat="1" ht="16.5" customHeight="1">
      <c r="B178" s="46"/>
      <c r="C178" s="237" t="s">
        <v>1206</v>
      </c>
      <c r="D178" s="237" t="s">
        <v>300</v>
      </c>
      <c r="E178" s="238" t="s">
        <v>4361</v>
      </c>
      <c r="F178" s="239" t="s">
        <v>4362</v>
      </c>
      <c r="G178" s="240" t="s">
        <v>318</v>
      </c>
      <c r="H178" s="241">
        <v>388</v>
      </c>
      <c r="I178" s="242"/>
      <c r="J178" s="243">
        <f>ROUND(I178*H178,2)</f>
        <v>0</v>
      </c>
      <c r="K178" s="239" t="s">
        <v>21</v>
      </c>
      <c r="L178" s="72"/>
      <c r="M178" s="244" t="s">
        <v>21</v>
      </c>
      <c r="N178" s="245" t="s">
        <v>41</v>
      </c>
      <c r="O178" s="47"/>
      <c r="P178" s="246">
        <f>O178*H178</f>
        <v>0</v>
      </c>
      <c r="Q178" s="246">
        <v>0</v>
      </c>
      <c r="R178" s="246">
        <f>Q178*H178</f>
        <v>0</v>
      </c>
      <c r="S178" s="246">
        <v>0</v>
      </c>
      <c r="T178" s="247">
        <f>S178*H178</f>
        <v>0</v>
      </c>
      <c r="AR178" s="24" t="s">
        <v>90</v>
      </c>
      <c r="AT178" s="24" t="s">
        <v>300</v>
      </c>
      <c r="AU178" s="24" t="s">
        <v>70</v>
      </c>
      <c r="AY178" s="24" t="s">
        <v>298</v>
      </c>
      <c r="BE178" s="248">
        <f>IF(N178="základní",J178,0)</f>
        <v>0</v>
      </c>
      <c r="BF178" s="248">
        <f>IF(N178="snížená",J178,0)</f>
        <v>0</v>
      </c>
      <c r="BG178" s="248">
        <f>IF(N178="zákl. přenesená",J178,0)</f>
        <v>0</v>
      </c>
      <c r="BH178" s="248">
        <f>IF(N178="sníž. přenesená",J178,0)</f>
        <v>0</v>
      </c>
      <c r="BI178" s="248">
        <f>IF(N178="nulová",J178,0)</f>
        <v>0</v>
      </c>
      <c r="BJ178" s="24" t="s">
        <v>16</v>
      </c>
      <c r="BK178" s="248">
        <f>ROUND(I178*H178,2)</f>
        <v>0</v>
      </c>
      <c r="BL178" s="24" t="s">
        <v>90</v>
      </c>
      <c r="BM178" s="24" t="s">
        <v>4363</v>
      </c>
    </row>
    <row r="179" s="1" customFormat="1" ht="16.5" customHeight="1">
      <c r="B179" s="46"/>
      <c r="C179" s="237" t="s">
        <v>1210</v>
      </c>
      <c r="D179" s="237" t="s">
        <v>300</v>
      </c>
      <c r="E179" s="238" t="s">
        <v>4364</v>
      </c>
      <c r="F179" s="239" t="s">
        <v>4365</v>
      </c>
      <c r="G179" s="240" t="s">
        <v>318</v>
      </c>
      <c r="H179" s="241">
        <v>182</v>
      </c>
      <c r="I179" s="242"/>
      <c r="J179" s="243">
        <f>ROUND(I179*H179,2)</f>
        <v>0</v>
      </c>
      <c r="K179" s="239" t="s">
        <v>21</v>
      </c>
      <c r="L179" s="72"/>
      <c r="M179" s="244" t="s">
        <v>21</v>
      </c>
      <c r="N179" s="245" t="s">
        <v>41</v>
      </c>
      <c r="O179" s="47"/>
      <c r="P179" s="246">
        <f>O179*H179</f>
        <v>0</v>
      </c>
      <c r="Q179" s="246">
        <v>0</v>
      </c>
      <c r="R179" s="246">
        <f>Q179*H179</f>
        <v>0</v>
      </c>
      <c r="S179" s="246">
        <v>0</v>
      </c>
      <c r="T179" s="247">
        <f>S179*H179</f>
        <v>0</v>
      </c>
      <c r="AR179" s="24" t="s">
        <v>90</v>
      </c>
      <c r="AT179" s="24" t="s">
        <v>300</v>
      </c>
      <c r="AU179" s="24" t="s">
        <v>70</v>
      </c>
      <c r="AY179" s="24" t="s">
        <v>298</v>
      </c>
      <c r="BE179" s="248">
        <f>IF(N179="základní",J179,0)</f>
        <v>0</v>
      </c>
      <c r="BF179" s="248">
        <f>IF(N179="snížená",J179,0)</f>
        <v>0</v>
      </c>
      <c r="BG179" s="248">
        <f>IF(N179="zákl. přenesená",J179,0)</f>
        <v>0</v>
      </c>
      <c r="BH179" s="248">
        <f>IF(N179="sníž. přenesená",J179,0)</f>
        <v>0</v>
      </c>
      <c r="BI179" s="248">
        <f>IF(N179="nulová",J179,0)</f>
        <v>0</v>
      </c>
      <c r="BJ179" s="24" t="s">
        <v>16</v>
      </c>
      <c r="BK179" s="248">
        <f>ROUND(I179*H179,2)</f>
        <v>0</v>
      </c>
      <c r="BL179" s="24" t="s">
        <v>90</v>
      </c>
      <c r="BM179" s="24" t="s">
        <v>4366</v>
      </c>
    </row>
    <row r="180" s="1" customFormat="1" ht="16.5" customHeight="1">
      <c r="B180" s="46"/>
      <c r="C180" s="237" t="s">
        <v>1214</v>
      </c>
      <c r="D180" s="237" t="s">
        <v>300</v>
      </c>
      <c r="E180" s="238" t="s">
        <v>4367</v>
      </c>
      <c r="F180" s="239" t="s">
        <v>4368</v>
      </c>
      <c r="G180" s="240" t="s">
        <v>341</v>
      </c>
      <c r="H180" s="241">
        <v>5</v>
      </c>
      <c r="I180" s="242"/>
      <c r="J180" s="243">
        <f>ROUND(I180*H180,2)</f>
        <v>0</v>
      </c>
      <c r="K180" s="239" t="s">
        <v>21</v>
      </c>
      <c r="L180" s="72"/>
      <c r="M180" s="244" t="s">
        <v>21</v>
      </c>
      <c r="N180" s="245" t="s">
        <v>41</v>
      </c>
      <c r="O180" s="47"/>
      <c r="P180" s="246">
        <f>O180*H180</f>
        <v>0</v>
      </c>
      <c r="Q180" s="246">
        <v>0</v>
      </c>
      <c r="R180" s="246">
        <f>Q180*H180</f>
        <v>0</v>
      </c>
      <c r="S180" s="246">
        <v>0</v>
      </c>
      <c r="T180" s="247">
        <f>S180*H180</f>
        <v>0</v>
      </c>
      <c r="AR180" s="24" t="s">
        <v>90</v>
      </c>
      <c r="AT180" s="24" t="s">
        <v>300</v>
      </c>
      <c r="AU180" s="24" t="s">
        <v>70</v>
      </c>
      <c r="AY180" s="24" t="s">
        <v>298</v>
      </c>
      <c r="BE180" s="248">
        <f>IF(N180="základní",J180,0)</f>
        <v>0</v>
      </c>
      <c r="BF180" s="248">
        <f>IF(N180="snížená",J180,0)</f>
        <v>0</v>
      </c>
      <c r="BG180" s="248">
        <f>IF(N180="zákl. přenesená",J180,0)</f>
        <v>0</v>
      </c>
      <c r="BH180" s="248">
        <f>IF(N180="sníž. přenesená",J180,0)</f>
        <v>0</v>
      </c>
      <c r="BI180" s="248">
        <f>IF(N180="nulová",J180,0)</f>
        <v>0</v>
      </c>
      <c r="BJ180" s="24" t="s">
        <v>16</v>
      </c>
      <c r="BK180" s="248">
        <f>ROUND(I180*H180,2)</f>
        <v>0</v>
      </c>
      <c r="BL180" s="24" t="s">
        <v>90</v>
      </c>
      <c r="BM180" s="24" t="s">
        <v>4369</v>
      </c>
    </row>
    <row r="181" s="1" customFormat="1" ht="16.5" customHeight="1">
      <c r="B181" s="46"/>
      <c r="C181" s="237" t="s">
        <v>1218</v>
      </c>
      <c r="D181" s="237" t="s">
        <v>300</v>
      </c>
      <c r="E181" s="238" t="s">
        <v>4370</v>
      </c>
      <c r="F181" s="239" t="s">
        <v>4371</v>
      </c>
      <c r="G181" s="240" t="s">
        <v>341</v>
      </c>
      <c r="H181" s="241">
        <v>7</v>
      </c>
      <c r="I181" s="242"/>
      <c r="J181" s="243">
        <f>ROUND(I181*H181,2)</f>
        <v>0</v>
      </c>
      <c r="K181" s="239" t="s">
        <v>21</v>
      </c>
      <c r="L181" s="72"/>
      <c r="M181" s="244" t="s">
        <v>21</v>
      </c>
      <c r="N181" s="245" t="s">
        <v>41</v>
      </c>
      <c r="O181" s="47"/>
      <c r="P181" s="246">
        <f>O181*H181</f>
        <v>0</v>
      </c>
      <c r="Q181" s="246">
        <v>0</v>
      </c>
      <c r="R181" s="246">
        <f>Q181*H181</f>
        <v>0</v>
      </c>
      <c r="S181" s="246">
        <v>0</v>
      </c>
      <c r="T181" s="247">
        <f>S181*H181</f>
        <v>0</v>
      </c>
      <c r="AR181" s="24" t="s">
        <v>90</v>
      </c>
      <c r="AT181" s="24" t="s">
        <v>300</v>
      </c>
      <c r="AU181" s="24" t="s">
        <v>70</v>
      </c>
      <c r="AY181" s="24" t="s">
        <v>298</v>
      </c>
      <c r="BE181" s="248">
        <f>IF(N181="základní",J181,0)</f>
        <v>0</v>
      </c>
      <c r="BF181" s="248">
        <f>IF(N181="snížená",J181,0)</f>
        <v>0</v>
      </c>
      <c r="BG181" s="248">
        <f>IF(N181="zákl. přenesená",J181,0)</f>
        <v>0</v>
      </c>
      <c r="BH181" s="248">
        <f>IF(N181="sníž. přenesená",J181,0)</f>
        <v>0</v>
      </c>
      <c r="BI181" s="248">
        <f>IF(N181="nulová",J181,0)</f>
        <v>0</v>
      </c>
      <c r="BJ181" s="24" t="s">
        <v>16</v>
      </c>
      <c r="BK181" s="248">
        <f>ROUND(I181*H181,2)</f>
        <v>0</v>
      </c>
      <c r="BL181" s="24" t="s">
        <v>90</v>
      </c>
      <c r="BM181" s="24" t="s">
        <v>4372</v>
      </c>
    </row>
    <row r="182" s="1" customFormat="1" ht="16.5" customHeight="1">
      <c r="B182" s="46"/>
      <c r="C182" s="237" t="s">
        <v>1222</v>
      </c>
      <c r="D182" s="237" t="s">
        <v>300</v>
      </c>
      <c r="E182" s="238" t="s">
        <v>4373</v>
      </c>
      <c r="F182" s="239" t="s">
        <v>4374</v>
      </c>
      <c r="G182" s="240" t="s">
        <v>341</v>
      </c>
      <c r="H182" s="241">
        <v>6</v>
      </c>
      <c r="I182" s="242"/>
      <c r="J182" s="243">
        <f>ROUND(I182*H182,2)</f>
        <v>0</v>
      </c>
      <c r="K182" s="239" t="s">
        <v>21</v>
      </c>
      <c r="L182" s="72"/>
      <c r="M182" s="244" t="s">
        <v>21</v>
      </c>
      <c r="N182" s="245" t="s">
        <v>41</v>
      </c>
      <c r="O182" s="47"/>
      <c r="P182" s="246">
        <f>O182*H182</f>
        <v>0</v>
      </c>
      <c r="Q182" s="246">
        <v>0</v>
      </c>
      <c r="R182" s="246">
        <f>Q182*H182</f>
        <v>0</v>
      </c>
      <c r="S182" s="246">
        <v>0</v>
      </c>
      <c r="T182" s="247">
        <f>S182*H182</f>
        <v>0</v>
      </c>
      <c r="AR182" s="24" t="s">
        <v>90</v>
      </c>
      <c r="AT182" s="24" t="s">
        <v>300</v>
      </c>
      <c r="AU182" s="24" t="s">
        <v>70</v>
      </c>
      <c r="AY182" s="24" t="s">
        <v>298</v>
      </c>
      <c r="BE182" s="248">
        <f>IF(N182="základní",J182,0)</f>
        <v>0</v>
      </c>
      <c r="BF182" s="248">
        <f>IF(N182="snížená",J182,0)</f>
        <v>0</v>
      </c>
      <c r="BG182" s="248">
        <f>IF(N182="zákl. přenesená",J182,0)</f>
        <v>0</v>
      </c>
      <c r="BH182" s="248">
        <f>IF(N182="sníž. přenesená",J182,0)</f>
        <v>0</v>
      </c>
      <c r="BI182" s="248">
        <f>IF(N182="nulová",J182,0)</f>
        <v>0</v>
      </c>
      <c r="BJ182" s="24" t="s">
        <v>16</v>
      </c>
      <c r="BK182" s="248">
        <f>ROUND(I182*H182,2)</f>
        <v>0</v>
      </c>
      <c r="BL182" s="24" t="s">
        <v>90</v>
      </c>
      <c r="BM182" s="24" t="s">
        <v>4375</v>
      </c>
    </row>
    <row r="183" s="1" customFormat="1" ht="16.5" customHeight="1">
      <c r="B183" s="46"/>
      <c r="C183" s="237" t="s">
        <v>1226</v>
      </c>
      <c r="D183" s="237" t="s">
        <v>300</v>
      </c>
      <c r="E183" s="238" t="s">
        <v>4376</v>
      </c>
      <c r="F183" s="239" t="s">
        <v>4377</v>
      </c>
      <c r="G183" s="240" t="s">
        <v>341</v>
      </c>
      <c r="H183" s="241">
        <v>7</v>
      </c>
      <c r="I183" s="242"/>
      <c r="J183" s="243">
        <f>ROUND(I183*H183,2)</f>
        <v>0</v>
      </c>
      <c r="K183" s="239" t="s">
        <v>21</v>
      </c>
      <c r="L183" s="72"/>
      <c r="M183" s="244" t="s">
        <v>21</v>
      </c>
      <c r="N183" s="245" t="s">
        <v>41</v>
      </c>
      <c r="O183" s="47"/>
      <c r="P183" s="246">
        <f>O183*H183</f>
        <v>0</v>
      </c>
      <c r="Q183" s="246">
        <v>0</v>
      </c>
      <c r="R183" s="246">
        <f>Q183*H183</f>
        <v>0</v>
      </c>
      <c r="S183" s="246">
        <v>0</v>
      </c>
      <c r="T183" s="247">
        <f>S183*H183</f>
        <v>0</v>
      </c>
      <c r="AR183" s="24" t="s">
        <v>90</v>
      </c>
      <c r="AT183" s="24" t="s">
        <v>300</v>
      </c>
      <c r="AU183" s="24" t="s">
        <v>70</v>
      </c>
      <c r="AY183" s="24" t="s">
        <v>298</v>
      </c>
      <c r="BE183" s="248">
        <f>IF(N183="základní",J183,0)</f>
        <v>0</v>
      </c>
      <c r="BF183" s="248">
        <f>IF(N183="snížená",J183,0)</f>
        <v>0</v>
      </c>
      <c r="BG183" s="248">
        <f>IF(N183="zákl. přenesená",J183,0)</f>
        <v>0</v>
      </c>
      <c r="BH183" s="248">
        <f>IF(N183="sníž. přenesená",J183,0)</f>
        <v>0</v>
      </c>
      <c r="BI183" s="248">
        <f>IF(N183="nulová",J183,0)</f>
        <v>0</v>
      </c>
      <c r="BJ183" s="24" t="s">
        <v>16</v>
      </c>
      <c r="BK183" s="248">
        <f>ROUND(I183*H183,2)</f>
        <v>0</v>
      </c>
      <c r="BL183" s="24" t="s">
        <v>90</v>
      </c>
      <c r="BM183" s="24" t="s">
        <v>4378</v>
      </c>
    </row>
    <row r="184" s="1" customFormat="1" ht="25.5" customHeight="1">
      <c r="B184" s="46"/>
      <c r="C184" s="237" t="s">
        <v>1230</v>
      </c>
      <c r="D184" s="237" t="s">
        <v>300</v>
      </c>
      <c r="E184" s="238" t="s">
        <v>4379</v>
      </c>
      <c r="F184" s="239" t="s">
        <v>4380</v>
      </c>
      <c r="G184" s="240" t="s">
        <v>341</v>
      </c>
      <c r="H184" s="241">
        <v>6</v>
      </c>
      <c r="I184" s="242"/>
      <c r="J184" s="243">
        <f>ROUND(I184*H184,2)</f>
        <v>0</v>
      </c>
      <c r="K184" s="239" t="s">
        <v>21</v>
      </c>
      <c r="L184" s="72"/>
      <c r="M184" s="244" t="s">
        <v>21</v>
      </c>
      <c r="N184" s="245" t="s">
        <v>41</v>
      </c>
      <c r="O184" s="47"/>
      <c r="P184" s="246">
        <f>O184*H184</f>
        <v>0</v>
      </c>
      <c r="Q184" s="246">
        <v>0</v>
      </c>
      <c r="R184" s="246">
        <f>Q184*H184</f>
        <v>0</v>
      </c>
      <c r="S184" s="246">
        <v>0</v>
      </c>
      <c r="T184" s="247">
        <f>S184*H184</f>
        <v>0</v>
      </c>
      <c r="AR184" s="24" t="s">
        <v>90</v>
      </c>
      <c r="AT184" s="24" t="s">
        <v>300</v>
      </c>
      <c r="AU184" s="24" t="s">
        <v>70</v>
      </c>
      <c r="AY184" s="24" t="s">
        <v>298</v>
      </c>
      <c r="BE184" s="248">
        <f>IF(N184="základní",J184,0)</f>
        <v>0</v>
      </c>
      <c r="BF184" s="248">
        <f>IF(N184="snížená",J184,0)</f>
        <v>0</v>
      </c>
      <c r="BG184" s="248">
        <f>IF(N184="zákl. přenesená",J184,0)</f>
        <v>0</v>
      </c>
      <c r="BH184" s="248">
        <f>IF(N184="sníž. přenesená",J184,0)</f>
        <v>0</v>
      </c>
      <c r="BI184" s="248">
        <f>IF(N184="nulová",J184,0)</f>
        <v>0</v>
      </c>
      <c r="BJ184" s="24" t="s">
        <v>16</v>
      </c>
      <c r="BK184" s="248">
        <f>ROUND(I184*H184,2)</f>
        <v>0</v>
      </c>
      <c r="BL184" s="24" t="s">
        <v>90</v>
      </c>
      <c r="BM184" s="24" t="s">
        <v>4381</v>
      </c>
    </row>
    <row r="185" s="1" customFormat="1" ht="25.5" customHeight="1">
      <c r="B185" s="46"/>
      <c r="C185" s="237" t="s">
        <v>1234</v>
      </c>
      <c r="D185" s="237" t="s">
        <v>300</v>
      </c>
      <c r="E185" s="238" t="s">
        <v>4382</v>
      </c>
      <c r="F185" s="239" t="s">
        <v>4383</v>
      </c>
      <c r="G185" s="240" t="s">
        <v>341</v>
      </c>
      <c r="H185" s="241">
        <v>2</v>
      </c>
      <c r="I185" s="242"/>
      <c r="J185" s="243">
        <f>ROUND(I185*H185,2)</f>
        <v>0</v>
      </c>
      <c r="K185" s="239" t="s">
        <v>21</v>
      </c>
      <c r="L185" s="72"/>
      <c r="M185" s="244" t="s">
        <v>21</v>
      </c>
      <c r="N185" s="245" t="s">
        <v>41</v>
      </c>
      <c r="O185" s="47"/>
      <c r="P185" s="246">
        <f>O185*H185</f>
        <v>0</v>
      </c>
      <c r="Q185" s="246">
        <v>0</v>
      </c>
      <c r="R185" s="246">
        <f>Q185*H185</f>
        <v>0</v>
      </c>
      <c r="S185" s="246">
        <v>0</v>
      </c>
      <c r="T185" s="247">
        <f>S185*H185</f>
        <v>0</v>
      </c>
      <c r="AR185" s="24" t="s">
        <v>90</v>
      </c>
      <c r="AT185" s="24" t="s">
        <v>300</v>
      </c>
      <c r="AU185" s="24" t="s">
        <v>70</v>
      </c>
      <c r="AY185" s="24" t="s">
        <v>298</v>
      </c>
      <c r="BE185" s="248">
        <f>IF(N185="základní",J185,0)</f>
        <v>0</v>
      </c>
      <c r="BF185" s="248">
        <f>IF(N185="snížená",J185,0)</f>
        <v>0</v>
      </c>
      <c r="BG185" s="248">
        <f>IF(N185="zákl. přenesená",J185,0)</f>
        <v>0</v>
      </c>
      <c r="BH185" s="248">
        <f>IF(N185="sníž. přenesená",J185,0)</f>
        <v>0</v>
      </c>
      <c r="BI185" s="248">
        <f>IF(N185="nulová",J185,0)</f>
        <v>0</v>
      </c>
      <c r="BJ185" s="24" t="s">
        <v>16</v>
      </c>
      <c r="BK185" s="248">
        <f>ROUND(I185*H185,2)</f>
        <v>0</v>
      </c>
      <c r="BL185" s="24" t="s">
        <v>90</v>
      </c>
      <c r="BM185" s="24" t="s">
        <v>4384</v>
      </c>
    </row>
    <row r="186" s="1" customFormat="1" ht="25.5" customHeight="1">
      <c r="B186" s="46"/>
      <c r="C186" s="237" t="s">
        <v>1238</v>
      </c>
      <c r="D186" s="237" t="s">
        <v>300</v>
      </c>
      <c r="E186" s="238" t="s">
        <v>4385</v>
      </c>
      <c r="F186" s="239" t="s">
        <v>4386</v>
      </c>
      <c r="G186" s="240" t="s">
        <v>341</v>
      </c>
      <c r="H186" s="241">
        <v>1</v>
      </c>
      <c r="I186" s="242"/>
      <c r="J186" s="243">
        <f>ROUND(I186*H186,2)</f>
        <v>0</v>
      </c>
      <c r="K186" s="239" t="s">
        <v>21</v>
      </c>
      <c r="L186" s="72"/>
      <c r="M186" s="244" t="s">
        <v>21</v>
      </c>
      <c r="N186" s="245" t="s">
        <v>41</v>
      </c>
      <c r="O186" s="47"/>
      <c r="P186" s="246">
        <f>O186*H186</f>
        <v>0</v>
      </c>
      <c r="Q186" s="246">
        <v>0</v>
      </c>
      <c r="R186" s="246">
        <f>Q186*H186</f>
        <v>0</v>
      </c>
      <c r="S186" s="246">
        <v>0</v>
      </c>
      <c r="T186" s="247">
        <f>S186*H186</f>
        <v>0</v>
      </c>
      <c r="AR186" s="24" t="s">
        <v>90</v>
      </c>
      <c r="AT186" s="24" t="s">
        <v>300</v>
      </c>
      <c r="AU186" s="24" t="s">
        <v>70</v>
      </c>
      <c r="AY186" s="24" t="s">
        <v>298</v>
      </c>
      <c r="BE186" s="248">
        <f>IF(N186="základní",J186,0)</f>
        <v>0</v>
      </c>
      <c r="BF186" s="248">
        <f>IF(N186="snížená",J186,0)</f>
        <v>0</v>
      </c>
      <c r="BG186" s="248">
        <f>IF(N186="zákl. přenesená",J186,0)</f>
        <v>0</v>
      </c>
      <c r="BH186" s="248">
        <f>IF(N186="sníž. přenesená",J186,0)</f>
        <v>0</v>
      </c>
      <c r="BI186" s="248">
        <f>IF(N186="nulová",J186,0)</f>
        <v>0</v>
      </c>
      <c r="BJ186" s="24" t="s">
        <v>16</v>
      </c>
      <c r="BK186" s="248">
        <f>ROUND(I186*H186,2)</f>
        <v>0</v>
      </c>
      <c r="BL186" s="24" t="s">
        <v>90</v>
      </c>
      <c r="BM186" s="24" t="s">
        <v>4387</v>
      </c>
    </row>
    <row r="187" s="1" customFormat="1" ht="16.5" customHeight="1">
      <c r="B187" s="46"/>
      <c r="C187" s="237" t="s">
        <v>1242</v>
      </c>
      <c r="D187" s="237" t="s">
        <v>300</v>
      </c>
      <c r="E187" s="238" t="s">
        <v>4388</v>
      </c>
      <c r="F187" s="239" t="s">
        <v>4389</v>
      </c>
      <c r="G187" s="240" t="s">
        <v>318</v>
      </c>
      <c r="H187" s="241">
        <v>1418</v>
      </c>
      <c r="I187" s="242"/>
      <c r="J187" s="243">
        <f>ROUND(I187*H187,2)</f>
        <v>0</v>
      </c>
      <c r="K187" s="239" t="s">
        <v>21</v>
      </c>
      <c r="L187" s="72"/>
      <c r="M187" s="244" t="s">
        <v>21</v>
      </c>
      <c r="N187" s="245" t="s">
        <v>41</v>
      </c>
      <c r="O187" s="47"/>
      <c r="P187" s="246">
        <f>O187*H187</f>
        <v>0</v>
      </c>
      <c r="Q187" s="246">
        <v>0</v>
      </c>
      <c r="R187" s="246">
        <f>Q187*H187</f>
        <v>0</v>
      </c>
      <c r="S187" s="246">
        <v>0</v>
      </c>
      <c r="T187" s="247">
        <f>S187*H187</f>
        <v>0</v>
      </c>
      <c r="AR187" s="24" t="s">
        <v>90</v>
      </c>
      <c r="AT187" s="24" t="s">
        <v>300</v>
      </c>
      <c r="AU187" s="24" t="s">
        <v>70</v>
      </c>
      <c r="AY187" s="24" t="s">
        <v>298</v>
      </c>
      <c r="BE187" s="248">
        <f>IF(N187="základní",J187,0)</f>
        <v>0</v>
      </c>
      <c r="BF187" s="248">
        <f>IF(N187="snížená",J187,0)</f>
        <v>0</v>
      </c>
      <c r="BG187" s="248">
        <f>IF(N187="zákl. přenesená",J187,0)</f>
        <v>0</v>
      </c>
      <c r="BH187" s="248">
        <f>IF(N187="sníž. přenesená",J187,0)</f>
        <v>0</v>
      </c>
      <c r="BI187" s="248">
        <f>IF(N187="nulová",J187,0)</f>
        <v>0</v>
      </c>
      <c r="BJ187" s="24" t="s">
        <v>16</v>
      </c>
      <c r="BK187" s="248">
        <f>ROUND(I187*H187,2)</f>
        <v>0</v>
      </c>
      <c r="BL187" s="24" t="s">
        <v>90</v>
      </c>
      <c r="BM187" s="24" t="s">
        <v>4390</v>
      </c>
    </row>
    <row r="188" s="1" customFormat="1" ht="16.5" customHeight="1">
      <c r="B188" s="46"/>
      <c r="C188" s="237" t="s">
        <v>1246</v>
      </c>
      <c r="D188" s="237" t="s">
        <v>300</v>
      </c>
      <c r="E188" s="238" t="s">
        <v>4391</v>
      </c>
      <c r="F188" s="239" t="s">
        <v>4392</v>
      </c>
      <c r="G188" s="240" t="s">
        <v>318</v>
      </c>
      <c r="H188" s="241">
        <v>2750</v>
      </c>
      <c r="I188" s="242"/>
      <c r="J188" s="243">
        <f>ROUND(I188*H188,2)</f>
        <v>0</v>
      </c>
      <c r="K188" s="239" t="s">
        <v>21</v>
      </c>
      <c r="L188" s="72"/>
      <c r="M188" s="244" t="s">
        <v>21</v>
      </c>
      <c r="N188" s="245" t="s">
        <v>41</v>
      </c>
      <c r="O188" s="47"/>
      <c r="P188" s="246">
        <f>O188*H188</f>
        <v>0</v>
      </c>
      <c r="Q188" s="246">
        <v>0</v>
      </c>
      <c r="R188" s="246">
        <f>Q188*H188</f>
        <v>0</v>
      </c>
      <c r="S188" s="246">
        <v>0</v>
      </c>
      <c r="T188" s="247">
        <f>S188*H188</f>
        <v>0</v>
      </c>
      <c r="AR188" s="24" t="s">
        <v>90</v>
      </c>
      <c r="AT188" s="24" t="s">
        <v>300</v>
      </c>
      <c r="AU188" s="24" t="s">
        <v>70</v>
      </c>
      <c r="AY188" s="24" t="s">
        <v>298</v>
      </c>
      <c r="BE188" s="248">
        <f>IF(N188="základní",J188,0)</f>
        <v>0</v>
      </c>
      <c r="BF188" s="248">
        <f>IF(N188="snížená",J188,0)</f>
        <v>0</v>
      </c>
      <c r="BG188" s="248">
        <f>IF(N188="zákl. přenesená",J188,0)</f>
        <v>0</v>
      </c>
      <c r="BH188" s="248">
        <f>IF(N188="sníž. přenesená",J188,0)</f>
        <v>0</v>
      </c>
      <c r="BI188" s="248">
        <f>IF(N188="nulová",J188,0)</f>
        <v>0</v>
      </c>
      <c r="BJ188" s="24" t="s">
        <v>16</v>
      </c>
      <c r="BK188" s="248">
        <f>ROUND(I188*H188,2)</f>
        <v>0</v>
      </c>
      <c r="BL188" s="24" t="s">
        <v>90</v>
      </c>
      <c r="BM188" s="24" t="s">
        <v>2798</v>
      </c>
    </row>
    <row r="189" s="1" customFormat="1" ht="16.5" customHeight="1">
      <c r="B189" s="46"/>
      <c r="C189" s="237" t="s">
        <v>1250</v>
      </c>
      <c r="D189" s="237" t="s">
        <v>300</v>
      </c>
      <c r="E189" s="238" t="s">
        <v>4393</v>
      </c>
      <c r="F189" s="239" t="s">
        <v>4394</v>
      </c>
      <c r="G189" s="240" t="s">
        <v>318</v>
      </c>
      <c r="H189" s="241">
        <v>2800</v>
      </c>
      <c r="I189" s="242"/>
      <c r="J189" s="243">
        <f>ROUND(I189*H189,2)</f>
        <v>0</v>
      </c>
      <c r="K189" s="239" t="s">
        <v>21</v>
      </c>
      <c r="L189" s="72"/>
      <c r="M189" s="244" t="s">
        <v>21</v>
      </c>
      <c r="N189" s="245" t="s">
        <v>41</v>
      </c>
      <c r="O189" s="47"/>
      <c r="P189" s="246">
        <f>O189*H189</f>
        <v>0</v>
      </c>
      <c r="Q189" s="246">
        <v>0</v>
      </c>
      <c r="R189" s="246">
        <f>Q189*H189</f>
        <v>0</v>
      </c>
      <c r="S189" s="246">
        <v>0</v>
      </c>
      <c r="T189" s="247">
        <f>S189*H189</f>
        <v>0</v>
      </c>
      <c r="AR189" s="24" t="s">
        <v>90</v>
      </c>
      <c r="AT189" s="24" t="s">
        <v>300</v>
      </c>
      <c r="AU189" s="24" t="s">
        <v>70</v>
      </c>
      <c r="AY189" s="24" t="s">
        <v>298</v>
      </c>
      <c r="BE189" s="248">
        <f>IF(N189="základní",J189,0)</f>
        <v>0</v>
      </c>
      <c r="BF189" s="248">
        <f>IF(N189="snížená",J189,0)</f>
        <v>0</v>
      </c>
      <c r="BG189" s="248">
        <f>IF(N189="zákl. přenesená",J189,0)</f>
        <v>0</v>
      </c>
      <c r="BH189" s="248">
        <f>IF(N189="sníž. přenesená",J189,0)</f>
        <v>0</v>
      </c>
      <c r="BI189" s="248">
        <f>IF(N189="nulová",J189,0)</f>
        <v>0</v>
      </c>
      <c r="BJ189" s="24" t="s">
        <v>16</v>
      </c>
      <c r="BK189" s="248">
        <f>ROUND(I189*H189,2)</f>
        <v>0</v>
      </c>
      <c r="BL189" s="24" t="s">
        <v>90</v>
      </c>
      <c r="BM189" s="24" t="s">
        <v>4395</v>
      </c>
    </row>
    <row r="190" s="1" customFormat="1" ht="16.5" customHeight="1">
      <c r="B190" s="46"/>
      <c r="C190" s="237" t="s">
        <v>1254</v>
      </c>
      <c r="D190" s="237" t="s">
        <v>300</v>
      </c>
      <c r="E190" s="238" t="s">
        <v>4396</v>
      </c>
      <c r="F190" s="239" t="s">
        <v>4397</v>
      </c>
      <c r="G190" s="240" t="s">
        <v>341</v>
      </c>
      <c r="H190" s="241">
        <v>4</v>
      </c>
      <c r="I190" s="242"/>
      <c r="J190" s="243">
        <f>ROUND(I190*H190,2)</f>
        <v>0</v>
      </c>
      <c r="K190" s="239" t="s">
        <v>21</v>
      </c>
      <c r="L190" s="72"/>
      <c r="M190" s="244" t="s">
        <v>21</v>
      </c>
      <c r="N190" s="245" t="s">
        <v>41</v>
      </c>
      <c r="O190" s="47"/>
      <c r="P190" s="246">
        <f>O190*H190</f>
        <v>0</v>
      </c>
      <c r="Q190" s="246">
        <v>0</v>
      </c>
      <c r="R190" s="246">
        <f>Q190*H190</f>
        <v>0</v>
      </c>
      <c r="S190" s="246">
        <v>0</v>
      </c>
      <c r="T190" s="247">
        <f>S190*H190</f>
        <v>0</v>
      </c>
      <c r="AR190" s="24" t="s">
        <v>90</v>
      </c>
      <c r="AT190" s="24" t="s">
        <v>300</v>
      </c>
      <c r="AU190" s="24" t="s">
        <v>70</v>
      </c>
      <c r="AY190" s="24" t="s">
        <v>298</v>
      </c>
      <c r="BE190" s="248">
        <f>IF(N190="základní",J190,0)</f>
        <v>0</v>
      </c>
      <c r="BF190" s="248">
        <f>IF(N190="snížená",J190,0)</f>
        <v>0</v>
      </c>
      <c r="BG190" s="248">
        <f>IF(N190="zákl. přenesená",J190,0)</f>
        <v>0</v>
      </c>
      <c r="BH190" s="248">
        <f>IF(N190="sníž. přenesená",J190,0)</f>
        <v>0</v>
      </c>
      <c r="BI190" s="248">
        <f>IF(N190="nulová",J190,0)</f>
        <v>0</v>
      </c>
      <c r="BJ190" s="24" t="s">
        <v>16</v>
      </c>
      <c r="BK190" s="248">
        <f>ROUND(I190*H190,2)</f>
        <v>0</v>
      </c>
      <c r="BL190" s="24" t="s">
        <v>90</v>
      </c>
      <c r="BM190" s="24" t="s">
        <v>4398</v>
      </c>
    </row>
    <row r="191" s="1" customFormat="1" ht="16.5" customHeight="1">
      <c r="B191" s="46"/>
      <c r="C191" s="237" t="s">
        <v>1258</v>
      </c>
      <c r="D191" s="237" t="s">
        <v>300</v>
      </c>
      <c r="E191" s="238" t="s">
        <v>4399</v>
      </c>
      <c r="F191" s="239" t="s">
        <v>4400</v>
      </c>
      <c r="G191" s="240" t="s">
        <v>341</v>
      </c>
      <c r="H191" s="241">
        <v>4</v>
      </c>
      <c r="I191" s="242"/>
      <c r="J191" s="243">
        <f>ROUND(I191*H191,2)</f>
        <v>0</v>
      </c>
      <c r="K191" s="239" t="s">
        <v>21</v>
      </c>
      <c r="L191" s="72"/>
      <c r="M191" s="244" t="s">
        <v>21</v>
      </c>
      <c r="N191" s="245" t="s">
        <v>41</v>
      </c>
      <c r="O191" s="47"/>
      <c r="P191" s="246">
        <f>O191*H191</f>
        <v>0</v>
      </c>
      <c r="Q191" s="246">
        <v>0</v>
      </c>
      <c r="R191" s="246">
        <f>Q191*H191</f>
        <v>0</v>
      </c>
      <c r="S191" s="246">
        <v>0</v>
      </c>
      <c r="T191" s="247">
        <f>S191*H191</f>
        <v>0</v>
      </c>
      <c r="AR191" s="24" t="s">
        <v>90</v>
      </c>
      <c r="AT191" s="24" t="s">
        <v>300</v>
      </c>
      <c r="AU191" s="24" t="s">
        <v>70</v>
      </c>
      <c r="AY191" s="24" t="s">
        <v>298</v>
      </c>
      <c r="BE191" s="248">
        <f>IF(N191="základní",J191,0)</f>
        <v>0</v>
      </c>
      <c r="BF191" s="248">
        <f>IF(N191="snížená",J191,0)</f>
        <v>0</v>
      </c>
      <c r="BG191" s="248">
        <f>IF(N191="zákl. přenesená",J191,0)</f>
        <v>0</v>
      </c>
      <c r="BH191" s="248">
        <f>IF(N191="sníž. přenesená",J191,0)</f>
        <v>0</v>
      </c>
      <c r="BI191" s="248">
        <f>IF(N191="nulová",J191,0)</f>
        <v>0</v>
      </c>
      <c r="BJ191" s="24" t="s">
        <v>16</v>
      </c>
      <c r="BK191" s="248">
        <f>ROUND(I191*H191,2)</f>
        <v>0</v>
      </c>
      <c r="BL191" s="24" t="s">
        <v>90</v>
      </c>
      <c r="BM191" s="24" t="s">
        <v>4401</v>
      </c>
    </row>
    <row r="192" s="1" customFormat="1" ht="16.5" customHeight="1">
      <c r="B192" s="46"/>
      <c r="C192" s="237" t="s">
        <v>1262</v>
      </c>
      <c r="D192" s="237" t="s">
        <v>300</v>
      </c>
      <c r="E192" s="238" t="s">
        <v>4402</v>
      </c>
      <c r="F192" s="239" t="s">
        <v>4403</v>
      </c>
      <c r="G192" s="240" t="s">
        <v>341</v>
      </c>
      <c r="H192" s="241">
        <v>4</v>
      </c>
      <c r="I192" s="242"/>
      <c r="J192" s="243">
        <f>ROUND(I192*H192,2)</f>
        <v>0</v>
      </c>
      <c r="K192" s="239" t="s">
        <v>21</v>
      </c>
      <c r="L192" s="72"/>
      <c r="M192" s="244" t="s">
        <v>21</v>
      </c>
      <c r="N192" s="245" t="s">
        <v>41</v>
      </c>
      <c r="O192" s="47"/>
      <c r="P192" s="246">
        <f>O192*H192</f>
        <v>0</v>
      </c>
      <c r="Q192" s="246">
        <v>0</v>
      </c>
      <c r="R192" s="246">
        <f>Q192*H192</f>
        <v>0</v>
      </c>
      <c r="S192" s="246">
        <v>0</v>
      </c>
      <c r="T192" s="247">
        <f>S192*H192</f>
        <v>0</v>
      </c>
      <c r="AR192" s="24" t="s">
        <v>90</v>
      </c>
      <c r="AT192" s="24" t="s">
        <v>300</v>
      </c>
      <c r="AU192" s="24" t="s">
        <v>70</v>
      </c>
      <c r="AY192" s="24" t="s">
        <v>298</v>
      </c>
      <c r="BE192" s="248">
        <f>IF(N192="základní",J192,0)</f>
        <v>0</v>
      </c>
      <c r="BF192" s="248">
        <f>IF(N192="snížená",J192,0)</f>
        <v>0</v>
      </c>
      <c r="BG192" s="248">
        <f>IF(N192="zákl. přenesená",J192,0)</f>
        <v>0</v>
      </c>
      <c r="BH192" s="248">
        <f>IF(N192="sníž. přenesená",J192,0)</f>
        <v>0</v>
      </c>
      <c r="BI192" s="248">
        <f>IF(N192="nulová",J192,0)</f>
        <v>0</v>
      </c>
      <c r="BJ192" s="24" t="s">
        <v>16</v>
      </c>
      <c r="BK192" s="248">
        <f>ROUND(I192*H192,2)</f>
        <v>0</v>
      </c>
      <c r="BL192" s="24" t="s">
        <v>90</v>
      </c>
      <c r="BM192" s="24" t="s">
        <v>4404</v>
      </c>
    </row>
    <row r="193" s="1" customFormat="1" ht="25.5" customHeight="1">
      <c r="B193" s="46"/>
      <c r="C193" s="237" t="s">
        <v>1266</v>
      </c>
      <c r="D193" s="237" t="s">
        <v>300</v>
      </c>
      <c r="E193" s="238" t="s">
        <v>4405</v>
      </c>
      <c r="F193" s="239" t="s">
        <v>4406</v>
      </c>
      <c r="G193" s="240" t="s">
        <v>2438</v>
      </c>
      <c r="H193" s="241">
        <v>1.8</v>
      </c>
      <c r="I193" s="242"/>
      <c r="J193" s="243">
        <f>ROUND(I193*H193,2)</f>
        <v>0</v>
      </c>
      <c r="K193" s="239" t="s">
        <v>21</v>
      </c>
      <c r="L193" s="72"/>
      <c r="M193" s="244" t="s">
        <v>21</v>
      </c>
      <c r="N193" s="245" t="s">
        <v>41</v>
      </c>
      <c r="O193" s="47"/>
      <c r="P193" s="246">
        <f>O193*H193</f>
        <v>0</v>
      </c>
      <c r="Q193" s="246">
        <v>0</v>
      </c>
      <c r="R193" s="246">
        <f>Q193*H193</f>
        <v>0</v>
      </c>
      <c r="S193" s="246">
        <v>0</v>
      </c>
      <c r="T193" s="247">
        <f>S193*H193</f>
        <v>0</v>
      </c>
      <c r="AR193" s="24" t="s">
        <v>90</v>
      </c>
      <c r="AT193" s="24" t="s">
        <v>300</v>
      </c>
      <c r="AU193" s="24" t="s">
        <v>70</v>
      </c>
      <c r="AY193" s="24" t="s">
        <v>298</v>
      </c>
      <c r="BE193" s="248">
        <f>IF(N193="základní",J193,0)</f>
        <v>0</v>
      </c>
      <c r="BF193" s="248">
        <f>IF(N193="snížená",J193,0)</f>
        <v>0</v>
      </c>
      <c r="BG193" s="248">
        <f>IF(N193="zákl. přenesená",J193,0)</f>
        <v>0</v>
      </c>
      <c r="BH193" s="248">
        <f>IF(N193="sníž. přenesená",J193,0)</f>
        <v>0</v>
      </c>
      <c r="BI193" s="248">
        <f>IF(N193="nulová",J193,0)</f>
        <v>0</v>
      </c>
      <c r="BJ193" s="24" t="s">
        <v>16</v>
      </c>
      <c r="BK193" s="248">
        <f>ROUND(I193*H193,2)</f>
        <v>0</v>
      </c>
      <c r="BL193" s="24" t="s">
        <v>90</v>
      </c>
      <c r="BM193" s="24" t="s">
        <v>4407</v>
      </c>
    </row>
    <row r="194" s="1" customFormat="1" ht="25.5" customHeight="1">
      <c r="B194" s="46"/>
      <c r="C194" s="237" t="s">
        <v>2232</v>
      </c>
      <c r="D194" s="237" t="s">
        <v>300</v>
      </c>
      <c r="E194" s="238" t="s">
        <v>4408</v>
      </c>
      <c r="F194" s="239" t="s">
        <v>4409</v>
      </c>
      <c r="G194" s="240" t="s">
        <v>2438</v>
      </c>
      <c r="H194" s="241">
        <v>1.8</v>
      </c>
      <c r="I194" s="242"/>
      <c r="J194" s="243">
        <f>ROUND(I194*H194,2)</f>
        <v>0</v>
      </c>
      <c r="K194" s="239" t="s">
        <v>21</v>
      </c>
      <c r="L194" s="72"/>
      <c r="M194" s="244" t="s">
        <v>21</v>
      </c>
      <c r="N194" s="245" t="s">
        <v>41</v>
      </c>
      <c r="O194" s="47"/>
      <c r="P194" s="246">
        <f>O194*H194</f>
        <v>0</v>
      </c>
      <c r="Q194" s="246">
        <v>0</v>
      </c>
      <c r="R194" s="246">
        <f>Q194*H194</f>
        <v>0</v>
      </c>
      <c r="S194" s="246">
        <v>0</v>
      </c>
      <c r="T194" s="247">
        <f>S194*H194</f>
        <v>0</v>
      </c>
      <c r="AR194" s="24" t="s">
        <v>90</v>
      </c>
      <c r="AT194" s="24" t="s">
        <v>300</v>
      </c>
      <c r="AU194" s="24" t="s">
        <v>70</v>
      </c>
      <c r="AY194" s="24" t="s">
        <v>298</v>
      </c>
      <c r="BE194" s="248">
        <f>IF(N194="základní",J194,0)</f>
        <v>0</v>
      </c>
      <c r="BF194" s="248">
        <f>IF(N194="snížená",J194,0)</f>
        <v>0</v>
      </c>
      <c r="BG194" s="248">
        <f>IF(N194="zákl. přenesená",J194,0)</f>
        <v>0</v>
      </c>
      <c r="BH194" s="248">
        <f>IF(N194="sníž. přenesená",J194,0)</f>
        <v>0</v>
      </c>
      <c r="BI194" s="248">
        <f>IF(N194="nulová",J194,0)</f>
        <v>0</v>
      </c>
      <c r="BJ194" s="24" t="s">
        <v>16</v>
      </c>
      <c r="BK194" s="248">
        <f>ROUND(I194*H194,2)</f>
        <v>0</v>
      </c>
      <c r="BL194" s="24" t="s">
        <v>90</v>
      </c>
      <c r="BM194" s="24" t="s">
        <v>4410</v>
      </c>
    </row>
    <row r="195" s="1" customFormat="1" ht="25.5" customHeight="1">
      <c r="B195" s="46"/>
      <c r="C195" s="237" t="s">
        <v>2236</v>
      </c>
      <c r="D195" s="237" t="s">
        <v>300</v>
      </c>
      <c r="E195" s="238" t="s">
        <v>4411</v>
      </c>
      <c r="F195" s="239" t="s">
        <v>4412</v>
      </c>
      <c r="G195" s="240" t="s">
        <v>341</v>
      </c>
      <c r="H195" s="241">
        <v>1</v>
      </c>
      <c r="I195" s="242"/>
      <c r="J195" s="243">
        <f>ROUND(I195*H195,2)</f>
        <v>0</v>
      </c>
      <c r="K195" s="239" t="s">
        <v>21</v>
      </c>
      <c r="L195" s="72"/>
      <c r="M195" s="244" t="s">
        <v>21</v>
      </c>
      <c r="N195" s="245" t="s">
        <v>41</v>
      </c>
      <c r="O195" s="47"/>
      <c r="P195" s="246">
        <f>O195*H195</f>
        <v>0</v>
      </c>
      <c r="Q195" s="246">
        <v>0</v>
      </c>
      <c r="R195" s="246">
        <f>Q195*H195</f>
        <v>0</v>
      </c>
      <c r="S195" s="246">
        <v>0</v>
      </c>
      <c r="T195" s="247">
        <f>S195*H195</f>
        <v>0</v>
      </c>
      <c r="AR195" s="24" t="s">
        <v>90</v>
      </c>
      <c r="AT195" s="24" t="s">
        <v>300</v>
      </c>
      <c r="AU195" s="24" t="s">
        <v>70</v>
      </c>
      <c r="AY195" s="24" t="s">
        <v>298</v>
      </c>
      <c r="BE195" s="248">
        <f>IF(N195="základní",J195,0)</f>
        <v>0</v>
      </c>
      <c r="BF195" s="248">
        <f>IF(N195="snížená",J195,0)</f>
        <v>0</v>
      </c>
      <c r="BG195" s="248">
        <f>IF(N195="zákl. přenesená",J195,0)</f>
        <v>0</v>
      </c>
      <c r="BH195" s="248">
        <f>IF(N195="sníž. přenesená",J195,0)</f>
        <v>0</v>
      </c>
      <c r="BI195" s="248">
        <f>IF(N195="nulová",J195,0)</f>
        <v>0</v>
      </c>
      <c r="BJ195" s="24" t="s">
        <v>16</v>
      </c>
      <c r="BK195" s="248">
        <f>ROUND(I195*H195,2)</f>
        <v>0</v>
      </c>
      <c r="BL195" s="24" t="s">
        <v>90</v>
      </c>
      <c r="BM195" s="24" t="s">
        <v>4413</v>
      </c>
    </row>
    <row r="196" s="1" customFormat="1" ht="25.5" customHeight="1">
      <c r="B196" s="46"/>
      <c r="C196" s="237" t="s">
        <v>2240</v>
      </c>
      <c r="D196" s="237" t="s">
        <v>300</v>
      </c>
      <c r="E196" s="238" t="s">
        <v>4414</v>
      </c>
      <c r="F196" s="239" t="s">
        <v>4415</v>
      </c>
      <c r="G196" s="240" t="s">
        <v>341</v>
      </c>
      <c r="H196" s="241">
        <v>1</v>
      </c>
      <c r="I196" s="242"/>
      <c r="J196" s="243">
        <f>ROUND(I196*H196,2)</f>
        <v>0</v>
      </c>
      <c r="K196" s="239" t="s">
        <v>21</v>
      </c>
      <c r="L196" s="72"/>
      <c r="M196" s="244" t="s">
        <v>21</v>
      </c>
      <c r="N196" s="245" t="s">
        <v>41</v>
      </c>
      <c r="O196" s="47"/>
      <c r="P196" s="246">
        <f>O196*H196</f>
        <v>0</v>
      </c>
      <c r="Q196" s="246">
        <v>0</v>
      </c>
      <c r="R196" s="246">
        <f>Q196*H196</f>
        <v>0</v>
      </c>
      <c r="S196" s="246">
        <v>0</v>
      </c>
      <c r="T196" s="247">
        <f>S196*H196</f>
        <v>0</v>
      </c>
      <c r="AR196" s="24" t="s">
        <v>90</v>
      </c>
      <c r="AT196" s="24" t="s">
        <v>300</v>
      </c>
      <c r="AU196" s="24" t="s">
        <v>70</v>
      </c>
      <c r="AY196" s="24" t="s">
        <v>298</v>
      </c>
      <c r="BE196" s="248">
        <f>IF(N196="základní",J196,0)</f>
        <v>0</v>
      </c>
      <c r="BF196" s="248">
        <f>IF(N196="snížená",J196,0)</f>
        <v>0</v>
      </c>
      <c r="BG196" s="248">
        <f>IF(N196="zákl. přenesená",J196,0)</f>
        <v>0</v>
      </c>
      <c r="BH196" s="248">
        <f>IF(N196="sníž. přenesená",J196,0)</f>
        <v>0</v>
      </c>
      <c r="BI196" s="248">
        <f>IF(N196="nulová",J196,0)</f>
        <v>0</v>
      </c>
      <c r="BJ196" s="24" t="s">
        <v>16</v>
      </c>
      <c r="BK196" s="248">
        <f>ROUND(I196*H196,2)</f>
        <v>0</v>
      </c>
      <c r="BL196" s="24" t="s">
        <v>90</v>
      </c>
      <c r="BM196" s="24" t="s">
        <v>4416</v>
      </c>
    </row>
    <row r="197" s="1" customFormat="1" ht="25.5" customHeight="1">
      <c r="B197" s="46"/>
      <c r="C197" s="237" t="s">
        <v>2244</v>
      </c>
      <c r="D197" s="237" t="s">
        <v>300</v>
      </c>
      <c r="E197" s="238" t="s">
        <v>4417</v>
      </c>
      <c r="F197" s="239" t="s">
        <v>4418</v>
      </c>
      <c r="G197" s="240" t="s">
        <v>341</v>
      </c>
      <c r="H197" s="241">
        <v>2</v>
      </c>
      <c r="I197" s="242"/>
      <c r="J197" s="243">
        <f>ROUND(I197*H197,2)</f>
        <v>0</v>
      </c>
      <c r="K197" s="239" t="s">
        <v>21</v>
      </c>
      <c r="L197" s="72"/>
      <c r="M197" s="244" t="s">
        <v>21</v>
      </c>
      <c r="N197" s="245" t="s">
        <v>41</v>
      </c>
      <c r="O197" s="47"/>
      <c r="P197" s="246">
        <f>O197*H197</f>
        <v>0</v>
      </c>
      <c r="Q197" s="246">
        <v>0</v>
      </c>
      <c r="R197" s="246">
        <f>Q197*H197</f>
        <v>0</v>
      </c>
      <c r="S197" s="246">
        <v>0</v>
      </c>
      <c r="T197" s="247">
        <f>S197*H197</f>
        <v>0</v>
      </c>
      <c r="AR197" s="24" t="s">
        <v>90</v>
      </c>
      <c r="AT197" s="24" t="s">
        <v>300</v>
      </c>
      <c r="AU197" s="24" t="s">
        <v>70</v>
      </c>
      <c r="AY197" s="24" t="s">
        <v>298</v>
      </c>
      <c r="BE197" s="248">
        <f>IF(N197="základní",J197,0)</f>
        <v>0</v>
      </c>
      <c r="BF197" s="248">
        <f>IF(N197="snížená",J197,0)</f>
        <v>0</v>
      </c>
      <c r="BG197" s="248">
        <f>IF(N197="zákl. přenesená",J197,0)</f>
        <v>0</v>
      </c>
      <c r="BH197" s="248">
        <f>IF(N197="sníž. přenesená",J197,0)</f>
        <v>0</v>
      </c>
      <c r="BI197" s="248">
        <f>IF(N197="nulová",J197,0)</f>
        <v>0</v>
      </c>
      <c r="BJ197" s="24" t="s">
        <v>16</v>
      </c>
      <c r="BK197" s="248">
        <f>ROUND(I197*H197,2)</f>
        <v>0</v>
      </c>
      <c r="BL197" s="24" t="s">
        <v>90</v>
      </c>
      <c r="BM197" s="24" t="s">
        <v>4419</v>
      </c>
    </row>
    <row r="198" s="1" customFormat="1" ht="25.5" customHeight="1">
      <c r="B198" s="46"/>
      <c r="C198" s="237" t="s">
        <v>2248</v>
      </c>
      <c r="D198" s="237" t="s">
        <v>300</v>
      </c>
      <c r="E198" s="238" t="s">
        <v>4420</v>
      </c>
      <c r="F198" s="239" t="s">
        <v>4421</v>
      </c>
      <c r="G198" s="240" t="s">
        <v>318</v>
      </c>
      <c r="H198" s="241">
        <v>25</v>
      </c>
      <c r="I198" s="242"/>
      <c r="J198" s="243">
        <f>ROUND(I198*H198,2)</f>
        <v>0</v>
      </c>
      <c r="K198" s="239" t="s">
        <v>21</v>
      </c>
      <c r="L198" s="72"/>
      <c r="M198" s="244" t="s">
        <v>21</v>
      </c>
      <c r="N198" s="245" t="s">
        <v>41</v>
      </c>
      <c r="O198" s="47"/>
      <c r="P198" s="246">
        <f>O198*H198</f>
        <v>0</v>
      </c>
      <c r="Q198" s="246">
        <v>0</v>
      </c>
      <c r="R198" s="246">
        <f>Q198*H198</f>
        <v>0</v>
      </c>
      <c r="S198" s="246">
        <v>0</v>
      </c>
      <c r="T198" s="247">
        <f>S198*H198</f>
        <v>0</v>
      </c>
      <c r="AR198" s="24" t="s">
        <v>90</v>
      </c>
      <c r="AT198" s="24" t="s">
        <v>300</v>
      </c>
      <c r="AU198" s="24" t="s">
        <v>70</v>
      </c>
      <c r="AY198" s="24" t="s">
        <v>298</v>
      </c>
      <c r="BE198" s="248">
        <f>IF(N198="základní",J198,0)</f>
        <v>0</v>
      </c>
      <c r="BF198" s="248">
        <f>IF(N198="snížená",J198,0)</f>
        <v>0</v>
      </c>
      <c r="BG198" s="248">
        <f>IF(N198="zákl. přenesená",J198,0)</f>
        <v>0</v>
      </c>
      <c r="BH198" s="248">
        <f>IF(N198="sníž. přenesená",J198,0)</f>
        <v>0</v>
      </c>
      <c r="BI198" s="248">
        <f>IF(N198="nulová",J198,0)</f>
        <v>0</v>
      </c>
      <c r="BJ198" s="24" t="s">
        <v>16</v>
      </c>
      <c r="BK198" s="248">
        <f>ROUND(I198*H198,2)</f>
        <v>0</v>
      </c>
      <c r="BL198" s="24" t="s">
        <v>90</v>
      </c>
      <c r="BM198" s="24" t="s">
        <v>4422</v>
      </c>
    </row>
    <row r="199" s="1" customFormat="1" ht="16.5" customHeight="1">
      <c r="B199" s="46"/>
      <c r="C199" s="237" t="s">
        <v>2252</v>
      </c>
      <c r="D199" s="237" t="s">
        <v>300</v>
      </c>
      <c r="E199" s="238" t="s">
        <v>4423</v>
      </c>
      <c r="F199" s="239" t="s">
        <v>4424</v>
      </c>
      <c r="G199" s="240" t="s">
        <v>341</v>
      </c>
      <c r="H199" s="241">
        <v>2</v>
      </c>
      <c r="I199" s="242"/>
      <c r="J199" s="243">
        <f>ROUND(I199*H199,2)</f>
        <v>0</v>
      </c>
      <c r="K199" s="239" t="s">
        <v>21</v>
      </c>
      <c r="L199" s="72"/>
      <c r="M199" s="244" t="s">
        <v>21</v>
      </c>
      <c r="N199" s="245" t="s">
        <v>41</v>
      </c>
      <c r="O199" s="47"/>
      <c r="P199" s="246">
        <f>O199*H199</f>
        <v>0</v>
      </c>
      <c r="Q199" s="246">
        <v>0</v>
      </c>
      <c r="R199" s="246">
        <f>Q199*H199</f>
        <v>0</v>
      </c>
      <c r="S199" s="246">
        <v>0</v>
      </c>
      <c r="T199" s="247">
        <f>S199*H199</f>
        <v>0</v>
      </c>
      <c r="AR199" s="24" t="s">
        <v>90</v>
      </c>
      <c r="AT199" s="24" t="s">
        <v>300</v>
      </c>
      <c r="AU199" s="24" t="s">
        <v>70</v>
      </c>
      <c r="AY199" s="24" t="s">
        <v>298</v>
      </c>
      <c r="BE199" s="248">
        <f>IF(N199="základní",J199,0)</f>
        <v>0</v>
      </c>
      <c r="BF199" s="248">
        <f>IF(N199="snížená",J199,0)</f>
        <v>0</v>
      </c>
      <c r="BG199" s="248">
        <f>IF(N199="zákl. přenesená",J199,0)</f>
        <v>0</v>
      </c>
      <c r="BH199" s="248">
        <f>IF(N199="sníž. přenesená",J199,0)</f>
        <v>0</v>
      </c>
      <c r="BI199" s="248">
        <f>IF(N199="nulová",J199,0)</f>
        <v>0</v>
      </c>
      <c r="BJ199" s="24" t="s">
        <v>16</v>
      </c>
      <c r="BK199" s="248">
        <f>ROUND(I199*H199,2)</f>
        <v>0</v>
      </c>
      <c r="BL199" s="24" t="s">
        <v>90</v>
      </c>
      <c r="BM199" s="24" t="s">
        <v>4425</v>
      </c>
    </row>
    <row r="200" s="1" customFormat="1" ht="25.5" customHeight="1">
      <c r="B200" s="46"/>
      <c r="C200" s="237" t="s">
        <v>2256</v>
      </c>
      <c r="D200" s="237" t="s">
        <v>300</v>
      </c>
      <c r="E200" s="238" t="s">
        <v>4426</v>
      </c>
      <c r="F200" s="239" t="s">
        <v>4427</v>
      </c>
      <c r="G200" s="240" t="s">
        <v>341</v>
      </c>
      <c r="H200" s="241">
        <v>2</v>
      </c>
      <c r="I200" s="242"/>
      <c r="J200" s="243">
        <f>ROUND(I200*H200,2)</f>
        <v>0</v>
      </c>
      <c r="K200" s="239" t="s">
        <v>21</v>
      </c>
      <c r="L200" s="72"/>
      <c r="M200" s="244" t="s">
        <v>21</v>
      </c>
      <c r="N200" s="245" t="s">
        <v>41</v>
      </c>
      <c r="O200" s="47"/>
      <c r="P200" s="246">
        <f>O200*H200</f>
        <v>0</v>
      </c>
      <c r="Q200" s="246">
        <v>0</v>
      </c>
      <c r="R200" s="246">
        <f>Q200*H200</f>
        <v>0</v>
      </c>
      <c r="S200" s="246">
        <v>0</v>
      </c>
      <c r="T200" s="247">
        <f>S200*H200</f>
        <v>0</v>
      </c>
      <c r="AR200" s="24" t="s">
        <v>90</v>
      </c>
      <c r="AT200" s="24" t="s">
        <v>300</v>
      </c>
      <c r="AU200" s="24" t="s">
        <v>70</v>
      </c>
      <c r="AY200" s="24" t="s">
        <v>298</v>
      </c>
      <c r="BE200" s="248">
        <f>IF(N200="základní",J200,0)</f>
        <v>0</v>
      </c>
      <c r="BF200" s="248">
        <f>IF(N200="snížená",J200,0)</f>
        <v>0</v>
      </c>
      <c r="BG200" s="248">
        <f>IF(N200="zákl. přenesená",J200,0)</f>
        <v>0</v>
      </c>
      <c r="BH200" s="248">
        <f>IF(N200="sníž. přenesená",J200,0)</f>
        <v>0</v>
      </c>
      <c r="BI200" s="248">
        <f>IF(N200="nulová",J200,0)</f>
        <v>0</v>
      </c>
      <c r="BJ200" s="24" t="s">
        <v>16</v>
      </c>
      <c r="BK200" s="248">
        <f>ROUND(I200*H200,2)</f>
        <v>0</v>
      </c>
      <c r="BL200" s="24" t="s">
        <v>90</v>
      </c>
      <c r="BM200" s="24" t="s">
        <v>4428</v>
      </c>
    </row>
    <row r="201" s="1" customFormat="1" ht="25.5" customHeight="1">
      <c r="B201" s="46"/>
      <c r="C201" s="237" t="s">
        <v>2260</v>
      </c>
      <c r="D201" s="237" t="s">
        <v>300</v>
      </c>
      <c r="E201" s="238" t="s">
        <v>4429</v>
      </c>
      <c r="F201" s="239" t="s">
        <v>4430</v>
      </c>
      <c r="G201" s="240" t="s">
        <v>341</v>
      </c>
      <c r="H201" s="241">
        <v>1</v>
      </c>
      <c r="I201" s="242"/>
      <c r="J201" s="243">
        <f>ROUND(I201*H201,2)</f>
        <v>0</v>
      </c>
      <c r="K201" s="239" t="s">
        <v>21</v>
      </c>
      <c r="L201" s="72"/>
      <c r="M201" s="244" t="s">
        <v>21</v>
      </c>
      <c r="N201" s="245" t="s">
        <v>41</v>
      </c>
      <c r="O201" s="47"/>
      <c r="P201" s="246">
        <f>O201*H201</f>
        <v>0</v>
      </c>
      <c r="Q201" s="246">
        <v>0</v>
      </c>
      <c r="R201" s="246">
        <f>Q201*H201</f>
        <v>0</v>
      </c>
      <c r="S201" s="246">
        <v>0</v>
      </c>
      <c r="T201" s="247">
        <f>S201*H201</f>
        <v>0</v>
      </c>
      <c r="AR201" s="24" t="s">
        <v>90</v>
      </c>
      <c r="AT201" s="24" t="s">
        <v>300</v>
      </c>
      <c r="AU201" s="24" t="s">
        <v>70</v>
      </c>
      <c r="AY201" s="24" t="s">
        <v>298</v>
      </c>
      <c r="BE201" s="248">
        <f>IF(N201="základní",J201,0)</f>
        <v>0</v>
      </c>
      <c r="BF201" s="248">
        <f>IF(N201="snížená",J201,0)</f>
        <v>0</v>
      </c>
      <c r="BG201" s="248">
        <f>IF(N201="zákl. přenesená",J201,0)</f>
        <v>0</v>
      </c>
      <c r="BH201" s="248">
        <f>IF(N201="sníž. přenesená",J201,0)</f>
        <v>0</v>
      </c>
      <c r="BI201" s="248">
        <f>IF(N201="nulová",J201,0)</f>
        <v>0</v>
      </c>
      <c r="BJ201" s="24" t="s">
        <v>16</v>
      </c>
      <c r="BK201" s="248">
        <f>ROUND(I201*H201,2)</f>
        <v>0</v>
      </c>
      <c r="BL201" s="24" t="s">
        <v>90</v>
      </c>
      <c r="BM201" s="24" t="s">
        <v>4431</v>
      </c>
    </row>
    <row r="202" s="1" customFormat="1" ht="16.5" customHeight="1">
      <c r="B202" s="46"/>
      <c r="C202" s="237" t="s">
        <v>2264</v>
      </c>
      <c r="D202" s="237" t="s">
        <v>300</v>
      </c>
      <c r="E202" s="238" t="s">
        <v>4432</v>
      </c>
      <c r="F202" s="239" t="s">
        <v>4433</v>
      </c>
      <c r="G202" s="240" t="s">
        <v>341</v>
      </c>
      <c r="H202" s="241">
        <v>14</v>
      </c>
      <c r="I202" s="242"/>
      <c r="J202" s="243">
        <f>ROUND(I202*H202,2)</f>
        <v>0</v>
      </c>
      <c r="K202" s="239" t="s">
        <v>21</v>
      </c>
      <c r="L202" s="72"/>
      <c r="M202" s="244" t="s">
        <v>21</v>
      </c>
      <c r="N202" s="245" t="s">
        <v>41</v>
      </c>
      <c r="O202" s="47"/>
      <c r="P202" s="246">
        <f>O202*H202</f>
        <v>0</v>
      </c>
      <c r="Q202" s="246">
        <v>0</v>
      </c>
      <c r="R202" s="246">
        <f>Q202*H202</f>
        <v>0</v>
      </c>
      <c r="S202" s="246">
        <v>0</v>
      </c>
      <c r="T202" s="247">
        <f>S202*H202</f>
        <v>0</v>
      </c>
      <c r="AR202" s="24" t="s">
        <v>90</v>
      </c>
      <c r="AT202" s="24" t="s">
        <v>300</v>
      </c>
      <c r="AU202" s="24" t="s">
        <v>70</v>
      </c>
      <c r="AY202" s="24" t="s">
        <v>298</v>
      </c>
      <c r="BE202" s="248">
        <f>IF(N202="základní",J202,0)</f>
        <v>0</v>
      </c>
      <c r="BF202" s="248">
        <f>IF(N202="snížená",J202,0)</f>
        <v>0</v>
      </c>
      <c r="BG202" s="248">
        <f>IF(N202="zákl. přenesená",J202,0)</f>
        <v>0</v>
      </c>
      <c r="BH202" s="248">
        <f>IF(N202="sníž. přenesená",J202,0)</f>
        <v>0</v>
      </c>
      <c r="BI202" s="248">
        <f>IF(N202="nulová",J202,0)</f>
        <v>0</v>
      </c>
      <c r="BJ202" s="24" t="s">
        <v>16</v>
      </c>
      <c r="BK202" s="248">
        <f>ROUND(I202*H202,2)</f>
        <v>0</v>
      </c>
      <c r="BL202" s="24" t="s">
        <v>90</v>
      </c>
      <c r="BM202" s="24" t="s">
        <v>4434</v>
      </c>
    </row>
    <row r="203" s="1" customFormat="1" ht="16.5" customHeight="1">
      <c r="B203" s="46"/>
      <c r="C203" s="237" t="s">
        <v>2268</v>
      </c>
      <c r="D203" s="237" t="s">
        <v>300</v>
      </c>
      <c r="E203" s="238" t="s">
        <v>4435</v>
      </c>
      <c r="F203" s="239" t="s">
        <v>4436</v>
      </c>
      <c r="G203" s="240" t="s">
        <v>341</v>
      </c>
      <c r="H203" s="241">
        <v>24</v>
      </c>
      <c r="I203" s="242"/>
      <c r="J203" s="243">
        <f>ROUND(I203*H203,2)</f>
        <v>0</v>
      </c>
      <c r="K203" s="239" t="s">
        <v>21</v>
      </c>
      <c r="L203" s="72"/>
      <c r="M203" s="244" t="s">
        <v>21</v>
      </c>
      <c r="N203" s="245" t="s">
        <v>41</v>
      </c>
      <c r="O203" s="47"/>
      <c r="P203" s="246">
        <f>O203*H203</f>
        <v>0</v>
      </c>
      <c r="Q203" s="246">
        <v>0</v>
      </c>
      <c r="R203" s="246">
        <f>Q203*H203</f>
        <v>0</v>
      </c>
      <c r="S203" s="246">
        <v>0</v>
      </c>
      <c r="T203" s="247">
        <f>S203*H203</f>
        <v>0</v>
      </c>
      <c r="AR203" s="24" t="s">
        <v>90</v>
      </c>
      <c r="AT203" s="24" t="s">
        <v>300</v>
      </c>
      <c r="AU203" s="24" t="s">
        <v>70</v>
      </c>
      <c r="AY203" s="24" t="s">
        <v>298</v>
      </c>
      <c r="BE203" s="248">
        <f>IF(N203="základní",J203,0)</f>
        <v>0</v>
      </c>
      <c r="BF203" s="248">
        <f>IF(N203="snížená",J203,0)</f>
        <v>0</v>
      </c>
      <c r="BG203" s="248">
        <f>IF(N203="zákl. přenesená",J203,0)</f>
        <v>0</v>
      </c>
      <c r="BH203" s="248">
        <f>IF(N203="sníž. přenesená",J203,0)</f>
        <v>0</v>
      </c>
      <c r="BI203" s="248">
        <f>IF(N203="nulová",J203,0)</f>
        <v>0</v>
      </c>
      <c r="BJ203" s="24" t="s">
        <v>16</v>
      </c>
      <c r="BK203" s="248">
        <f>ROUND(I203*H203,2)</f>
        <v>0</v>
      </c>
      <c r="BL203" s="24" t="s">
        <v>90</v>
      </c>
      <c r="BM203" s="24" t="s">
        <v>4437</v>
      </c>
    </row>
    <row r="204" s="1" customFormat="1" ht="16.5" customHeight="1">
      <c r="B204" s="46"/>
      <c r="C204" s="237" t="s">
        <v>2272</v>
      </c>
      <c r="D204" s="237" t="s">
        <v>300</v>
      </c>
      <c r="E204" s="238" t="s">
        <v>4438</v>
      </c>
      <c r="F204" s="239" t="s">
        <v>4439</v>
      </c>
      <c r="G204" s="240" t="s">
        <v>341</v>
      </c>
      <c r="H204" s="241">
        <v>79</v>
      </c>
      <c r="I204" s="242"/>
      <c r="J204" s="243">
        <f>ROUND(I204*H204,2)</f>
        <v>0</v>
      </c>
      <c r="K204" s="239" t="s">
        <v>21</v>
      </c>
      <c r="L204" s="72"/>
      <c r="M204" s="244" t="s">
        <v>21</v>
      </c>
      <c r="N204" s="245" t="s">
        <v>41</v>
      </c>
      <c r="O204" s="47"/>
      <c r="P204" s="246">
        <f>O204*H204</f>
        <v>0</v>
      </c>
      <c r="Q204" s="246">
        <v>0</v>
      </c>
      <c r="R204" s="246">
        <f>Q204*H204</f>
        <v>0</v>
      </c>
      <c r="S204" s="246">
        <v>0</v>
      </c>
      <c r="T204" s="247">
        <f>S204*H204</f>
        <v>0</v>
      </c>
      <c r="AR204" s="24" t="s">
        <v>90</v>
      </c>
      <c r="AT204" s="24" t="s">
        <v>300</v>
      </c>
      <c r="AU204" s="24" t="s">
        <v>70</v>
      </c>
      <c r="AY204" s="24" t="s">
        <v>298</v>
      </c>
      <c r="BE204" s="248">
        <f>IF(N204="základní",J204,0)</f>
        <v>0</v>
      </c>
      <c r="BF204" s="248">
        <f>IF(N204="snížená",J204,0)</f>
        <v>0</v>
      </c>
      <c r="BG204" s="248">
        <f>IF(N204="zákl. přenesená",J204,0)</f>
        <v>0</v>
      </c>
      <c r="BH204" s="248">
        <f>IF(N204="sníž. přenesená",J204,0)</f>
        <v>0</v>
      </c>
      <c r="BI204" s="248">
        <f>IF(N204="nulová",J204,0)</f>
        <v>0</v>
      </c>
      <c r="BJ204" s="24" t="s">
        <v>16</v>
      </c>
      <c r="BK204" s="248">
        <f>ROUND(I204*H204,2)</f>
        <v>0</v>
      </c>
      <c r="BL204" s="24" t="s">
        <v>90</v>
      </c>
      <c r="BM204" s="24" t="s">
        <v>4440</v>
      </c>
    </row>
    <row r="205" s="1" customFormat="1" ht="16.5" customHeight="1">
      <c r="B205" s="46"/>
      <c r="C205" s="237" t="s">
        <v>2276</v>
      </c>
      <c r="D205" s="237" t="s">
        <v>300</v>
      </c>
      <c r="E205" s="238" t="s">
        <v>4441</v>
      </c>
      <c r="F205" s="239" t="s">
        <v>4442</v>
      </c>
      <c r="G205" s="240" t="s">
        <v>341</v>
      </c>
      <c r="H205" s="241">
        <v>2</v>
      </c>
      <c r="I205" s="242"/>
      <c r="J205" s="243">
        <f>ROUND(I205*H205,2)</f>
        <v>0</v>
      </c>
      <c r="K205" s="239" t="s">
        <v>21</v>
      </c>
      <c r="L205" s="72"/>
      <c r="M205" s="244" t="s">
        <v>21</v>
      </c>
      <c r="N205" s="245" t="s">
        <v>41</v>
      </c>
      <c r="O205" s="47"/>
      <c r="P205" s="246">
        <f>O205*H205</f>
        <v>0</v>
      </c>
      <c r="Q205" s="246">
        <v>0</v>
      </c>
      <c r="R205" s="246">
        <f>Q205*H205</f>
        <v>0</v>
      </c>
      <c r="S205" s="246">
        <v>0</v>
      </c>
      <c r="T205" s="247">
        <f>S205*H205</f>
        <v>0</v>
      </c>
      <c r="AR205" s="24" t="s">
        <v>90</v>
      </c>
      <c r="AT205" s="24" t="s">
        <v>300</v>
      </c>
      <c r="AU205" s="24" t="s">
        <v>70</v>
      </c>
      <c r="AY205" s="24" t="s">
        <v>298</v>
      </c>
      <c r="BE205" s="248">
        <f>IF(N205="základní",J205,0)</f>
        <v>0</v>
      </c>
      <c r="BF205" s="248">
        <f>IF(N205="snížená",J205,0)</f>
        <v>0</v>
      </c>
      <c r="BG205" s="248">
        <f>IF(N205="zákl. přenesená",J205,0)</f>
        <v>0</v>
      </c>
      <c r="BH205" s="248">
        <f>IF(N205="sníž. přenesená",J205,0)</f>
        <v>0</v>
      </c>
      <c r="BI205" s="248">
        <f>IF(N205="nulová",J205,0)</f>
        <v>0</v>
      </c>
      <c r="BJ205" s="24" t="s">
        <v>16</v>
      </c>
      <c r="BK205" s="248">
        <f>ROUND(I205*H205,2)</f>
        <v>0</v>
      </c>
      <c r="BL205" s="24" t="s">
        <v>90</v>
      </c>
      <c r="BM205" s="24" t="s">
        <v>4443</v>
      </c>
    </row>
    <row r="206" s="1" customFormat="1" ht="16.5" customHeight="1">
      <c r="B206" s="46"/>
      <c r="C206" s="237" t="s">
        <v>2280</v>
      </c>
      <c r="D206" s="237" t="s">
        <v>300</v>
      </c>
      <c r="E206" s="238" t="s">
        <v>4444</v>
      </c>
      <c r="F206" s="239" t="s">
        <v>4445</v>
      </c>
      <c r="G206" s="240" t="s">
        <v>341</v>
      </c>
      <c r="H206" s="241">
        <v>1</v>
      </c>
      <c r="I206" s="242"/>
      <c r="J206" s="243">
        <f>ROUND(I206*H206,2)</f>
        <v>0</v>
      </c>
      <c r="K206" s="239" t="s">
        <v>21</v>
      </c>
      <c r="L206" s="72"/>
      <c r="M206" s="244" t="s">
        <v>21</v>
      </c>
      <c r="N206" s="245" t="s">
        <v>41</v>
      </c>
      <c r="O206" s="47"/>
      <c r="P206" s="246">
        <f>O206*H206</f>
        <v>0</v>
      </c>
      <c r="Q206" s="246">
        <v>0</v>
      </c>
      <c r="R206" s="246">
        <f>Q206*H206</f>
        <v>0</v>
      </c>
      <c r="S206" s="246">
        <v>0</v>
      </c>
      <c r="T206" s="247">
        <f>S206*H206</f>
        <v>0</v>
      </c>
      <c r="AR206" s="24" t="s">
        <v>90</v>
      </c>
      <c r="AT206" s="24" t="s">
        <v>300</v>
      </c>
      <c r="AU206" s="24" t="s">
        <v>70</v>
      </c>
      <c r="AY206" s="24" t="s">
        <v>298</v>
      </c>
      <c r="BE206" s="248">
        <f>IF(N206="základní",J206,0)</f>
        <v>0</v>
      </c>
      <c r="BF206" s="248">
        <f>IF(N206="snížená",J206,0)</f>
        <v>0</v>
      </c>
      <c r="BG206" s="248">
        <f>IF(N206="zákl. přenesená",J206,0)</f>
        <v>0</v>
      </c>
      <c r="BH206" s="248">
        <f>IF(N206="sníž. přenesená",J206,0)</f>
        <v>0</v>
      </c>
      <c r="BI206" s="248">
        <f>IF(N206="nulová",J206,0)</f>
        <v>0</v>
      </c>
      <c r="BJ206" s="24" t="s">
        <v>16</v>
      </c>
      <c r="BK206" s="248">
        <f>ROUND(I206*H206,2)</f>
        <v>0</v>
      </c>
      <c r="BL206" s="24" t="s">
        <v>90</v>
      </c>
      <c r="BM206" s="24" t="s">
        <v>4446</v>
      </c>
    </row>
    <row r="207" s="1" customFormat="1" ht="16.5" customHeight="1">
      <c r="B207" s="46"/>
      <c r="C207" s="237" t="s">
        <v>2284</v>
      </c>
      <c r="D207" s="237" t="s">
        <v>300</v>
      </c>
      <c r="E207" s="238" t="s">
        <v>4447</v>
      </c>
      <c r="F207" s="239" t="s">
        <v>4448</v>
      </c>
      <c r="G207" s="240" t="s">
        <v>341</v>
      </c>
      <c r="H207" s="241">
        <v>1</v>
      </c>
      <c r="I207" s="242"/>
      <c r="J207" s="243">
        <f>ROUND(I207*H207,2)</f>
        <v>0</v>
      </c>
      <c r="K207" s="239" t="s">
        <v>21</v>
      </c>
      <c r="L207" s="72"/>
      <c r="M207" s="244" t="s">
        <v>21</v>
      </c>
      <c r="N207" s="245" t="s">
        <v>41</v>
      </c>
      <c r="O207" s="47"/>
      <c r="P207" s="246">
        <f>O207*H207</f>
        <v>0</v>
      </c>
      <c r="Q207" s="246">
        <v>0</v>
      </c>
      <c r="R207" s="246">
        <f>Q207*H207</f>
        <v>0</v>
      </c>
      <c r="S207" s="246">
        <v>0</v>
      </c>
      <c r="T207" s="247">
        <f>S207*H207</f>
        <v>0</v>
      </c>
      <c r="AR207" s="24" t="s">
        <v>90</v>
      </c>
      <c r="AT207" s="24" t="s">
        <v>300</v>
      </c>
      <c r="AU207" s="24" t="s">
        <v>70</v>
      </c>
      <c r="AY207" s="24" t="s">
        <v>298</v>
      </c>
      <c r="BE207" s="248">
        <f>IF(N207="základní",J207,0)</f>
        <v>0</v>
      </c>
      <c r="BF207" s="248">
        <f>IF(N207="snížená",J207,0)</f>
        <v>0</v>
      </c>
      <c r="BG207" s="248">
        <f>IF(N207="zákl. přenesená",J207,0)</f>
        <v>0</v>
      </c>
      <c r="BH207" s="248">
        <f>IF(N207="sníž. přenesená",J207,0)</f>
        <v>0</v>
      </c>
      <c r="BI207" s="248">
        <f>IF(N207="nulová",J207,0)</f>
        <v>0</v>
      </c>
      <c r="BJ207" s="24" t="s">
        <v>16</v>
      </c>
      <c r="BK207" s="248">
        <f>ROUND(I207*H207,2)</f>
        <v>0</v>
      </c>
      <c r="BL207" s="24" t="s">
        <v>90</v>
      </c>
      <c r="BM207" s="24" t="s">
        <v>4449</v>
      </c>
    </row>
    <row r="208" s="1" customFormat="1" ht="16.5" customHeight="1">
      <c r="B208" s="46"/>
      <c r="C208" s="237" t="s">
        <v>2288</v>
      </c>
      <c r="D208" s="237" t="s">
        <v>300</v>
      </c>
      <c r="E208" s="238" t="s">
        <v>4450</v>
      </c>
      <c r="F208" s="239" t="s">
        <v>4451</v>
      </c>
      <c r="G208" s="240" t="s">
        <v>341</v>
      </c>
      <c r="H208" s="241">
        <v>2</v>
      </c>
      <c r="I208" s="242"/>
      <c r="J208" s="243">
        <f>ROUND(I208*H208,2)</f>
        <v>0</v>
      </c>
      <c r="K208" s="239" t="s">
        <v>21</v>
      </c>
      <c r="L208" s="72"/>
      <c r="M208" s="244" t="s">
        <v>21</v>
      </c>
      <c r="N208" s="245" t="s">
        <v>41</v>
      </c>
      <c r="O208" s="47"/>
      <c r="P208" s="246">
        <f>O208*H208</f>
        <v>0</v>
      </c>
      <c r="Q208" s="246">
        <v>0</v>
      </c>
      <c r="R208" s="246">
        <f>Q208*H208</f>
        <v>0</v>
      </c>
      <c r="S208" s="246">
        <v>0</v>
      </c>
      <c r="T208" s="247">
        <f>S208*H208</f>
        <v>0</v>
      </c>
      <c r="AR208" s="24" t="s">
        <v>90</v>
      </c>
      <c r="AT208" s="24" t="s">
        <v>300</v>
      </c>
      <c r="AU208" s="24" t="s">
        <v>70</v>
      </c>
      <c r="AY208" s="24" t="s">
        <v>298</v>
      </c>
      <c r="BE208" s="248">
        <f>IF(N208="základní",J208,0)</f>
        <v>0</v>
      </c>
      <c r="BF208" s="248">
        <f>IF(N208="snížená",J208,0)</f>
        <v>0</v>
      </c>
      <c r="BG208" s="248">
        <f>IF(N208="zákl. přenesená",J208,0)</f>
        <v>0</v>
      </c>
      <c r="BH208" s="248">
        <f>IF(N208="sníž. přenesená",J208,0)</f>
        <v>0</v>
      </c>
      <c r="BI208" s="248">
        <f>IF(N208="nulová",J208,0)</f>
        <v>0</v>
      </c>
      <c r="BJ208" s="24" t="s">
        <v>16</v>
      </c>
      <c r="BK208" s="248">
        <f>ROUND(I208*H208,2)</f>
        <v>0</v>
      </c>
      <c r="BL208" s="24" t="s">
        <v>90</v>
      </c>
      <c r="BM208" s="24" t="s">
        <v>4452</v>
      </c>
    </row>
    <row r="209" s="1" customFormat="1" ht="16.5" customHeight="1">
      <c r="B209" s="46"/>
      <c r="C209" s="237" t="s">
        <v>2292</v>
      </c>
      <c r="D209" s="237" t="s">
        <v>300</v>
      </c>
      <c r="E209" s="238" t="s">
        <v>4453</v>
      </c>
      <c r="F209" s="239" t="s">
        <v>4454</v>
      </c>
      <c r="G209" s="240" t="s">
        <v>341</v>
      </c>
      <c r="H209" s="241">
        <v>2</v>
      </c>
      <c r="I209" s="242"/>
      <c r="J209" s="243">
        <f>ROUND(I209*H209,2)</f>
        <v>0</v>
      </c>
      <c r="K209" s="239" t="s">
        <v>21</v>
      </c>
      <c r="L209" s="72"/>
      <c r="M209" s="244" t="s">
        <v>21</v>
      </c>
      <c r="N209" s="245" t="s">
        <v>41</v>
      </c>
      <c r="O209" s="47"/>
      <c r="P209" s="246">
        <f>O209*H209</f>
        <v>0</v>
      </c>
      <c r="Q209" s="246">
        <v>0</v>
      </c>
      <c r="R209" s="246">
        <f>Q209*H209</f>
        <v>0</v>
      </c>
      <c r="S209" s="246">
        <v>0</v>
      </c>
      <c r="T209" s="247">
        <f>S209*H209</f>
        <v>0</v>
      </c>
      <c r="AR209" s="24" t="s">
        <v>90</v>
      </c>
      <c r="AT209" s="24" t="s">
        <v>300</v>
      </c>
      <c r="AU209" s="24" t="s">
        <v>70</v>
      </c>
      <c r="AY209" s="24" t="s">
        <v>298</v>
      </c>
      <c r="BE209" s="248">
        <f>IF(N209="základní",J209,0)</f>
        <v>0</v>
      </c>
      <c r="BF209" s="248">
        <f>IF(N209="snížená",J209,0)</f>
        <v>0</v>
      </c>
      <c r="BG209" s="248">
        <f>IF(N209="zákl. přenesená",J209,0)</f>
        <v>0</v>
      </c>
      <c r="BH209" s="248">
        <f>IF(N209="sníž. přenesená",J209,0)</f>
        <v>0</v>
      </c>
      <c r="BI209" s="248">
        <f>IF(N209="nulová",J209,0)</f>
        <v>0</v>
      </c>
      <c r="BJ209" s="24" t="s">
        <v>16</v>
      </c>
      <c r="BK209" s="248">
        <f>ROUND(I209*H209,2)</f>
        <v>0</v>
      </c>
      <c r="BL209" s="24" t="s">
        <v>90</v>
      </c>
      <c r="BM209" s="24" t="s">
        <v>4455</v>
      </c>
    </row>
    <row r="210" s="1" customFormat="1" ht="38.25" customHeight="1">
      <c r="B210" s="46"/>
      <c r="C210" s="237" t="s">
        <v>2296</v>
      </c>
      <c r="D210" s="237" t="s">
        <v>300</v>
      </c>
      <c r="E210" s="238" t="s">
        <v>4456</v>
      </c>
      <c r="F210" s="239" t="s">
        <v>4457</v>
      </c>
      <c r="G210" s="240" t="s">
        <v>341</v>
      </c>
      <c r="H210" s="241">
        <v>20</v>
      </c>
      <c r="I210" s="242"/>
      <c r="J210" s="243">
        <f>ROUND(I210*H210,2)</f>
        <v>0</v>
      </c>
      <c r="K210" s="239" t="s">
        <v>21</v>
      </c>
      <c r="L210" s="72"/>
      <c r="M210" s="244" t="s">
        <v>21</v>
      </c>
      <c r="N210" s="245" t="s">
        <v>41</v>
      </c>
      <c r="O210" s="47"/>
      <c r="P210" s="246">
        <f>O210*H210</f>
        <v>0</v>
      </c>
      <c r="Q210" s="246">
        <v>0</v>
      </c>
      <c r="R210" s="246">
        <f>Q210*H210</f>
        <v>0</v>
      </c>
      <c r="S210" s="246">
        <v>0</v>
      </c>
      <c r="T210" s="247">
        <f>S210*H210</f>
        <v>0</v>
      </c>
      <c r="AR210" s="24" t="s">
        <v>90</v>
      </c>
      <c r="AT210" s="24" t="s">
        <v>300</v>
      </c>
      <c r="AU210" s="24" t="s">
        <v>70</v>
      </c>
      <c r="AY210" s="24" t="s">
        <v>298</v>
      </c>
      <c r="BE210" s="248">
        <f>IF(N210="základní",J210,0)</f>
        <v>0</v>
      </c>
      <c r="BF210" s="248">
        <f>IF(N210="snížená",J210,0)</f>
        <v>0</v>
      </c>
      <c r="BG210" s="248">
        <f>IF(N210="zákl. přenesená",J210,0)</f>
        <v>0</v>
      </c>
      <c r="BH210" s="248">
        <f>IF(N210="sníž. přenesená",J210,0)</f>
        <v>0</v>
      </c>
      <c r="BI210" s="248">
        <f>IF(N210="nulová",J210,0)</f>
        <v>0</v>
      </c>
      <c r="BJ210" s="24" t="s">
        <v>16</v>
      </c>
      <c r="BK210" s="248">
        <f>ROUND(I210*H210,2)</f>
        <v>0</v>
      </c>
      <c r="BL210" s="24" t="s">
        <v>90</v>
      </c>
      <c r="BM210" s="24" t="s">
        <v>4458</v>
      </c>
    </row>
    <row r="211" s="1" customFormat="1" ht="25.5" customHeight="1">
      <c r="B211" s="46"/>
      <c r="C211" s="237" t="s">
        <v>2300</v>
      </c>
      <c r="D211" s="237" t="s">
        <v>300</v>
      </c>
      <c r="E211" s="238" t="s">
        <v>4459</v>
      </c>
      <c r="F211" s="239" t="s">
        <v>4460</v>
      </c>
      <c r="G211" s="240" t="s">
        <v>341</v>
      </c>
      <c r="H211" s="241">
        <v>18</v>
      </c>
      <c r="I211" s="242"/>
      <c r="J211" s="243">
        <f>ROUND(I211*H211,2)</f>
        <v>0</v>
      </c>
      <c r="K211" s="239" t="s">
        <v>21</v>
      </c>
      <c r="L211" s="72"/>
      <c r="M211" s="244" t="s">
        <v>21</v>
      </c>
      <c r="N211" s="245" t="s">
        <v>41</v>
      </c>
      <c r="O211" s="47"/>
      <c r="P211" s="246">
        <f>O211*H211</f>
        <v>0</v>
      </c>
      <c r="Q211" s="246">
        <v>0</v>
      </c>
      <c r="R211" s="246">
        <f>Q211*H211</f>
        <v>0</v>
      </c>
      <c r="S211" s="246">
        <v>0</v>
      </c>
      <c r="T211" s="247">
        <f>S211*H211</f>
        <v>0</v>
      </c>
      <c r="AR211" s="24" t="s">
        <v>90</v>
      </c>
      <c r="AT211" s="24" t="s">
        <v>300</v>
      </c>
      <c r="AU211" s="24" t="s">
        <v>70</v>
      </c>
      <c r="AY211" s="24" t="s">
        <v>298</v>
      </c>
      <c r="BE211" s="248">
        <f>IF(N211="základní",J211,0)</f>
        <v>0</v>
      </c>
      <c r="BF211" s="248">
        <f>IF(N211="snížená",J211,0)</f>
        <v>0</v>
      </c>
      <c r="BG211" s="248">
        <f>IF(N211="zákl. přenesená",J211,0)</f>
        <v>0</v>
      </c>
      <c r="BH211" s="248">
        <f>IF(N211="sníž. přenesená",J211,0)</f>
        <v>0</v>
      </c>
      <c r="BI211" s="248">
        <f>IF(N211="nulová",J211,0)</f>
        <v>0</v>
      </c>
      <c r="BJ211" s="24" t="s">
        <v>16</v>
      </c>
      <c r="BK211" s="248">
        <f>ROUND(I211*H211,2)</f>
        <v>0</v>
      </c>
      <c r="BL211" s="24" t="s">
        <v>90</v>
      </c>
      <c r="BM211" s="24" t="s">
        <v>4461</v>
      </c>
    </row>
    <row r="212" s="1" customFormat="1" ht="38.25" customHeight="1">
      <c r="B212" s="46"/>
      <c r="C212" s="237" t="s">
        <v>2304</v>
      </c>
      <c r="D212" s="237" t="s">
        <v>300</v>
      </c>
      <c r="E212" s="238" t="s">
        <v>4462</v>
      </c>
      <c r="F212" s="239" t="s">
        <v>4463</v>
      </c>
      <c r="G212" s="240" t="s">
        <v>1299</v>
      </c>
      <c r="H212" s="241">
        <v>540</v>
      </c>
      <c r="I212" s="242"/>
      <c r="J212" s="243">
        <f>ROUND(I212*H212,2)</f>
        <v>0</v>
      </c>
      <c r="K212" s="239" t="s">
        <v>21</v>
      </c>
      <c r="L212" s="72"/>
      <c r="M212" s="244" t="s">
        <v>21</v>
      </c>
      <c r="N212" s="245" t="s">
        <v>41</v>
      </c>
      <c r="O212" s="47"/>
      <c r="P212" s="246">
        <f>O212*H212</f>
        <v>0</v>
      </c>
      <c r="Q212" s="246">
        <v>0</v>
      </c>
      <c r="R212" s="246">
        <f>Q212*H212</f>
        <v>0</v>
      </c>
      <c r="S212" s="246">
        <v>0</v>
      </c>
      <c r="T212" s="247">
        <f>S212*H212</f>
        <v>0</v>
      </c>
      <c r="AR212" s="24" t="s">
        <v>90</v>
      </c>
      <c r="AT212" s="24" t="s">
        <v>300</v>
      </c>
      <c r="AU212" s="24" t="s">
        <v>70</v>
      </c>
      <c r="AY212" s="24" t="s">
        <v>298</v>
      </c>
      <c r="BE212" s="248">
        <f>IF(N212="základní",J212,0)</f>
        <v>0</v>
      </c>
      <c r="BF212" s="248">
        <f>IF(N212="snížená",J212,0)</f>
        <v>0</v>
      </c>
      <c r="BG212" s="248">
        <f>IF(N212="zákl. přenesená",J212,0)</f>
        <v>0</v>
      </c>
      <c r="BH212" s="248">
        <f>IF(N212="sníž. přenesená",J212,0)</f>
        <v>0</v>
      </c>
      <c r="BI212" s="248">
        <f>IF(N212="nulová",J212,0)</f>
        <v>0</v>
      </c>
      <c r="BJ212" s="24" t="s">
        <v>16</v>
      </c>
      <c r="BK212" s="248">
        <f>ROUND(I212*H212,2)</f>
        <v>0</v>
      </c>
      <c r="BL212" s="24" t="s">
        <v>90</v>
      </c>
      <c r="BM212" s="24" t="s">
        <v>4464</v>
      </c>
    </row>
    <row r="213" s="1" customFormat="1" ht="25.5" customHeight="1">
      <c r="B213" s="46"/>
      <c r="C213" s="237" t="s">
        <v>2307</v>
      </c>
      <c r="D213" s="237" t="s">
        <v>300</v>
      </c>
      <c r="E213" s="238" t="s">
        <v>4465</v>
      </c>
      <c r="F213" s="239" t="s">
        <v>4466</v>
      </c>
      <c r="G213" s="240" t="s">
        <v>341</v>
      </c>
      <c r="H213" s="241">
        <v>23</v>
      </c>
      <c r="I213" s="242"/>
      <c r="J213" s="243">
        <f>ROUND(I213*H213,2)</f>
        <v>0</v>
      </c>
      <c r="K213" s="239" t="s">
        <v>21</v>
      </c>
      <c r="L213" s="72"/>
      <c r="M213" s="244" t="s">
        <v>21</v>
      </c>
      <c r="N213" s="245" t="s">
        <v>41</v>
      </c>
      <c r="O213" s="47"/>
      <c r="P213" s="246">
        <f>O213*H213</f>
        <v>0</v>
      </c>
      <c r="Q213" s="246">
        <v>0</v>
      </c>
      <c r="R213" s="246">
        <f>Q213*H213</f>
        <v>0</v>
      </c>
      <c r="S213" s="246">
        <v>0</v>
      </c>
      <c r="T213" s="247">
        <f>S213*H213</f>
        <v>0</v>
      </c>
      <c r="AR213" s="24" t="s">
        <v>90</v>
      </c>
      <c r="AT213" s="24" t="s">
        <v>300</v>
      </c>
      <c r="AU213" s="24" t="s">
        <v>70</v>
      </c>
      <c r="AY213" s="24" t="s">
        <v>298</v>
      </c>
      <c r="BE213" s="248">
        <f>IF(N213="základní",J213,0)</f>
        <v>0</v>
      </c>
      <c r="BF213" s="248">
        <f>IF(N213="snížená",J213,0)</f>
        <v>0</v>
      </c>
      <c r="BG213" s="248">
        <f>IF(N213="zákl. přenesená",J213,0)</f>
        <v>0</v>
      </c>
      <c r="BH213" s="248">
        <f>IF(N213="sníž. přenesená",J213,0)</f>
        <v>0</v>
      </c>
      <c r="BI213" s="248">
        <f>IF(N213="nulová",J213,0)</f>
        <v>0</v>
      </c>
      <c r="BJ213" s="24" t="s">
        <v>16</v>
      </c>
      <c r="BK213" s="248">
        <f>ROUND(I213*H213,2)</f>
        <v>0</v>
      </c>
      <c r="BL213" s="24" t="s">
        <v>90</v>
      </c>
      <c r="BM213" s="24" t="s">
        <v>4467</v>
      </c>
    </row>
    <row r="214" s="1" customFormat="1" ht="25.5" customHeight="1">
      <c r="B214" s="46"/>
      <c r="C214" s="237" t="s">
        <v>2311</v>
      </c>
      <c r="D214" s="237" t="s">
        <v>300</v>
      </c>
      <c r="E214" s="238" t="s">
        <v>4468</v>
      </c>
      <c r="F214" s="239" t="s">
        <v>4469</v>
      </c>
      <c r="G214" s="240" t="s">
        <v>341</v>
      </c>
      <c r="H214" s="241">
        <v>1</v>
      </c>
      <c r="I214" s="242"/>
      <c r="J214" s="243">
        <f>ROUND(I214*H214,2)</f>
        <v>0</v>
      </c>
      <c r="K214" s="239" t="s">
        <v>21</v>
      </c>
      <c r="L214" s="72"/>
      <c r="M214" s="244" t="s">
        <v>21</v>
      </c>
      <c r="N214" s="245" t="s">
        <v>41</v>
      </c>
      <c r="O214" s="47"/>
      <c r="P214" s="246">
        <f>O214*H214</f>
        <v>0</v>
      </c>
      <c r="Q214" s="246">
        <v>0</v>
      </c>
      <c r="R214" s="246">
        <f>Q214*H214</f>
        <v>0</v>
      </c>
      <c r="S214" s="246">
        <v>0</v>
      </c>
      <c r="T214" s="247">
        <f>S214*H214</f>
        <v>0</v>
      </c>
      <c r="AR214" s="24" t="s">
        <v>90</v>
      </c>
      <c r="AT214" s="24" t="s">
        <v>300</v>
      </c>
      <c r="AU214" s="24" t="s">
        <v>70</v>
      </c>
      <c r="AY214" s="24" t="s">
        <v>298</v>
      </c>
      <c r="BE214" s="248">
        <f>IF(N214="základní",J214,0)</f>
        <v>0</v>
      </c>
      <c r="BF214" s="248">
        <f>IF(N214="snížená",J214,0)</f>
        <v>0</v>
      </c>
      <c r="BG214" s="248">
        <f>IF(N214="zákl. přenesená",J214,0)</f>
        <v>0</v>
      </c>
      <c r="BH214" s="248">
        <f>IF(N214="sníž. přenesená",J214,0)</f>
        <v>0</v>
      </c>
      <c r="BI214" s="248">
        <f>IF(N214="nulová",J214,0)</f>
        <v>0</v>
      </c>
      <c r="BJ214" s="24" t="s">
        <v>16</v>
      </c>
      <c r="BK214" s="248">
        <f>ROUND(I214*H214,2)</f>
        <v>0</v>
      </c>
      <c r="BL214" s="24" t="s">
        <v>90</v>
      </c>
      <c r="BM214" s="24" t="s">
        <v>4470</v>
      </c>
    </row>
    <row r="215" s="1" customFormat="1" ht="38.25" customHeight="1">
      <c r="B215" s="46"/>
      <c r="C215" s="237" t="s">
        <v>2315</v>
      </c>
      <c r="D215" s="237" t="s">
        <v>300</v>
      </c>
      <c r="E215" s="238" t="s">
        <v>4471</v>
      </c>
      <c r="F215" s="239" t="s">
        <v>4472</v>
      </c>
      <c r="G215" s="240" t="s">
        <v>341</v>
      </c>
      <c r="H215" s="241">
        <v>8</v>
      </c>
      <c r="I215" s="242"/>
      <c r="J215" s="243">
        <f>ROUND(I215*H215,2)</f>
        <v>0</v>
      </c>
      <c r="K215" s="239" t="s">
        <v>21</v>
      </c>
      <c r="L215" s="72"/>
      <c r="M215" s="244" t="s">
        <v>21</v>
      </c>
      <c r="N215" s="245" t="s">
        <v>41</v>
      </c>
      <c r="O215" s="47"/>
      <c r="P215" s="246">
        <f>O215*H215</f>
        <v>0</v>
      </c>
      <c r="Q215" s="246">
        <v>0</v>
      </c>
      <c r="R215" s="246">
        <f>Q215*H215</f>
        <v>0</v>
      </c>
      <c r="S215" s="246">
        <v>0</v>
      </c>
      <c r="T215" s="247">
        <f>S215*H215</f>
        <v>0</v>
      </c>
      <c r="AR215" s="24" t="s">
        <v>90</v>
      </c>
      <c r="AT215" s="24" t="s">
        <v>300</v>
      </c>
      <c r="AU215" s="24" t="s">
        <v>70</v>
      </c>
      <c r="AY215" s="24" t="s">
        <v>298</v>
      </c>
      <c r="BE215" s="248">
        <f>IF(N215="základní",J215,0)</f>
        <v>0</v>
      </c>
      <c r="BF215" s="248">
        <f>IF(N215="snížená",J215,0)</f>
        <v>0</v>
      </c>
      <c r="BG215" s="248">
        <f>IF(N215="zákl. přenesená",J215,0)</f>
        <v>0</v>
      </c>
      <c r="BH215" s="248">
        <f>IF(N215="sníž. přenesená",J215,0)</f>
        <v>0</v>
      </c>
      <c r="BI215" s="248">
        <f>IF(N215="nulová",J215,0)</f>
        <v>0</v>
      </c>
      <c r="BJ215" s="24" t="s">
        <v>16</v>
      </c>
      <c r="BK215" s="248">
        <f>ROUND(I215*H215,2)</f>
        <v>0</v>
      </c>
      <c r="BL215" s="24" t="s">
        <v>90</v>
      </c>
      <c r="BM215" s="24" t="s">
        <v>4473</v>
      </c>
    </row>
    <row r="216" s="1" customFormat="1" ht="38.25" customHeight="1">
      <c r="B216" s="46"/>
      <c r="C216" s="237" t="s">
        <v>370</v>
      </c>
      <c r="D216" s="237" t="s">
        <v>300</v>
      </c>
      <c r="E216" s="238" t="s">
        <v>4474</v>
      </c>
      <c r="F216" s="239" t="s">
        <v>4475</v>
      </c>
      <c r="G216" s="240" t="s">
        <v>341</v>
      </c>
      <c r="H216" s="241">
        <v>10</v>
      </c>
      <c r="I216" s="242"/>
      <c r="J216" s="243">
        <f>ROUND(I216*H216,2)</f>
        <v>0</v>
      </c>
      <c r="K216" s="239" t="s">
        <v>21</v>
      </c>
      <c r="L216" s="72"/>
      <c r="M216" s="244" t="s">
        <v>21</v>
      </c>
      <c r="N216" s="245" t="s">
        <v>41</v>
      </c>
      <c r="O216" s="47"/>
      <c r="P216" s="246">
        <f>O216*H216</f>
        <v>0</v>
      </c>
      <c r="Q216" s="246">
        <v>0</v>
      </c>
      <c r="R216" s="246">
        <f>Q216*H216</f>
        <v>0</v>
      </c>
      <c r="S216" s="246">
        <v>0</v>
      </c>
      <c r="T216" s="247">
        <f>S216*H216</f>
        <v>0</v>
      </c>
      <c r="AR216" s="24" t="s">
        <v>90</v>
      </c>
      <c r="AT216" s="24" t="s">
        <v>300</v>
      </c>
      <c r="AU216" s="24" t="s">
        <v>70</v>
      </c>
      <c r="AY216" s="24" t="s">
        <v>298</v>
      </c>
      <c r="BE216" s="248">
        <f>IF(N216="základní",J216,0)</f>
        <v>0</v>
      </c>
      <c r="BF216" s="248">
        <f>IF(N216="snížená",J216,0)</f>
        <v>0</v>
      </c>
      <c r="BG216" s="248">
        <f>IF(N216="zákl. přenesená",J216,0)</f>
        <v>0</v>
      </c>
      <c r="BH216" s="248">
        <f>IF(N216="sníž. přenesená",J216,0)</f>
        <v>0</v>
      </c>
      <c r="BI216" s="248">
        <f>IF(N216="nulová",J216,0)</f>
        <v>0</v>
      </c>
      <c r="BJ216" s="24" t="s">
        <v>16</v>
      </c>
      <c r="BK216" s="248">
        <f>ROUND(I216*H216,2)</f>
        <v>0</v>
      </c>
      <c r="BL216" s="24" t="s">
        <v>90</v>
      </c>
      <c r="BM216" s="24" t="s">
        <v>1281</v>
      </c>
    </row>
    <row r="217" s="1" customFormat="1" ht="25.5" customHeight="1">
      <c r="B217" s="46"/>
      <c r="C217" s="237" t="s">
        <v>3454</v>
      </c>
      <c r="D217" s="237" t="s">
        <v>300</v>
      </c>
      <c r="E217" s="238" t="s">
        <v>4476</v>
      </c>
      <c r="F217" s="239" t="s">
        <v>4477</v>
      </c>
      <c r="G217" s="240" t="s">
        <v>341</v>
      </c>
      <c r="H217" s="241">
        <v>36</v>
      </c>
      <c r="I217" s="242"/>
      <c r="J217" s="243">
        <f>ROUND(I217*H217,2)</f>
        <v>0</v>
      </c>
      <c r="K217" s="239" t="s">
        <v>21</v>
      </c>
      <c r="L217" s="72"/>
      <c r="M217" s="244" t="s">
        <v>21</v>
      </c>
      <c r="N217" s="245" t="s">
        <v>41</v>
      </c>
      <c r="O217" s="47"/>
      <c r="P217" s="246">
        <f>O217*H217</f>
        <v>0</v>
      </c>
      <c r="Q217" s="246">
        <v>0</v>
      </c>
      <c r="R217" s="246">
        <f>Q217*H217</f>
        <v>0</v>
      </c>
      <c r="S217" s="246">
        <v>0</v>
      </c>
      <c r="T217" s="247">
        <f>S217*H217</f>
        <v>0</v>
      </c>
      <c r="AR217" s="24" t="s">
        <v>90</v>
      </c>
      <c r="AT217" s="24" t="s">
        <v>300</v>
      </c>
      <c r="AU217" s="24" t="s">
        <v>70</v>
      </c>
      <c r="AY217" s="24" t="s">
        <v>298</v>
      </c>
      <c r="BE217" s="248">
        <f>IF(N217="základní",J217,0)</f>
        <v>0</v>
      </c>
      <c r="BF217" s="248">
        <f>IF(N217="snížená",J217,0)</f>
        <v>0</v>
      </c>
      <c r="BG217" s="248">
        <f>IF(N217="zákl. přenesená",J217,0)</f>
        <v>0</v>
      </c>
      <c r="BH217" s="248">
        <f>IF(N217="sníž. přenesená",J217,0)</f>
        <v>0</v>
      </c>
      <c r="BI217" s="248">
        <f>IF(N217="nulová",J217,0)</f>
        <v>0</v>
      </c>
      <c r="BJ217" s="24" t="s">
        <v>16</v>
      </c>
      <c r="BK217" s="248">
        <f>ROUND(I217*H217,2)</f>
        <v>0</v>
      </c>
      <c r="BL217" s="24" t="s">
        <v>90</v>
      </c>
      <c r="BM217" s="24" t="s">
        <v>4478</v>
      </c>
    </row>
    <row r="218" s="1" customFormat="1" ht="25.5" customHeight="1">
      <c r="B218" s="46"/>
      <c r="C218" s="237" t="s">
        <v>3458</v>
      </c>
      <c r="D218" s="237" t="s">
        <v>300</v>
      </c>
      <c r="E218" s="238" t="s">
        <v>4479</v>
      </c>
      <c r="F218" s="239" t="s">
        <v>4480</v>
      </c>
      <c r="G218" s="240" t="s">
        <v>341</v>
      </c>
      <c r="H218" s="241">
        <v>1</v>
      </c>
      <c r="I218" s="242"/>
      <c r="J218" s="243">
        <f>ROUND(I218*H218,2)</f>
        <v>0</v>
      </c>
      <c r="K218" s="239" t="s">
        <v>21</v>
      </c>
      <c r="L218" s="72"/>
      <c r="M218" s="244" t="s">
        <v>21</v>
      </c>
      <c r="N218" s="245" t="s">
        <v>41</v>
      </c>
      <c r="O218" s="47"/>
      <c r="P218" s="246">
        <f>O218*H218</f>
        <v>0</v>
      </c>
      <c r="Q218" s="246">
        <v>0</v>
      </c>
      <c r="R218" s="246">
        <f>Q218*H218</f>
        <v>0</v>
      </c>
      <c r="S218" s="246">
        <v>0</v>
      </c>
      <c r="T218" s="247">
        <f>S218*H218</f>
        <v>0</v>
      </c>
      <c r="AR218" s="24" t="s">
        <v>90</v>
      </c>
      <c r="AT218" s="24" t="s">
        <v>300</v>
      </c>
      <c r="AU218" s="24" t="s">
        <v>70</v>
      </c>
      <c r="AY218" s="24" t="s">
        <v>298</v>
      </c>
      <c r="BE218" s="248">
        <f>IF(N218="základní",J218,0)</f>
        <v>0</v>
      </c>
      <c r="BF218" s="248">
        <f>IF(N218="snížená",J218,0)</f>
        <v>0</v>
      </c>
      <c r="BG218" s="248">
        <f>IF(N218="zákl. přenesená",J218,0)</f>
        <v>0</v>
      </c>
      <c r="BH218" s="248">
        <f>IF(N218="sníž. přenesená",J218,0)</f>
        <v>0</v>
      </c>
      <c r="BI218" s="248">
        <f>IF(N218="nulová",J218,0)</f>
        <v>0</v>
      </c>
      <c r="BJ218" s="24" t="s">
        <v>16</v>
      </c>
      <c r="BK218" s="248">
        <f>ROUND(I218*H218,2)</f>
        <v>0</v>
      </c>
      <c r="BL218" s="24" t="s">
        <v>90</v>
      </c>
      <c r="BM218" s="24" t="s">
        <v>4481</v>
      </c>
    </row>
    <row r="219" s="1" customFormat="1" ht="38.25" customHeight="1">
      <c r="B219" s="46"/>
      <c r="C219" s="237" t="s">
        <v>3464</v>
      </c>
      <c r="D219" s="237" t="s">
        <v>300</v>
      </c>
      <c r="E219" s="238" t="s">
        <v>4482</v>
      </c>
      <c r="F219" s="239" t="s">
        <v>4483</v>
      </c>
      <c r="G219" s="240" t="s">
        <v>341</v>
      </c>
      <c r="H219" s="241">
        <v>8</v>
      </c>
      <c r="I219" s="242"/>
      <c r="J219" s="243">
        <f>ROUND(I219*H219,2)</f>
        <v>0</v>
      </c>
      <c r="K219" s="239" t="s">
        <v>21</v>
      </c>
      <c r="L219" s="72"/>
      <c r="M219" s="244" t="s">
        <v>21</v>
      </c>
      <c r="N219" s="245" t="s">
        <v>41</v>
      </c>
      <c r="O219" s="47"/>
      <c r="P219" s="246">
        <f>O219*H219</f>
        <v>0</v>
      </c>
      <c r="Q219" s="246">
        <v>0</v>
      </c>
      <c r="R219" s="246">
        <f>Q219*H219</f>
        <v>0</v>
      </c>
      <c r="S219" s="246">
        <v>0</v>
      </c>
      <c r="T219" s="247">
        <f>S219*H219</f>
        <v>0</v>
      </c>
      <c r="AR219" s="24" t="s">
        <v>90</v>
      </c>
      <c r="AT219" s="24" t="s">
        <v>300</v>
      </c>
      <c r="AU219" s="24" t="s">
        <v>70</v>
      </c>
      <c r="AY219" s="24" t="s">
        <v>298</v>
      </c>
      <c r="BE219" s="248">
        <f>IF(N219="základní",J219,0)</f>
        <v>0</v>
      </c>
      <c r="BF219" s="248">
        <f>IF(N219="snížená",J219,0)</f>
        <v>0</v>
      </c>
      <c r="BG219" s="248">
        <f>IF(N219="zákl. přenesená",J219,0)</f>
        <v>0</v>
      </c>
      <c r="BH219" s="248">
        <f>IF(N219="sníž. přenesená",J219,0)</f>
        <v>0</v>
      </c>
      <c r="BI219" s="248">
        <f>IF(N219="nulová",J219,0)</f>
        <v>0</v>
      </c>
      <c r="BJ219" s="24" t="s">
        <v>16</v>
      </c>
      <c r="BK219" s="248">
        <f>ROUND(I219*H219,2)</f>
        <v>0</v>
      </c>
      <c r="BL219" s="24" t="s">
        <v>90</v>
      </c>
      <c r="BM219" s="24" t="s">
        <v>4484</v>
      </c>
    </row>
    <row r="220" s="1" customFormat="1" ht="25.5" customHeight="1">
      <c r="B220" s="46"/>
      <c r="C220" s="237" t="s">
        <v>3468</v>
      </c>
      <c r="D220" s="237" t="s">
        <v>300</v>
      </c>
      <c r="E220" s="238" t="s">
        <v>4485</v>
      </c>
      <c r="F220" s="239" t="s">
        <v>4486</v>
      </c>
      <c r="G220" s="240" t="s">
        <v>341</v>
      </c>
      <c r="H220" s="241">
        <v>250</v>
      </c>
      <c r="I220" s="242"/>
      <c r="J220" s="243">
        <f>ROUND(I220*H220,2)</f>
        <v>0</v>
      </c>
      <c r="K220" s="239" t="s">
        <v>21</v>
      </c>
      <c r="L220" s="72"/>
      <c r="M220" s="244" t="s">
        <v>21</v>
      </c>
      <c r="N220" s="245" t="s">
        <v>41</v>
      </c>
      <c r="O220" s="47"/>
      <c r="P220" s="246">
        <f>O220*H220</f>
        <v>0</v>
      </c>
      <c r="Q220" s="246">
        <v>0</v>
      </c>
      <c r="R220" s="246">
        <f>Q220*H220</f>
        <v>0</v>
      </c>
      <c r="S220" s="246">
        <v>0</v>
      </c>
      <c r="T220" s="247">
        <f>S220*H220</f>
        <v>0</v>
      </c>
      <c r="AR220" s="24" t="s">
        <v>90</v>
      </c>
      <c r="AT220" s="24" t="s">
        <v>300</v>
      </c>
      <c r="AU220" s="24" t="s">
        <v>70</v>
      </c>
      <c r="AY220" s="24" t="s">
        <v>298</v>
      </c>
      <c r="BE220" s="248">
        <f>IF(N220="základní",J220,0)</f>
        <v>0</v>
      </c>
      <c r="BF220" s="248">
        <f>IF(N220="snížená",J220,0)</f>
        <v>0</v>
      </c>
      <c r="BG220" s="248">
        <f>IF(N220="zákl. přenesená",J220,0)</f>
        <v>0</v>
      </c>
      <c r="BH220" s="248">
        <f>IF(N220="sníž. přenesená",J220,0)</f>
        <v>0</v>
      </c>
      <c r="BI220" s="248">
        <f>IF(N220="nulová",J220,0)</f>
        <v>0</v>
      </c>
      <c r="BJ220" s="24" t="s">
        <v>16</v>
      </c>
      <c r="BK220" s="248">
        <f>ROUND(I220*H220,2)</f>
        <v>0</v>
      </c>
      <c r="BL220" s="24" t="s">
        <v>90</v>
      </c>
      <c r="BM220" s="24" t="s">
        <v>4487</v>
      </c>
    </row>
    <row r="221" s="1" customFormat="1" ht="38.25" customHeight="1">
      <c r="B221" s="46"/>
      <c r="C221" s="237" t="s">
        <v>3472</v>
      </c>
      <c r="D221" s="237" t="s">
        <v>300</v>
      </c>
      <c r="E221" s="238" t="s">
        <v>4488</v>
      </c>
      <c r="F221" s="239" t="s">
        <v>4489</v>
      </c>
      <c r="G221" s="240" t="s">
        <v>341</v>
      </c>
      <c r="H221" s="241">
        <v>12</v>
      </c>
      <c r="I221" s="242"/>
      <c r="J221" s="243">
        <f>ROUND(I221*H221,2)</f>
        <v>0</v>
      </c>
      <c r="K221" s="239" t="s">
        <v>21</v>
      </c>
      <c r="L221" s="72"/>
      <c r="M221" s="244" t="s">
        <v>21</v>
      </c>
      <c r="N221" s="245" t="s">
        <v>41</v>
      </c>
      <c r="O221" s="47"/>
      <c r="P221" s="246">
        <f>O221*H221</f>
        <v>0</v>
      </c>
      <c r="Q221" s="246">
        <v>0</v>
      </c>
      <c r="R221" s="246">
        <f>Q221*H221</f>
        <v>0</v>
      </c>
      <c r="S221" s="246">
        <v>0</v>
      </c>
      <c r="T221" s="247">
        <f>S221*H221</f>
        <v>0</v>
      </c>
      <c r="AR221" s="24" t="s">
        <v>90</v>
      </c>
      <c r="AT221" s="24" t="s">
        <v>300</v>
      </c>
      <c r="AU221" s="24" t="s">
        <v>70</v>
      </c>
      <c r="AY221" s="24" t="s">
        <v>298</v>
      </c>
      <c r="BE221" s="248">
        <f>IF(N221="základní",J221,0)</f>
        <v>0</v>
      </c>
      <c r="BF221" s="248">
        <f>IF(N221="snížená",J221,0)</f>
        <v>0</v>
      </c>
      <c r="BG221" s="248">
        <f>IF(N221="zákl. přenesená",J221,0)</f>
        <v>0</v>
      </c>
      <c r="BH221" s="248">
        <f>IF(N221="sníž. přenesená",J221,0)</f>
        <v>0</v>
      </c>
      <c r="BI221" s="248">
        <f>IF(N221="nulová",J221,0)</f>
        <v>0</v>
      </c>
      <c r="BJ221" s="24" t="s">
        <v>16</v>
      </c>
      <c r="BK221" s="248">
        <f>ROUND(I221*H221,2)</f>
        <v>0</v>
      </c>
      <c r="BL221" s="24" t="s">
        <v>90</v>
      </c>
      <c r="BM221" s="24" t="s">
        <v>4490</v>
      </c>
    </row>
    <row r="222" s="1" customFormat="1" ht="25.5" customHeight="1">
      <c r="B222" s="46"/>
      <c r="C222" s="237" t="s">
        <v>3476</v>
      </c>
      <c r="D222" s="237" t="s">
        <v>300</v>
      </c>
      <c r="E222" s="238" t="s">
        <v>4491</v>
      </c>
      <c r="F222" s="239" t="s">
        <v>4492</v>
      </c>
      <c r="G222" s="240" t="s">
        <v>341</v>
      </c>
      <c r="H222" s="241">
        <v>3</v>
      </c>
      <c r="I222" s="242"/>
      <c r="J222" s="243">
        <f>ROUND(I222*H222,2)</f>
        <v>0</v>
      </c>
      <c r="K222" s="239" t="s">
        <v>21</v>
      </c>
      <c r="L222" s="72"/>
      <c r="M222" s="244" t="s">
        <v>21</v>
      </c>
      <c r="N222" s="245" t="s">
        <v>41</v>
      </c>
      <c r="O222" s="47"/>
      <c r="P222" s="246">
        <f>O222*H222</f>
        <v>0</v>
      </c>
      <c r="Q222" s="246">
        <v>0</v>
      </c>
      <c r="R222" s="246">
        <f>Q222*H222</f>
        <v>0</v>
      </c>
      <c r="S222" s="246">
        <v>0</v>
      </c>
      <c r="T222" s="247">
        <f>S222*H222</f>
        <v>0</v>
      </c>
      <c r="AR222" s="24" t="s">
        <v>90</v>
      </c>
      <c r="AT222" s="24" t="s">
        <v>300</v>
      </c>
      <c r="AU222" s="24" t="s">
        <v>70</v>
      </c>
      <c r="AY222" s="24" t="s">
        <v>298</v>
      </c>
      <c r="BE222" s="248">
        <f>IF(N222="základní",J222,0)</f>
        <v>0</v>
      </c>
      <c r="BF222" s="248">
        <f>IF(N222="snížená",J222,0)</f>
        <v>0</v>
      </c>
      <c r="BG222" s="248">
        <f>IF(N222="zákl. přenesená",J222,0)</f>
        <v>0</v>
      </c>
      <c r="BH222" s="248">
        <f>IF(N222="sníž. přenesená",J222,0)</f>
        <v>0</v>
      </c>
      <c r="BI222" s="248">
        <f>IF(N222="nulová",J222,0)</f>
        <v>0</v>
      </c>
      <c r="BJ222" s="24" t="s">
        <v>16</v>
      </c>
      <c r="BK222" s="248">
        <f>ROUND(I222*H222,2)</f>
        <v>0</v>
      </c>
      <c r="BL222" s="24" t="s">
        <v>90</v>
      </c>
      <c r="BM222" s="24" t="s">
        <v>4493</v>
      </c>
    </row>
    <row r="223" s="1" customFormat="1" ht="25.5" customHeight="1">
      <c r="B223" s="46"/>
      <c r="C223" s="237" t="s">
        <v>3480</v>
      </c>
      <c r="D223" s="237" t="s">
        <v>300</v>
      </c>
      <c r="E223" s="238" t="s">
        <v>4494</v>
      </c>
      <c r="F223" s="239" t="s">
        <v>4495</v>
      </c>
      <c r="G223" s="240" t="s">
        <v>341</v>
      </c>
      <c r="H223" s="241">
        <v>6</v>
      </c>
      <c r="I223" s="242"/>
      <c r="J223" s="243">
        <f>ROUND(I223*H223,2)</f>
        <v>0</v>
      </c>
      <c r="K223" s="239" t="s">
        <v>21</v>
      </c>
      <c r="L223" s="72"/>
      <c r="M223" s="244" t="s">
        <v>21</v>
      </c>
      <c r="N223" s="245" t="s">
        <v>41</v>
      </c>
      <c r="O223" s="47"/>
      <c r="P223" s="246">
        <f>O223*H223</f>
        <v>0</v>
      </c>
      <c r="Q223" s="246">
        <v>0</v>
      </c>
      <c r="R223" s="246">
        <f>Q223*H223</f>
        <v>0</v>
      </c>
      <c r="S223" s="246">
        <v>0</v>
      </c>
      <c r="T223" s="247">
        <f>S223*H223</f>
        <v>0</v>
      </c>
      <c r="AR223" s="24" t="s">
        <v>90</v>
      </c>
      <c r="AT223" s="24" t="s">
        <v>300</v>
      </c>
      <c r="AU223" s="24" t="s">
        <v>70</v>
      </c>
      <c r="AY223" s="24" t="s">
        <v>298</v>
      </c>
      <c r="BE223" s="248">
        <f>IF(N223="základní",J223,0)</f>
        <v>0</v>
      </c>
      <c r="BF223" s="248">
        <f>IF(N223="snížená",J223,0)</f>
        <v>0</v>
      </c>
      <c r="BG223" s="248">
        <f>IF(N223="zákl. přenesená",J223,0)</f>
        <v>0</v>
      </c>
      <c r="BH223" s="248">
        <f>IF(N223="sníž. přenesená",J223,0)</f>
        <v>0</v>
      </c>
      <c r="BI223" s="248">
        <f>IF(N223="nulová",J223,0)</f>
        <v>0</v>
      </c>
      <c r="BJ223" s="24" t="s">
        <v>16</v>
      </c>
      <c r="BK223" s="248">
        <f>ROUND(I223*H223,2)</f>
        <v>0</v>
      </c>
      <c r="BL223" s="24" t="s">
        <v>90</v>
      </c>
      <c r="BM223" s="24" t="s">
        <v>4496</v>
      </c>
    </row>
    <row r="224" s="1" customFormat="1" ht="38.25" customHeight="1">
      <c r="B224" s="46"/>
      <c r="C224" s="237" t="s">
        <v>3484</v>
      </c>
      <c r="D224" s="237" t="s">
        <v>300</v>
      </c>
      <c r="E224" s="238" t="s">
        <v>4497</v>
      </c>
      <c r="F224" s="239" t="s">
        <v>4498</v>
      </c>
      <c r="G224" s="240" t="s">
        <v>341</v>
      </c>
      <c r="H224" s="241">
        <v>5</v>
      </c>
      <c r="I224" s="242"/>
      <c r="J224" s="243">
        <f>ROUND(I224*H224,2)</f>
        <v>0</v>
      </c>
      <c r="K224" s="239" t="s">
        <v>21</v>
      </c>
      <c r="L224" s="72"/>
      <c r="M224" s="244" t="s">
        <v>21</v>
      </c>
      <c r="N224" s="245" t="s">
        <v>41</v>
      </c>
      <c r="O224" s="47"/>
      <c r="P224" s="246">
        <f>O224*H224</f>
        <v>0</v>
      </c>
      <c r="Q224" s="246">
        <v>0</v>
      </c>
      <c r="R224" s="246">
        <f>Q224*H224</f>
        <v>0</v>
      </c>
      <c r="S224" s="246">
        <v>0</v>
      </c>
      <c r="T224" s="247">
        <f>S224*H224</f>
        <v>0</v>
      </c>
      <c r="AR224" s="24" t="s">
        <v>90</v>
      </c>
      <c r="AT224" s="24" t="s">
        <v>300</v>
      </c>
      <c r="AU224" s="24" t="s">
        <v>70</v>
      </c>
      <c r="AY224" s="24" t="s">
        <v>298</v>
      </c>
      <c r="BE224" s="248">
        <f>IF(N224="základní",J224,0)</f>
        <v>0</v>
      </c>
      <c r="BF224" s="248">
        <f>IF(N224="snížená",J224,0)</f>
        <v>0</v>
      </c>
      <c r="BG224" s="248">
        <f>IF(N224="zákl. přenesená",J224,0)</f>
        <v>0</v>
      </c>
      <c r="BH224" s="248">
        <f>IF(N224="sníž. přenesená",J224,0)</f>
        <v>0</v>
      </c>
      <c r="BI224" s="248">
        <f>IF(N224="nulová",J224,0)</f>
        <v>0</v>
      </c>
      <c r="BJ224" s="24" t="s">
        <v>16</v>
      </c>
      <c r="BK224" s="248">
        <f>ROUND(I224*H224,2)</f>
        <v>0</v>
      </c>
      <c r="BL224" s="24" t="s">
        <v>90</v>
      </c>
      <c r="BM224" s="24" t="s">
        <v>4499</v>
      </c>
    </row>
    <row r="225" s="1" customFormat="1" ht="25.5" customHeight="1">
      <c r="B225" s="46"/>
      <c r="C225" s="237" t="s">
        <v>3488</v>
      </c>
      <c r="D225" s="237" t="s">
        <v>300</v>
      </c>
      <c r="E225" s="238" t="s">
        <v>4500</v>
      </c>
      <c r="F225" s="239" t="s">
        <v>4501</v>
      </c>
      <c r="G225" s="240" t="s">
        <v>318</v>
      </c>
      <c r="H225" s="241">
        <v>1750</v>
      </c>
      <c r="I225" s="242"/>
      <c r="J225" s="243">
        <f>ROUND(I225*H225,2)</f>
        <v>0</v>
      </c>
      <c r="K225" s="239" t="s">
        <v>21</v>
      </c>
      <c r="L225" s="72"/>
      <c r="M225" s="244" t="s">
        <v>21</v>
      </c>
      <c r="N225" s="245" t="s">
        <v>41</v>
      </c>
      <c r="O225" s="47"/>
      <c r="P225" s="246">
        <f>O225*H225</f>
        <v>0</v>
      </c>
      <c r="Q225" s="246">
        <v>0</v>
      </c>
      <c r="R225" s="246">
        <f>Q225*H225</f>
        <v>0</v>
      </c>
      <c r="S225" s="246">
        <v>0</v>
      </c>
      <c r="T225" s="247">
        <f>S225*H225</f>
        <v>0</v>
      </c>
      <c r="AR225" s="24" t="s">
        <v>90</v>
      </c>
      <c r="AT225" s="24" t="s">
        <v>300</v>
      </c>
      <c r="AU225" s="24" t="s">
        <v>70</v>
      </c>
      <c r="AY225" s="24" t="s">
        <v>298</v>
      </c>
      <c r="BE225" s="248">
        <f>IF(N225="základní",J225,0)</f>
        <v>0</v>
      </c>
      <c r="BF225" s="248">
        <f>IF(N225="snížená",J225,0)</f>
        <v>0</v>
      </c>
      <c r="BG225" s="248">
        <f>IF(N225="zákl. přenesená",J225,0)</f>
        <v>0</v>
      </c>
      <c r="BH225" s="248">
        <f>IF(N225="sníž. přenesená",J225,0)</f>
        <v>0</v>
      </c>
      <c r="BI225" s="248">
        <f>IF(N225="nulová",J225,0)</f>
        <v>0</v>
      </c>
      <c r="BJ225" s="24" t="s">
        <v>16</v>
      </c>
      <c r="BK225" s="248">
        <f>ROUND(I225*H225,2)</f>
        <v>0</v>
      </c>
      <c r="BL225" s="24" t="s">
        <v>90</v>
      </c>
      <c r="BM225" s="24" t="s">
        <v>4502</v>
      </c>
    </row>
    <row r="226" s="1" customFormat="1" ht="25.5" customHeight="1">
      <c r="B226" s="46"/>
      <c r="C226" s="237" t="s">
        <v>3492</v>
      </c>
      <c r="D226" s="237" t="s">
        <v>300</v>
      </c>
      <c r="E226" s="238" t="s">
        <v>4503</v>
      </c>
      <c r="F226" s="239" t="s">
        <v>4504</v>
      </c>
      <c r="G226" s="240" t="s">
        <v>341</v>
      </c>
      <c r="H226" s="241">
        <v>2</v>
      </c>
      <c r="I226" s="242"/>
      <c r="J226" s="243">
        <f>ROUND(I226*H226,2)</f>
        <v>0</v>
      </c>
      <c r="K226" s="239" t="s">
        <v>21</v>
      </c>
      <c r="L226" s="72"/>
      <c r="M226" s="244" t="s">
        <v>21</v>
      </c>
      <c r="N226" s="245" t="s">
        <v>41</v>
      </c>
      <c r="O226" s="47"/>
      <c r="P226" s="246">
        <f>O226*H226</f>
        <v>0</v>
      </c>
      <c r="Q226" s="246">
        <v>0</v>
      </c>
      <c r="R226" s="246">
        <f>Q226*H226</f>
        <v>0</v>
      </c>
      <c r="S226" s="246">
        <v>0</v>
      </c>
      <c r="T226" s="247">
        <f>S226*H226</f>
        <v>0</v>
      </c>
      <c r="AR226" s="24" t="s">
        <v>90</v>
      </c>
      <c r="AT226" s="24" t="s">
        <v>300</v>
      </c>
      <c r="AU226" s="24" t="s">
        <v>70</v>
      </c>
      <c r="AY226" s="24" t="s">
        <v>298</v>
      </c>
      <c r="BE226" s="248">
        <f>IF(N226="základní",J226,0)</f>
        <v>0</v>
      </c>
      <c r="BF226" s="248">
        <f>IF(N226="snížená",J226,0)</f>
        <v>0</v>
      </c>
      <c r="BG226" s="248">
        <f>IF(N226="zákl. přenesená",J226,0)</f>
        <v>0</v>
      </c>
      <c r="BH226" s="248">
        <f>IF(N226="sníž. přenesená",J226,0)</f>
        <v>0</v>
      </c>
      <c r="BI226" s="248">
        <f>IF(N226="nulová",J226,0)</f>
        <v>0</v>
      </c>
      <c r="BJ226" s="24" t="s">
        <v>16</v>
      </c>
      <c r="BK226" s="248">
        <f>ROUND(I226*H226,2)</f>
        <v>0</v>
      </c>
      <c r="BL226" s="24" t="s">
        <v>90</v>
      </c>
      <c r="BM226" s="24" t="s">
        <v>4505</v>
      </c>
    </row>
    <row r="227" s="1" customFormat="1" ht="25.5" customHeight="1">
      <c r="B227" s="46"/>
      <c r="C227" s="237" t="s">
        <v>3496</v>
      </c>
      <c r="D227" s="237" t="s">
        <v>300</v>
      </c>
      <c r="E227" s="238" t="s">
        <v>4506</v>
      </c>
      <c r="F227" s="239" t="s">
        <v>4507</v>
      </c>
      <c r="G227" s="240" t="s">
        <v>341</v>
      </c>
      <c r="H227" s="241">
        <v>5</v>
      </c>
      <c r="I227" s="242"/>
      <c r="J227" s="243">
        <f>ROUND(I227*H227,2)</f>
        <v>0</v>
      </c>
      <c r="K227" s="239" t="s">
        <v>21</v>
      </c>
      <c r="L227" s="72"/>
      <c r="M227" s="244" t="s">
        <v>21</v>
      </c>
      <c r="N227" s="245" t="s">
        <v>41</v>
      </c>
      <c r="O227" s="47"/>
      <c r="P227" s="246">
        <f>O227*H227</f>
        <v>0</v>
      </c>
      <c r="Q227" s="246">
        <v>0</v>
      </c>
      <c r="R227" s="246">
        <f>Q227*H227</f>
        <v>0</v>
      </c>
      <c r="S227" s="246">
        <v>0</v>
      </c>
      <c r="T227" s="247">
        <f>S227*H227</f>
        <v>0</v>
      </c>
      <c r="AR227" s="24" t="s">
        <v>90</v>
      </c>
      <c r="AT227" s="24" t="s">
        <v>300</v>
      </c>
      <c r="AU227" s="24" t="s">
        <v>70</v>
      </c>
      <c r="AY227" s="24" t="s">
        <v>298</v>
      </c>
      <c r="BE227" s="248">
        <f>IF(N227="základní",J227,0)</f>
        <v>0</v>
      </c>
      <c r="BF227" s="248">
        <f>IF(N227="snížená",J227,0)</f>
        <v>0</v>
      </c>
      <c r="BG227" s="248">
        <f>IF(N227="zákl. přenesená",J227,0)</f>
        <v>0</v>
      </c>
      <c r="BH227" s="248">
        <f>IF(N227="sníž. přenesená",J227,0)</f>
        <v>0</v>
      </c>
      <c r="BI227" s="248">
        <f>IF(N227="nulová",J227,0)</f>
        <v>0</v>
      </c>
      <c r="BJ227" s="24" t="s">
        <v>16</v>
      </c>
      <c r="BK227" s="248">
        <f>ROUND(I227*H227,2)</f>
        <v>0</v>
      </c>
      <c r="BL227" s="24" t="s">
        <v>90</v>
      </c>
      <c r="BM227" s="24" t="s">
        <v>4508</v>
      </c>
    </row>
    <row r="228" s="1" customFormat="1" ht="38.25" customHeight="1">
      <c r="B228" s="46"/>
      <c r="C228" s="237" t="s">
        <v>3498</v>
      </c>
      <c r="D228" s="237" t="s">
        <v>300</v>
      </c>
      <c r="E228" s="238" t="s">
        <v>4509</v>
      </c>
      <c r="F228" s="239" t="s">
        <v>4510</v>
      </c>
      <c r="G228" s="240" t="s">
        <v>341</v>
      </c>
      <c r="H228" s="241">
        <v>1</v>
      </c>
      <c r="I228" s="242"/>
      <c r="J228" s="243">
        <f>ROUND(I228*H228,2)</f>
        <v>0</v>
      </c>
      <c r="K228" s="239" t="s">
        <v>21</v>
      </c>
      <c r="L228" s="72"/>
      <c r="M228" s="244" t="s">
        <v>21</v>
      </c>
      <c r="N228" s="245" t="s">
        <v>41</v>
      </c>
      <c r="O228" s="47"/>
      <c r="P228" s="246">
        <f>O228*H228</f>
        <v>0</v>
      </c>
      <c r="Q228" s="246">
        <v>0</v>
      </c>
      <c r="R228" s="246">
        <f>Q228*H228</f>
        <v>0</v>
      </c>
      <c r="S228" s="246">
        <v>0</v>
      </c>
      <c r="T228" s="247">
        <f>S228*H228</f>
        <v>0</v>
      </c>
      <c r="AR228" s="24" t="s">
        <v>90</v>
      </c>
      <c r="AT228" s="24" t="s">
        <v>300</v>
      </c>
      <c r="AU228" s="24" t="s">
        <v>70</v>
      </c>
      <c r="AY228" s="24" t="s">
        <v>298</v>
      </c>
      <c r="BE228" s="248">
        <f>IF(N228="základní",J228,0)</f>
        <v>0</v>
      </c>
      <c r="BF228" s="248">
        <f>IF(N228="snížená",J228,0)</f>
        <v>0</v>
      </c>
      <c r="BG228" s="248">
        <f>IF(N228="zákl. přenesená",J228,0)</f>
        <v>0</v>
      </c>
      <c r="BH228" s="248">
        <f>IF(N228="sníž. přenesená",J228,0)</f>
        <v>0</v>
      </c>
      <c r="BI228" s="248">
        <f>IF(N228="nulová",J228,0)</f>
        <v>0</v>
      </c>
      <c r="BJ228" s="24" t="s">
        <v>16</v>
      </c>
      <c r="BK228" s="248">
        <f>ROUND(I228*H228,2)</f>
        <v>0</v>
      </c>
      <c r="BL228" s="24" t="s">
        <v>90</v>
      </c>
      <c r="BM228" s="24" t="s">
        <v>4511</v>
      </c>
    </row>
    <row r="229" s="1" customFormat="1" ht="38.25" customHeight="1">
      <c r="B229" s="46"/>
      <c r="C229" s="237" t="s">
        <v>3500</v>
      </c>
      <c r="D229" s="237" t="s">
        <v>300</v>
      </c>
      <c r="E229" s="238" t="s">
        <v>4512</v>
      </c>
      <c r="F229" s="239" t="s">
        <v>4513</v>
      </c>
      <c r="G229" s="240" t="s">
        <v>341</v>
      </c>
      <c r="H229" s="241">
        <v>2</v>
      </c>
      <c r="I229" s="242"/>
      <c r="J229" s="243">
        <f>ROUND(I229*H229,2)</f>
        <v>0</v>
      </c>
      <c r="K229" s="239" t="s">
        <v>21</v>
      </c>
      <c r="L229" s="72"/>
      <c r="M229" s="244" t="s">
        <v>21</v>
      </c>
      <c r="N229" s="245" t="s">
        <v>41</v>
      </c>
      <c r="O229" s="47"/>
      <c r="P229" s="246">
        <f>O229*H229</f>
        <v>0</v>
      </c>
      <c r="Q229" s="246">
        <v>0</v>
      </c>
      <c r="R229" s="246">
        <f>Q229*H229</f>
        <v>0</v>
      </c>
      <c r="S229" s="246">
        <v>0</v>
      </c>
      <c r="T229" s="247">
        <f>S229*H229</f>
        <v>0</v>
      </c>
      <c r="AR229" s="24" t="s">
        <v>90</v>
      </c>
      <c r="AT229" s="24" t="s">
        <v>300</v>
      </c>
      <c r="AU229" s="24" t="s">
        <v>70</v>
      </c>
      <c r="AY229" s="24" t="s">
        <v>298</v>
      </c>
      <c r="BE229" s="248">
        <f>IF(N229="základní",J229,0)</f>
        <v>0</v>
      </c>
      <c r="BF229" s="248">
        <f>IF(N229="snížená",J229,0)</f>
        <v>0</v>
      </c>
      <c r="BG229" s="248">
        <f>IF(N229="zákl. přenesená",J229,0)</f>
        <v>0</v>
      </c>
      <c r="BH229" s="248">
        <f>IF(N229="sníž. přenesená",J229,0)</f>
        <v>0</v>
      </c>
      <c r="BI229" s="248">
        <f>IF(N229="nulová",J229,0)</f>
        <v>0</v>
      </c>
      <c r="BJ229" s="24" t="s">
        <v>16</v>
      </c>
      <c r="BK229" s="248">
        <f>ROUND(I229*H229,2)</f>
        <v>0</v>
      </c>
      <c r="BL229" s="24" t="s">
        <v>90</v>
      </c>
      <c r="BM229" s="24" t="s">
        <v>4514</v>
      </c>
    </row>
    <row r="230" s="1" customFormat="1" ht="25.5" customHeight="1">
      <c r="B230" s="46"/>
      <c r="C230" s="237" t="s">
        <v>3506</v>
      </c>
      <c r="D230" s="237" t="s">
        <v>300</v>
      </c>
      <c r="E230" s="238" t="s">
        <v>4515</v>
      </c>
      <c r="F230" s="239" t="s">
        <v>4516</v>
      </c>
      <c r="G230" s="240" t="s">
        <v>341</v>
      </c>
      <c r="H230" s="241">
        <v>1</v>
      </c>
      <c r="I230" s="242"/>
      <c r="J230" s="243">
        <f>ROUND(I230*H230,2)</f>
        <v>0</v>
      </c>
      <c r="K230" s="239" t="s">
        <v>21</v>
      </c>
      <c r="L230" s="72"/>
      <c r="M230" s="244" t="s">
        <v>21</v>
      </c>
      <c r="N230" s="245" t="s">
        <v>41</v>
      </c>
      <c r="O230" s="47"/>
      <c r="P230" s="246">
        <f>O230*H230</f>
        <v>0</v>
      </c>
      <c r="Q230" s="246">
        <v>0</v>
      </c>
      <c r="R230" s="246">
        <f>Q230*H230</f>
        <v>0</v>
      </c>
      <c r="S230" s="246">
        <v>0</v>
      </c>
      <c r="T230" s="247">
        <f>S230*H230</f>
        <v>0</v>
      </c>
      <c r="AR230" s="24" t="s">
        <v>90</v>
      </c>
      <c r="AT230" s="24" t="s">
        <v>300</v>
      </c>
      <c r="AU230" s="24" t="s">
        <v>70</v>
      </c>
      <c r="AY230" s="24" t="s">
        <v>298</v>
      </c>
      <c r="BE230" s="248">
        <f>IF(N230="základní",J230,0)</f>
        <v>0</v>
      </c>
      <c r="BF230" s="248">
        <f>IF(N230="snížená",J230,0)</f>
        <v>0</v>
      </c>
      <c r="BG230" s="248">
        <f>IF(N230="zákl. přenesená",J230,0)</f>
        <v>0</v>
      </c>
      <c r="BH230" s="248">
        <f>IF(N230="sníž. přenesená",J230,0)</f>
        <v>0</v>
      </c>
      <c r="BI230" s="248">
        <f>IF(N230="nulová",J230,0)</f>
        <v>0</v>
      </c>
      <c r="BJ230" s="24" t="s">
        <v>16</v>
      </c>
      <c r="BK230" s="248">
        <f>ROUND(I230*H230,2)</f>
        <v>0</v>
      </c>
      <c r="BL230" s="24" t="s">
        <v>90</v>
      </c>
      <c r="BM230" s="24" t="s">
        <v>4517</v>
      </c>
    </row>
    <row r="231" s="1" customFormat="1" ht="25.5" customHeight="1">
      <c r="B231" s="46"/>
      <c r="C231" s="237" t="s">
        <v>3510</v>
      </c>
      <c r="D231" s="237" t="s">
        <v>300</v>
      </c>
      <c r="E231" s="238" t="s">
        <v>4518</v>
      </c>
      <c r="F231" s="239" t="s">
        <v>4519</v>
      </c>
      <c r="G231" s="240" t="s">
        <v>341</v>
      </c>
      <c r="H231" s="241">
        <v>70</v>
      </c>
      <c r="I231" s="242"/>
      <c r="J231" s="243">
        <f>ROUND(I231*H231,2)</f>
        <v>0</v>
      </c>
      <c r="K231" s="239" t="s">
        <v>21</v>
      </c>
      <c r="L231" s="72"/>
      <c r="M231" s="244" t="s">
        <v>21</v>
      </c>
      <c r="N231" s="245" t="s">
        <v>41</v>
      </c>
      <c r="O231" s="47"/>
      <c r="P231" s="246">
        <f>O231*H231</f>
        <v>0</v>
      </c>
      <c r="Q231" s="246">
        <v>0</v>
      </c>
      <c r="R231" s="246">
        <f>Q231*H231</f>
        <v>0</v>
      </c>
      <c r="S231" s="246">
        <v>0</v>
      </c>
      <c r="T231" s="247">
        <f>S231*H231</f>
        <v>0</v>
      </c>
      <c r="AR231" s="24" t="s">
        <v>90</v>
      </c>
      <c r="AT231" s="24" t="s">
        <v>300</v>
      </c>
      <c r="AU231" s="24" t="s">
        <v>70</v>
      </c>
      <c r="AY231" s="24" t="s">
        <v>298</v>
      </c>
      <c r="BE231" s="248">
        <f>IF(N231="základní",J231,0)</f>
        <v>0</v>
      </c>
      <c r="BF231" s="248">
        <f>IF(N231="snížená",J231,0)</f>
        <v>0</v>
      </c>
      <c r="BG231" s="248">
        <f>IF(N231="zákl. přenesená",J231,0)</f>
        <v>0</v>
      </c>
      <c r="BH231" s="248">
        <f>IF(N231="sníž. přenesená",J231,0)</f>
        <v>0</v>
      </c>
      <c r="BI231" s="248">
        <f>IF(N231="nulová",J231,0)</f>
        <v>0</v>
      </c>
      <c r="BJ231" s="24" t="s">
        <v>16</v>
      </c>
      <c r="BK231" s="248">
        <f>ROUND(I231*H231,2)</f>
        <v>0</v>
      </c>
      <c r="BL231" s="24" t="s">
        <v>90</v>
      </c>
      <c r="BM231" s="24" t="s">
        <v>4520</v>
      </c>
    </row>
    <row r="232" s="1" customFormat="1" ht="25.5" customHeight="1">
      <c r="B232" s="46"/>
      <c r="C232" s="237" t="s">
        <v>3514</v>
      </c>
      <c r="D232" s="237" t="s">
        <v>300</v>
      </c>
      <c r="E232" s="238" t="s">
        <v>4521</v>
      </c>
      <c r="F232" s="239" t="s">
        <v>4522</v>
      </c>
      <c r="G232" s="240" t="s">
        <v>341</v>
      </c>
      <c r="H232" s="241">
        <v>1</v>
      </c>
      <c r="I232" s="242"/>
      <c r="J232" s="243">
        <f>ROUND(I232*H232,2)</f>
        <v>0</v>
      </c>
      <c r="K232" s="239" t="s">
        <v>21</v>
      </c>
      <c r="L232" s="72"/>
      <c r="M232" s="244" t="s">
        <v>21</v>
      </c>
      <c r="N232" s="245" t="s">
        <v>41</v>
      </c>
      <c r="O232" s="47"/>
      <c r="P232" s="246">
        <f>O232*H232</f>
        <v>0</v>
      </c>
      <c r="Q232" s="246">
        <v>0</v>
      </c>
      <c r="R232" s="246">
        <f>Q232*H232</f>
        <v>0</v>
      </c>
      <c r="S232" s="246">
        <v>0</v>
      </c>
      <c r="T232" s="247">
        <f>S232*H232</f>
        <v>0</v>
      </c>
      <c r="AR232" s="24" t="s">
        <v>90</v>
      </c>
      <c r="AT232" s="24" t="s">
        <v>300</v>
      </c>
      <c r="AU232" s="24" t="s">
        <v>70</v>
      </c>
      <c r="AY232" s="24" t="s">
        <v>298</v>
      </c>
      <c r="BE232" s="248">
        <f>IF(N232="základní",J232,0)</f>
        <v>0</v>
      </c>
      <c r="BF232" s="248">
        <f>IF(N232="snížená",J232,0)</f>
        <v>0</v>
      </c>
      <c r="BG232" s="248">
        <f>IF(N232="zákl. přenesená",J232,0)</f>
        <v>0</v>
      </c>
      <c r="BH232" s="248">
        <f>IF(N232="sníž. přenesená",J232,0)</f>
        <v>0</v>
      </c>
      <c r="BI232" s="248">
        <f>IF(N232="nulová",J232,0)</f>
        <v>0</v>
      </c>
      <c r="BJ232" s="24" t="s">
        <v>16</v>
      </c>
      <c r="BK232" s="248">
        <f>ROUND(I232*H232,2)</f>
        <v>0</v>
      </c>
      <c r="BL232" s="24" t="s">
        <v>90</v>
      </c>
      <c r="BM232" s="24" t="s">
        <v>4523</v>
      </c>
    </row>
    <row r="233" s="1" customFormat="1" ht="25.5" customHeight="1">
      <c r="B233" s="46"/>
      <c r="C233" s="237" t="s">
        <v>3518</v>
      </c>
      <c r="D233" s="237" t="s">
        <v>300</v>
      </c>
      <c r="E233" s="238" t="s">
        <v>4524</v>
      </c>
      <c r="F233" s="239" t="s">
        <v>4525</v>
      </c>
      <c r="G233" s="240" t="s">
        <v>341</v>
      </c>
      <c r="H233" s="241">
        <v>1</v>
      </c>
      <c r="I233" s="242"/>
      <c r="J233" s="243">
        <f>ROUND(I233*H233,2)</f>
        <v>0</v>
      </c>
      <c r="K233" s="239" t="s">
        <v>21</v>
      </c>
      <c r="L233" s="72"/>
      <c r="M233" s="244" t="s">
        <v>21</v>
      </c>
      <c r="N233" s="245" t="s">
        <v>41</v>
      </c>
      <c r="O233" s="47"/>
      <c r="P233" s="246">
        <f>O233*H233</f>
        <v>0</v>
      </c>
      <c r="Q233" s="246">
        <v>0</v>
      </c>
      <c r="R233" s="246">
        <f>Q233*H233</f>
        <v>0</v>
      </c>
      <c r="S233" s="246">
        <v>0</v>
      </c>
      <c r="T233" s="247">
        <f>S233*H233</f>
        <v>0</v>
      </c>
      <c r="AR233" s="24" t="s">
        <v>90</v>
      </c>
      <c r="AT233" s="24" t="s">
        <v>300</v>
      </c>
      <c r="AU233" s="24" t="s">
        <v>70</v>
      </c>
      <c r="AY233" s="24" t="s">
        <v>298</v>
      </c>
      <c r="BE233" s="248">
        <f>IF(N233="základní",J233,0)</f>
        <v>0</v>
      </c>
      <c r="BF233" s="248">
        <f>IF(N233="snížená",J233,0)</f>
        <v>0</v>
      </c>
      <c r="BG233" s="248">
        <f>IF(N233="zákl. přenesená",J233,0)</f>
        <v>0</v>
      </c>
      <c r="BH233" s="248">
        <f>IF(N233="sníž. přenesená",J233,0)</f>
        <v>0</v>
      </c>
      <c r="BI233" s="248">
        <f>IF(N233="nulová",J233,0)</f>
        <v>0</v>
      </c>
      <c r="BJ233" s="24" t="s">
        <v>16</v>
      </c>
      <c r="BK233" s="248">
        <f>ROUND(I233*H233,2)</f>
        <v>0</v>
      </c>
      <c r="BL233" s="24" t="s">
        <v>90</v>
      </c>
      <c r="BM233" s="24" t="s">
        <v>4526</v>
      </c>
    </row>
    <row r="234" s="1" customFormat="1" ht="76.5" customHeight="1">
      <c r="B234" s="46"/>
      <c r="C234" s="237" t="s">
        <v>3523</v>
      </c>
      <c r="D234" s="237" t="s">
        <v>300</v>
      </c>
      <c r="E234" s="238" t="s">
        <v>937</v>
      </c>
      <c r="F234" s="239" t="s">
        <v>938</v>
      </c>
      <c r="G234" s="240" t="s">
        <v>341</v>
      </c>
      <c r="H234" s="241">
        <v>2</v>
      </c>
      <c r="I234" s="242"/>
      <c r="J234" s="243">
        <f>ROUND(I234*H234,2)</f>
        <v>0</v>
      </c>
      <c r="K234" s="239" t="s">
        <v>21</v>
      </c>
      <c r="L234" s="72"/>
      <c r="M234" s="244" t="s">
        <v>21</v>
      </c>
      <c r="N234" s="245" t="s">
        <v>41</v>
      </c>
      <c r="O234" s="47"/>
      <c r="P234" s="246">
        <f>O234*H234</f>
        <v>0</v>
      </c>
      <c r="Q234" s="246">
        <v>0</v>
      </c>
      <c r="R234" s="246">
        <f>Q234*H234</f>
        <v>0</v>
      </c>
      <c r="S234" s="246">
        <v>0</v>
      </c>
      <c r="T234" s="247">
        <f>S234*H234</f>
        <v>0</v>
      </c>
      <c r="AR234" s="24" t="s">
        <v>90</v>
      </c>
      <c r="AT234" s="24" t="s">
        <v>300</v>
      </c>
      <c r="AU234" s="24" t="s">
        <v>70</v>
      </c>
      <c r="AY234" s="24" t="s">
        <v>298</v>
      </c>
      <c r="BE234" s="248">
        <f>IF(N234="základní",J234,0)</f>
        <v>0</v>
      </c>
      <c r="BF234" s="248">
        <f>IF(N234="snížená",J234,0)</f>
        <v>0</v>
      </c>
      <c r="BG234" s="248">
        <f>IF(N234="zákl. přenesená",J234,0)</f>
        <v>0</v>
      </c>
      <c r="BH234" s="248">
        <f>IF(N234="sníž. přenesená",J234,0)</f>
        <v>0</v>
      </c>
      <c r="BI234" s="248">
        <f>IF(N234="nulová",J234,0)</f>
        <v>0</v>
      </c>
      <c r="BJ234" s="24" t="s">
        <v>16</v>
      </c>
      <c r="BK234" s="248">
        <f>ROUND(I234*H234,2)</f>
        <v>0</v>
      </c>
      <c r="BL234" s="24" t="s">
        <v>90</v>
      </c>
      <c r="BM234" s="24" t="s">
        <v>4527</v>
      </c>
    </row>
    <row r="235" s="1" customFormat="1" ht="38.25" customHeight="1">
      <c r="B235" s="46"/>
      <c r="C235" s="237" t="s">
        <v>3527</v>
      </c>
      <c r="D235" s="237" t="s">
        <v>300</v>
      </c>
      <c r="E235" s="238" t="s">
        <v>4528</v>
      </c>
      <c r="F235" s="239" t="s">
        <v>4529</v>
      </c>
      <c r="G235" s="240" t="s">
        <v>341</v>
      </c>
      <c r="H235" s="241">
        <v>30</v>
      </c>
      <c r="I235" s="242"/>
      <c r="J235" s="243">
        <f>ROUND(I235*H235,2)</f>
        <v>0</v>
      </c>
      <c r="K235" s="239" t="s">
        <v>21</v>
      </c>
      <c r="L235" s="72"/>
      <c r="M235" s="244" t="s">
        <v>21</v>
      </c>
      <c r="N235" s="245" t="s">
        <v>41</v>
      </c>
      <c r="O235" s="47"/>
      <c r="P235" s="246">
        <f>O235*H235</f>
        <v>0</v>
      </c>
      <c r="Q235" s="246">
        <v>0</v>
      </c>
      <c r="R235" s="246">
        <f>Q235*H235</f>
        <v>0</v>
      </c>
      <c r="S235" s="246">
        <v>0</v>
      </c>
      <c r="T235" s="247">
        <f>S235*H235</f>
        <v>0</v>
      </c>
      <c r="AR235" s="24" t="s">
        <v>90</v>
      </c>
      <c r="AT235" s="24" t="s">
        <v>300</v>
      </c>
      <c r="AU235" s="24" t="s">
        <v>70</v>
      </c>
      <c r="AY235" s="24" t="s">
        <v>298</v>
      </c>
      <c r="BE235" s="248">
        <f>IF(N235="základní",J235,0)</f>
        <v>0</v>
      </c>
      <c r="BF235" s="248">
        <f>IF(N235="snížená",J235,0)</f>
        <v>0</v>
      </c>
      <c r="BG235" s="248">
        <f>IF(N235="zákl. přenesená",J235,0)</f>
        <v>0</v>
      </c>
      <c r="BH235" s="248">
        <f>IF(N235="sníž. přenesená",J235,0)</f>
        <v>0</v>
      </c>
      <c r="BI235" s="248">
        <f>IF(N235="nulová",J235,0)</f>
        <v>0</v>
      </c>
      <c r="BJ235" s="24" t="s">
        <v>16</v>
      </c>
      <c r="BK235" s="248">
        <f>ROUND(I235*H235,2)</f>
        <v>0</v>
      </c>
      <c r="BL235" s="24" t="s">
        <v>90</v>
      </c>
      <c r="BM235" s="24" t="s">
        <v>4530</v>
      </c>
    </row>
    <row r="236" s="1" customFormat="1" ht="38.25" customHeight="1">
      <c r="B236" s="46"/>
      <c r="C236" s="237" t="s">
        <v>3533</v>
      </c>
      <c r="D236" s="237" t="s">
        <v>300</v>
      </c>
      <c r="E236" s="238" t="s">
        <v>4531</v>
      </c>
      <c r="F236" s="239" t="s">
        <v>4532</v>
      </c>
      <c r="G236" s="240" t="s">
        <v>341</v>
      </c>
      <c r="H236" s="241">
        <v>1</v>
      </c>
      <c r="I236" s="242"/>
      <c r="J236" s="243">
        <f>ROUND(I236*H236,2)</f>
        <v>0</v>
      </c>
      <c r="K236" s="239" t="s">
        <v>21</v>
      </c>
      <c r="L236" s="72"/>
      <c r="M236" s="244" t="s">
        <v>21</v>
      </c>
      <c r="N236" s="245" t="s">
        <v>41</v>
      </c>
      <c r="O236" s="47"/>
      <c r="P236" s="246">
        <f>O236*H236</f>
        <v>0</v>
      </c>
      <c r="Q236" s="246">
        <v>0</v>
      </c>
      <c r="R236" s="246">
        <f>Q236*H236</f>
        <v>0</v>
      </c>
      <c r="S236" s="246">
        <v>0</v>
      </c>
      <c r="T236" s="247">
        <f>S236*H236</f>
        <v>0</v>
      </c>
      <c r="AR236" s="24" t="s">
        <v>90</v>
      </c>
      <c r="AT236" s="24" t="s">
        <v>300</v>
      </c>
      <c r="AU236" s="24" t="s">
        <v>70</v>
      </c>
      <c r="AY236" s="24" t="s">
        <v>298</v>
      </c>
      <c r="BE236" s="248">
        <f>IF(N236="základní",J236,0)</f>
        <v>0</v>
      </c>
      <c r="BF236" s="248">
        <f>IF(N236="snížená",J236,0)</f>
        <v>0</v>
      </c>
      <c r="BG236" s="248">
        <f>IF(N236="zákl. přenesená",J236,0)</f>
        <v>0</v>
      </c>
      <c r="BH236" s="248">
        <f>IF(N236="sníž. přenesená",J236,0)</f>
        <v>0</v>
      </c>
      <c r="BI236" s="248">
        <f>IF(N236="nulová",J236,0)</f>
        <v>0</v>
      </c>
      <c r="BJ236" s="24" t="s">
        <v>16</v>
      </c>
      <c r="BK236" s="248">
        <f>ROUND(I236*H236,2)</f>
        <v>0</v>
      </c>
      <c r="BL236" s="24" t="s">
        <v>90</v>
      </c>
      <c r="BM236" s="24" t="s">
        <v>4533</v>
      </c>
    </row>
    <row r="237" s="1" customFormat="1" ht="51" customHeight="1">
      <c r="B237" s="46"/>
      <c r="C237" s="237" t="s">
        <v>3537</v>
      </c>
      <c r="D237" s="237" t="s">
        <v>300</v>
      </c>
      <c r="E237" s="238" t="s">
        <v>4534</v>
      </c>
      <c r="F237" s="239" t="s">
        <v>4535</v>
      </c>
      <c r="G237" s="240" t="s">
        <v>1299</v>
      </c>
      <c r="H237" s="241">
        <v>150</v>
      </c>
      <c r="I237" s="242"/>
      <c r="J237" s="243">
        <f>ROUND(I237*H237,2)</f>
        <v>0</v>
      </c>
      <c r="K237" s="239" t="s">
        <v>21</v>
      </c>
      <c r="L237" s="72"/>
      <c r="M237" s="244" t="s">
        <v>21</v>
      </c>
      <c r="N237" s="245" t="s">
        <v>41</v>
      </c>
      <c r="O237" s="47"/>
      <c r="P237" s="246">
        <f>O237*H237</f>
        <v>0</v>
      </c>
      <c r="Q237" s="246">
        <v>0</v>
      </c>
      <c r="R237" s="246">
        <f>Q237*H237</f>
        <v>0</v>
      </c>
      <c r="S237" s="246">
        <v>0</v>
      </c>
      <c r="T237" s="247">
        <f>S237*H237</f>
        <v>0</v>
      </c>
      <c r="AR237" s="24" t="s">
        <v>90</v>
      </c>
      <c r="AT237" s="24" t="s">
        <v>300</v>
      </c>
      <c r="AU237" s="24" t="s">
        <v>70</v>
      </c>
      <c r="AY237" s="24" t="s">
        <v>298</v>
      </c>
      <c r="BE237" s="248">
        <f>IF(N237="základní",J237,0)</f>
        <v>0</v>
      </c>
      <c r="BF237" s="248">
        <f>IF(N237="snížená",J237,0)</f>
        <v>0</v>
      </c>
      <c r="BG237" s="248">
        <f>IF(N237="zákl. přenesená",J237,0)</f>
        <v>0</v>
      </c>
      <c r="BH237" s="248">
        <f>IF(N237="sníž. přenesená",J237,0)</f>
        <v>0</v>
      </c>
      <c r="BI237" s="248">
        <f>IF(N237="nulová",J237,0)</f>
        <v>0</v>
      </c>
      <c r="BJ237" s="24" t="s">
        <v>16</v>
      </c>
      <c r="BK237" s="248">
        <f>ROUND(I237*H237,2)</f>
        <v>0</v>
      </c>
      <c r="BL237" s="24" t="s">
        <v>90</v>
      </c>
      <c r="BM237" s="24" t="s">
        <v>2813</v>
      </c>
    </row>
    <row r="238" s="1" customFormat="1" ht="25.5" customHeight="1">
      <c r="B238" s="46"/>
      <c r="C238" s="237" t="s">
        <v>3541</v>
      </c>
      <c r="D238" s="237" t="s">
        <v>300</v>
      </c>
      <c r="E238" s="238" t="s">
        <v>4146</v>
      </c>
      <c r="F238" s="239" t="s">
        <v>2290</v>
      </c>
      <c r="G238" s="240" t="s">
        <v>341</v>
      </c>
      <c r="H238" s="241">
        <v>1</v>
      </c>
      <c r="I238" s="242"/>
      <c r="J238" s="243">
        <f>ROUND(I238*H238,2)</f>
        <v>0</v>
      </c>
      <c r="K238" s="239" t="s">
        <v>21</v>
      </c>
      <c r="L238" s="72"/>
      <c r="M238" s="244" t="s">
        <v>21</v>
      </c>
      <c r="N238" s="245" t="s">
        <v>41</v>
      </c>
      <c r="O238" s="47"/>
      <c r="P238" s="246">
        <f>O238*H238</f>
        <v>0</v>
      </c>
      <c r="Q238" s="246">
        <v>0</v>
      </c>
      <c r="R238" s="246">
        <f>Q238*H238</f>
        <v>0</v>
      </c>
      <c r="S238" s="246">
        <v>0</v>
      </c>
      <c r="T238" s="247">
        <f>S238*H238</f>
        <v>0</v>
      </c>
      <c r="AR238" s="24" t="s">
        <v>90</v>
      </c>
      <c r="AT238" s="24" t="s">
        <v>300</v>
      </c>
      <c r="AU238" s="24" t="s">
        <v>70</v>
      </c>
      <c r="AY238" s="24" t="s">
        <v>298</v>
      </c>
      <c r="BE238" s="248">
        <f>IF(N238="základní",J238,0)</f>
        <v>0</v>
      </c>
      <c r="BF238" s="248">
        <f>IF(N238="snížená",J238,0)</f>
        <v>0</v>
      </c>
      <c r="BG238" s="248">
        <f>IF(N238="zákl. přenesená",J238,0)</f>
        <v>0</v>
      </c>
      <c r="BH238" s="248">
        <f>IF(N238="sníž. přenesená",J238,0)</f>
        <v>0</v>
      </c>
      <c r="BI238" s="248">
        <f>IF(N238="nulová",J238,0)</f>
        <v>0</v>
      </c>
      <c r="BJ238" s="24" t="s">
        <v>16</v>
      </c>
      <c r="BK238" s="248">
        <f>ROUND(I238*H238,2)</f>
        <v>0</v>
      </c>
      <c r="BL238" s="24" t="s">
        <v>90</v>
      </c>
      <c r="BM238" s="24" t="s">
        <v>2677</v>
      </c>
    </row>
    <row r="239" s="1" customFormat="1" ht="16.5" customHeight="1">
      <c r="B239" s="46"/>
      <c r="C239" s="237" t="s">
        <v>3545</v>
      </c>
      <c r="D239" s="237" t="s">
        <v>300</v>
      </c>
      <c r="E239" s="238" t="s">
        <v>4536</v>
      </c>
      <c r="F239" s="239" t="s">
        <v>4537</v>
      </c>
      <c r="G239" s="240" t="s">
        <v>2345</v>
      </c>
      <c r="H239" s="241">
        <v>18</v>
      </c>
      <c r="I239" s="242"/>
      <c r="J239" s="243">
        <f>ROUND(I239*H239,2)</f>
        <v>0</v>
      </c>
      <c r="K239" s="239" t="s">
        <v>21</v>
      </c>
      <c r="L239" s="72"/>
      <c r="M239" s="244" t="s">
        <v>21</v>
      </c>
      <c r="N239" s="245" t="s">
        <v>41</v>
      </c>
      <c r="O239" s="47"/>
      <c r="P239" s="246">
        <f>O239*H239</f>
        <v>0</v>
      </c>
      <c r="Q239" s="246">
        <v>0</v>
      </c>
      <c r="R239" s="246">
        <f>Q239*H239</f>
        <v>0</v>
      </c>
      <c r="S239" s="246">
        <v>0</v>
      </c>
      <c r="T239" s="247">
        <f>S239*H239</f>
        <v>0</v>
      </c>
      <c r="AR239" s="24" t="s">
        <v>90</v>
      </c>
      <c r="AT239" s="24" t="s">
        <v>300</v>
      </c>
      <c r="AU239" s="24" t="s">
        <v>70</v>
      </c>
      <c r="AY239" s="24" t="s">
        <v>298</v>
      </c>
      <c r="BE239" s="248">
        <f>IF(N239="základní",J239,0)</f>
        <v>0</v>
      </c>
      <c r="BF239" s="248">
        <f>IF(N239="snížená",J239,0)</f>
        <v>0</v>
      </c>
      <c r="BG239" s="248">
        <f>IF(N239="zákl. přenesená",J239,0)</f>
        <v>0</v>
      </c>
      <c r="BH239" s="248">
        <f>IF(N239="sníž. přenesená",J239,0)</f>
        <v>0</v>
      </c>
      <c r="BI239" s="248">
        <f>IF(N239="nulová",J239,0)</f>
        <v>0</v>
      </c>
      <c r="BJ239" s="24" t="s">
        <v>16</v>
      </c>
      <c r="BK239" s="248">
        <f>ROUND(I239*H239,2)</f>
        <v>0</v>
      </c>
      <c r="BL239" s="24" t="s">
        <v>90</v>
      </c>
      <c r="BM239" s="24" t="s">
        <v>4538</v>
      </c>
    </row>
    <row r="240" s="1" customFormat="1" ht="25.5" customHeight="1">
      <c r="B240" s="46"/>
      <c r="C240" s="237" t="s">
        <v>3549</v>
      </c>
      <c r="D240" s="237" t="s">
        <v>300</v>
      </c>
      <c r="E240" s="238" t="s">
        <v>4539</v>
      </c>
      <c r="F240" s="239" t="s">
        <v>4540</v>
      </c>
      <c r="G240" s="240" t="s">
        <v>4541</v>
      </c>
      <c r="H240" s="241">
        <v>180</v>
      </c>
      <c r="I240" s="242"/>
      <c r="J240" s="243">
        <f>ROUND(I240*H240,2)</f>
        <v>0</v>
      </c>
      <c r="K240" s="239" t="s">
        <v>21</v>
      </c>
      <c r="L240" s="72"/>
      <c r="M240" s="244" t="s">
        <v>21</v>
      </c>
      <c r="N240" s="245" t="s">
        <v>41</v>
      </c>
      <c r="O240" s="47"/>
      <c r="P240" s="246">
        <f>O240*H240</f>
        <v>0</v>
      </c>
      <c r="Q240" s="246">
        <v>0</v>
      </c>
      <c r="R240" s="246">
        <f>Q240*H240</f>
        <v>0</v>
      </c>
      <c r="S240" s="246">
        <v>0</v>
      </c>
      <c r="T240" s="247">
        <f>S240*H240</f>
        <v>0</v>
      </c>
      <c r="AR240" s="24" t="s">
        <v>90</v>
      </c>
      <c r="AT240" s="24" t="s">
        <v>300</v>
      </c>
      <c r="AU240" s="24" t="s">
        <v>70</v>
      </c>
      <c r="AY240" s="24" t="s">
        <v>298</v>
      </c>
      <c r="BE240" s="248">
        <f>IF(N240="základní",J240,0)</f>
        <v>0</v>
      </c>
      <c r="BF240" s="248">
        <f>IF(N240="snížená",J240,0)</f>
        <v>0</v>
      </c>
      <c r="BG240" s="248">
        <f>IF(N240="zákl. přenesená",J240,0)</f>
        <v>0</v>
      </c>
      <c r="BH240" s="248">
        <f>IF(N240="sníž. přenesená",J240,0)</f>
        <v>0</v>
      </c>
      <c r="BI240" s="248">
        <f>IF(N240="nulová",J240,0)</f>
        <v>0</v>
      </c>
      <c r="BJ240" s="24" t="s">
        <v>16</v>
      </c>
      <c r="BK240" s="248">
        <f>ROUND(I240*H240,2)</f>
        <v>0</v>
      </c>
      <c r="BL240" s="24" t="s">
        <v>90</v>
      </c>
      <c r="BM240" s="24" t="s">
        <v>4542</v>
      </c>
    </row>
    <row r="241" s="1" customFormat="1" ht="16.5" customHeight="1">
      <c r="B241" s="46"/>
      <c r="C241" s="237" t="s">
        <v>3553</v>
      </c>
      <c r="D241" s="237" t="s">
        <v>300</v>
      </c>
      <c r="E241" s="238" t="s">
        <v>4543</v>
      </c>
      <c r="F241" s="239" t="s">
        <v>4544</v>
      </c>
      <c r="G241" s="240" t="s">
        <v>2345</v>
      </c>
      <c r="H241" s="241">
        <v>18</v>
      </c>
      <c r="I241" s="242"/>
      <c r="J241" s="243">
        <f>ROUND(I241*H241,2)</f>
        <v>0</v>
      </c>
      <c r="K241" s="239" t="s">
        <v>21</v>
      </c>
      <c r="L241" s="72"/>
      <c r="M241" s="244" t="s">
        <v>21</v>
      </c>
      <c r="N241" s="294" t="s">
        <v>41</v>
      </c>
      <c r="O241" s="295"/>
      <c r="P241" s="296">
        <f>O241*H241</f>
        <v>0</v>
      </c>
      <c r="Q241" s="296">
        <v>0</v>
      </c>
      <c r="R241" s="296">
        <f>Q241*H241</f>
        <v>0</v>
      </c>
      <c r="S241" s="296">
        <v>0</v>
      </c>
      <c r="T241" s="297">
        <f>S241*H241</f>
        <v>0</v>
      </c>
      <c r="AR241" s="24" t="s">
        <v>90</v>
      </c>
      <c r="AT241" s="24" t="s">
        <v>300</v>
      </c>
      <c r="AU241" s="24" t="s">
        <v>70</v>
      </c>
      <c r="AY241" s="24" t="s">
        <v>298</v>
      </c>
      <c r="BE241" s="248">
        <f>IF(N241="základní",J241,0)</f>
        <v>0</v>
      </c>
      <c r="BF241" s="248">
        <f>IF(N241="snížená",J241,0)</f>
        <v>0</v>
      </c>
      <c r="BG241" s="248">
        <f>IF(N241="zákl. přenesená",J241,0)</f>
        <v>0</v>
      </c>
      <c r="BH241" s="248">
        <f>IF(N241="sníž. přenesená",J241,0)</f>
        <v>0</v>
      </c>
      <c r="BI241" s="248">
        <f>IF(N241="nulová",J241,0)</f>
        <v>0</v>
      </c>
      <c r="BJ241" s="24" t="s">
        <v>16</v>
      </c>
      <c r="BK241" s="248">
        <f>ROUND(I241*H241,2)</f>
        <v>0</v>
      </c>
      <c r="BL241" s="24" t="s">
        <v>90</v>
      </c>
      <c r="BM241" s="24" t="s">
        <v>4545</v>
      </c>
    </row>
    <row r="242" s="1" customFormat="1" ht="6.96" customHeight="1">
      <c r="B242" s="67"/>
      <c r="C242" s="68"/>
      <c r="D242" s="68"/>
      <c r="E242" s="68"/>
      <c r="F242" s="68"/>
      <c r="G242" s="68"/>
      <c r="H242" s="68"/>
      <c r="I242" s="179"/>
      <c r="J242" s="68"/>
      <c r="K242" s="68"/>
      <c r="L242" s="72"/>
    </row>
  </sheetData>
  <sheetProtection sheet="1" autoFilter="0" formatColumns="0" formatRows="0" objects="1" scenarios="1" spinCount="100000" saltValue="oAR/MCdQ+prYRwMx0FBgiP/6hrm6FUW0M9cMqmP2+asknAfs+1U31tqjdrOSc6cfLHYDCBblvJ5yVDbnYiIRiQ==" hashValue="RSetl4aqiShIppOjI9Iv35BvOl8khMyojO2xOyZDcbc+Jbq/mex5iwag53VseKWwiwAnx8OcOXiqSN4u1O6FZA==" algorithmName="SHA-512" password="CC35"/>
  <autoFilter ref="C87:K241"/>
  <mergeCells count="16">
    <mergeCell ref="E7:H7"/>
    <mergeCell ref="E11:H11"/>
    <mergeCell ref="E9:H9"/>
    <mergeCell ref="E13:H13"/>
    <mergeCell ref="E28:H28"/>
    <mergeCell ref="E49:H49"/>
    <mergeCell ref="E53:H53"/>
    <mergeCell ref="E51:H51"/>
    <mergeCell ref="E55:H55"/>
    <mergeCell ref="J59:J60"/>
    <mergeCell ref="E74:H74"/>
    <mergeCell ref="E78:H78"/>
    <mergeCell ref="E76:H76"/>
    <mergeCell ref="E80:H80"/>
    <mergeCell ref="G1:H1"/>
    <mergeCell ref="L2:V2"/>
  </mergeCells>
  <hyperlinks>
    <hyperlink ref="F1:G1" location="C2" display="1) Krycí list soupisu"/>
    <hyperlink ref="G1:H1" location="C62"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238</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4179</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4546</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ROUND(J88,2)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ROUND(SUM(BE88:BE89), 2)</f>
        <v>0</v>
      </c>
      <c r="G34" s="47"/>
      <c r="H34" s="47"/>
      <c r="I34" s="171">
        <v>0.20999999999999999</v>
      </c>
      <c r="J34" s="170">
        <f>ROUND(ROUND((SUM(BE88:BE89)), 2)*I34, 2)</f>
        <v>0</v>
      </c>
      <c r="K34" s="51"/>
    </row>
    <row r="35" s="1" customFormat="1" ht="14.4" customHeight="1">
      <c r="B35" s="46"/>
      <c r="C35" s="47"/>
      <c r="D35" s="47"/>
      <c r="E35" s="55" t="s">
        <v>42</v>
      </c>
      <c r="F35" s="170">
        <f>ROUND(SUM(BF88:BF89), 2)</f>
        <v>0</v>
      </c>
      <c r="G35" s="47"/>
      <c r="H35" s="47"/>
      <c r="I35" s="171">
        <v>0.14999999999999999</v>
      </c>
      <c r="J35" s="170">
        <f>ROUND(ROUND((SUM(BF88:BF89)), 2)*I35, 2)</f>
        <v>0</v>
      </c>
      <c r="K35" s="51"/>
    </row>
    <row r="36" hidden="1" s="1" customFormat="1" ht="14.4" customHeight="1">
      <c r="B36" s="46"/>
      <c r="C36" s="47"/>
      <c r="D36" s="47"/>
      <c r="E36" s="55" t="s">
        <v>43</v>
      </c>
      <c r="F36" s="170">
        <f>ROUND(SUM(BG88:BG89), 2)</f>
        <v>0</v>
      </c>
      <c r="G36" s="47"/>
      <c r="H36" s="47"/>
      <c r="I36" s="171">
        <v>0.20999999999999999</v>
      </c>
      <c r="J36" s="170">
        <v>0</v>
      </c>
      <c r="K36" s="51"/>
    </row>
    <row r="37" hidden="1" s="1" customFormat="1" ht="14.4" customHeight="1">
      <c r="B37" s="46"/>
      <c r="C37" s="47"/>
      <c r="D37" s="47"/>
      <c r="E37" s="55" t="s">
        <v>44</v>
      </c>
      <c r="F37" s="170">
        <f>ROUND(SUM(BH88:BH89), 2)</f>
        <v>0</v>
      </c>
      <c r="G37" s="47"/>
      <c r="H37" s="47"/>
      <c r="I37" s="171">
        <v>0.14999999999999999</v>
      </c>
      <c r="J37" s="170">
        <v>0</v>
      </c>
      <c r="K37" s="51"/>
    </row>
    <row r="38" hidden="1" s="1" customFormat="1" ht="14.4" customHeight="1">
      <c r="B38" s="46"/>
      <c r="C38" s="47"/>
      <c r="D38" s="47"/>
      <c r="E38" s="55" t="s">
        <v>45</v>
      </c>
      <c r="F38" s="170">
        <f>ROUND(SUM(BI88:BI89),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4179</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01-35-01.02 -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J88</f>
        <v>0</v>
      </c>
      <c r="K64" s="51"/>
      <c r="AU64" s="24" t="s">
        <v>275</v>
      </c>
    </row>
    <row r="65" s="1" customFormat="1" ht="21.84" customHeight="1">
      <c r="B65" s="46"/>
      <c r="C65" s="47"/>
      <c r="D65" s="47"/>
      <c r="E65" s="47"/>
      <c r="F65" s="47"/>
      <c r="G65" s="47"/>
      <c r="H65" s="47"/>
      <c r="I65" s="157"/>
      <c r="J65" s="47"/>
      <c r="K65" s="51"/>
    </row>
    <row r="66" s="1" customFormat="1" ht="6.96" customHeight="1">
      <c r="B66" s="67"/>
      <c r="C66" s="68"/>
      <c r="D66" s="68"/>
      <c r="E66" s="68"/>
      <c r="F66" s="68"/>
      <c r="G66" s="68"/>
      <c r="H66" s="68"/>
      <c r="I66" s="179"/>
      <c r="J66" s="68"/>
      <c r="K66" s="69"/>
    </row>
    <row r="70" s="1" customFormat="1" ht="6.96" customHeight="1">
      <c r="B70" s="70"/>
      <c r="C70" s="71"/>
      <c r="D70" s="71"/>
      <c r="E70" s="71"/>
      <c r="F70" s="71"/>
      <c r="G70" s="71"/>
      <c r="H70" s="71"/>
      <c r="I70" s="182"/>
      <c r="J70" s="71"/>
      <c r="K70" s="71"/>
      <c r="L70" s="72"/>
    </row>
    <row r="71" s="1" customFormat="1" ht="36.96" customHeight="1">
      <c r="B71" s="46"/>
      <c r="C71" s="73" t="s">
        <v>282</v>
      </c>
      <c r="D71" s="74"/>
      <c r="E71" s="74"/>
      <c r="F71" s="74"/>
      <c r="G71" s="74"/>
      <c r="H71" s="74"/>
      <c r="I71" s="204"/>
      <c r="J71" s="74"/>
      <c r="K71" s="74"/>
      <c r="L71" s="72"/>
    </row>
    <row r="72" s="1" customFormat="1" ht="6.96" customHeight="1">
      <c r="B72" s="46"/>
      <c r="C72" s="74"/>
      <c r="D72" s="74"/>
      <c r="E72" s="74"/>
      <c r="F72" s="74"/>
      <c r="G72" s="74"/>
      <c r="H72" s="74"/>
      <c r="I72" s="204"/>
      <c r="J72" s="74"/>
      <c r="K72" s="74"/>
      <c r="L72" s="72"/>
    </row>
    <row r="73" s="1" customFormat="1" ht="14.4" customHeight="1">
      <c r="B73" s="46"/>
      <c r="C73" s="76" t="s">
        <v>18</v>
      </c>
      <c r="D73" s="74"/>
      <c r="E73" s="74"/>
      <c r="F73" s="74"/>
      <c r="G73" s="74"/>
      <c r="H73" s="74"/>
      <c r="I73" s="204"/>
      <c r="J73" s="74"/>
      <c r="K73" s="74"/>
      <c r="L73" s="72"/>
    </row>
    <row r="74" s="1" customFormat="1" ht="16.5" customHeight="1">
      <c r="B74" s="46"/>
      <c r="C74" s="74"/>
      <c r="D74" s="74"/>
      <c r="E74" s="205" t="str">
        <f>E7</f>
        <v>Oprava SZZ Děčín východ horní nádraží 1.změna</v>
      </c>
      <c r="F74" s="76"/>
      <c r="G74" s="76"/>
      <c r="H74" s="76"/>
      <c r="I74" s="204"/>
      <c r="J74" s="74"/>
      <c r="K74" s="74"/>
      <c r="L74" s="72"/>
    </row>
    <row r="75">
      <c r="B75" s="28"/>
      <c r="C75" s="76" t="s">
        <v>264</v>
      </c>
      <c r="D75" s="206"/>
      <c r="E75" s="206"/>
      <c r="F75" s="206"/>
      <c r="G75" s="206"/>
      <c r="H75" s="206"/>
      <c r="I75" s="149"/>
      <c r="J75" s="206"/>
      <c r="K75" s="206"/>
      <c r="L75" s="207"/>
    </row>
    <row r="76" ht="16.5" customHeight="1">
      <c r="B76" s="28"/>
      <c r="C76" s="206"/>
      <c r="D76" s="206"/>
      <c r="E76" s="205" t="s">
        <v>4021</v>
      </c>
      <c r="F76" s="206"/>
      <c r="G76" s="206"/>
      <c r="H76" s="206"/>
      <c r="I76" s="149"/>
      <c r="J76" s="206"/>
      <c r="K76" s="206"/>
      <c r="L76" s="207"/>
    </row>
    <row r="77">
      <c r="B77" s="28"/>
      <c r="C77" s="76" t="s">
        <v>266</v>
      </c>
      <c r="D77" s="206"/>
      <c r="E77" s="206"/>
      <c r="F77" s="206"/>
      <c r="G77" s="206"/>
      <c r="H77" s="206"/>
      <c r="I77" s="149"/>
      <c r="J77" s="206"/>
      <c r="K77" s="206"/>
      <c r="L77" s="207"/>
    </row>
    <row r="78" s="1" customFormat="1" ht="16.5" customHeight="1">
      <c r="B78" s="46"/>
      <c r="C78" s="74"/>
      <c r="D78" s="74"/>
      <c r="E78" s="208" t="s">
        <v>4179</v>
      </c>
      <c r="F78" s="74"/>
      <c r="G78" s="74"/>
      <c r="H78" s="74"/>
      <c r="I78" s="204"/>
      <c r="J78" s="74"/>
      <c r="K78" s="74"/>
      <c r="L78" s="72"/>
    </row>
    <row r="79" s="1" customFormat="1" ht="14.4" customHeight="1">
      <c r="B79" s="46"/>
      <c r="C79" s="76" t="s">
        <v>1889</v>
      </c>
      <c r="D79" s="74"/>
      <c r="E79" s="74"/>
      <c r="F79" s="74"/>
      <c r="G79" s="74"/>
      <c r="H79" s="74"/>
      <c r="I79" s="204"/>
      <c r="J79" s="74"/>
      <c r="K79" s="74"/>
      <c r="L79" s="72"/>
    </row>
    <row r="80" s="1" customFormat="1" ht="17.25" customHeight="1">
      <c r="B80" s="46"/>
      <c r="C80" s="74"/>
      <c r="D80" s="74"/>
      <c r="E80" s="82" t="str">
        <f>E13</f>
        <v>SO 01-35-01.02 - ÚRS</v>
      </c>
      <c r="F80" s="74"/>
      <c r="G80" s="74"/>
      <c r="H80" s="74"/>
      <c r="I80" s="204"/>
      <c r="J80" s="74"/>
      <c r="K80" s="74"/>
      <c r="L80" s="72"/>
    </row>
    <row r="81" s="1" customFormat="1" ht="6.96" customHeight="1">
      <c r="B81" s="46"/>
      <c r="C81" s="74"/>
      <c r="D81" s="74"/>
      <c r="E81" s="74"/>
      <c r="F81" s="74"/>
      <c r="G81" s="74"/>
      <c r="H81" s="74"/>
      <c r="I81" s="204"/>
      <c r="J81" s="74"/>
      <c r="K81" s="74"/>
      <c r="L81" s="72"/>
    </row>
    <row r="82" s="1" customFormat="1" ht="18" customHeight="1">
      <c r="B82" s="46"/>
      <c r="C82" s="76" t="s">
        <v>23</v>
      </c>
      <c r="D82" s="74"/>
      <c r="E82" s="74"/>
      <c r="F82" s="209" t="str">
        <f>F16</f>
        <v xml:space="preserve"> </v>
      </c>
      <c r="G82" s="74"/>
      <c r="H82" s="74"/>
      <c r="I82" s="210" t="s">
        <v>25</v>
      </c>
      <c r="J82" s="85" t="str">
        <f>IF(J16="","",J16)</f>
        <v>24. 8. 2018</v>
      </c>
      <c r="K82" s="74"/>
      <c r="L82" s="72"/>
    </row>
    <row r="83" s="1" customFormat="1" ht="6.96" customHeight="1">
      <c r="B83" s="46"/>
      <c r="C83" s="74"/>
      <c r="D83" s="74"/>
      <c r="E83" s="74"/>
      <c r="F83" s="74"/>
      <c r="G83" s="74"/>
      <c r="H83" s="74"/>
      <c r="I83" s="204"/>
      <c r="J83" s="74"/>
      <c r="K83" s="74"/>
      <c r="L83" s="72"/>
    </row>
    <row r="84" s="1" customFormat="1">
      <c r="B84" s="46"/>
      <c r="C84" s="76" t="s">
        <v>27</v>
      </c>
      <c r="D84" s="74"/>
      <c r="E84" s="74"/>
      <c r="F84" s="209" t="str">
        <f>E19</f>
        <v xml:space="preserve"> </v>
      </c>
      <c r="G84" s="74"/>
      <c r="H84" s="74"/>
      <c r="I84" s="210" t="s">
        <v>32</v>
      </c>
      <c r="J84" s="209" t="str">
        <f>E25</f>
        <v xml:space="preserve"> </v>
      </c>
      <c r="K84" s="74"/>
      <c r="L84" s="72"/>
    </row>
    <row r="85" s="1" customFormat="1" ht="14.4" customHeight="1">
      <c r="B85" s="46"/>
      <c r="C85" s="76" t="s">
        <v>30</v>
      </c>
      <c r="D85" s="74"/>
      <c r="E85" s="74"/>
      <c r="F85" s="209" t="str">
        <f>IF(E22="","",E22)</f>
        <v/>
      </c>
      <c r="G85" s="74"/>
      <c r="H85" s="74"/>
      <c r="I85" s="204"/>
      <c r="J85" s="74"/>
      <c r="K85" s="74"/>
      <c r="L85" s="72"/>
    </row>
    <row r="86" s="1" customFormat="1" ht="10.32" customHeight="1">
      <c r="B86" s="46"/>
      <c r="C86" s="74"/>
      <c r="D86" s="74"/>
      <c r="E86" s="74"/>
      <c r="F86" s="74"/>
      <c r="G86" s="74"/>
      <c r="H86" s="74"/>
      <c r="I86" s="204"/>
      <c r="J86" s="74"/>
      <c r="K86" s="74"/>
      <c r="L86" s="72"/>
    </row>
    <row r="87" s="10" customFormat="1" ht="29.28" customHeight="1">
      <c r="B87" s="211"/>
      <c r="C87" s="212" t="s">
        <v>283</v>
      </c>
      <c r="D87" s="213" t="s">
        <v>55</v>
      </c>
      <c r="E87" s="213" t="s">
        <v>51</v>
      </c>
      <c r="F87" s="213" t="s">
        <v>284</v>
      </c>
      <c r="G87" s="213" t="s">
        <v>285</v>
      </c>
      <c r="H87" s="213" t="s">
        <v>286</v>
      </c>
      <c r="I87" s="214" t="s">
        <v>287</v>
      </c>
      <c r="J87" s="213" t="s">
        <v>273</v>
      </c>
      <c r="K87" s="215" t="s">
        <v>288</v>
      </c>
      <c r="L87" s="216"/>
      <c r="M87" s="102" t="s">
        <v>289</v>
      </c>
      <c r="N87" s="103" t="s">
        <v>40</v>
      </c>
      <c r="O87" s="103" t="s">
        <v>290</v>
      </c>
      <c r="P87" s="103" t="s">
        <v>291</v>
      </c>
      <c r="Q87" s="103" t="s">
        <v>292</v>
      </c>
      <c r="R87" s="103" t="s">
        <v>293</v>
      </c>
      <c r="S87" s="103" t="s">
        <v>294</v>
      </c>
      <c r="T87" s="104" t="s">
        <v>295</v>
      </c>
    </row>
    <row r="88" s="1" customFormat="1" ht="29.28" customHeight="1">
      <c r="B88" s="46"/>
      <c r="C88" s="108" t="s">
        <v>274</v>
      </c>
      <c r="D88" s="74"/>
      <c r="E88" s="74"/>
      <c r="F88" s="74"/>
      <c r="G88" s="74"/>
      <c r="H88" s="74"/>
      <c r="I88" s="204"/>
      <c r="J88" s="217">
        <f>BK88</f>
        <v>0</v>
      </c>
      <c r="K88" s="74"/>
      <c r="L88" s="72"/>
      <c r="M88" s="105"/>
      <c r="N88" s="106"/>
      <c r="O88" s="106"/>
      <c r="P88" s="218">
        <f>P89</f>
        <v>0</v>
      </c>
      <c r="Q88" s="106"/>
      <c r="R88" s="218">
        <f>R89</f>
        <v>0</v>
      </c>
      <c r="S88" s="106"/>
      <c r="T88" s="219">
        <f>T89</f>
        <v>0</v>
      </c>
      <c r="AT88" s="24" t="s">
        <v>69</v>
      </c>
      <c r="AU88" s="24" t="s">
        <v>275</v>
      </c>
      <c r="BK88" s="220">
        <f>BK89</f>
        <v>0</v>
      </c>
    </row>
    <row r="89" s="1" customFormat="1" ht="16.5" customHeight="1">
      <c r="B89" s="46"/>
      <c r="C89" s="237" t="s">
        <v>16</v>
      </c>
      <c r="D89" s="237" t="s">
        <v>300</v>
      </c>
      <c r="E89" s="238" t="s">
        <v>1783</v>
      </c>
      <c r="F89" s="239" t="s">
        <v>4547</v>
      </c>
      <c r="G89" s="240" t="s">
        <v>303</v>
      </c>
      <c r="H89" s="241">
        <v>8</v>
      </c>
      <c r="I89" s="242"/>
      <c r="J89" s="243">
        <f>ROUND(I89*H89,2)</f>
        <v>0</v>
      </c>
      <c r="K89" s="239" t="s">
        <v>21</v>
      </c>
      <c r="L89" s="72"/>
      <c r="M89" s="244" t="s">
        <v>21</v>
      </c>
      <c r="N89" s="294" t="s">
        <v>41</v>
      </c>
      <c r="O89" s="295"/>
      <c r="P89" s="296">
        <f>O89*H89</f>
        <v>0</v>
      </c>
      <c r="Q89" s="296">
        <v>0</v>
      </c>
      <c r="R89" s="296">
        <f>Q89*H89</f>
        <v>0</v>
      </c>
      <c r="S89" s="296">
        <v>0</v>
      </c>
      <c r="T89" s="297">
        <f>S89*H89</f>
        <v>0</v>
      </c>
      <c r="AR89" s="24" t="s">
        <v>90</v>
      </c>
      <c r="AT89" s="24" t="s">
        <v>300</v>
      </c>
      <c r="AU89" s="24" t="s">
        <v>70</v>
      </c>
      <c r="AY89" s="24" t="s">
        <v>298</v>
      </c>
      <c r="BE89" s="248">
        <f>IF(N89="základní",J89,0)</f>
        <v>0</v>
      </c>
      <c r="BF89" s="248">
        <f>IF(N89="snížená",J89,0)</f>
        <v>0</v>
      </c>
      <c r="BG89" s="248">
        <f>IF(N89="zákl. přenesená",J89,0)</f>
        <v>0</v>
      </c>
      <c r="BH89" s="248">
        <f>IF(N89="sníž. přenesená",J89,0)</f>
        <v>0</v>
      </c>
      <c r="BI89" s="248">
        <f>IF(N89="nulová",J89,0)</f>
        <v>0</v>
      </c>
      <c r="BJ89" s="24" t="s">
        <v>16</v>
      </c>
      <c r="BK89" s="248">
        <f>ROUND(I89*H89,2)</f>
        <v>0</v>
      </c>
      <c r="BL89" s="24" t="s">
        <v>90</v>
      </c>
      <c r="BM89" s="24" t="s">
        <v>4548</v>
      </c>
    </row>
    <row r="90" s="1" customFormat="1" ht="6.96" customHeight="1">
      <c r="B90" s="67"/>
      <c r="C90" s="68"/>
      <c r="D90" s="68"/>
      <c r="E90" s="68"/>
      <c r="F90" s="68"/>
      <c r="G90" s="68"/>
      <c r="H90" s="68"/>
      <c r="I90" s="179"/>
      <c r="J90" s="68"/>
      <c r="K90" s="68"/>
      <c r="L90" s="72"/>
    </row>
  </sheetData>
  <sheetProtection sheet="1" autoFilter="0" formatColumns="0" formatRows="0" objects="1" scenarios="1" spinCount="100000" saltValue="12dLQZfMhVmKOEPBkta3vQqo98S/xG8jdbbjSo4bxqQ15rh16L5WHqqlFXFJBLBmjYAlLW5HteTyVwJEdlqBpQ==" hashValue="izFLbC3ruwEe8/2poqPIKvZZeXMFhxlOyQZzQQmlcKFKB/hhfNMhdPKwyMd7nwZ5fKr1snKNfOgV9MKt17tuTg==" algorithmName="SHA-512" password="CC35"/>
  <autoFilter ref="C87:K89"/>
  <mergeCells count="16">
    <mergeCell ref="E7:H7"/>
    <mergeCell ref="E11:H11"/>
    <mergeCell ref="E9:H9"/>
    <mergeCell ref="E13:H13"/>
    <mergeCell ref="E28:H28"/>
    <mergeCell ref="E49:H49"/>
    <mergeCell ref="E53:H53"/>
    <mergeCell ref="E51:H51"/>
    <mergeCell ref="E55:H55"/>
    <mergeCell ref="J59:J60"/>
    <mergeCell ref="E74:H74"/>
    <mergeCell ref="E78:H78"/>
    <mergeCell ref="E76:H76"/>
    <mergeCell ref="E80:H80"/>
    <mergeCell ref="G1:H1"/>
    <mergeCell ref="L2:V2"/>
  </mergeCells>
  <hyperlinks>
    <hyperlink ref="F1:G1" location="C2" display="1) Krycí list soupisu"/>
    <hyperlink ref="G1:H1" location="C62"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240</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4179</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4549</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ROUND(J88,2)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ROUND(SUM(BE88:BE89), 2)</f>
        <v>0</v>
      </c>
      <c r="G34" s="47"/>
      <c r="H34" s="47"/>
      <c r="I34" s="171">
        <v>0.20999999999999999</v>
      </c>
      <c r="J34" s="170">
        <f>ROUND(ROUND((SUM(BE88:BE89)), 2)*I34, 2)</f>
        <v>0</v>
      </c>
      <c r="K34" s="51"/>
    </row>
    <row r="35" s="1" customFormat="1" ht="14.4" customHeight="1">
      <c r="B35" s="46"/>
      <c r="C35" s="47"/>
      <c r="D35" s="47"/>
      <c r="E35" s="55" t="s">
        <v>42</v>
      </c>
      <c r="F35" s="170">
        <f>ROUND(SUM(BF88:BF89), 2)</f>
        <v>0</v>
      </c>
      <c r="G35" s="47"/>
      <c r="H35" s="47"/>
      <c r="I35" s="171">
        <v>0.14999999999999999</v>
      </c>
      <c r="J35" s="170">
        <f>ROUND(ROUND((SUM(BF88:BF89)), 2)*I35, 2)</f>
        <v>0</v>
      </c>
      <c r="K35" s="51"/>
    </row>
    <row r="36" hidden="1" s="1" customFormat="1" ht="14.4" customHeight="1">
      <c r="B36" s="46"/>
      <c r="C36" s="47"/>
      <c r="D36" s="47"/>
      <c r="E36" s="55" t="s">
        <v>43</v>
      </c>
      <c r="F36" s="170">
        <f>ROUND(SUM(BG88:BG89), 2)</f>
        <v>0</v>
      </c>
      <c r="G36" s="47"/>
      <c r="H36" s="47"/>
      <c r="I36" s="171">
        <v>0.20999999999999999</v>
      </c>
      <c r="J36" s="170">
        <v>0</v>
      </c>
      <c r="K36" s="51"/>
    </row>
    <row r="37" hidden="1" s="1" customFormat="1" ht="14.4" customHeight="1">
      <c r="B37" s="46"/>
      <c r="C37" s="47"/>
      <c r="D37" s="47"/>
      <c r="E37" s="55" t="s">
        <v>44</v>
      </c>
      <c r="F37" s="170">
        <f>ROUND(SUM(BH88:BH89), 2)</f>
        <v>0</v>
      </c>
      <c r="G37" s="47"/>
      <c r="H37" s="47"/>
      <c r="I37" s="171">
        <v>0.14999999999999999</v>
      </c>
      <c r="J37" s="170">
        <v>0</v>
      </c>
      <c r="K37" s="51"/>
    </row>
    <row r="38" hidden="1" s="1" customFormat="1" ht="14.4" customHeight="1">
      <c r="B38" s="46"/>
      <c r="C38" s="47"/>
      <c r="D38" s="47"/>
      <c r="E38" s="55" t="s">
        <v>45</v>
      </c>
      <c r="F38" s="170">
        <f>ROUND(SUM(BI88:BI89),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4179</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01-35-01.03 - VRN</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J88</f>
        <v>0</v>
      </c>
      <c r="K64" s="51"/>
      <c r="AU64" s="24" t="s">
        <v>275</v>
      </c>
    </row>
    <row r="65" s="1" customFormat="1" ht="21.84" customHeight="1">
      <c r="B65" s="46"/>
      <c r="C65" s="47"/>
      <c r="D65" s="47"/>
      <c r="E65" s="47"/>
      <c r="F65" s="47"/>
      <c r="G65" s="47"/>
      <c r="H65" s="47"/>
      <c r="I65" s="157"/>
      <c r="J65" s="47"/>
      <c r="K65" s="51"/>
    </row>
    <row r="66" s="1" customFormat="1" ht="6.96" customHeight="1">
      <c r="B66" s="67"/>
      <c r="C66" s="68"/>
      <c r="D66" s="68"/>
      <c r="E66" s="68"/>
      <c r="F66" s="68"/>
      <c r="G66" s="68"/>
      <c r="H66" s="68"/>
      <c r="I66" s="179"/>
      <c r="J66" s="68"/>
      <c r="K66" s="69"/>
    </row>
    <row r="70" s="1" customFormat="1" ht="6.96" customHeight="1">
      <c r="B70" s="70"/>
      <c r="C70" s="71"/>
      <c r="D70" s="71"/>
      <c r="E70" s="71"/>
      <c r="F70" s="71"/>
      <c r="G70" s="71"/>
      <c r="H70" s="71"/>
      <c r="I70" s="182"/>
      <c r="J70" s="71"/>
      <c r="K70" s="71"/>
      <c r="L70" s="72"/>
    </row>
    <row r="71" s="1" customFormat="1" ht="36.96" customHeight="1">
      <c r="B71" s="46"/>
      <c r="C71" s="73" t="s">
        <v>282</v>
      </c>
      <c r="D71" s="74"/>
      <c r="E71" s="74"/>
      <c r="F71" s="74"/>
      <c r="G71" s="74"/>
      <c r="H71" s="74"/>
      <c r="I71" s="204"/>
      <c r="J71" s="74"/>
      <c r="K71" s="74"/>
      <c r="L71" s="72"/>
    </row>
    <row r="72" s="1" customFormat="1" ht="6.96" customHeight="1">
      <c r="B72" s="46"/>
      <c r="C72" s="74"/>
      <c r="D72" s="74"/>
      <c r="E72" s="74"/>
      <c r="F72" s="74"/>
      <c r="G72" s="74"/>
      <c r="H72" s="74"/>
      <c r="I72" s="204"/>
      <c r="J72" s="74"/>
      <c r="K72" s="74"/>
      <c r="L72" s="72"/>
    </row>
    <row r="73" s="1" customFormat="1" ht="14.4" customHeight="1">
      <c r="B73" s="46"/>
      <c r="C73" s="76" t="s">
        <v>18</v>
      </c>
      <c r="D73" s="74"/>
      <c r="E73" s="74"/>
      <c r="F73" s="74"/>
      <c r="G73" s="74"/>
      <c r="H73" s="74"/>
      <c r="I73" s="204"/>
      <c r="J73" s="74"/>
      <c r="K73" s="74"/>
      <c r="L73" s="72"/>
    </row>
    <row r="74" s="1" customFormat="1" ht="16.5" customHeight="1">
      <c r="B74" s="46"/>
      <c r="C74" s="74"/>
      <c r="D74" s="74"/>
      <c r="E74" s="205" t="str">
        <f>E7</f>
        <v>Oprava SZZ Děčín východ horní nádraží 1.změna</v>
      </c>
      <c r="F74" s="76"/>
      <c r="G74" s="76"/>
      <c r="H74" s="76"/>
      <c r="I74" s="204"/>
      <c r="J74" s="74"/>
      <c r="K74" s="74"/>
      <c r="L74" s="72"/>
    </row>
    <row r="75">
      <c r="B75" s="28"/>
      <c r="C75" s="76" t="s">
        <v>264</v>
      </c>
      <c r="D75" s="206"/>
      <c r="E75" s="206"/>
      <c r="F75" s="206"/>
      <c r="G75" s="206"/>
      <c r="H75" s="206"/>
      <c r="I75" s="149"/>
      <c r="J75" s="206"/>
      <c r="K75" s="206"/>
      <c r="L75" s="207"/>
    </row>
    <row r="76" ht="16.5" customHeight="1">
      <c r="B76" s="28"/>
      <c r="C76" s="206"/>
      <c r="D76" s="206"/>
      <c r="E76" s="205" t="s">
        <v>4021</v>
      </c>
      <c r="F76" s="206"/>
      <c r="G76" s="206"/>
      <c r="H76" s="206"/>
      <c r="I76" s="149"/>
      <c r="J76" s="206"/>
      <c r="K76" s="206"/>
      <c r="L76" s="207"/>
    </row>
    <row r="77">
      <c r="B77" s="28"/>
      <c r="C77" s="76" t="s">
        <v>266</v>
      </c>
      <c r="D77" s="206"/>
      <c r="E77" s="206"/>
      <c r="F77" s="206"/>
      <c r="G77" s="206"/>
      <c r="H77" s="206"/>
      <c r="I77" s="149"/>
      <c r="J77" s="206"/>
      <c r="K77" s="206"/>
      <c r="L77" s="207"/>
    </row>
    <row r="78" s="1" customFormat="1" ht="16.5" customHeight="1">
      <c r="B78" s="46"/>
      <c r="C78" s="74"/>
      <c r="D78" s="74"/>
      <c r="E78" s="208" t="s">
        <v>4179</v>
      </c>
      <c r="F78" s="74"/>
      <c r="G78" s="74"/>
      <c r="H78" s="74"/>
      <c r="I78" s="204"/>
      <c r="J78" s="74"/>
      <c r="K78" s="74"/>
      <c r="L78" s="72"/>
    </row>
    <row r="79" s="1" customFormat="1" ht="14.4" customHeight="1">
      <c r="B79" s="46"/>
      <c r="C79" s="76" t="s">
        <v>1889</v>
      </c>
      <c r="D79" s="74"/>
      <c r="E79" s="74"/>
      <c r="F79" s="74"/>
      <c r="G79" s="74"/>
      <c r="H79" s="74"/>
      <c r="I79" s="204"/>
      <c r="J79" s="74"/>
      <c r="K79" s="74"/>
      <c r="L79" s="72"/>
    </row>
    <row r="80" s="1" customFormat="1" ht="17.25" customHeight="1">
      <c r="B80" s="46"/>
      <c r="C80" s="74"/>
      <c r="D80" s="74"/>
      <c r="E80" s="82" t="str">
        <f>E13</f>
        <v>SO 01-35-01.03 - VRN</v>
      </c>
      <c r="F80" s="74"/>
      <c r="G80" s="74"/>
      <c r="H80" s="74"/>
      <c r="I80" s="204"/>
      <c r="J80" s="74"/>
      <c r="K80" s="74"/>
      <c r="L80" s="72"/>
    </row>
    <row r="81" s="1" customFormat="1" ht="6.96" customHeight="1">
      <c r="B81" s="46"/>
      <c r="C81" s="74"/>
      <c r="D81" s="74"/>
      <c r="E81" s="74"/>
      <c r="F81" s="74"/>
      <c r="G81" s="74"/>
      <c r="H81" s="74"/>
      <c r="I81" s="204"/>
      <c r="J81" s="74"/>
      <c r="K81" s="74"/>
      <c r="L81" s="72"/>
    </row>
    <row r="82" s="1" customFormat="1" ht="18" customHeight="1">
      <c r="B82" s="46"/>
      <c r="C82" s="76" t="s">
        <v>23</v>
      </c>
      <c r="D82" s="74"/>
      <c r="E82" s="74"/>
      <c r="F82" s="209" t="str">
        <f>F16</f>
        <v xml:space="preserve"> </v>
      </c>
      <c r="G82" s="74"/>
      <c r="H82" s="74"/>
      <c r="I82" s="210" t="s">
        <v>25</v>
      </c>
      <c r="J82" s="85" t="str">
        <f>IF(J16="","",J16)</f>
        <v>24. 8. 2018</v>
      </c>
      <c r="K82" s="74"/>
      <c r="L82" s="72"/>
    </row>
    <row r="83" s="1" customFormat="1" ht="6.96" customHeight="1">
      <c r="B83" s="46"/>
      <c r="C83" s="74"/>
      <c r="D83" s="74"/>
      <c r="E83" s="74"/>
      <c r="F83" s="74"/>
      <c r="G83" s="74"/>
      <c r="H83" s="74"/>
      <c r="I83" s="204"/>
      <c r="J83" s="74"/>
      <c r="K83" s="74"/>
      <c r="L83" s="72"/>
    </row>
    <row r="84" s="1" customFormat="1">
      <c r="B84" s="46"/>
      <c r="C84" s="76" t="s">
        <v>27</v>
      </c>
      <c r="D84" s="74"/>
      <c r="E84" s="74"/>
      <c r="F84" s="209" t="str">
        <f>E19</f>
        <v xml:space="preserve"> </v>
      </c>
      <c r="G84" s="74"/>
      <c r="H84" s="74"/>
      <c r="I84" s="210" t="s">
        <v>32</v>
      </c>
      <c r="J84" s="209" t="str">
        <f>E25</f>
        <v xml:space="preserve"> </v>
      </c>
      <c r="K84" s="74"/>
      <c r="L84" s="72"/>
    </row>
    <row r="85" s="1" customFormat="1" ht="14.4" customHeight="1">
      <c r="B85" s="46"/>
      <c r="C85" s="76" t="s">
        <v>30</v>
      </c>
      <c r="D85" s="74"/>
      <c r="E85" s="74"/>
      <c r="F85" s="209" t="str">
        <f>IF(E22="","",E22)</f>
        <v/>
      </c>
      <c r="G85" s="74"/>
      <c r="H85" s="74"/>
      <c r="I85" s="204"/>
      <c r="J85" s="74"/>
      <c r="K85" s="74"/>
      <c r="L85" s="72"/>
    </row>
    <row r="86" s="1" customFormat="1" ht="10.32" customHeight="1">
      <c r="B86" s="46"/>
      <c r="C86" s="74"/>
      <c r="D86" s="74"/>
      <c r="E86" s="74"/>
      <c r="F86" s="74"/>
      <c r="G86" s="74"/>
      <c r="H86" s="74"/>
      <c r="I86" s="204"/>
      <c r="J86" s="74"/>
      <c r="K86" s="74"/>
      <c r="L86" s="72"/>
    </row>
    <row r="87" s="10" customFormat="1" ht="29.28" customHeight="1">
      <c r="B87" s="211"/>
      <c r="C87" s="212" t="s">
        <v>283</v>
      </c>
      <c r="D87" s="213" t="s">
        <v>55</v>
      </c>
      <c r="E87" s="213" t="s">
        <v>51</v>
      </c>
      <c r="F87" s="213" t="s">
        <v>284</v>
      </c>
      <c r="G87" s="213" t="s">
        <v>285</v>
      </c>
      <c r="H87" s="213" t="s">
        <v>286</v>
      </c>
      <c r="I87" s="214" t="s">
        <v>287</v>
      </c>
      <c r="J87" s="213" t="s">
        <v>273</v>
      </c>
      <c r="K87" s="215" t="s">
        <v>288</v>
      </c>
      <c r="L87" s="216"/>
      <c r="M87" s="102" t="s">
        <v>289</v>
      </c>
      <c r="N87" s="103" t="s">
        <v>40</v>
      </c>
      <c r="O87" s="103" t="s">
        <v>290</v>
      </c>
      <c r="P87" s="103" t="s">
        <v>291</v>
      </c>
      <c r="Q87" s="103" t="s">
        <v>292</v>
      </c>
      <c r="R87" s="103" t="s">
        <v>293</v>
      </c>
      <c r="S87" s="103" t="s">
        <v>294</v>
      </c>
      <c r="T87" s="104" t="s">
        <v>295</v>
      </c>
    </row>
    <row r="88" s="1" customFormat="1" ht="29.28" customHeight="1">
      <c r="B88" s="46"/>
      <c r="C88" s="108" t="s">
        <v>274</v>
      </c>
      <c r="D88" s="74"/>
      <c r="E88" s="74"/>
      <c r="F88" s="74"/>
      <c r="G88" s="74"/>
      <c r="H88" s="74"/>
      <c r="I88" s="204"/>
      <c r="J88" s="217">
        <f>BK88</f>
        <v>0</v>
      </c>
      <c r="K88" s="74"/>
      <c r="L88" s="72"/>
      <c r="M88" s="105"/>
      <c r="N88" s="106"/>
      <c r="O88" s="106"/>
      <c r="P88" s="218">
        <f>P89</f>
        <v>0</v>
      </c>
      <c r="Q88" s="106"/>
      <c r="R88" s="218">
        <f>R89</f>
        <v>0</v>
      </c>
      <c r="S88" s="106"/>
      <c r="T88" s="219">
        <f>T89</f>
        <v>0</v>
      </c>
      <c r="AT88" s="24" t="s">
        <v>69</v>
      </c>
      <c r="AU88" s="24" t="s">
        <v>275</v>
      </c>
      <c r="BK88" s="220">
        <f>BK89</f>
        <v>0</v>
      </c>
    </row>
    <row r="89" s="1" customFormat="1" ht="16.5" customHeight="1">
      <c r="B89" s="46"/>
      <c r="C89" s="237" t="s">
        <v>16</v>
      </c>
      <c r="D89" s="237" t="s">
        <v>300</v>
      </c>
      <c r="E89" s="238" t="s">
        <v>3022</v>
      </c>
      <c r="F89" s="239" t="s">
        <v>4550</v>
      </c>
      <c r="G89" s="240" t="s">
        <v>3327</v>
      </c>
      <c r="H89" s="318"/>
      <c r="I89" s="242"/>
      <c r="J89" s="243">
        <f>ROUND(I89*H89,2)</f>
        <v>0</v>
      </c>
      <c r="K89" s="239" t="s">
        <v>21</v>
      </c>
      <c r="L89" s="72"/>
      <c r="M89" s="244" t="s">
        <v>21</v>
      </c>
      <c r="N89" s="294" t="s">
        <v>41</v>
      </c>
      <c r="O89" s="295"/>
      <c r="P89" s="296">
        <f>O89*H89</f>
        <v>0</v>
      </c>
      <c r="Q89" s="296">
        <v>0</v>
      </c>
      <c r="R89" s="296">
        <f>Q89*H89</f>
        <v>0</v>
      </c>
      <c r="S89" s="296">
        <v>0</v>
      </c>
      <c r="T89" s="297">
        <f>S89*H89</f>
        <v>0</v>
      </c>
      <c r="AR89" s="24" t="s">
        <v>90</v>
      </c>
      <c r="AT89" s="24" t="s">
        <v>300</v>
      </c>
      <c r="AU89" s="24" t="s">
        <v>70</v>
      </c>
      <c r="AY89" s="24" t="s">
        <v>298</v>
      </c>
      <c r="BE89" s="248">
        <f>IF(N89="základní",J89,0)</f>
        <v>0</v>
      </c>
      <c r="BF89" s="248">
        <f>IF(N89="snížená",J89,0)</f>
        <v>0</v>
      </c>
      <c r="BG89" s="248">
        <f>IF(N89="zákl. přenesená",J89,0)</f>
        <v>0</v>
      </c>
      <c r="BH89" s="248">
        <f>IF(N89="sníž. přenesená",J89,0)</f>
        <v>0</v>
      </c>
      <c r="BI89" s="248">
        <f>IF(N89="nulová",J89,0)</f>
        <v>0</v>
      </c>
      <c r="BJ89" s="24" t="s">
        <v>16</v>
      </c>
      <c r="BK89" s="248">
        <f>ROUND(I89*H89,2)</f>
        <v>0</v>
      </c>
      <c r="BL89" s="24" t="s">
        <v>90</v>
      </c>
      <c r="BM89" s="24" t="s">
        <v>4551</v>
      </c>
    </row>
    <row r="90" s="1" customFormat="1" ht="6.96" customHeight="1">
      <c r="B90" s="67"/>
      <c r="C90" s="68"/>
      <c r="D90" s="68"/>
      <c r="E90" s="68"/>
      <c r="F90" s="68"/>
      <c r="G90" s="68"/>
      <c r="H90" s="68"/>
      <c r="I90" s="179"/>
      <c r="J90" s="68"/>
      <c r="K90" s="68"/>
      <c r="L90" s="72"/>
    </row>
  </sheetData>
  <sheetProtection sheet="1" autoFilter="0" formatColumns="0" formatRows="0" objects="1" scenarios="1" spinCount="100000" saltValue="hhPaCCH6KOc6DOxgAoaMgcscoVi5zhcXiIjQZfT4YauSab2ALGKJ8sfhLgXBdj/+cCDYrF499PkTWh9OVlFUUA==" hashValue="0ukKqiEJhDJZtZsqghcBNsQrzm8hYc7XTobEzKmbgK4tL5k+rfXcvKVuGiWuR00okBh8Kkm3PUUZ7jpI213akg==" algorithmName="SHA-512" password="CC35"/>
  <autoFilter ref="C87:K89"/>
  <mergeCells count="16">
    <mergeCell ref="E7:H7"/>
    <mergeCell ref="E11:H11"/>
    <mergeCell ref="E9:H9"/>
    <mergeCell ref="E13:H13"/>
    <mergeCell ref="E28:H28"/>
    <mergeCell ref="E49:H49"/>
    <mergeCell ref="E53:H53"/>
    <mergeCell ref="E51:H51"/>
    <mergeCell ref="E55:H55"/>
    <mergeCell ref="J59:J60"/>
    <mergeCell ref="E74:H74"/>
    <mergeCell ref="E78:H78"/>
    <mergeCell ref="E76:H76"/>
    <mergeCell ref="E80:H80"/>
    <mergeCell ref="G1:H1"/>
    <mergeCell ref="L2:V2"/>
  </mergeCells>
  <hyperlinks>
    <hyperlink ref="F1:G1" location="C2" display="1) Krycí list soupisu"/>
    <hyperlink ref="G1:H1" location="C62"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246</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4552</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4553</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ROUND(SUM(BE89:BE239), 2)</f>
        <v>0</v>
      </c>
      <c r="G34" s="47"/>
      <c r="H34" s="47"/>
      <c r="I34" s="171">
        <v>0.20999999999999999</v>
      </c>
      <c r="J34" s="170">
        <f>ROUND(ROUND((SUM(BE89:BE239)), 2)*I34, 2)</f>
        <v>0</v>
      </c>
      <c r="K34" s="51"/>
    </row>
    <row r="35" s="1" customFormat="1" ht="14.4" customHeight="1">
      <c r="B35" s="46"/>
      <c r="C35" s="47"/>
      <c r="D35" s="47"/>
      <c r="E35" s="55" t="s">
        <v>42</v>
      </c>
      <c r="F35" s="170">
        <f>ROUND(SUM(BF89:BF239), 2)</f>
        <v>0</v>
      </c>
      <c r="G35" s="47"/>
      <c r="H35" s="47"/>
      <c r="I35" s="171">
        <v>0.14999999999999999</v>
      </c>
      <c r="J35" s="170">
        <f>ROUND(ROUND((SUM(BF89:BF239)), 2)*I35, 2)</f>
        <v>0</v>
      </c>
      <c r="K35" s="51"/>
    </row>
    <row r="36" hidden="1" s="1" customFormat="1" ht="14.4" customHeight="1">
      <c r="B36" s="46"/>
      <c r="C36" s="47"/>
      <c r="D36" s="47"/>
      <c r="E36" s="55" t="s">
        <v>43</v>
      </c>
      <c r="F36" s="170">
        <f>ROUND(SUM(BG89:BG239), 2)</f>
        <v>0</v>
      </c>
      <c r="G36" s="47"/>
      <c r="H36" s="47"/>
      <c r="I36" s="171">
        <v>0.20999999999999999</v>
      </c>
      <c r="J36" s="170">
        <v>0</v>
      </c>
      <c r="K36" s="51"/>
    </row>
    <row r="37" hidden="1" s="1" customFormat="1" ht="14.4" customHeight="1">
      <c r="B37" s="46"/>
      <c r="C37" s="47"/>
      <c r="D37" s="47"/>
      <c r="E37" s="55" t="s">
        <v>44</v>
      </c>
      <c r="F37" s="170">
        <f>ROUND(SUM(BH89:BH239), 2)</f>
        <v>0</v>
      </c>
      <c r="G37" s="47"/>
      <c r="H37" s="47"/>
      <c r="I37" s="171">
        <v>0.14999999999999999</v>
      </c>
      <c r="J37" s="170">
        <v>0</v>
      </c>
      <c r="K37" s="51"/>
    </row>
    <row r="38" hidden="1" s="1" customFormat="1" ht="14.4" customHeight="1">
      <c r="B38" s="46"/>
      <c r="C38" s="47"/>
      <c r="D38" s="47"/>
      <c r="E38" s="55" t="s">
        <v>45</v>
      </c>
      <c r="F38" s="170">
        <f>ROUND(SUM(BI89:BI239),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4552</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01-36-01.1 - Rozvody a osvětlení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4021</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4552</v>
      </c>
      <c r="F79" s="74"/>
      <c r="G79" s="74"/>
      <c r="H79" s="74"/>
      <c r="I79" s="204"/>
      <c r="J79" s="74"/>
      <c r="K79" s="74"/>
      <c r="L79" s="72"/>
    </row>
    <row r="80" s="1" customFormat="1" ht="14.4" customHeight="1">
      <c r="B80" s="46"/>
      <c r="C80" s="76" t="s">
        <v>1889</v>
      </c>
      <c r="D80" s="74"/>
      <c r="E80" s="74"/>
      <c r="F80" s="74"/>
      <c r="G80" s="74"/>
      <c r="H80" s="74"/>
      <c r="I80" s="204"/>
      <c r="J80" s="74"/>
      <c r="K80" s="74"/>
      <c r="L80" s="72"/>
    </row>
    <row r="81" s="1" customFormat="1" ht="17.25" customHeight="1">
      <c r="B81" s="46"/>
      <c r="C81" s="74"/>
      <c r="D81" s="74"/>
      <c r="E81" s="82" t="str">
        <f>E13</f>
        <v>SO 01-36-01.1 - Rozvody a osvětlení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 xml:space="preserve"> </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SUM(P91:P239)</f>
        <v>0</v>
      </c>
      <c r="Q90" s="229"/>
      <c r="R90" s="230">
        <f>SUM(R91:R239)</f>
        <v>0</v>
      </c>
      <c r="S90" s="229"/>
      <c r="T90" s="231">
        <f>SUM(T91:T239)</f>
        <v>0</v>
      </c>
      <c r="AR90" s="232" t="s">
        <v>90</v>
      </c>
      <c r="AT90" s="233" t="s">
        <v>69</v>
      </c>
      <c r="AU90" s="233" t="s">
        <v>70</v>
      </c>
      <c r="AY90" s="232" t="s">
        <v>298</v>
      </c>
      <c r="BK90" s="234">
        <f>SUM(BK91:BK239)</f>
        <v>0</v>
      </c>
    </row>
    <row r="91" s="1" customFormat="1" ht="51" customHeight="1">
      <c r="B91" s="46"/>
      <c r="C91" s="237" t="s">
        <v>16</v>
      </c>
      <c r="D91" s="237" t="s">
        <v>300</v>
      </c>
      <c r="E91" s="238" t="s">
        <v>4554</v>
      </c>
      <c r="F91" s="239" t="s">
        <v>4555</v>
      </c>
      <c r="G91" s="240" t="s">
        <v>341</v>
      </c>
      <c r="H91" s="241">
        <v>29</v>
      </c>
      <c r="I91" s="242"/>
      <c r="J91" s="243">
        <f>ROUND(I91*H91,2)</f>
        <v>0</v>
      </c>
      <c r="K91" s="239" t="s">
        <v>1404</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4556</v>
      </c>
    </row>
    <row r="92" s="1" customFormat="1" ht="38.25" customHeight="1">
      <c r="B92" s="46"/>
      <c r="C92" s="237" t="s">
        <v>78</v>
      </c>
      <c r="D92" s="237" t="s">
        <v>300</v>
      </c>
      <c r="E92" s="238" t="s">
        <v>4557</v>
      </c>
      <c r="F92" s="239" t="s">
        <v>4558</v>
      </c>
      <c r="G92" s="240" t="s">
        <v>341</v>
      </c>
      <c r="H92" s="241">
        <v>31</v>
      </c>
      <c r="I92" s="242"/>
      <c r="J92" s="243">
        <f>ROUND(I92*H92,2)</f>
        <v>0</v>
      </c>
      <c r="K92" s="239" t="s">
        <v>1404</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4559</v>
      </c>
    </row>
    <row r="93" s="1" customFormat="1" ht="63.75" customHeight="1">
      <c r="B93" s="46"/>
      <c r="C93" s="284" t="s">
        <v>85</v>
      </c>
      <c r="D93" s="284" t="s">
        <v>333</v>
      </c>
      <c r="E93" s="285" t="s">
        <v>4560</v>
      </c>
      <c r="F93" s="286" t="s">
        <v>4561</v>
      </c>
      <c r="G93" s="287" t="s">
        <v>341</v>
      </c>
      <c r="H93" s="288">
        <v>15</v>
      </c>
      <c r="I93" s="289"/>
      <c r="J93" s="290">
        <f>ROUND(I93*H93,2)</f>
        <v>0</v>
      </c>
      <c r="K93" s="286" t="s">
        <v>1404</v>
      </c>
      <c r="L93" s="291"/>
      <c r="M93" s="292" t="s">
        <v>21</v>
      </c>
      <c r="N93" s="293" t="s">
        <v>41</v>
      </c>
      <c r="O93" s="47"/>
      <c r="P93" s="246">
        <f>O93*H93</f>
        <v>0</v>
      </c>
      <c r="Q93" s="246">
        <v>0</v>
      </c>
      <c r="R93" s="246">
        <f>Q93*H93</f>
        <v>0</v>
      </c>
      <c r="S93" s="246">
        <v>0</v>
      </c>
      <c r="T93" s="247">
        <f>S93*H93</f>
        <v>0</v>
      </c>
      <c r="AR93" s="24" t="s">
        <v>370</v>
      </c>
      <c r="AT93" s="24" t="s">
        <v>333</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370</v>
      </c>
      <c r="BM93" s="24" t="s">
        <v>4562</v>
      </c>
    </row>
    <row r="94" s="1" customFormat="1" ht="63.75" customHeight="1">
      <c r="B94" s="46"/>
      <c r="C94" s="284" t="s">
        <v>90</v>
      </c>
      <c r="D94" s="284" t="s">
        <v>333</v>
      </c>
      <c r="E94" s="285" t="s">
        <v>4563</v>
      </c>
      <c r="F94" s="286" t="s">
        <v>4564</v>
      </c>
      <c r="G94" s="287" t="s">
        <v>341</v>
      </c>
      <c r="H94" s="288">
        <v>14</v>
      </c>
      <c r="I94" s="289"/>
      <c r="J94" s="290">
        <f>ROUND(I94*H94,2)</f>
        <v>0</v>
      </c>
      <c r="K94" s="286" t="s">
        <v>1404</v>
      </c>
      <c r="L94" s="291"/>
      <c r="M94" s="292" t="s">
        <v>21</v>
      </c>
      <c r="N94" s="293" t="s">
        <v>41</v>
      </c>
      <c r="O94" s="47"/>
      <c r="P94" s="246">
        <f>O94*H94</f>
        <v>0</v>
      </c>
      <c r="Q94" s="246">
        <v>0</v>
      </c>
      <c r="R94" s="246">
        <f>Q94*H94</f>
        <v>0</v>
      </c>
      <c r="S94" s="246">
        <v>0</v>
      </c>
      <c r="T94" s="247">
        <f>S94*H94</f>
        <v>0</v>
      </c>
      <c r="AR94" s="24" t="s">
        <v>370</v>
      </c>
      <c r="AT94" s="24" t="s">
        <v>333</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370</v>
      </c>
      <c r="BM94" s="24" t="s">
        <v>4565</v>
      </c>
    </row>
    <row r="95" s="1" customFormat="1" ht="38.25" customHeight="1">
      <c r="B95" s="46"/>
      <c r="C95" s="284" t="s">
        <v>328</v>
      </c>
      <c r="D95" s="284" t="s">
        <v>333</v>
      </c>
      <c r="E95" s="285" t="s">
        <v>4566</v>
      </c>
      <c r="F95" s="286" t="s">
        <v>4567</v>
      </c>
      <c r="G95" s="287" t="s">
        <v>341</v>
      </c>
      <c r="H95" s="288">
        <v>31</v>
      </c>
      <c r="I95" s="289"/>
      <c r="J95" s="290">
        <f>ROUND(I95*H95,2)</f>
        <v>0</v>
      </c>
      <c r="K95" s="286" t="s">
        <v>1404</v>
      </c>
      <c r="L95" s="291"/>
      <c r="M95" s="292" t="s">
        <v>21</v>
      </c>
      <c r="N95" s="293" t="s">
        <v>41</v>
      </c>
      <c r="O95" s="47"/>
      <c r="P95" s="246">
        <f>O95*H95</f>
        <v>0</v>
      </c>
      <c r="Q95" s="246">
        <v>0</v>
      </c>
      <c r="R95" s="246">
        <f>Q95*H95</f>
        <v>0</v>
      </c>
      <c r="S95" s="246">
        <v>0</v>
      </c>
      <c r="T95" s="247">
        <f>S95*H95</f>
        <v>0</v>
      </c>
      <c r="AR95" s="24" t="s">
        <v>370</v>
      </c>
      <c r="AT95" s="24" t="s">
        <v>333</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370</v>
      </c>
      <c r="BM95" s="24" t="s">
        <v>4568</v>
      </c>
    </row>
    <row r="96" s="1" customFormat="1" ht="25.5" customHeight="1">
      <c r="B96" s="46"/>
      <c r="C96" s="284" t="s">
        <v>332</v>
      </c>
      <c r="D96" s="284" t="s">
        <v>333</v>
      </c>
      <c r="E96" s="285" t="s">
        <v>4569</v>
      </c>
      <c r="F96" s="286" t="s">
        <v>4570</v>
      </c>
      <c r="G96" s="287" t="s">
        <v>341</v>
      </c>
      <c r="H96" s="288">
        <v>2</v>
      </c>
      <c r="I96" s="289"/>
      <c r="J96" s="290">
        <f>ROUND(I96*H96,2)</f>
        <v>0</v>
      </c>
      <c r="K96" s="286" t="s">
        <v>1404</v>
      </c>
      <c r="L96" s="291"/>
      <c r="M96" s="292" t="s">
        <v>21</v>
      </c>
      <c r="N96" s="293" t="s">
        <v>41</v>
      </c>
      <c r="O96" s="47"/>
      <c r="P96" s="246">
        <f>O96*H96</f>
        <v>0</v>
      </c>
      <c r="Q96" s="246">
        <v>0</v>
      </c>
      <c r="R96" s="246">
        <f>Q96*H96</f>
        <v>0</v>
      </c>
      <c r="S96" s="246">
        <v>0</v>
      </c>
      <c r="T96" s="247">
        <f>S96*H96</f>
        <v>0</v>
      </c>
      <c r="AR96" s="24" t="s">
        <v>370</v>
      </c>
      <c r="AT96" s="24" t="s">
        <v>333</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370</v>
      </c>
      <c r="BM96" s="24" t="s">
        <v>4571</v>
      </c>
    </row>
    <row r="97" s="1" customFormat="1" ht="25.5" customHeight="1">
      <c r="B97" s="46"/>
      <c r="C97" s="237" t="s">
        <v>338</v>
      </c>
      <c r="D97" s="237" t="s">
        <v>300</v>
      </c>
      <c r="E97" s="238" t="s">
        <v>4572</v>
      </c>
      <c r="F97" s="239" t="s">
        <v>4573</v>
      </c>
      <c r="G97" s="240" t="s">
        <v>318</v>
      </c>
      <c r="H97" s="241">
        <v>410</v>
      </c>
      <c r="I97" s="242"/>
      <c r="J97" s="243">
        <f>ROUND(I97*H97,2)</f>
        <v>0</v>
      </c>
      <c r="K97" s="239" t="s">
        <v>1404</v>
      </c>
      <c r="L97" s="72"/>
      <c r="M97" s="244" t="s">
        <v>21</v>
      </c>
      <c r="N97" s="245" t="s">
        <v>41</v>
      </c>
      <c r="O97" s="47"/>
      <c r="P97" s="246">
        <f>O97*H97</f>
        <v>0</v>
      </c>
      <c r="Q97" s="246">
        <v>0</v>
      </c>
      <c r="R97" s="246">
        <f>Q97*H97</f>
        <v>0</v>
      </c>
      <c r="S97" s="246">
        <v>0</v>
      </c>
      <c r="T97" s="247">
        <f>S97*H97</f>
        <v>0</v>
      </c>
      <c r="AR97" s="24" t="s">
        <v>404</v>
      </c>
      <c r="AT97" s="24" t="s">
        <v>300</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404</v>
      </c>
      <c r="BM97" s="24" t="s">
        <v>4574</v>
      </c>
    </row>
    <row r="98" s="1" customFormat="1" ht="25.5" customHeight="1">
      <c r="B98" s="46"/>
      <c r="C98" s="237" t="s">
        <v>336</v>
      </c>
      <c r="D98" s="237" t="s">
        <v>300</v>
      </c>
      <c r="E98" s="238" t="s">
        <v>4575</v>
      </c>
      <c r="F98" s="239" t="s">
        <v>4576</v>
      </c>
      <c r="G98" s="240" t="s">
        <v>318</v>
      </c>
      <c r="H98" s="241">
        <v>370</v>
      </c>
      <c r="I98" s="242"/>
      <c r="J98" s="243">
        <f>ROUND(I98*H98,2)</f>
        <v>0</v>
      </c>
      <c r="K98" s="239" t="s">
        <v>1404</v>
      </c>
      <c r="L98" s="72"/>
      <c r="M98" s="244" t="s">
        <v>21</v>
      </c>
      <c r="N98" s="245" t="s">
        <v>41</v>
      </c>
      <c r="O98" s="47"/>
      <c r="P98" s="246">
        <f>O98*H98</f>
        <v>0</v>
      </c>
      <c r="Q98" s="246">
        <v>0</v>
      </c>
      <c r="R98" s="246">
        <f>Q98*H98</f>
        <v>0</v>
      </c>
      <c r="S98" s="246">
        <v>0</v>
      </c>
      <c r="T98" s="247">
        <f>S98*H98</f>
        <v>0</v>
      </c>
      <c r="AR98" s="24" t="s">
        <v>404</v>
      </c>
      <c r="AT98" s="24" t="s">
        <v>300</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404</v>
      </c>
      <c r="BM98" s="24" t="s">
        <v>4577</v>
      </c>
    </row>
    <row r="99" s="1" customFormat="1" ht="25.5" customHeight="1">
      <c r="B99" s="46"/>
      <c r="C99" s="237" t="s">
        <v>346</v>
      </c>
      <c r="D99" s="237" t="s">
        <v>300</v>
      </c>
      <c r="E99" s="238" t="s">
        <v>913</v>
      </c>
      <c r="F99" s="239" t="s">
        <v>914</v>
      </c>
      <c r="G99" s="240" t="s">
        <v>318</v>
      </c>
      <c r="H99" s="241">
        <v>1600</v>
      </c>
      <c r="I99" s="242"/>
      <c r="J99" s="243">
        <f>ROUND(I99*H99,2)</f>
        <v>0</v>
      </c>
      <c r="K99" s="239" t="s">
        <v>1404</v>
      </c>
      <c r="L99" s="72"/>
      <c r="M99" s="244" t="s">
        <v>21</v>
      </c>
      <c r="N99" s="245" t="s">
        <v>41</v>
      </c>
      <c r="O99" s="47"/>
      <c r="P99" s="246">
        <f>O99*H99</f>
        <v>0</v>
      </c>
      <c r="Q99" s="246">
        <v>0</v>
      </c>
      <c r="R99" s="246">
        <f>Q99*H99</f>
        <v>0</v>
      </c>
      <c r="S99" s="246">
        <v>0</v>
      </c>
      <c r="T99" s="247">
        <f>S99*H99</f>
        <v>0</v>
      </c>
      <c r="AR99" s="24" t="s">
        <v>404</v>
      </c>
      <c r="AT99" s="24" t="s">
        <v>300</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404</v>
      </c>
      <c r="BM99" s="24" t="s">
        <v>4578</v>
      </c>
    </row>
    <row r="100" s="1" customFormat="1" ht="25.5" customHeight="1">
      <c r="B100" s="46"/>
      <c r="C100" s="237" t="s">
        <v>350</v>
      </c>
      <c r="D100" s="237" t="s">
        <v>300</v>
      </c>
      <c r="E100" s="238" t="s">
        <v>4027</v>
      </c>
      <c r="F100" s="239" t="s">
        <v>4028</v>
      </c>
      <c r="G100" s="240" t="s">
        <v>318</v>
      </c>
      <c r="H100" s="241">
        <v>2280</v>
      </c>
      <c r="I100" s="242"/>
      <c r="J100" s="243">
        <f>ROUND(I100*H100,2)</f>
        <v>0</v>
      </c>
      <c r="K100" s="239" t="s">
        <v>1404</v>
      </c>
      <c r="L100" s="72"/>
      <c r="M100" s="244" t="s">
        <v>21</v>
      </c>
      <c r="N100" s="245" t="s">
        <v>41</v>
      </c>
      <c r="O100" s="47"/>
      <c r="P100" s="246">
        <f>O100*H100</f>
        <v>0</v>
      </c>
      <c r="Q100" s="246">
        <v>0</v>
      </c>
      <c r="R100" s="246">
        <f>Q100*H100</f>
        <v>0</v>
      </c>
      <c r="S100" s="246">
        <v>0</v>
      </c>
      <c r="T100" s="247">
        <f>S100*H100</f>
        <v>0</v>
      </c>
      <c r="AR100" s="24" t="s">
        <v>404</v>
      </c>
      <c r="AT100" s="24" t="s">
        <v>300</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404</v>
      </c>
      <c r="BM100" s="24" t="s">
        <v>4579</v>
      </c>
    </row>
    <row r="101" s="1" customFormat="1" ht="25.5" customHeight="1">
      <c r="B101" s="46"/>
      <c r="C101" s="237" t="s">
        <v>354</v>
      </c>
      <c r="D101" s="237" t="s">
        <v>300</v>
      </c>
      <c r="E101" s="238" t="s">
        <v>4580</v>
      </c>
      <c r="F101" s="239" t="s">
        <v>4581</v>
      </c>
      <c r="G101" s="240" t="s">
        <v>318</v>
      </c>
      <c r="H101" s="241">
        <v>220</v>
      </c>
      <c r="I101" s="242"/>
      <c r="J101" s="243">
        <f>ROUND(I101*H101,2)</f>
        <v>0</v>
      </c>
      <c r="K101" s="239" t="s">
        <v>1404</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4582</v>
      </c>
    </row>
    <row r="102" s="1" customFormat="1" ht="25.5" customHeight="1">
      <c r="B102" s="46"/>
      <c r="C102" s="237" t="s">
        <v>361</v>
      </c>
      <c r="D102" s="237" t="s">
        <v>300</v>
      </c>
      <c r="E102" s="238" t="s">
        <v>4583</v>
      </c>
      <c r="F102" s="239" t="s">
        <v>4584</v>
      </c>
      <c r="G102" s="240" t="s">
        <v>318</v>
      </c>
      <c r="H102" s="241">
        <v>2000</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404</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404</v>
      </c>
      <c r="BM102" s="24" t="s">
        <v>4585</v>
      </c>
    </row>
    <row r="103" s="1" customFormat="1" ht="51" customHeight="1">
      <c r="B103" s="46"/>
      <c r="C103" s="237" t="s">
        <v>366</v>
      </c>
      <c r="D103" s="237" t="s">
        <v>300</v>
      </c>
      <c r="E103" s="238" t="s">
        <v>1583</v>
      </c>
      <c r="F103" s="239" t="s">
        <v>1584</v>
      </c>
      <c r="G103" s="240" t="s">
        <v>341</v>
      </c>
      <c r="H103" s="241">
        <v>150</v>
      </c>
      <c r="I103" s="242"/>
      <c r="J103" s="243">
        <f>ROUND(I103*H103,2)</f>
        <v>0</v>
      </c>
      <c r="K103" s="239" t="s">
        <v>1404</v>
      </c>
      <c r="L103" s="72"/>
      <c r="M103" s="244" t="s">
        <v>21</v>
      </c>
      <c r="N103" s="245" t="s">
        <v>41</v>
      </c>
      <c r="O103" s="47"/>
      <c r="P103" s="246">
        <f>O103*H103</f>
        <v>0</v>
      </c>
      <c r="Q103" s="246">
        <v>0</v>
      </c>
      <c r="R103" s="246">
        <f>Q103*H103</f>
        <v>0</v>
      </c>
      <c r="S103" s="246">
        <v>0</v>
      </c>
      <c r="T103" s="247">
        <f>S103*H103</f>
        <v>0</v>
      </c>
      <c r="AR103" s="24" t="s">
        <v>404</v>
      </c>
      <c r="AT103" s="24" t="s">
        <v>300</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404</v>
      </c>
      <c r="BM103" s="24" t="s">
        <v>4586</v>
      </c>
    </row>
    <row r="104" s="1" customFormat="1" ht="51" customHeight="1">
      <c r="B104" s="46"/>
      <c r="C104" s="237" t="s">
        <v>374</v>
      </c>
      <c r="D104" s="237" t="s">
        <v>300</v>
      </c>
      <c r="E104" s="238" t="s">
        <v>4036</v>
      </c>
      <c r="F104" s="239" t="s">
        <v>4037</v>
      </c>
      <c r="G104" s="240" t="s">
        <v>341</v>
      </c>
      <c r="H104" s="241">
        <v>17</v>
      </c>
      <c r="I104" s="242"/>
      <c r="J104" s="243">
        <f>ROUND(I104*H104,2)</f>
        <v>0</v>
      </c>
      <c r="K104" s="239" t="s">
        <v>1404</v>
      </c>
      <c r="L104" s="72"/>
      <c r="M104" s="244" t="s">
        <v>21</v>
      </c>
      <c r="N104" s="245" t="s">
        <v>41</v>
      </c>
      <c r="O104" s="47"/>
      <c r="P104" s="246">
        <f>O104*H104</f>
        <v>0</v>
      </c>
      <c r="Q104" s="246">
        <v>0</v>
      </c>
      <c r="R104" s="246">
        <f>Q104*H104</f>
        <v>0</v>
      </c>
      <c r="S104" s="246">
        <v>0</v>
      </c>
      <c r="T104" s="247">
        <f>S104*H104</f>
        <v>0</v>
      </c>
      <c r="AR104" s="24" t="s">
        <v>404</v>
      </c>
      <c r="AT104" s="24" t="s">
        <v>300</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404</v>
      </c>
      <c r="BM104" s="24" t="s">
        <v>4587</v>
      </c>
    </row>
    <row r="105" s="1" customFormat="1" ht="51" customHeight="1">
      <c r="B105" s="46"/>
      <c r="C105" s="237" t="s">
        <v>10</v>
      </c>
      <c r="D105" s="237" t="s">
        <v>300</v>
      </c>
      <c r="E105" s="238" t="s">
        <v>4588</v>
      </c>
      <c r="F105" s="239" t="s">
        <v>2134</v>
      </c>
      <c r="G105" s="240" t="s">
        <v>341</v>
      </c>
      <c r="H105" s="241">
        <v>8</v>
      </c>
      <c r="I105" s="242"/>
      <c r="J105" s="243">
        <f>ROUND(I105*H105,2)</f>
        <v>0</v>
      </c>
      <c r="K105" s="239" t="s">
        <v>1404</v>
      </c>
      <c r="L105" s="72"/>
      <c r="M105" s="244" t="s">
        <v>21</v>
      </c>
      <c r="N105" s="245" t="s">
        <v>41</v>
      </c>
      <c r="O105" s="47"/>
      <c r="P105" s="246">
        <f>O105*H105</f>
        <v>0</v>
      </c>
      <c r="Q105" s="246">
        <v>0</v>
      </c>
      <c r="R105" s="246">
        <f>Q105*H105</f>
        <v>0</v>
      </c>
      <c r="S105" s="246">
        <v>0</v>
      </c>
      <c r="T105" s="247">
        <f>S105*H105</f>
        <v>0</v>
      </c>
      <c r="AR105" s="24" t="s">
        <v>404</v>
      </c>
      <c r="AT105" s="24" t="s">
        <v>300</v>
      </c>
      <c r="AU105" s="24" t="s">
        <v>16</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404</v>
      </c>
      <c r="BM105" s="24" t="s">
        <v>4589</v>
      </c>
    </row>
    <row r="106" s="1" customFormat="1" ht="38.25" customHeight="1">
      <c r="B106" s="46"/>
      <c r="C106" s="237" t="s">
        <v>381</v>
      </c>
      <c r="D106" s="237" t="s">
        <v>300</v>
      </c>
      <c r="E106" s="238" t="s">
        <v>4590</v>
      </c>
      <c r="F106" s="239" t="s">
        <v>4591</v>
      </c>
      <c r="G106" s="240" t="s">
        <v>341</v>
      </c>
      <c r="H106" s="241">
        <v>30</v>
      </c>
      <c r="I106" s="242"/>
      <c r="J106" s="243">
        <f>ROUND(I106*H106,2)</f>
        <v>0</v>
      </c>
      <c r="K106" s="239" t="s">
        <v>1404</v>
      </c>
      <c r="L106" s="72"/>
      <c r="M106" s="244" t="s">
        <v>21</v>
      </c>
      <c r="N106" s="245" t="s">
        <v>41</v>
      </c>
      <c r="O106" s="47"/>
      <c r="P106" s="246">
        <f>O106*H106</f>
        <v>0</v>
      </c>
      <c r="Q106" s="246">
        <v>0</v>
      </c>
      <c r="R106" s="246">
        <f>Q106*H106</f>
        <v>0</v>
      </c>
      <c r="S106" s="246">
        <v>0</v>
      </c>
      <c r="T106" s="247">
        <f>S106*H106</f>
        <v>0</v>
      </c>
      <c r="AR106" s="24" t="s">
        <v>404</v>
      </c>
      <c r="AT106" s="24" t="s">
        <v>300</v>
      </c>
      <c r="AU106" s="24" t="s">
        <v>16</v>
      </c>
      <c r="AY106" s="24" t="s">
        <v>298</v>
      </c>
      <c r="BE106" s="248">
        <f>IF(N106="základní",J106,0)</f>
        <v>0</v>
      </c>
      <c r="BF106" s="248">
        <f>IF(N106="snížená",J106,0)</f>
        <v>0</v>
      </c>
      <c r="BG106" s="248">
        <f>IF(N106="zákl. přenesená",J106,0)</f>
        <v>0</v>
      </c>
      <c r="BH106" s="248">
        <f>IF(N106="sníž. přenesená",J106,0)</f>
        <v>0</v>
      </c>
      <c r="BI106" s="248">
        <f>IF(N106="nulová",J106,0)</f>
        <v>0</v>
      </c>
      <c r="BJ106" s="24" t="s">
        <v>16</v>
      </c>
      <c r="BK106" s="248">
        <f>ROUND(I106*H106,2)</f>
        <v>0</v>
      </c>
      <c r="BL106" s="24" t="s">
        <v>404</v>
      </c>
      <c r="BM106" s="24" t="s">
        <v>4592</v>
      </c>
    </row>
    <row r="107" s="1" customFormat="1" ht="38.25" customHeight="1">
      <c r="B107" s="46"/>
      <c r="C107" s="237" t="s">
        <v>385</v>
      </c>
      <c r="D107" s="237" t="s">
        <v>300</v>
      </c>
      <c r="E107" s="238" t="s">
        <v>4593</v>
      </c>
      <c r="F107" s="239" t="s">
        <v>2201</v>
      </c>
      <c r="G107" s="240" t="s">
        <v>341</v>
      </c>
      <c r="H107" s="241">
        <v>4</v>
      </c>
      <c r="I107" s="242"/>
      <c r="J107" s="243">
        <f>ROUND(I107*H107,2)</f>
        <v>0</v>
      </c>
      <c r="K107" s="239" t="s">
        <v>1404</v>
      </c>
      <c r="L107" s="72"/>
      <c r="M107" s="244" t="s">
        <v>21</v>
      </c>
      <c r="N107" s="245" t="s">
        <v>41</v>
      </c>
      <c r="O107" s="47"/>
      <c r="P107" s="246">
        <f>O107*H107</f>
        <v>0</v>
      </c>
      <c r="Q107" s="246">
        <v>0</v>
      </c>
      <c r="R107" s="246">
        <f>Q107*H107</f>
        <v>0</v>
      </c>
      <c r="S107" s="246">
        <v>0</v>
      </c>
      <c r="T107" s="247">
        <f>S107*H107</f>
        <v>0</v>
      </c>
      <c r="AR107" s="24" t="s">
        <v>404</v>
      </c>
      <c r="AT107" s="24" t="s">
        <v>300</v>
      </c>
      <c r="AU107" s="24" t="s">
        <v>16</v>
      </c>
      <c r="AY107" s="24" t="s">
        <v>298</v>
      </c>
      <c r="BE107" s="248">
        <f>IF(N107="základní",J107,0)</f>
        <v>0</v>
      </c>
      <c r="BF107" s="248">
        <f>IF(N107="snížená",J107,0)</f>
        <v>0</v>
      </c>
      <c r="BG107" s="248">
        <f>IF(N107="zákl. přenesená",J107,0)</f>
        <v>0</v>
      </c>
      <c r="BH107" s="248">
        <f>IF(N107="sníž. přenesená",J107,0)</f>
        <v>0</v>
      </c>
      <c r="BI107" s="248">
        <f>IF(N107="nulová",J107,0)</f>
        <v>0</v>
      </c>
      <c r="BJ107" s="24" t="s">
        <v>16</v>
      </c>
      <c r="BK107" s="248">
        <f>ROUND(I107*H107,2)</f>
        <v>0</v>
      </c>
      <c r="BL107" s="24" t="s">
        <v>404</v>
      </c>
      <c r="BM107" s="24" t="s">
        <v>4594</v>
      </c>
    </row>
    <row r="108" s="1" customFormat="1" ht="51" customHeight="1">
      <c r="B108" s="46"/>
      <c r="C108" s="237" t="s">
        <v>389</v>
      </c>
      <c r="D108" s="237" t="s">
        <v>300</v>
      </c>
      <c r="E108" s="238" t="s">
        <v>4040</v>
      </c>
      <c r="F108" s="239" t="s">
        <v>2137</v>
      </c>
      <c r="G108" s="240" t="s">
        <v>341</v>
      </c>
      <c r="H108" s="241">
        <v>30</v>
      </c>
      <c r="I108" s="242"/>
      <c r="J108" s="243">
        <f>ROUND(I108*H108,2)</f>
        <v>0</v>
      </c>
      <c r="K108" s="239" t="s">
        <v>403</v>
      </c>
      <c r="L108" s="72"/>
      <c r="M108" s="244" t="s">
        <v>21</v>
      </c>
      <c r="N108" s="245" t="s">
        <v>41</v>
      </c>
      <c r="O108" s="47"/>
      <c r="P108" s="246">
        <f>O108*H108</f>
        <v>0</v>
      </c>
      <c r="Q108" s="246">
        <v>0</v>
      </c>
      <c r="R108" s="246">
        <f>Q108*H108</f>
        <v>0</v>
      </c>
      <c r="S108" s="246">
        <v>0</v>
      </c>
      <c r="T108" s="247">
        <f>S108*H108</f>
        <v>0</v>
      </c>
      <c r="AR108" s="24" t="s">
        <v>404</v>
      </c>
      <c r="AT108" s="24" t="s">
        <v>300</v>
      </c>
      <c r="AU108" s="24" t="s">
        <v>16</v>
      </c>
      <c r="AY108" s="24" t="s">
        <v>298</v>
      </c>
      <c r="BE108" s="248">
        <f>IF(N108="základní",J108,0)</f>
        <v>0</v>
      </c>
      <c r="BF108" s="248">
        <f>IF(N108="snížená",J108,0)</f>
        <v>0</v>
      </c>
      <c r="BG108" s="248">
        <f>IF(N108="zákl. přenesená",J108,0)</f>
        <v>0</v>
      </c>
      <c r="BH108" s="248">
        <f>IF(N108="sníž. přenesená",J108,0)</f>
        <v>0</v>
      </c>
      <c r="BI108" s="248">
        <f>IF(N108="nulová",J108,0)</f>
        <v>0</v>
      </c>
      <c r="BJ108" s="24" t="s">
        <v>16</v>
      </c>
      <c r="BK108" s="248">
        <f>ROUND(I108*H108,2)</f>
        <v>0</v>
      </c>
      <c r="BL108" s="24" t="s">
        <v>404</v>
      </c>
      <c r="BM108" s="24" t="s">
        <v>4595</v>
      </c>
    </row>
    <row r="109" s="1" customFormat="1" ht="38.25" customHeight="1">
      <c r="B109" s="46"/>
      <c r="C109" s="237" t="s">
        <v>393</v>
      </c>
      <c r="D109" s="237" t="s">
        <v>300</v>
      </c>
      <c r="E109" s="238" t="s">
        <v>4596</v>
      </c>
      <c r="F109" s="239" t="s">
        <v>4597</v>
      </c>
      <c r="G109" s="240" t="s">
        <v>341</v>
      </c>
      <c r="H109" s="241">
        <v>10</v>
      </c>
      <c r="I109" s="242"/>
      <c r="J109" s="243">
        <f>ROUND(I109*H109,2)</f>
        <v>0</v>
      </c>
      <c r="K109" s="239" t="s">
        <v>403</v>
      </c>
      <c r="L109" s="72"/>
      <c r="M109" s="244" t="s">
        <v>21</v>
      </c>
      <c r="N109" s="245" t="s">
        <v>41</v>
      </c>
      <c r="O109" s="47"/>
      <c r="P109" s="246">
        <f>O109*H109</f>
        <v>0</v>
      </c>
      <c r="Q109" s="246">
        <v>0</v>
      </c>
      <c r="R109" s="246">
        <f>Q109*H109</f>
        <v>0</v>
      </c>
      <c r="S109" s="246">
        <v>0</v>
      </c>
      <c r="T109" s="247">
        <f>S109*H109</f>
        <v>0</v>
      </c>
      <c r="AR109" s="24" t="s">
        <v>404</v>
      </c>
      <c r="AT109" s="24" t="s">
        <v>300</v>
      </c>
      <c r="AU109" s="24" t="s">
        <v>16</v>
      </c>
      <c r="AY109" s="24" t="s">
        <v>298</v>
      </c>
      <c r="BE109" s="248">
        <f>IF(N109="základní",J109,0)</f>
        <v>0</v>
      </c>
      <c r="BF109" s="248">
        <f>IF(N109="snížená",J109,0)</f>
        <v>0</v>
      </c>
      <c r="BG109" s="248">
        <f>IF(N109="zákl. přenesená",J109,0)</f>
        <v>0</v>
      </c>
      <c r="BH109" s="248">
        <f>IF(N109="sníž. přenesená",J109,0)</f>
        <v>0</v>
      </c>
      <c r="BI109" s="248">
        <f>IF(N109="nulová",J109,0)</f>
        <v>0</v>
      </c>
      <c r="BJ109" s="24" t="s">
        <v>16</v>
      </c>
      <c r="BK109" s="248">
        <f>ROUND(I109*H109,2)</f>
        <v>0</v>
      </c>
      <c r="BL109" s="24" t="s">
        <v>404</v>
      </c>
      <c r="BM109" s="24" t="s">
        <v>4598</v>
      </c>
    </row>
    <row r="110" s="1" customFormat="1" ht="25.5" customHeight="1">
      <c r="B110" s="46"/>
      <c r="C110" s="284" t="s">
        <v>460</v>
      </c>
      <c r="D110" s="284" t="s">
        <v>333</v>
      </c>
      <c r="E110" s="285" t="s">
        <v>4599</v>
      </c>
      <c r="F110" s="286" t="s">
        <v>2186</v>
      </c>
      <c r="G110" s="287" t="s">
        <v>318</v>
      </c>
      <c r="H110" s="288">
        <v>380</v>
      </c>
      <c r="I110" s="289"/>
      <c r="J110" s="290">
        <f>ROUND(I110*H110,2)</f>
        <v>0</v>
      </c>
      <c r="K110" s="286" t="s">
        <v>1404</v>
      </c>
      <c r="L110" s="291"/>
      <c r="M110" s="292" t="s">
        <v>21</v>
      </c>
      <c r="N110" s="293" t="s">
        <v>41</v>
      </c>
      <c r="O110" s="47"/>
      <c r="P110" s="246">
        <f>O110*H110</f>
        <v>0</v>
      </c>
      <c r="Q110" s="246">
        <v>0</v>
      </c>
      <c r="R110" s="246">
        <f>Q110*H110</f>
        <v>0</v>
      </c>
      <c r="S110" s="246">
        <v>0</v>
      </c>
      <c r="T110" s="247">
        <f>S110*H110</f>
        <v>0</v>
      </c>
      <c r="AR110" s="24" t="s">
        <v>370</v>
      </c>
      <c r="AT110" s="24" t="s">
        <v>333</v>
      </c>
      <c r="AU110" s="24" t="s">
        <v>16</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370</v>
      </c>
      <c r="BM110" s="24" t="s">
        <v>4600</v>
      </c>
    </row>
    <row r="111" s="1" customFormat="1" ht="25.5" customHeight="1">
      <c r="B111" s="46"/>
      <c r="C111" s="284" t="s">
        <v>9</v>
      </c>
      <c r="D111" s="284" t="s">
        <v>333</v>
      </c>
      <c r="E111" s="285" t="s">
        <v>4601</v>
      </c>
      <c r="F111" s="286" t="s">
        <v>4602</v>
      </c>
      <c r="G111" s="287" t="s">
        <v>318</v>
      </c>
      <c r="H111" s="288">
        <v>370</v>
      </c>
      <c r="I111" s="289"/>
      <c r="J111" s="290">
        <f>ROUND(I111*H111,2)</f>
        <v>0</v>
      </c>
      <c r="K111" s="286" t="s">
        <v>1404</v>
      </c>
      <c r="L111" s="291"/>
      <c r="M111" s="292" t="s">
        <v>21</v>
      </c>
      <c r="N111" s="293" t="s">
        <v>41</v>
      </c>
      <c r="O111" s="47"/>
      <c r="P111" s="246">
        <f>O111*H111</f>
        <v>0</v>
      </c>
      <c r="Q111" s="246">
        <v>0</v>
      </c>
      <c r="R111" s="246">
        <f>Q111*H111</f>
        <v>0</v>
      </c>
      <c r="S111" s="246">
        <v>0</v>
      </c>
      <c r="T111" s="247">
        <f>S111*H111</f>
        <v>0</v>
      </c>
      <c r="AR111" s="24" t="s">
        <v>370</v>
      </c>
      <c r="AT111" s="24" t="s">
        <v>333</v>
      </c>
      <c r="AU111" s="24" t="s">
        <v>16</v>
      </c>
      <c r="AY111" s="24" t="s">
        <v>298</v>
      </c>
      <c r="BE111" s="248">
        <f>IF(N111="základní",J111,0)</f>
        <v>0</v>
      </c>
      <c r="BF111" s="248">
        <f>IF(N111="snížená",J111,0)</f>
        <v>0</v>
      </c>
      <c r="BG111" s="248">
        <f>IF(N111="zákl. přenesená",J111,0)</f>
        <v>0</v>
      </c>
      <c r="BH111" s="248">
        <f>IF(N111="sníž. přenesená",J111,0)</f>
        <v>0</v>
      </c>
      <c r="BI111" s="248">
        <f>IF(N111="nulová",J111,0)</f>
        <v>0</v>
      </c>
      <c r="BJ111" s="24" t="s">
        <v>16</v>
      </c>
      <c r="BK111" s="248">
        <f>ROUND(I111*H111,2)</f>
        <v>0</v>
      </c>
      <c r="BL111" s="24" t="s">
        <v>370</v>
      </c>
      <c r="BM111" s="24" t="s">
        <v>4603</v>
      </c>
    </row>
    <row r="112" s="1" customFormat="1">
      <c r="B112" s="46"/>
      <c r="C112" s="74"/>
      <c r="D112" s="251" t="s">
        <v>320</v>
      </c>
      <c r="E112" s="74"/>
      <c r="F112" s="282" t="s">
        <v>4604</v>
      </c>
      <c r="G112" s="74"/>
      <c r="H112" s="74"/>
      <c r="I112" s="204"/>
      <c r="J112" s="74"/>
      <c r="K112" s="74"/>
      <c r="L112" s="72"/>
      <c r="M112" s="283"/>
      <c r="N112" s="47"/>
      <c r="O112" s="47"/>
      <c r="P112" s="47"/>
      <c r="Q112" s="47"/>
      <c r="R112" s="47"/>
      <c r="S112" s="47"/>
      <c r="T112" s="95"/>
      <c r="AT112" s="24" t="s">
        <v>320</v>
      </c>
      <c r="AU112" s="24" t="s">
        <v>16</v>
      </c>
    </row>
    <row r="113" s="1" customFormat="1" ht="25.5" customHeight="1">
      <c r="B113" s="46"/>
      <c r="C113" s="284" t="s">
        <v>467</v>
      </c>
      <c r="D113" s="284" t="s">
        <v>333</v>
      </c>
      <c r="E113" s="285" t="s">
        <v>4605</v>
      </c>
      <c r="F113" s="286" t="s">
        <v>4606</v>
      </c>
      <c r="G113" s="287" t="s">
        <v>318</v>
      </c>
      <c r="H113" s="288">
        <v>30</v>
      </c>
      <c r="I113" s="289"/>
      <c r="J113" s="290">
        <f>ROUND(I113*H113,2)</f>
        <v>0</v>
      </c>
      <c r="K113" s="286" t="s">
        <v>1404</v>
      </c>
      <c r="L113" s="291"/>
      <c r="M113" s="292" t="s">
        <v>21</v>
      </c>
      <c r="N113" s="293" t="s">
        <v>41</v>
      </c>
      <c r="O113" s="47"/>
      <c r="P113" s="246">
        <f>O113*H113</f>
        <v>0</v>
      </c>
      <c r="Q113" s="246">
        <v>0</v>
      </c>
      <c r="R113" s="246">
        <f>Q113*H113</f>
        <v>0</v>
      </c>
      <c r="S113" s="246">
        <v>0</v>
      </c>
      <c r="T113" s="247">
        <f>S113*H113</f>
        <v>0</v>
      </c>
      <c r="AR113" s="24" t="s">
        <v>370</v>
      </c>
      <c r="AT113" s="24" t="s">
        <v>333</v>
      </c>
      <c r="AU113" s="24" t="s">
        <v>16</v>
      </c>
      <c r="AY113" s="24" t="s">
        <v>298</v>
      </c>
      <c r="BE113" s="248">
        <f>IF(N113="základní",J113,0)</f>
        <v>0</v>
      </c>
      <c r="BF113" s="248">
        <f>IF(N113="snížená",J113,0)</f>
        <v>0</v>
      </c>
      <c r="BG113" s="248">
        <f>IF(N113="zákl. přenesená",J113,0)</f>
        <v>0</v>
      </c>
      <c r="BH113" s="248">
        <f>IF(N113="sníž. přenesená",J113,0)</f>
        <v>0</v>
      </c>
      <c r="BI113" s="248">
        <f>IF(N113="nulová",J113,0)</f>
        <v>0</v>
      </c>
      <c r="BJ113" s="24" t="s">
        <v>16</v>
      </c>
      <c r="BK113" s="248">
        <f>ROUND(I113*H113,2)</f>
        <v>0</v>
      </c>
      <c r="BL113" s="24" t="s">
        <v>370</v>
      </c>
      <c r="BM113" s="24" t="s">
        <v>4607</v>
      </c>
    </row>
    <row r="114" s="1" customFormat="1" ht="25.5" customHeight="1">
      <c r="B114" s="46"/>
      <c r="C114" s="284" t="s">
        <v>471</v>
      </c>
      <c r="D114" s="284" t="s">
        <v>333</v>
      </c>
      <c r="E114" s="285" t="s">
        <v>4608</v>
      </c>
      <c r="F114" s="286" t="s">
        <v>4609</v>
      </c>
      <c r="G114" s="287" t="s">
        <v>318</v>
      </c>
      <c r="H114" s="288">
        <v>220</v>
      </c>
      <c r="I114" s="289"/>
      <c r="J114" s="290">
        <f>ROUND(I114*H114,2)</f>
        <v>0</v>
      </c>
      <c r="K114" s="286" t="s">
        <v>1404</v>
      </c>
      <c r="L114" s="291"/>
      <c r="M114" s="292" t="s">
        <v>21</v>
      </c>
      <c r="N114" s="293" t="s">
        <v>41</v>
      </c>
      <c r="O114" s="47"/>
      <c r="P114" s="246">
        <f>O114*H114</f>
        <v>0</v>
      </c>
      <c r="Q114" s="246">
        <v>0</v>
      </c>
      <c r="R114" s="246">
        <f>Q114*H114</f>
        <v>0</v>
      </c>
      <c r="S114" s="246">
        <v>0</v>
      </c>
      <c r="T114" s="247">
        <f>S114*H114</f>
        <v>0</v>
      </c>
      <c r="AR114" s="24" t="s">
        <v>370</v>
      </c>
      <c r="AT114" s="24" t="s">
        <v>333</v>
      </c>
      <c r="AU114" s="24" t="s">
        <v>16</v>
      </c>
      <c r="AY114" s="24" t="s">
        <v>298</v>
      </c>
      <c r="BE114" s="248">
        <f>IF(N114="základní",J114,0)</f>
        <v>0</v>
      </c>
      <c r="BF114" s="248">
        <f>IF(N114="snížená",J114,0)</f>
        <v>0</v>
      </c>
      <c r="BG114" s="248">
        <f>IF(N114="zákl. přenesená",J114,0)</f>
        <v>0</v>
      </c>
      <c r="BH114" s="248">
        <f>IF(N114="sníž. přenesená",J114,0)</f>
        <v>0</v>
      </c>
      <c r="BI114" s="248">
        <f>IF(N114="nulová",J114,0)</f>
        <v>0</v>
      </c>
      <c r="BJ114" s="24" t="s">
        <v>16</v>
      </c>
      <c r="BK114" s="248">
        <f>ROUND(I114*H114,2)</f>
        <v>0</v>
      </c>
      <c r="BL114" s="24" t="s">
        <v>370</v>
      </c>
      <c r="BM114" s="24" t="s">
        <v>4610</v>
      </c>
    </row>
    <row r="115" s="1" customFormat="1" ht="25.5" customHeight="1">
      <c r="B115" s="46"/>
      <c r="C115" s="284" t="s">
        <v>475</v>
      </c>
      <c r="D115" s="284" t="s">
        <v>333</v>
      </c>
      <c r="E115" s="285" t="s">
        <v>2175</v>
      </c>
      <c r="F115" s="286" t="s">
        <v>2176</v>
      </c>
      <c r="G115" s="287" t="s">
        <v>318</v>
      </c>
      <c r="H115" s="288">
        <v>1600</v>
      </c>
      <c r="I115" s="289"/>
      <c r="J115" s="290">
        <f>ROUND(I115*H115,2)</f>
        <v>0</v>
      </c>
      <c r="K115" s="286" t="s">
        <v>1404</v>
      </c>
      <c r="L115" s="291"/>
      <c r="M115" s="292" t="s">
        <v>21</v>
      </c>
      <c r="N115" s="293" t="s">
        <v>41</v>
      </c>
      <c r="O115" s="47"/>
      <c r="P115" s="246">
        <f>O115*H115</f>
        <v>0</v>
      </c>
      <c r="Q115" s="246">
        <v>0</v>
      </c>
      <c r="R115" s="246">
        <f>Q115*H115</f>
        <v>0</v>
      </c>
      <c r="S115" s="246">
        <v>0</v>
      </c>
      <c r="T115" s="247">
        <f>S115*H115</f>
        <v>0</v>
      </c>
      <c r="AR115" s="24" t="s">
        <v>370</v>
      </c>
      <c r="AT115" s="24" t="s">
        <v>333</v>
      </c>
      <c r="AU115" s="24" t="s">
        <v>16</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370</v>
      </c>
      <c r="BM115" s="24" t="s">
        <v>4611</v>
      </c>
    </row>
    <row r="116" s="1" customFormat="1" ht="25.5" customHeight="1">
      <c r="B116" s="46"/>
      <c r="C116" s="284" t="s">
        <v>479</v>
      </c>
      <c r="D116" s="284" t="s">
        <v>333</v>
      </c>
      <c r="E116" s="285" t="s">
        <v>4612</v>
      </c>
      <c r="F116" s="286" t="s">
        <v>4613</v>
      </c>
      <c r="G116" s="287" t="s">
        <v>318</v>
      </c>
      <c r="H116" s="288">
        <v>20</v>
      </c>
      <c r="I116" s="289"/>
      <c r="J116" s="290">
        <f>ROUND(I116*H116,2)</f>
        <v>0</v>
      </c>
      <c r="K116" s="286" t="s">
        <v>1404</v>
      </c>
      <c r="L116" s="291"/>
      <c r="M116" s="292" t="s">
        <v>21</v>
      </c>
      <c r="N116" s="293" t="s">
        <v>41</v>
      </c>
      <c r="O116" s="47"/>
      <c r="P116" s="246">
        <f>O116*H116</f>
        <v>0</v>
      </c>
      <c r="Q116" s="246">
        <v>0</v>
      </c>
      <c r="R116" s="246">
        <f>Q116*H116</f>
        <v>0</v>
      </c>
      <c r="S116" s="246">
        <v>0</v>
      </c>
      <c r="T116" s="247">
        <f>S116*H116</f>
        <v>0</v>
      </c>
      <c r="AR116" s="24" t="s">
        <v>370</v>
      </c>
      <c r="AT116" s="24" t="s">
        <v>333</v>
      </c>
      <c r="AU116" s="24" t="s">
        <v>16</v>
      </c>
      <c r="AY116" s="24" t="s">
        <v>298</v>
      </c>
      <c r="BE116" s="248">
        <f>IF(N116="základní",J116,0)</f>
        <v>0</v>
      </c>
      <c r="BF116" s="248">
        <f>IF(N116="snížená",J116,0)</f>
        <v>0</v>
      </c>
      <c r="BG116" s="248">
        <f>IF(N116="zákl. přenesená",J116,0)</f>
        <v>0</v>
      </c>
      <c r="BH116" s="248">
        <f>IF(N116="sníž. přenesená",J116,0)</f>
        <v>0</v>
      </c>
      <c r="BI116" s="248">
        <f>IF(N116="nulová",J116,0)</f>
        <v>0</v>
      </c>
      <c r="BJ116" s="24" t="s">
        <v>16</v>
      </c>
      <c r="BK116" s="248">
        <f>ROUND(I116*H116,2)</f>
        <v>0</v>
      </c>
      <c r="BL116" s="24" t="s">
        <v>370</v>
      </c>
      <c r="BM116" s="24" t="s">
        <v>4614</v>
      </c>
    </row>
    <row r="117" s="1" customFormat="1" ht="25.5" customHeight="1">
      <c r="B117" s="46"/>
      <c r="C117" s="284" t="s">
        <v>483</v>
      </c>
      <c r="D117" s="284" t="s">
        <v>333</v>
      </c>
      <c r="E117" s="285" t="s">
        <v>4615</v>
      </c>
      <c r="F117" s="286" t="s">
        <v>4616</v>
      </c>
      <c r="G117" s="287" t="s">
        <v>318</v>
      </c>
      <c r="H117" s="288">
        <v>660</v>
      </c>
      <c r="I117" s="289"/>
      <c r="J117" s="290">
        <f>ROUND(I117*H117,2)</f>
        <v>0</v>
      </c>
      <c r="K117" s="286" t="s">
        <v>1404</v>
      </c>
      <c r="L117" s="291"/>
      <c r="M117" s="292" t="s">
        <v>21</v>
      </c>
      <c r="N117" s="293" t="s">
        <v>41</v>
      </c>
      <c r="O117" s="47"/>
      <c r="P117" s="246">
        <f>O117*H117</f>
        <v>0</v>
      </c>
      <c r="Q117" s="246">
        <v>0</v>
      </c>
      <c r="R117" s="246">
        <f>Q117*H117</f>
        <v>0</v>
      </c>
      <c r="S117" s="246">
        <v>0</v>
      </c>
      <c r="T117" s="247">
        <f>S117*H117</f>
        <v>0</v>
      </c>
      <c r="AR117" s="24" t="s">
        <v>370</v>
      </c>
      <c r="AT117" s="24" t="s">
        <v>333</v>
      </c>
      <c r="AU117" s="24" t="s">
        <v>16</v>
      </c>
      <c r="AY117" s="24" t="s">
        <v>298</v>
      </c>
      <c r="BE117" s="248">
        <f>IF(N117="základní",J117,0)</f>
        <v>0</v>
      </c>
      <c r="BF117" s="248">
        <f>IF(N117="snížená",J117,0)</f>
        <v>0</v>
      </c>
      <c r="BG117" s="248">
        <f>IF(N117="zákl. přenesená",J117,0)</f>
        <v>0</v>
      </c>
      <c r="BH117" s="248">
        <f>IF(N117="sníž. přenesená",J117,0)</f>
        <v>0</v>
      </c>
      <c r="BI117" s="248">
        <f>IF(N117="nulová",J117,0)</f>
        <v>0</v>
      </c>
      <c r="BJ117" s="24" t="s">
        <v>16</v>
      </c>
      <c r="BK117" s="248">
        <f>ROUND(I117*H117,2)</f>
        <v>0</v>
      </c>
      <c r="BL117" s="24" t="s">
        <v>370</v>
      </c>
      <c r="BM117" s="24" t="s">
        <v>4617</v>
      </c>
    </row>
    <row r="118" s="1" customFormat="1" ht="25.5" customHeight="1">
      <c r="B118" s="46"/>
      <c r="C118" s="284" t="s">
        <v>487</v>
      </c>
      <c r="D118" s="284" t="s">
        <v>333</v>
      </c>
      <c r="E118" s="285" t="s">
        <v>1577</v>
      </c>
      <c r="F118" s="286" t="s">
        <v>4618</v>
      </c>
      <c r="G118" s="287" t="s">
        <v>318</v>
      </c>
      <c r="H118" s="288">
        <v>800</v>
      </c>
      <c r="I118" s="289"/>
      <c r="J118" s="290">
        <f>ROUND(I118*H118,2)</f>
        <v>0</v>
      </c>
      <c r="K118" s="286" t="s">
        <v>1404</v>
      </c>
      <c r="L118" s="291"/>
      <c r="M118" s="292" t="s">
        <v>21</v>
      </c>
      <c r="N118" s="293" t="s">
        <v>41</v>
      </c>
      <c r="O118" s="47"/>
      <c r="P118" s="246">
        <f>O118*H118</f>
        <v>0</v>
      </c>
      <c r="Q118" s="246">
        <v>0</v>
      </c>
      <c r="R118" s="246">
        <f>Q118*H118</f>
        <v>0</v>
      </c>
      <c r="S118" s="246">
        <v>0</v>
      </c>
      <c r="T118" s="247">
        <f>S118*H118</f>
        <v>0</v>
      </c>
      <c r="AR118" s="24" t="s">
        <v>370</v>
      </c>
      <c r="AT118" s="24" t="s">
        <v>333</v>
      </c>
      <c r="AU118" s="24" t="s">
        <v>16</v>
      </c>
      <c r="AY118" s="24" t="s">
        <v>298</v>
      </c>
      <c r="BE118" s="248">
        <f>IF(N118="základní",J118,0)</f>
        <v>0</v>
      </c>
      <c r="BF118" s="248">
        <f>IF(N118="snížená",J118,0)</f>
        <v>0</v>
      </c>
      <c r="BG118" s="248">
        <f>IF(N118="zákl. přenesená",J118,0)</f>
        <v>0</v>
      </c>
      <c r="BH118" s="248">
        <f>IF(N118="sníž. přenesená",J118,0)</f>
        <v>0</v>
      </c>
      <c r="BI118" s="248">
        <f>IF(N118="nulová",J118,0)</f>
        <v>0</v>
      </c>
      <c r="BJ118" s="24" t="s">
        <v>16</v>
      </c>
      <c r="BK118" s="248">
        <f>ROUND(I118*H118,2)</f>
        <v>0</v>
      </c>
      <c r="BL118" s="24" t="s">
        <v>370</v>
      </c>
      <c r="BM118" s="24" t="s">
        <v>4619</v>
      </c>
    </row>
    <row r="119" s="1" customFormat="1" ht="25.5" customHeight="1">
      <c r="B119" s="46"/>
      <c r="C119" s="284" t="s">
        <v>491</v>
      </c>
      <c r="D119" s="284" t="s">
        <v>333</v>
      </c>
      <c r="E119" s="285" t="s">
        <v>1754</v>
      </c>
      <c r="F119" s="286" t="s">
        <v>4620</v>
      </c>
      <c r="G119" s="287" t="s">
        <v>318</v>
      </c>
      <c r="H119" s="288">
        <v>800</v>
      </c>
      <c r="I119" s="289"/>
      <c r="J119" s="290">
        <f>ROUND(I119*H119,2)</f>
        <v>0</v>
      </c>
      <c r="K119" s="286" t="s">
        <v>1404</v>
      </c>
      <c r="L119" s="291"/>
      <c r="M119" s="292" t="s">
        <v>21</v>
      </c>
      <c r="N119" s="293" t="s">
        <v>41</v>
      </c>
      <c r="O119" s="47"/>
      <c r="P119" s="246">
        <f>O119*H119</f>
        <v>0</v>
      </c>
      <c r="Q119" s="246">
        <v>0</v>
      </c>
      <c r="R119" s="246">
        <f>Q119*H119</f>
        <v>0</v>
      </c>
      <c r="S119" s="246">
        <v>0</v>
      </c>
      <c r="T119" s="247">
        <f>S119*H119</f>
        <v>0</v>
      </c>
      <c r="AR119" s="24" t="s">
        <v>370</v>
      </c>
      <c r="AT119" s="24" t="s">
        <v>333</v>
      </c>
      <c r="AU119" s="24" t="s">
        <v>16</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370</v>
      </c>
      <c r="BM119" s="24" t="s">
        <v>4621</v>
      </c>
    </row>
    <row r="120" s="1" customFormat="1" ht="25.5" customHeight="1">
      <c r="B120" s="46"/>
      <c r="C120" s="284" t="s">
        <v>495</v>
      </c>
      <c r="D120" s="284" t="s">
        <v>333</v>
      </c>
      <c r="E120" s="285" t="s">
        <v>4622</v>
      </c>
      <c r="F120" s="286" t="s">
        <v>4623</v>
      </c>
      <c r="G120" s="287" t="s">
        <v>318</v>
      </c>
      <c r="H120" s="288">
        <v>2000</v>
      </c>
      <c r="I120" s="289"/>
      <c r="J120" s="290">
        <f>ROUND(I120*H120,2)</f>
        <v>0</v>
      </c>
      <c r="K120" s="286" t="s">
        <v>1404</v>
      </c>
      <c r="L120" s="291"/>
      <c r="M120" s="292" t="s">
        <v>21</v>
      </c>
      <c r="N120" s="293" t="s">
        <v>41</v>
      </c>
      <c r="O120" s="47"/>
      <c r="P120" s="246">
        <f>O120*H120</f>
        <v>0</v>
      </c>
      <c r="Q120" s="246">
        <v>0</v>
      </c>
      <c r="R120" s="246">
        <f>Q120*H120</f>
        <v>0</v>
      </c>
      <c r="S120" s="246">
        <v>0</v>
      </c>
      <c r="T120" s="247">
        <f>S120*H120</f>
        <v>0</v>
      </c>
      <c r="AR120" s="24" t="s">
        <v>370</v>
      </c>
      <c r="AT120" s="24" t="s">
        <v>333</v>
      </c>
      <c r="AU120" s="24" t="s">
        <v>16</v>
      </c>
      <c r="AY120" s="24" t="s">
        <v>298</v>
      </c>
      <c r="BE120" s="248">
        <f>IF(N120="základní",J120,0)</f>
        <v>0</v>
      </c>
      <c r="BF120" s="248">
        <f>IF(N120="snížená",J120,0)</f>
        <v>0</v>
      </c>
      <c r="BG120" s="248">
        <f>IF(N120="zákl. přenesená",J120,0)</f>
        <v>0</v>
      </c>
      <c r="BH120" s="248">
        <f>IF(N120="sníž. přenesená",J120,0)</f>
        <v>0</v>
      </c>
      <c r="BI120" s="248">
        <f>IF(N120="nulová",J120,0)</f>
        <v>0</v>
      </c>
      <c r="BJ120" s="24" t="s">
        <v>16</v>
      </c>
      <c r="BK120" s="248">
        <f>ROUND(I120*H120,2)</f>
        <v>0</v>
      </c>
      <c r="BL120" s="24" t="s">
        <v>370</v>
      </c>
      <c r="BM120" s="24" t="s">
        <v>4624</v>
      </c>
    </row>
    <row r="121" s="1" customFormat="1" ht="25.5" customHeight="1">
      <c r="B121" s="46"/>
      <c r="C121" s="284" t="s">
        <v>499</v>
      </c>
      <c r="D121" s="284" t="s">
        <v>333</v>
      </c>
      <c r="E121" s="285" t="s">
        <v>4625</v>
      </c>
      <c r="F121" s="286" t="s">
        <v>4626</v>
      </c>
      <c r="G121" s="287" t="s">
        <v>341</v>
      </c>
      <c r="H121" s="288">
        <v>2</v>
      </c>
      <c r="I121" s="289"/>
      <c r="J121" s="290">
        <f>ROUND(I121*H121,2)</f>
        <v>0</v>
      </c>
      <c r="K121" s="286" t="s">
        <v>1404</v>
      </c>
      <c r="L121" s="291"/>
      <c r="M121" s="292" t="s">
        <v>21</v>
      </c>
      <c r="N121" s="293" t="s">
        <v>41</v>
      </c>
      <c r="O121" s="47"/>
      <c r="P121" s="246">
        <f>O121*H121</f>
        <v>0</v>
      </c>
      <c r="Q121" s="246">
        <v>0</v>
      </c>
      <c r="R121" s="246">
        <f>Q121*H121</f>
        <v>0</v>
      </c>
      <c r="S121" s="246">
        <v>0</v>
      </c>
      <c r="T121" s="247">
        <f>S121*H121</f>
        <v>0</v>
      </c>
      <c r="AR121" s="24" t="s">
        <v>370</v>
      </c>
      <c r="AT121" s="24" t="s">
        <v>333</v>
      </c>
      <c r="AU121" s="24" t="s">
        <v>16</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370</v>
      </c>
      <c r="BM121" s="24" t="s">
        <v>4627</v>
      </c>
    </row>
    <row r="122" s="1" customFormat="1" ht="25.5" customHeight="1">
      <c r="B122" s="46"/>
      <c r="C122" s="284" t="s">
        <v>503</v>
      </c>
      <c r="D122" s="284" t="s">
        <v>333</v>
      </c>
      <c r="E122" s="285" t="s">
        <v>4628</v>
      </c>
      <c r="F122" s="286" t="s">
        <v>4629</v>
      </c>
      <c r="G122" s="287" t="s">
        <v>341</v>
      </c>
      <c r="H122" s="288">
        <v>1</v>
      </c>
      <c r="I122" s="289"/>
      <c r="J122" s="290">
        <f>ROUND(I122*H122,2)</f>
        <v>0</v>
      </c>
      <c r="K122" s="286" t="s">
        <v>1404</v>
      </c>
      <c r="L122" s="291"/>
      <c r="M122" s="292" t="s">
        <v>21</v>
      </c>
      <c r="N122" s="293" t="s">
        <v>41</v>
      </c>
      <c r="O122" s="47"/>
      <c r="P122" s="246">
        <f>O122*H122</f>
        <v>0</v>
      </c>
      <c r="Q122" s="246">
        <v>0</v>
      </c>
      <c r="R122" s="246">
        <f>Q122*H122</f>
        <v>0</v>
      </c>
      <c r="S122" s="246">
        <v>0</v>
      </c>
      <c r="T122" s="247">
        <f>S122*H122</f>
        <v>0</v>
      </c>
      <c r="AR122" s="24" t="s">
        <v>370</v>
      </c>
      <c r="AT122" s="24" t="s">
        <v>333</v>
      </c>
      <c r="AU122" s="24" t="s">
        <v>16</v>
      </c>
      <c r="AY122" s="24" t="s">
        <v>298</v>
      </c>
      <c r="BE122" s="248">
        <f>IF(N122="základní",J122,0)</f>
        <v>0</v>
      </c>
      <c r="BF122" s="248">
        <f>IF(N122="snížená",J122,0)</f>
        <v>0</v>
      </c>
      <c r="BG122" s="248">
        <f>IF(N122="zákl. přenesená",J122,0)</f>
        <v>0</v>
      </c>
      <c r="BH122" s="248">
        <f>IF(N122="sníž. přenesená",J122,0)</f>
        <v>0</v>
      </c>
      <c r="BI122" s="248">
        <f>IF(N122="nulová",J122,0)</f>
        <v>0</v>
      </c>
      <c r="BJ122" s="24" t="s">
        <v>16</v>
      </c>
      <c r="BK122" s="248">
        <f>ROUND(I122*H122,2)</f>
        <v>0</v>
      </c>
      <c r="BL122" s="24" t="s">
        <v>370</v>
      </c>
      <c r="BM122" s="24" t="s">
        <v>4630</v>
      </c>
    </row>
    <row r="123" s="1" customFormat="1" ht="25.5" customHeight="1">
      <c r="B123" s="46"/>
      <c r="C123" s="284" t="s">
        <v>507</v>
      </c>
      <c r="D123" s="284" t="s">
        <v>333</v>
      </c>
      <c r="E123" s="285" t="s">
        <v>4631</v>
      </c>
      <c r="F123" s="286" t="s">
        <v>4632</v>
      </c>
      <c r="G123" s="287" t="s">
        <v>341</v>
      </c>
      <c r="H123" s="288">
        <v>1</v>
      </c>
      <c r="I123" s="289"/>
      <c r="J123" s="290">
        <f>ROUND(I123*H123,2)</f>
        <v>0</v>
      </c>
      <c r="K123" s="286" t="s">
        <v>1404</v>
      </c>
      <c r="L123" s="291"/>
      <c r="M123" s="292" t="s">
        <v>21</v>
      </c>
      <c r="N123" s="293" t="s">
        <v>41</v>
      </c>
      <c r="O123" s="47"/>
      <c r="P123" s="246">
        <f>O123*H123</f>
        <v>0</v>
      </c>
      <c r="Q123" s="246">
        <v>0</v>
      </c>
      <c r="R123" s="246">
        <f>Q123*H123</f>
        <v>0</v>
      </c>
      <c r="S123" s="246">
        <v>0</v>
      </c>
      <c r="T123" s="247">
        <f>S123*H123</f>
        <v>0</v>
      </c>
      <c r="AR123" s="24" t="s">
        <v>370</v>
      </c>
      <c r="AT123" s="24" t="s">
        <v>333</v>
      </c>
      <c r="AU123" s="24" t="s">
        <v>16</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370</v>
      </c>
      <c r="BM123" s="24" t="s">
        <v>4633</v>
      </c>
    </row>
    <row r="124" s="1" customFormat="1" ht="25.5" customHeight="1">
      <c r="B124" s="46"/>
      <c r="C124" s="284" t="s">
        <v>511</v>
      </c>
      <c r="D124" s="284" t="s">
        <v>333</v>
      </c>
      <c r="E124" s="285" t="s">
        <v>4634</v>
      </c>
      <c r="F124" s="286" t="s">
        <v>4635</v>
      </c>
      <c r="G124" s="287" t="s">
        <v>341</v>
      </c>
      <c r="H124" s="288">
        <v>10</v>
      </c>
      <c r="I124" s="289"/>
      <c r="J124" s="290">
        <f>ROUND(I124*H124,2)</f>
        <v>0</v>
      </c>
      <c r="K124" s="286" t="s">
        <v>1404</v>
      </c>
      <c r="L124" s="291"/>
      <c r="M124" s="292" t="s">
        <v>21</v>
      </c>
      <c r="N124" s="293" t="s">
        <v>41</v>
      </c>
      <c r="O124" s="47"/>
      <c r="P124" s="246">
        <f>O124*H124</f>
        <v>0</v>
      </c>
      <c r="Q124" s="246">
        <v>0</v>
      </c>
      <c r="R124" s="246">
        <f>Q124*H124</f>
        <v>0</v>
      </c>
      <c r="S124" s="246">
        <v>0</v>
      </c>
      <c r="T124" s="247">
        <f>S124*H124</f>
        <v>0</v>
      </c>
      <c r="AR124" s="24" t="s">
        <v>370</v>
      </c>
      <c r="AT124" s="24" t="s">
        <v>333</v>
      </c>
      <c r="AU124" s="24" t="s">
        <v>16</v>
      </c>
      <c r="AY124" s="24" t="s">
        <v>298</v>
      </c>
      <c r="BE124" s="248">
        <f>IF(N124="základní",J124,0)</f>
        <v>0</v>
      </c>
      <c r="BF124" s="248">
        <f>IF(N124="snížená",J124,0)</f>
        <v>0</v>
      </c>
      <c r="BG124" s="248">
        <f>IF(N124="zákl. přenesená",J124,0)</f>
        <v>0</v>
      </c>
      <c r="BH124" s="248">
        <f>IF(N124="sníž. přenesená",J124,0)</f>
        <v>0</v>
      </c>
      <c r="BI124" s="248">
        <f>IF(N124="nulová",J124,0)</f>
        <v>0</v>
      </c>
      <c r="BJ124" s="24" t="s">
        <v>16</v>
      </c>
      <c r="BK124" s="248">
        <f>ROUND(I124*H124,2)</f>
        <v>0</v>
      </c>
      <c r="BL124" s="24" t="s">
        <v>370</v>
      </c>
      <c r="BM124" s="24" t="s">
        <v>4636</v>
      </c>
    </row>
    <row r="125" s="1" customFormat="1" ht="25.5" customHeight="1">
      <c r="B125" s="46"/>
      <c r="C125" s="284" t="s">
        <v>515</v>
      </c>
      <c r="D125" s="284" t="s">
        <v>333</v>
      </c>
      <c r="E125" s="285" t="s">
        <v>4637</v>
      </c>
      <c r="F125" s="286" t="s">
        <v>4638</v>
      </c>
      <c r="G125" s="287" t="s">
        <v>341</v>
      </c>
      <c r="H125" s="288">
        <v>10</v>
      </c>
      <c r="I125" s="289"/>
      <c r="J125" s="290">
        <f>ROUND(I125*H125,2)</f>
        <v>0</v>
      </c>
      <c r="K125" s="286" t="s">
        <v>1404</v>
      </c>
      <c r="L125" s="291"/>
      <c r="M125" s="292" t="s">
        <v>21</v>
      </c>
      <c r="N125" s="293" t="s">
        <v>41</v>
      </c>
      <c r="O125" s="47"/>
      <c r="P125" s="246">
        <f>O125*H125</f>
        <v>0</v>
      </c>
      <c r="Q125" s="246">
        <v>0</v>
      </c>
      <c r="R125" s="246">
        <f>Q125*H125</f>
        <v>0</v>
      </c>
      <c r="S125" s="246">
        <v>0</v>
      </c>
      <c r="T125" s="247">
        <f>S125*H125</f>
        <v>0</v>
      </c>
      <c r="AR125" s="24" t="s">
        <v>370</v>
      </c>
      <c r="AT125" s="24" t="s">
        <v>333</v>
      </c>
      <c r="AU125" s="24" t="s">
        <v>16</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370</v>
      </c>
      <c r="BM125" s="24" t="s">
        <v>4639</v>
      </c>
    </row>
    <row r="126" s="1" customFormat="1" ht="25.5" customHeight="1">
      <c r="B126" s="46"/>
      <c r="C126" s="284" t="s">
        <v>519</v>
      </c>
      <c r="D126" s="284" t="s">
        <v>333</v>
      </c>
      <c r="E126" s="285" t="s">
        <v>4640</v>
      </c>
      <c r="F126" s="286" t="s">
        <v>4641</v>
      </c>
      <c r="G126" s="287" t="s">
        <v>341</v>
      </c>
      <c r="H126" s="288">
        <v>10</v>
      </c>
      <c r="I126" s="289"/>
      <c r="J126" s="290">
        <f>ROUND(I126*H126,2)</f>
        <v>0</v>
      </c>
      <c r="K126" s="286" t="s">
        <v>403</v>
      </c>
      <c r="L126" s="291"/>
      <c r="M126" s="292" t="s">
        <v>21</v>
      </c>
      <c r="N126" s="293" t="s">
        <v>41</v>
      </c>
      <c r="O126" s="47"/>
      <c r="P126" s="246">
        <f>O126*H126</f>
        <v>0</v>
      </c>
      <c r="Q126" s="246">
        <v>0</v>
      </c>
      <c r="R126" s="246">
        <f>Q126*H126</f>
        <v>0</v>
      </c>
      <c r="S126" s="246">
        <v>0</v>
      </c>
      <c r="T126" s="247">
        <f>S126*H126</f>
        <v>0</v>
      </c>
      <c r="AR126" s="24" t="s">
        <v>370</v>
      </c>
      <c r="AT126" s="24" t="s">
        <v>333</v>
      </c>
      <c r="AU126" s="24" t="s">
        <v>16</v>
      </c>
      <c r="AY126" s="24" t="s">
        <v>298</v>
      </c>
      <c r="BE126" s="248">
        <f>IF(N126="základní",J126,0)</f>
        <v>0</v>
      </c>
      <c r="BF126" s="248">
        <f>IF(N126="snížená",J126,0)</f>
        <v>0</v>
      </c>
      <c r="BG126" s="248">
        <f>IF(N126="zákl. přenesená",J126,0)</f>
        <v>0</v>
      </c>
      <c r="BH126" s="248">
        <f>IF(N126="sníž. přenesená",J126,0)</f>
        <v>0</v>
      </c>
      <c r="BI126" s="248">
        <f>IF(N126="nulová",J126,0)</f>
        <v>0</v>
      </c>
      <c r="BJ126" s="24" t="s">
        <v>16</v>
      </c>
      <c r="BK126" s="248">
        <f>ROUND(I126*H126,2)</f>
        <v>0</v>
      </c>
      <c r="BL126" s="24" t="s">
        <v>370</v>
      </c>
      <c r="BM126" s="24" t="s">
        <v>4642</v>
      </c>
    </row>
    <row r="127" s="1" customFormat="1" ht="25.5" customHeight="1">
      <c r="B127" s="46"/>
      <c r="C127" s="284" t="s">
        <v>523</v>
      </c>
      <c r="D127" s="284" t="s">
        <v>333</v>
      </c>
      <c r="E127" s="285" t="s">
        <v>4643</v>
      </c>
      <c r="F127" s="286" t="s">
        <v>4644</v>
      </c>
      <c r="G127" s="287" t="s">
        <v>341</v>
      </c>
      <c r="H127" s="288">
        <v>10</v>
      </c>
      <c r="I127" s="289"/>
      <c r="J127" s="290">
        <f>ROUND(I127*H127,2)</f>
        <v>0</v>
      </c>
      <c r="K127" s="286" t="s">
        <v>403</v>
      </c>
      <c r="L127" s="291"/>
      <c r="M127" s="292" t="s">
        <v>21</v>
      </c>
      <c r="N127" s="293" t="s">
        <v>41</v>
      </c>
      <c r="O127" s="47"/>
      <c r="P127" s="246">
        <f>O127*H127</f>
        <v>0</v>
      </c>
      <c r="Q127" s="246">
        <v>0</v>
      </c>
      <c r="R127" s="246">
        <f>Q127*H127</f>
        <v>0</v>
      </c>
      <c r="S127" s="246">
        <v>0</v>
      </c>
      <c r="T127" s="247">
        <f>S127*H127</f>
        <v>0</v>
      </c>
      <c r="AR127" s="24" t="s">
        <v>370</v>
      </c>
      <c r="AT127" s="24" t="s">
        <v>333</v>
      </c>
      <c r="AU127" s="24" t="s">
        <v>16</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370</v>
      </c>
      <c r="BM127" s="24" t="s">
        <v>4645</v>
      </c>
    </row>
    <row r="128" s="1" customFormat="1">
      <c r="B128" s="46"/>
      <c r="C128" s="74"/>
      <c r="D128" s="251" t="s">
        <v>320</v>
      </c>
      <c r="E128" s="74"/>
      <c r="F128" s="282" t="s">
        <v>4646</v>
      </c>
      <c r="G128" s="74"/>
      <c r="H128" s="74"/>
      <c r="I128" s="204"/>
      <c r="J128" s="74"/>
      <c r="K128" s="74"/>
      <c r="L128" s="72"/>
      <c r="M128" s="283"/>
      <c r="N128" s="47"/>
      <c r="O128" s="47"/>
      <c r="P128" s="47"/>
      <c r="Q128" s="47"/>
      <c r="R128" s="47"/>
      <c r="S128" s="47"/>
      <c r="T128" s="95"/>
      <c r="AT128" s="24" t="s">
        <v>320</v>
      </c>
      <c r="AU128" s="24" t="s">
        <v>16</v>
      </c>
    </row>
    <row r="129" s="1" customFormat="1" ht="25.5" customHeight="1">
      <c r="B129" s="46"/>
      <c r="C129" s="284" t="s">
        <v>527</v>
      </c>
      <c r="D129" s="284" t="s">
        <v>333</v>
      </c>
      <c r="E129" s="285" t="s">
        <v>4647</v>
      </c>
      <c r="F129" s="286" t="s">
        <v>4648</v>
      </c>
      <c r="G129" s="287" t="s">
        <v>318</v>
      </c>
      <c r="H129" s="288">
        <v>2600</v>
      </c>
      <c r="I129" s="289"/>
      <c r="J129" s="290">
        <f>ROUND(I129*H129,2)</f>
        <v>0</v>
      </c>
      <c r="K129" s="286" t="s">
        <v>1404</v>
      </c>
      <c r="L129" s="291"/>
      <c r="M129" s="292" t="s">
        <v>21</v>
      </c>
      <c r="N129" s="293" t="s">
        <v>41</v>
      </c>
      <c r="O129" s="47"/>
      <c r="P129" s="246">
        <f>O129*H129</f>
        <v>0</v>
      </c>
      <c r="Q129" s="246">
        <v>0</v>
      </c>
      <c r="R129" s="246">
        <f>Q129*H129</f>
        <v>0</v>
      </c>
      <c r="S129" s="246">
        <v>0</v>
      </c>
      <c r="T129" s="247">
        <f>S129*H129</f>
        <v>0</v>
      </c>
      <c r="AR129" s="24" t="s">
        <v>370</v>
      </c>
      <c r="AT129" s="24" t="s">
        <v>333</v>
      </c>
      <c r="AU129" s="24" t="s">
        <v>16</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370</v>
      </c>
      <c r="BM129" s="24" t="s">
        <v>4649</v>
      </c>
    </row>
    <row r="130" s="1" customFormat="1" ht="25.5" customHeight="1">
      <c r="B130" s="46"/>
      <c r="C130" s="284" t="s">
        <v>531</v>
      </c>
      <c r="D130" s="284" t="s">
        <v>333</v>
      </c>
      <c r="E130" s="285" t="s">
        <v>4066</v>
      </c>
      <c r="F130" s="286" t="s">
        <v>4650</v>
      </c>
      <c r="G130" s="287" t="s">
        <v>318</v>
      </c>
      <c r="H130" s="288">
        <v>200</v>
      </c>
      <c r="I130" s="289"/>
      <c r="J130" s="290">
        <f>ROUND(I130*H130,2)</f>
        <v>0</v>
      </c>
      <c r="K130" s="286" t="s">
        <v>1404</v>
      </c>
      <c r="L130" s="291"/>
      <c r="M130" s="292" t="s">
        <v>21</v>
      </c>
      <c r="N130" s="293" t="s">
        <v>41</v>
      </c>
      <c r="O130" s="47"/>
      <c r="P130" s="246">
        <f>O130*H130</f>
        <v>0</v>
      </c>
      <c r="Q130" s="246">
        <v>0</v>
      </c>
      <c r="R130" s="246">
        <f>Q130*H130</f>
        <v>0</v>
      </c>
      <c r="S130" s="246">
        <v>0</v>
      </c>
      <c r="T130" s="247">
        <f>S130*H130</f>
        <v>0</v>
      </c>
      <c r="AR130" s="24" t="s">
        <v>370</v>
      </c>
      <c r="AT130" s="24" t="s">
        <v>333</v>
      </c>
      <c r="AU130" s="24" t="s">
        <v>16</v>
      </c>
      <c r="AY130" s="24" t="s">
        <v>298</v>
      </c>
      <c r="BE130" s="248">
        <f>IF(N130="základní",J130,0)</f>
        <v>0</v>
      </c>
      <c r="BF130" s="248">
        <f>IF(N130="snížená",J130,0)</f>
        <v>0</v>
      </c>
      <c r="BG130" s="248">
        <f>IF(N130="zákl. přenesená",J130,0)</f>
        <v>0</v>
      </c>
      <c r="BH130" s="248">
        <f>IF(N130="sníž. přenesená",J130,0)</f>
        <v>0</v>
      </c>
      <c r="BI130" s="248">
        <f>IF(N130="nulová",J130,0)</f>
        <v>0</v>
      </c>
      <c r="BJ130" s="24" t="s">
        <v>16</v>
      </c>
      <c r="BK130" s="248">
        <f>ROUND(I130*H130,2)</f>
        <v>0</v>
      </c>
      <c r="BL130" s="24" t="s">
        <v>370</v>
      </c>
      <c r="BM130" s="24" t="s">
        <v>4651</v>
      </c>
    </row>
    <row r="131" s="1" customFormat="1" ht="25.5" customHeight="1">
      <c r="B131" s="46"/>
      <c r="C131" s="284" t="s">
        <v>535</v>
      </c>
      <c r="D131" s="284" t="s">
        <v>333</v>
      </c>
      <c r="E131" s="285" t="s">
        <v>4652</v>
      </c>
      <c r="F131" s="286" t="s">
        <v>4653</v>
      </c>
      <c r="G131" s="287" t="s">
        <v>318</v>
      </c>
      <c r="H131" s="288">
        <v>400</v>
      </c>
      <c r="I131" s="289"/>
      <c r="J131" s="290">
        <f>ROUND(I131*H131,2)</f>
        <v>0</v>
      </c>
      <c r="K131" s="286" t="s">
        <v>1404</v>
      </c>
      <c r="L131" s="291"/>
      <c r="M131" s="292" t="s">
        <v>21</v>
      </c>
      <c r="N131" s="293" t="s">
        <v>41</v>
      </c>
      <c r="O131" s="47"/>
      <c r="P131" s="246">
        <f>O131*H131</f>
        <v>0</v>
      </c>
      <c r="Q131" s="246">
        <v>0</v>
      </c>
      <c r="R131" s="246">
        <f>Q131*H131</f>
        <v>0</v>
      </c>
      <c r="S131" s="246">
        <v>0</v>
      </c>
      <c r="T131" s="247">
        <f>S131*H131</f>
        <v>0</v>
      </c>
      <c r="AR131" s="24" t="s">
        <v>370</v>
      </c>
      <c r="AT131" s="24" t="s">
        <v>333</v>
      </c>
      <c r="AU131" s="24" t="s">
        <v>16</v>
      </c>
      <c r="AY131" s="24" t="s">
        <v>298</v>
      </c>
      <c r="BE131" s="248">
        <f>IF(N131="základní",J131,0)</f>
        <v>0</v>
      </c>
      <c r="BF131" s="248">
        <f>IF(N131="snížená",J131,0)</f>
        <v>0</v>
      </c>
      <c r="BG131" s="248">
        <f>IF(N131="zákl. přenesená",J131,0)</f>
        <v>0</v>
      </c>
      <c r="BH131" s="248">
        <f>IF(N131="sníž. přenesená",J131,0)</f>
        <v>0</v>
      </c>
      <c r="BI131" s="248">
        <f>IF(N131="nulová",J131,0)</f>
        <v>0</v>
      </c>
      <c r="BJ131" s="24" t="s">
        <v>16</v>
      </c>
      <c r="BK131" s="248">
        <f>ROUND(I131*H131,2)</f>
        <v>0</v>
      </c>
      <c r="BL131" s="24" t="s">
        <v>370</v>
      </c>
      <c r="BM131" s="24" t="s">
        <v>4654</v>
      </c>
    </row>
    <row r="132" s="1" customFormat="1" ht="25.5" customHeight="1">
      <c r="B132" s="46"/>
      <c r="C132" s="284" t="s">
        <v>539</v>
      </c>
      <c r="D132" s="284" t="s">
        <v>333</v>
      </c>
      <c r="E132" s="285" t="s">
        <v>4655</v>
      </c>
      <c r="F132" s="286" t="s">
        <v>4656</v>
      </c>
      <c r="G132" s="287" t="s">
        <v>318</v>
      </c>
      <c r="H132" s="288">
        <v>650</v>
      </c>
      <c r="I132" s="289"/>
      <c r="J132" s="290">
        <f>ROUND(I132*H132,2)</f>
        <v>0</v>
      </c>
      <c r="K132" s="286" t="s">
        <v>1404</v>
      </c>
      <c r="L132" s="291"/>
      <c r="M132" s="292" t="s">
        <v>21</v>
      </c>
      <c r="N132" s="293" t="s">
        <v>41</v>
      </c>
      <c r="O132" s="47"/>
      <c r="P132" s="246">
        <f>O132*H132</f>
        <v>0</v>
      </c>
      <c r="Q132" s="246">
        <v>0</v>
      </c>
      <c r="R132" s="246">
        <f>Q132*H132</f>
        <v>0</v>
      </c>
      <c r="S132" s="246">
        <v>0</v>
      </c>
      <c r="T132" s="247">
        <f>S132*H132</f>
        <v>0</v>
      </c>
      <c r="AR132" s="24" t="s">
        <v>370</v>
      </c>
      <c r="AT132" s="24" t="s">
        <v>333</v>
      </c>
      <c r="AU132" s="24" t="s">
        <v>16</v>
      </c>
      <c r="AY132" s="24" t="s">
        <v>298</v>
      </c>
      <c r="BE132" s="248">
        <f>IF(N132="základní",J132,0)</f>
        <v>0</v>
      </c>
      <c r="BF132" s="248">
        <f>IF(N132="snížená",J132,0)</f>
        <v>0</v>
      </c>
      <c r="BG132" s="248">
        <f>IF(N132="zákl. přenesená",J132,0)</f>
        <v>0</v>
      </c>
      <c r="BH132" s="248">
        <f>IF(N132="sníž. přenesená",J132,0)</f>
        <v>0</v>
      </c>
      <c r="BI132" s="248">
        <f>IF(N132="nulová",J132,0)</f>
        <v>0</v>
      </c>
      <c r="BJ132" s="24" t="s">
        <v>16</v>
      </c>
      <c r="BK132" s="248">
        <f>ROUND(I132*H132,2)</f>
        <v>0</v>
      </c>
      <c r="BL132" s="24" t="s">
        <v>370</v>
      </c>
      <c r="BM132" s="24" t="s">
        <v>4657</v>
      </c>
    </row>
    <row r="133" s="1" customFormat="1" ht="25.5" customHeight="1">
      <c r="B133" s="46"/>
      <c r="C133" s="237" t="s">
        <v>543</v>
      </c>
      <c r="D133" s="237" t="s">
        <v>300</v>
      </c>
      <c r="E133" s="238" t="s">
        <v>560</v>
      </c>
      <c r="F133" s="239" t="s">
        <v>561</v>
      </c>
      <c r="G133" s="240" t="s">
        <v>318</v>
      </c>
      <c r="H133" s="241">
        <v>1400</v>
      </c>
      <c r="I133" s="242"/>
      <c r="J133" s="243">
        <f>ROUND(I133*H133,2)</f>
        <v>0</v>
      </c>
      <c r="K133" s="239" t="s">
        <v>1404</v>
      </c>
      <c r="L133" s="72"/>
      <c r="M133" s="244" t="s">
        <v>21</v>
      </c>
      <c r="N133" s="245" t="s">
        <v>41</v>
      </c>
      <c r="O133" s="47"/>
      <c r="P133" s="246">
        <f>O133*H133</f>
        <v>0</v>
      </c>
      <c r="Q133" s="246">
        <v>0</v>
      </c>
      <c r="R133" s="246">
        <f>Q133*H133</f>
        <v>0</v>
      </c>
      <c r="S133" s="246">
        <v>0</v>
      </c>
      <c r="T133" s="247">
        <f>S133*H133</f>
        <v>0</v>
      </c>
      <c r="AR133" s="24" t="s">
        <v>404</v>
      </c>
      <c r="AT133" s="24" t="s">
        <v>300</v>
      </c>
      <c r="AU133" s="24" t="s">
        <v>16</v>
      </c>
      <c r="AY133" s="24" t="s">
        <v>298</v>
      </c>
      <c r="BE133" s="248">
        <f>IF(N133="základní",J133,0)</f>
        <v>0</v>
      </c>
      <c r="BF133" s="248">
        <f>IF(N133="snížená",J133,0)</f>
        <v>0</v>
      </c>
      <c r="BG133" s="248">
        <f>IF(N133="zákl. přenesená",J133,0)</f>
        <v>0</v>
      </c>
      <c r="BH133" s="248">
        <f>IF(N133="sníž. přenesená",J133,0)</f>
        <v>0</v>
      </c>
      <c r="BI133" s="248">
        <f>IF(N133="nulová",J133,0)</f>
        <v>0</v>
      </c>
      <c r="BJ133" s="24" t="s">
        <v>16</v>
      </c>
      <c r="BK133" s="248">
        <f>ROUND(I133*H133,2)</f>
        <v>0</v>
      </c>
      <c r="BL133" s="24" t="s">
        <v>404</v>
      </c>
      <c r="BM133" s="24" t="s">
        <v>4658</v>
      </c>
    </row>
    <row r="134" s="1" customFormat="1" ht="16.5" customHeight="1">
      <c r="B134" s="46"/>
      <c r="C134" s="237" t="s">
        <v>547</v>
      </c>
      <c r="D134" s="237" t="s">
        <v>300</v>
      </c>
      <c r="E134" s="238" t="s">
        <v>564</v>
      </c>
      <c r="F134" s="239" t="s">
        <v>565</v>
      </c>
      <c r="G134" s="240" t="s">
        <v>341</v>
      </c>
      <c r="H134" s="241">
        <v>5</v>
      </c>
      <c r="I134" s="242"/>
      <c r="J134" s="243">
        <f>ROUND(I134*H134,2)</f>
        <v>0</v>
      </c>
      <c r="K134" s="239" t="s">
        <v>1404</v>
      </c>
      <c r="L134" s="72"/>
      <c r="M134" s="244" t="s">
        <v>21</v>
      </c>
      <c r="N134" s="245" t="s">
        <v>41</v>
      </c>
      <c r="O134" s="47"/>
      <c r="P134" s="246">
        <f>O134*H134</f>
        <v>0</v>
      </c>
      <c r="Q134" s="246">
        <v>0</v>
      </c>
      <c r="R134" s="246">
        <f>Q134*H134</f>
        <v>0</v>
      </c>
      <c r="S134" s="246">
        <v>0</v>
      </c>
      <c r="T134" s="247">
        <f>S134*H134</f>
        <v>0</v>
      </c>
      <c r="AR134" s="24" t="s">
        <v>404</v>
      </c>
      <c r="AT134" s="24" t="s">
        <v>300</v>
      </c>
      <c r="AU134" s="24" t="s">
        <v>16</v>
      </c>
      <c r="AY134" s="24" t="s">
        <v>298</v>
      </c>
      <c r="BE134" s="248">
        <f>IF(N134="základní",J134,0)</f>
        <v>0</v>
      </c>
      <c r="BF134" s="248">
        <f>IF(N134="snížená",J134,0)</f>
        <v>0</v>
      </c>
      <c r="BG134" s="248">
        <f>IF(N134="zákl. přenesená",J134,0)</f>
        <v>0</v>
      </c>
      <c r="BH134" s="248">
        <f>IF(N134="sníž. přenesená",J134,0)</f>
        <v>0</v>
      </c>
      <c r="BI134" s="248">
        <f>IF(N134="nulová",J134,0)</f>
        <v>0</v>
      </c>
      <c r="BJ134" s="24" t="s">
        <v>16</v>
      </c>
      <c r="BK134" s="248">
        <f>ROUND(I134*H134,2)</f>
        <v>0</v>
      </c>
      <c r="BL134" s="24" t="s">
        <v>404</v>
      </c>
      <c r="BM134" s="24" t="s">
        <v>4659</v>
      </c>
    </row>
    <row r="135" s="1" customFormat="1" ht="25.5" customHeight="1">
      <c r="B135" s="46"/>
      <c r="C135" s="284" t="s">
        <v>551</v>
      </c>
      <c r="D135" s="284" t="s">
        <v>333</v>
      </c>
      <c r="E135" s="285" t="s">
        <v>568</v>
      </c>
      <c r="F135" s="286" t="s">
        <v>4660</v>
      </c>
      <c r="G135" s="287" t="s">
        <v>318</v>
      </c>
      <c r="H135" s="288">
        <v>1400</v>
      </c>
      <c r="I135" s="289"/>
      <c r="J135" s="290">
        <f>ROUND(I135*H135,2)</f>
        <v>0</v>
      </c>
      <c r="K135" s="286" t="s">
        <v>1404</v>
      </c>
      <c r="L135" s="291"/>
      <c r="M135" s="292" t="s">
        <v>21</v>
      </c>
      <c r="N135" s="293" t="s">
        <v>41</v>
      </c>
      <c r="O135" s="47"/>
      <c r="P135" s="246">
        <f>O135*H135</f>
        <v>0</v>
      </c>
      <c r="Q135" s="246">
        <v>0</v>
      </c>
      <c r="R135" s="246">
        <f>Q135*H135</f>
        <v>0</v>
      </c>
      <c r="S135" s="246">
        <v>0</v>
      </c>
      <c r="T135" s="247">
        <f>S135*H135</f>
        <v>0</v>
      </c>
      <c r="AR135" s="24" t="s">
        <v>370</v>
      </c>
      <c r="AT135" s="24" t="s">
        <v>333</v>
      </c>
      <c r="AU135" s="24" t="s">
        <v>16</v>
      </c>
      <c r="AY135" s="24" t="s">
        <v>298</v>
      </c>
      <c r="BE135" s="248">
        <f>IF(N135="základní",J135,0)</f>
        <v>0</v>
      </c>
      <c r="BF135" s="248">
        <f>IF(N135="snížená",J135,0)</f>
        <v>0</v>
      </c>
      <c r="BG135" s="248">
        <f>IF(N135="zákl. přenesená",J135,0)</f>
        <v>0</v>
      </c>
      <c r="BH135" s="248">
        <f>IF(N135="sníž. přenesená",J135,0)</f>
        <v>0</v>
      </c>
      <c r="BI135" s="248">
        <f>IF(N135="nulová",J135,0)</f>
        <v>0</v>
      </c>
      <c r="BJ135" s="24" t="s">
        <v>16</v>
      </c>
      <c r="BK135" s="248">
        <f>ROUND(I135*H135,2)</f>
        <v>0</v>
      </c>
      <c r="BL135" s="24" t="s">
        <v>370</v>
      </c>
      <c r="BM135" s="24" t="s">
        <v>4661</v>
      </c>
    </row>
    <row r="136" s="1" customFormat="1" ht="25.5" customHeight="1">
      <c r="B136" s="46"/>
      <c r="C136" s="284" t="s">
        <v>555</v>
      </c>
      <c r="D136" s="284" t="s">
        <v>333</v>
      </c>
      <c r="E136" s="285" t="s">
        <v>572</v>
      </c>
      <c r="F136" s="286" t="s">
        <v>4662</v>
      </c>
      <c r="G136" s="287" t="s">
        <v>341</v>
      </c>
      <c r="H136" s="288">
        <v>5</v>
      </c>
      <c r="I136" s="289"/>
      <c r="J136" s="290">
        <f>ROUND(I136*H136,2)</f>
        <v>0</v>
      </c>
      <c r="K136" s="286" t="s">
        <v>1404</v>
      </c>
      <c r="L136" s="291"/>
      <c r="M136" s="292" t="s">
        <v>21</v>
      </c>
      <c r="N136" s="293" t="s">
        <v>41</v>
      </c>
      <c r="O136" s="47"/>
      <c r="P136" s="246">
        <f>O136*H136</f>
        <v>0</v>
      </c>
      <c r="Q136" s="246">
        <v>0</v>
      </c>
      <c r="R136" s="246">
        <f>Q136*H136</f>
        <v>0</v>
      </c>
      <c r="S136" s="246">
        <v>0</v>
      </c>
      <c r="T136" s="247">
        <f>S136*H136</f>
        <v>0</v>
      </c>
      <c r="AR136" s="24" t="s">
        <v>370</v>
      </c>
      <c r="AT136" s="24" t="s">
        <v>333</v>
      </c>
      <c r="AU136" s="24" t="s">
        <v>16</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370</v>
      </c>
      <c r="BM136" s="24" t="s">
        <v>4663</v>
      </c>
    </row>
    <row r="137" s="1" customFormat="1" ht="51" customHeight="1">
      <c r="B137" s="46"/>
      <c r="C137" s="237" t="s">
        <v>559</v>
      </c>
      <c r="D137" s="237" t="s">
        <v>300</v>
      </c>
      <c r="E137" s="238" t="s">
        <v>4664</v>
      </c>
      <c r="F137" s="239" t="s">
        <v>1999</v>
      </c>
      <c r="G137" s="240" t="s">
        <v>318</v>
      </c>
      <c r="H137" s="241">
        <v>150</v>
      </c>
      <c r="I137" s="242"/>
      <c r="J137" s="243">
        <f>ROUND(I137*H137,2)</f>
        <v>0</v>
      </c>
      <c r="K137" s="239" t="s">
        <v>1404</v>
      </c>
      <c r="L137" s="72"/>
      <c r="M137" s="244" t="s">
        <v>21</v>
      </c>
      <c r="N137" s="245" t="s">
        <v>41</v>
      </c>
      <c r="O137" s="47"/>
      <c r="P137" s="246">
        <f>O137*H137</f>
        <v>0</v>
      </c>
      <c r="Q137" s="246">
        <v>0</v>
      </c>
      <c r="R137" s="246">
        <f>Q137*H137</f>
        <v>0</v>
      </c>
      <c r="S137" s="246">
        <v>0</v>
      </c>
      <c r="T137" s="247">
        <f>S137*H137</f>
        <v>0</v>
      </c>
      <c r="AR137" s="24" t="s">
        <v>404</v>
      </c>
      <c r="AT137" s="24" t="s">
        <v>300</v>
      </c>
      <c r="AU137" s="24" t="s">
        <v>16</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404</v>
      </c>
      <c r="BM137" s="24" t="s">
        <v>4665</v>
      </c>
    </row>
    <row r="138" s="1" customFormat="1" ht="38.25" customHeight="1">
      <c r="B138" s="46"/>
      <c r="C138" s="237" t="s">
        <v>563</v>
      </c>
      <c r="D138" s="237" t="s">
        <v>300</v>
      </c>
      <c r="E138" s="238" t="s">
        <v>4666</v>
      </c>
      <c r="F138" s="239" t="s">
        <v>2005</v>
      </c>
      <c r="G138" s="240" t="s">
        <v>341</v>
      </c>
      <c r="H138" s="241">
        <v>30</v>
      </c>
      <c r="I138" s="242"/>
      <c r="J138" s="243">
        <f>ROUND(I138*H138,2)</f>
        <v>0</v>
      </c>
      <c r="K138" s="239" t="s">
        <v>1404</v>
      </c>
      <c r="L138" s="72"/>
      <c r="M138" s="244" t="s">
        <v>21</v>
      </c>
      <c r="N138" s="245" t="s">
        <v>41</v>
      </c>
      <c r="O138" s="47"/>
      <c r="P138" s="246">
        <f>O138*H138</f>
        <v>0</v>
      </c>
      <c r="Q138" s="246">
        <v>0</v>
      </c>
      <c r="R138" s="246">
        <f>Q138*H138</f>
        <v>0</v>
      </c>
      <c r="S138" s="246">
        <v>0</v>
      </c>
      <c r="T138" s="247">
        <f>S138*H138</f>
        <v>0</v>
      </c>
      <c r="AR138" s="24" t="s">
        <v>404</v>
      </c>
      <c r="AT138" s="24" t="s">
        <v>300</v>
      </c>
      <c r="AU138" s="24" t="s">
        <v>16</v>
      </c>
      <c r="AY138" s="24" t="s">
        <v>298</v>
      </c>
      <c r="BE138" s="248">
        <f>IF(N138="základní",J138,0)</f>
        <v>0</v>
      </c>
      <c r="BF138" s="248">
        <f>IF(N138="snížená",J138,0)</f>
        <v>0</v>
      </c>
      <c r="BG138" s="248">
        <f>IF(N138="zákl. přenesená",J138,0)</f>
        <v>0</v>
      </c>
      <c r="BH138" s="248">
        <f>IF(N138="sníž. přenesená",J138,0)</f>
        <v>0</v>
      </c>
      <c r="BI138" s="248">
        <f>IF(N138="nulová",J138,0)</f>
        <v>0</v>
      </c>
      <c r="BJ138" s="24" t="s">
        <v>16</v>
      </c>
      <c r="BK138" s="248">
        <f>ROUND(I138*H138,2)</f>
        <v>0</v>
      </c>
      <c r="BL138" s="24" t="s">
        <v>404</v>
      </c>
      <c r="BM138" s="24" t="s">
        <v>4667</v>
      </c>
    </row>
    <row r="139" s="1" customFormat="1" ht="25.5" customHeight="1">
      <c r="B139" s="46"/>
      <c r="C139" s="237" t="s">
        <v>567</v>
      </c>
      <c r="D139" s="237" t="s">
        <v>300</v>
      </c>
      <c r="E139" s="238" t="s">
        <v>2013</v>
      </c>
      <c r="F139" s="239" t="s">
        <v>2014</v>
      </c>
      <c r="G139" s="240" t="s">
        <v>341</v>
      </c>
      <c r="H139" s="241">
        <v>60</v>
      </c>
      <c r="I139" s="242"/>
      <c r="J139" s="243">
        <f>ROUND(I139*H139,2)</f>
        <v>0</v>
      </c>
      <c r="K139" s="239" t="s">
        <v>1404</v>
      </c>
      <c r="L139" s="72"/>
      <c r="M139" s="244" t="s">
        <v>21</v>
      </c>
      <c r="N139" s="245" t="s">
        <v>41</v>
      </c>
      <c r="O139" s="47"/>
      <c r="P139" s="246">
        <f>O139*H139</f>
        <v>0</v>
      </c>
      <c r="Q139" s="246">
        <v>0</v>
      </c>
      <c r="R139" s="246">
        <f>Q139*H139</f>
        <v>0</v>
      </c>
      <c r="S139" s="246">
        <v>0</v>
      </c>
      <c r="T139" s="247">
        <f>S139*H139</f>
        <v>0</v>
      </c>
      <c r="AR139" s="24" t="s">
        <v>404</v>
      </c>
      <c r="AT139" s="24" t="s">
        <v>300</v>
      </c>
      <c r="AU139" s="24" t="s">
        <v>16</v>
      </c>
      <c r="AY139" s="24" t="s">
        <v>298</v>
      </c>
      <c r="BE139" s="248">
        <f>IF(N139="základní",J139,0)</f>
        <v>0</v>
      </c>
      <c r="BF139" s="248">
        <f>IF(N139="snížená",J139,0)</f>
        <v>0</v>
      </c>
      <c r="BG139" s="248">
        <f>IF(N139="zákl. přenesená",J139,0)</f>
        <v>0</v>
      </c>
      <c r="BH139" s="248">
        <f>IF(N139="sníž. přenesená",J139,0)</f>
        <v>0</v>
      </c>
      <c r="BI139" s="248">
        <f>IF(N139="nulová",J139,0)</f>
        <v>0</v>
      </c>
      <c r="BJ139" s="24" t="s">
        <v>16</v>
      </c>
      <c r="BK139" s="248">
        <f>ROUND(I139*H139,2)</f>
        <v>0</v>
      </c>
      <c r="BL139" s="24" t="s">
        <v>404</v>
      </c>
      <c r="BM139" s="24" t="s">
        <v>4668</v>
      </c>
    </row>
    <row r="140" s="1" customFormat="1" ht="25.5" customHeight="1">
      <c r="B140" s="46"/>
      <c r="C140" s="284" t="s">
        <v>571</v>
      </c>
      <c r="D140" s="284" t="s">
        <v>333</v>
      </c>
      <c r="E140" s="285" t="s">
        <v>4669</v>
      </c>
      <c r="F140" s="286" t="s">
        <v>4670</v>
      </c>
      <c r="G140" s="287" t="s">
        <v>318</v>
      </c>
      <c r="H140" s="288">
        <v>150</v>
      </c>
      <c r="I140" s="289"/>
      <c r="J140" s="290">
        <f>ROUND(I140*H140,2)</f>
        <v>0</v>
      </c>
      <c r="K140" s="286" t="s">
        <v>1404</v>
      </c>
      <c r="L140" s="291"/>
      <c r="M140" s="292" t="s">
        <v>21</v>
      </c>
      <c r="N140" s="293" t="s">
        <v>41</v>
      </c>
      <c r="O140" s="47"/>
      <c r="P140" s="246">
        <f>O140*H140</f>
        <v>0</v>
      </c>
      <c r="Q140" s="246">
        <v>0</v>
      </c>
      <c r="R140" s="246">
        <f>Q140*H140</f>
        <v>0</v>
      </c>
      <c r="S140" s="246">
        <v>0</v>
      </c>
      <c r="T140" s="247">
        <f>S140*H140</f>
        <v>0</v>
      </c>
      <c r="AR140" s="24" t="s">
        <v>370</v>
      </c>
      <c r="AT140" s="24" t="s">
        <v>333</v>
      </c>
      <c r="AU140" s="24" t="s">
        <v>16</v>
      </c>
      <c r="AY140" s="24" t="s">
        <v>298</v>
      </c>
      <c r="BE140" s="248">
        <f>IF(N140="základní",J140,0)</f>
        <v>0</v>
      </c>
      <c r="BF140" s="248">
        <f>IF(N140="snížená",J140,0)</f>
        <v>0</v>
      </c>
      <c r="BG140" s="248">
        <f>IF(N140="zákl. přenesená",J140,0)</f>
        <v>0</v>
      </c>
      <c r="BH140" s="248">
        <f>IF(N140="sníž. přenesená",J140,0)</f>
        <v>0</v>
      </c>
      <c r="BI140" s="248">
        <f>IF(N140="nulová",J140,0)</f>
        <v>0</v>
      </c>
      <c r="BJ140" s="24" t="s">
        <v>16</v>
      </c>
      <c r="BK140" s="248">
        <f>ROUND(I140*H140,2)</f>
        <v>0</v>
      </c>
      <c r="BL140" s="24" t="s">
        <v>370</v>
      </c>
      <c r="BM140" s="24" t="s">
        <v>4671</v>
      </c>
    </row>
    <row r="141" s="1" customFormat="1" ht="25.5" customHeight="1">
      <c r="B141" s="46"/>
      <c r="C141" s="284" t="s">
        <v>575</v>
      </c>
      <c r="D141" s="284" t="s">
        <v>333</v>
      </c>
      <c r="E141" s="285" t="s">
        <v>4672</v>
      </c>
      <c r="F141" s="286" t="s">
        <v>4673</v>
      </c>
      <c r="G141" s="287" t="s">
        <v>341</v>
      </c>
      <c r="H141" s="288">
        <v>30</v>
      </c>
      <c r="I141" s="289"/>
      <c r="J141" s="290">
        <f>ROUND(I141*H141,2)</f>
        <v>0</v>
      </c>
      <c r="K141" s="286" t="s">
        <v>1404</v>
      </c>
      <c r="L141" s="291"/>
      <c r="M141" s="292" t="s">
        <v>21</v>
      </c>
      <c r="N141" s="293" t="s">
        <v>41</v>
      </c>
      <c r="O141" s="47"/>
      <c r="P141" s="246">
        <f>O141*H141</f>
        <v>0</v>
      </c>
      <c r="Q141" s="246">
        <v>0</v>
      </c>
      <c r="R141" s="246">
        <f>Q141*H141</f>
        <v>0</v>
      </c>
      <c r="S141" s="246">
        <v>0</v>
      </c>
      <c r="T141" s="247">
        <f>S141*H141</f>
        <v>0</v>
      </c>
      <c r="AR141" s="24" t="s">
        <v>370</v>
      </c>
      <c r="AT141" s="24" t="s">
        <v>333</v>
      </c>
      <c r="AU141" s="24" t="s">
        <v>16</v>
      </c>
      <c r="AY141" s="24" t="s">
        <v>298</v>
      </c>
      <c r="BE141" s="248">
        <f>IF(N141="základní",J141,0)</f>
        <v>0</v>
      </c>
      <c r="BF141" s="248">
        <f>IF(N141="snížená",J141,0)</f>
        <v>0</v>
      </c>
      <c r="BG141" s="248">
        <f>IF(N141="zákl. přenesená",J141,0)</f>
        <v>0</v>
      </c>
      <c r="BH141" s="248">
        <f>IF(N141="sníž. přenesená",J141,0)</f>
        <v>0</v>
      </c>
      <c r="BI141" s="248">
        <f>IF(N141="nulová",J141,0)</f>
        <v>0</v>
      </c>
      <c r="BJ141" s="24" t="s">
        <v>16</v>
      </c>
      <c r="BK141" s="248">
        <f>ROUND(I141*H141,2)</f>
        <v>0</v>
      </c>
      <c r="BL141" s="24" t="s">
        <v>370</v>
      </c>
      <c r="BM141" s="24" t="s">
        <v>4674</v>
      </c>
    </row>
    <row r="142" s="1" customFormat="1" ht="25.5" customHeight="1">
      <c r="B142" s="46"/>
      <c r="C142" s="284" t="s">
        <v>579</v>
      </c>
      <c r="D142" s="284" t="s">
        <v>333</v>
      </c>
      <c r="E142" s="285" t="s">
        <v>4675</v>
      </c>
      <c r="F142" s="286" t="s">
        <v>4676</v>
      </c>
      <c r="G142" s="287" t="s">
        <v>341</v>
      </c>
      <c r="H142" s="288">
        <v>60</v>
      </c>
      <c r="I142" s="289"/>
      <c r="J142" s="290">
        <f>ROUND(I142*H142,2)</f>
        <v>0</v>
      </c>
      <c r="K142" s="286" t="s">
        <v>1404</v>
      </c>
      <c r="L142" s="291"/>
      <c r="M142" s="292" t="s">
        <v>21</v>
      </c>
      <c r="N142" s="293" t="s">
        <v>41</v>
      </c>
      <c r="O142" s="47"/>
      <c r="P142" s="246">
        <f>O142*H142</f>
        <v>0</v>
      </c>
      <c r="Q142" s="246">
        <v>0</v>
      </c>
      <c r="R142" s="246">
        <f>Q142*H142</f>
        <v>0</v>
      </c>
      <c r="S142" s="246">
        <v>0</v>
      </c>
      <c r="T142" s="247">
        <f>S142*H142</f>
        <v>0</v>
      </c>
      <c r="AR142" s="24" t="s">
        <v>370</v>
      </c>
      <c r="AT142" s="24" t="s">
        <v>333</v>
      </c>
      <c r="AU142" s="24" t="s">
        <v>16</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370</v>
      </c>
      <c r="BM142" s="24" t="s">
        <v>4677</v>
      </c>
    </row>
    <row r="143" s="1" customFormat="1" ht="16.5" customHeight="1">
      <c r="B143" s="46"/>
      <c r="C143" s="237" t="s">
        <v>583</v>
      </c>
      <c r="D143" s="237" t="s">
        <v>300</v>
      </c>
      <c r="E143" s="238" t="s">
        <v>4678</v>
      </c>
      <c r="F143" s="239" t="s">
        <v>4679</v>
      </c>
      <c r="G143" s="240" t="s">
        <v>318</v>
      </c>
      <c r="H143" s="241">
        <v>2000</v>
      </c>
      <c r="I143" s="242"/>
      <c r="J143" s="243">
        <f>ROUND(I143*H143,2)</f>
        <v>0</v>
      </c>
      <c r="K143" s="239" t="s">
        <v>1404</v>
      </c>
      <c r="L143" s="72"/>
      <c r="M143" s="244" t="s">
        <v>21</v>
      </c>
      <c r="N143" s="245" t="s">
        <v>41</v>
      </c>
      <c r="O143" s="47"/>
      <c r="P143" s="246">
        <f>O143*H143</f>
        <v>0</v>
      </c>
      <c r="Q143" s="246">
        <v>0</v>
      </c>
      <c r="R143" s="246">
        <f>Q143*H143</f>
        <v>0</v>
      </c>
      <c r="S143" s="246">
        <v>0</v>
      </c>
      <c r="T143" s="247">
        <f>S143*H143</f>
        <v>0</v>
      </c>
      <c r="AR143" s="24" t="s">
        <v>404</v>
      </c>
      <c r="AT143" s="24" t="s">
        <v>300</v>
      </c>
      <c r="AU143" s="24" t="s">
        <v>16</v>
      </c>
      <c r="AY143" s="24" t="s">
        <v>298</v>
      </c>
      <c r="BE143" s="248">
        <f>IF(N143="základní",J143,0)</f>
        <v>0</v>
      </c>
      <c r="BF143" s="248">
        <f>IF(N143="snížená",J143,0)</f>
        <v>0</v>
      </c>
      <c r="BG143" s="248">
        <f>IF(N143="zákl. přenesená",J143,0)</f>
        <v>0</v>
      </c>
      <c r="BH143" s="248">
        <f>IF(N143="sníž. přenesená",J143,0)</f>
        <v>0</v>
      </c>
      <c r="BI143" s="248">
        <f>IF(N143="nulová",J143,0)</f>
        <v>0</v>
      </c>
      <c r="BJ143" s="24" t="s">
        <v>16</v>
      </c>
      <c r="BK143" s="248">
        <f>ROUND(I143*H143,2)</f>
        <v>0</v>
      </c>
      <c r="BL143" s="24" t="s">
        <v>404</v>
      </c>
      <c r="BM143" s="24" t="s">
        <v>4680</v>
      </c>
    </row>
    <row r="144" s="1" customFormat="1" ht="25.5" customHeight="1">
      <c r="B144" s="46"/>
      <c r="C144" s="284" t="s">
        <v>587</v>
      </c>
      <c r="D144" s="284" t="s">
        <v>333</v>
      </c>
      <c r="E144" s="285" t="s">
        <v>4681</v>
      </c>
      <c r="F144" s="286" t="s">
        <v>4682</v>
      </c>
      <c r="G144" s="287" t="s">
        <v>318</v>
      </c>
      <c r="H144" s="288">
        <v>2000</v>
      </c>
      <c r="I144" s="289"/>
      <c r="J144" s="290">
        <f>ROUND(I144*H144,2)</f>
        <v>0</v>
      </c>
      <c r="K144" s="286" t="s">
        <v>1404</v>
      </c>
      <c r="L144" s="291"/>
      <c r="M144" s="292" t="s">
        <v>21</v>
      </c>
      <c r="N144" s="293" t="s">
        <v>41</v>
      </c>
      <c r="O144" s="47"/>
      <c r="P144" s="246">
        <f>O144*H144</f>
        <v>0</v>
      </c>
      <c r="Q144" s="246">
        <v>0</v>
      </c>
      <c r="R144" s="246">
        <f>Q144*H144</f>
        <v>0</v>
      </c>
      <c r="S144" s="246">
        <v>0</v>
      </c>
      <c r="T144" s="247">
        <f>S144*H144</f>
        <v>0</v>
      </c>
      <c r="AR144" s="24" t="s">
        <v>370</v>
      </c>
      <c r="AT144" s="24" t="s">
        <v>333</v>
      </c>
      <c r="AU144" s="24" t="s">
        <v>16</v>
      </c>
      <c r="AY144" s="24" t="s">
        <v>298</v>
      </c>
      <c r="BE144" s="248">
        <f>IF(N144="základní",J144,0)</f>
        <v>0</v>
      </c>
      <c r="BF144" s="248">
        <f>IF(N144="snížená",J144,0)</f>
        <v>0</v>
      </c>
      <c r="BG144" s="248">
        <f>IF(N144="zákl. přenesená",J144,0)</f>
        <v>0</v>
      </c>
      <c r="BH144" s="248">
        <f>IF(N144="sníž. přenesená",J144,0)</f>
        <v>0</v>
      </c>
      <c r="BI144" s="248">
        <f>IF(N144="nulová",J144,0)</f>
        <v>0</v>
      </c>
      <c r="BJ144" s="24" t="s">
        <v>16</v>
      </c>
      <c r="BK144" s="248">
        <f>ROUND(I144*H144,2)</f>
        <v>0</v>
      </c>
      <c r="BL144" s="24" t="s">
        <v>370</v>
      </c>
      <c r="BM144" s="24" t="s">
        <v>4683</v>
      </c>
    </row>
    <row r="145" s="1" customFormat="1" ht="25.5" customHeight="1">
      <c r="B145" s="46"/>
      <c r="C145" s="237" t="s">
        <v>591</v>
      </c>
      <c r="D145" s="237" t="s">
        <v>300</v>
      </c>
      <c r="E145" s="238" t="s">
        <v>4684</v>
      </c>
      <c r="F145" s="239" t="s">
        <v>4685</v>
      </c>
      <c r="G145" s="240" t="s">
        <v>341</v>
      </c>
      <c r="H145" s="241">
        <v>9</v>
      </c>
      <c r="I145" s="242"/>
      <c r="J145" s="243">
        <f>ROUND(I145*H145,2)</f>
        <v>0</v>
      </c>
      <c r="K145" s="239" t="s">
        <v>1404</v>
      </c>
      <c r="L145" s="72"/>
      <c r="M145" s="244" t="s">
        <v>21</v>
      </c>
      <c r="N145" s="245" t="s">
        <v>41</v>
      </c>
      <c r="O145" s="47"/>
      <c r="P145" s="246">
        <f>O145*H145</f>
        <v>0</v>
      </c>
      <c r="Q145" s="246">
        <v>0</v>
      </c>
      <c r="R145" s="246">
        <f>Q145*H145</f>
        <v>0</v>
      </c>
      <c r="S145" s="246">
        <v>0</v>
      </c>
      <c r="T145" s="247">
        <f>S145*H145</f>
        <v>0</v>
      </c>
      <c r="AR145" s="24" t="s">
        <v>404</v>
      </c>
      <c r="AT145" s="24" t="s">
        <v>300</v>
      </c>
      <c r="AU145" s="24" t="s">
        <v>16</v>
      </c>
      <c r="AY145" s="24" t="s">
        <v>298</v>
      </c>
      <c r="BE145" s="248">
        <f>IF(N145="základní",J145,0)</f>
        <v>0</v>
      </c>
      <c r="BF145" s="248">
        <f>IF(N145="snížená",J145,0)</f>
        <v>0</v>
      </c>
      <c r="BG145" s="248">
        <f>IF(N145="zákl. přenesená",J145,0)</f>
        <v>0</v>
      </c>
      <c r="BH145" s="248">
        <f>IF(N145="sníž. přenesená",J145,0)</f>
        <v>0</v>
      </c>
      <c r="BI145" s="248">
        <f>IF(N145="nulová",J145,0)</f>
        <v>0</v>
      </c>
      <c r="BJ145" s="24" t="s">
        <v>16</v>
      </c>
      <c r="BK145" s="248">
        <f>ROUND(I145*H145,2)</f>
        <v>0</v>
      </c>
      <c r="BL145" s="24" t="s">
        <v>404</v>
      </c>
      <c r="BM145" s="24" t="s">
        <v>4686</v>
      </c>
    </row>
    <row r="146" s="1" customFormat="1" ht="25.5" customHeight="1">
      <c r="B146" s="46"/>
      <c r="C146" s="237" t="s">
        <v>595</v>
      </c>
      <c r="D146" s="237" t="s">
        <v>300</v>
      </c>
      <c r="E146" s="238" t="s">
        <v>4687</v>
      </c>
      <c r="F146" s="239" t="s">
        <v>4688</v>
      </c>
      <c r="G146" s="240" t="s">
        <v>341</v>
      </c>
      <c r="H146" s="241">
        <v>9</v>
      </c>
      <c r="I146" s="242"/>
      <c r="J146" s="243">
        <f>ROUND(I146*H146,2)</f>
        <v>0</v>
      </c>
      <c r="K146" s="239" t="s">
        <v>1404</v>
      </c>
      <c r="L146" s="72"/>
      <c r="M146" s="244" t="s">
        <v>21</v>
      </c>
      <c r="N146" s="245" t="s">
        <v>41</v>
      </c>
      <c r="O146" s="47"/>
      <c r="P146" s="246">
        <f>O146*H146</f>
        <v>0</v>
      </c>
      <c r="Q146" s="246">
        <v>0</v>
      </c>
      <c r="R146" s="246">
        <f>Q146*H146</f>
        <v>0</v>
      </c>
      <c r="S146" s="246">
        <v>0</v>
      </c>
      <c r="T146" s="247">
        <f>S146*H146</f>
        <v>0</v>
      </c>
      <c r="AR146" s="24" t="s">
        <v>404</v>
      </c>
      <c r="AT146" s="24" t="s">
        <v>300</v>
      </c>
      <c r="AU146" s="24" t="s">
        <v>16</v>
      </c>
      <c r="AY146" s="24" t="s">
        <v>298</v>
      </c>
      <c r="BE146" s="248">
        <f>IF(N146="základní",J146,0)</f>
        <v>0</v>
      </c>
      <c r="BF146" s="248">
        <f>IF(N146="snížená",J146,0)</f>
        <v>0</v>
      </c>
      <c r="BG146" s="248">
        <f>IF(N146="zákl. přenesená",J146,0)</f>
        <v>0</v>
      </c>
      <c r="BH146" s="248">
        <f>IF(N146="sníž. přenesená",J146,0)</f>
        <v>0</v>
      </c>
      <c r="BI146" s="248">
        <f>IF(N146="nulová",J146,0)</f>
        <v>0</v>
      </c>
      <c r="BJ146" s="24" t="s">
        <v>16</v>
      </c>
      <c r="BK146" s="248">
        <f>ROUND(I146*H146,2)</f>
        <v>0</v>
      </c>
      <c r="BL146" s="24" t="s">
        <v>404</v>
      </c>
      <c r="BM146" s="24" t="s">
        <v>4689</v>
      </c>
    </row>
    <row r="147" s="1" customFormat="1" ht="25.5" customHeight="1">
      <c r="B147" s="46"/>
      <c r="C147" s="237" t="s">
        <v>1066</v>
      </c>
      <c r="D147" s="237" t="s">
        <v>300</v>
      </c>
      <c r="E147" s="238" t="s">
        <v>4690</v>
      </c>
      <c r="F147" s="239" t="s">
        <v>4691</v>
      </c>
      <c r="G147" s="240" t="s">
        <v>341</v>
      </c>
      <c r="H147" s="241">
        <v>7</v>
      </c>
      <c r="I147" s="242"/>
      <c r="J147" s="243">
        <f>ROUND(I147*H147,2)</f>
        <v>0</v>
      </c>
      <c r="K147" s="239" t="s">
        <v>403</v>
      </c>
      <c r="L147" s="72"/>
      <c r="M147" s="244" t="s">
        <v>21</v>
      </c>
      <c r="N147" s="245" t="s">
        <v>41</v>
      </c>
      <c r="O147" s="47"/>
      <c r="P147" s="246">
        <f>O147*H147</f>
        <v>0</v>
      </c>
      <c r="Q147" s="246">
        <v>0</v>
      </c>
      <c r="R147" s="246">
        <f>Q147*H147</f>
        <v>0</v>
      </c>
      <c r="S147" s="246">
        <v>0</v>
      </c>
      <c r="T147" s="247">
        <f>S147*H147</f>
        <v>0</v>
      </c>
      <c r="AR147" s="24" t="s">
        <v>404</v>
      </c>
      <c r="AT147" s="24" t="s">
        <v>300</v>
      </c>
      <c r="AU147" s="24" t="s">
        <v>16</v>
      </c>
      <c r="AY147" s="24" t="s">
        <v>298</v>
      </c>
      <c r="BE147" s="248">
        <f>IF(N147="základní",J147,0)</f>
        <v>0</v>
      </c>
      <c r="BF147" s="248">
        <f>IF(N147="snížená",J147,0)</f>
        <v>0</v>
      </c>
      <c r="BG147" s="248">
        <f>IF(N147="zákl. přenesená",J147,0)</f>
        <v>0</v>
      </c>
      <c r="BH147" s="248">
        <f>IF(N147="sníž. přenesená",J147,0)</f>
        <v>0</v>
      </c>
      <c r="BI147" s="248">
        <f>IF(N147="nulová",J147,0)</f>
        <v>0</v>
      </c>
      <c r="BJ147" s="24" t="s">
        <v>16</v>
      </c>
      <c r="BK147" s="248">
        <f>ROUND(I147*H147,2)</f>
        <v>0</v>
      </c>
      <c r="BL147" s="24" t="s">
        <v>404</v>
      </c>
      <c r="BM147" s="24" t="s">
        <v>4692</v>
      </c>
    </row>
    <row r="148" s="1" customFormat="1" ht="38.25" customHeight="1">
      <c r="B148" s="46"/>
      <c r="C148" s="237" t="s">
        <v>1070</v>
      </c>
      <c r="D148" s="237" t="s">
        <v>300</v>
      </c>
      <c r="E148" s="238" t="s">
        <v>4693</v>
      </c>
      <c r="F148" s="239" t="s">
        <v>2229</v>
      </c>
      <c r="G148" s="240" t="s">
        <v>341</v>
      </c>
      <c r="H148" s="241">
        <v>1</v>
      </c>
      <c r="I148" s="242"/>
      <c r="J148" s="243">
        <f>ROUND(I148*H148,2)</f>
        <v>0</v>
      </c>
      <c r="K148" s="239" t="s">
        <v>403</v>
      </c>
      <c r="L148" s="72"/>
      <c r="M148" s="244" t="s">
        <v>21</v>
      </c>
      <c r="N148" s="245" t="s">
        <v>41</v>
      </c>
      <c r="O148" s="47"/>
      <c r="P148" s="246">
        <f>O148*H148</f>
        <v>0</v>
      </c>
      <c r="Q148" s="246">
        <v>0</v>
      </c>
      <c r="R148" s="246">
        <f>Q148*H148</f>
        <v>0</v>
      </c>
      <c r="S148" s="246">
        <v>0</v>
      </c>
      <c r="T148" s="247">
        <f>S148*H148</f>
        <v>0</v>
      </c>
      <c r="AR148" s="24" t="s">
        <v>404</v>
      </c>
      <c r="AT148" s="24" t="s">
        <v>300</v>
      </c>
      <c r="AU148" s="24" t="s">
        <v>16</v>
      </c>
      <c r="AY148" s="24" t="s">
        <v>298</v>
      </c>
      <c r="BE148" s="248">
        <f>IF(N148="základní",J148,0)</f>
        <v>0</v>
      </c>
      <c r="BF148" s="248">
        <f>IF(N148="snížená",J148,0)</f>
        <v>0</v>
      </c>
      <c r="BG148" s="248">
        <f>IF(N148="zákl. přenesená",J148,0)</f>
        <v>0</v>
      </c>
      <c r="BH148" s="248">
        <f>IF(N148="sníž. přenesená",J148,0)</f>
        <v>0</v>
      </c>
      <c r="BI148" s="248">
        <f>IF(N148="nulová",J148,0)</f>
        <v>0</v>
      </c>
      <c r="BJ148" s="24" t="s">
        <v>16</v>
      </c>
      <c r="BK148" s="248">
        <f>ROUND(I148*H148,2)</f>
        <v>0</v>
      </c>
      <c r="BL148" s="24" t="s">
        <v>404</v>
      </c>
      <c r="BM148" s="24" t="s">
        <v>4694</v>
      </c>
    </row>
    <row r="149" s="1" customFormat="1" ht="16.5" customHeight="1">
      <c r="B149" s="46"/>
      <c r="C149" s="237" t="s">
        <v>1074</v>
      </c>
      <c r="D149" s="237" t="s">
        <v>300</v>
      </c>
      <c r="E149" s="238" t="s">
        <v>4695</v>
      </c>
      <c r="F149" s="239" t="s">
        <v>4696</v>
      </c>
      <c r="G149" s="240" t="s">
        <v>341</v>
      </c>
      <c r="H149" s="241">
        <v>1</v>
      </c>
      <c r="I149" s="242"/>
      <c r="J149" s="243">
        <f>ROUND(I149*H149,2)</f>
        <v>0</v>
      </c>
      <c r="K149" s="239" t="s">
        <v>403</v>
      </c>
      <c r="L149" s="72"/>
      <c r="M149" s="244" t="s">
        <v>21</v>
      </c>
      <c r="N149" s="245" t="s">
        <v>41</v>
      </c>
      <c r="O149" s="47"/>
      <c r="P149" s="246">
        <f>O149*H149</f>
        <v>0</v>
      </c>
      <c r="Q149" s="246">
        <v>0</v>
      </c>
      <c r="R149" s="246">
        <f>Q149*H149</f>
        <v>0</v>
      </c>
      <c r="S149" s="246">
        <v>0</v>
      </c>
      <c r="T149" s="247">
        <f>S149*H149</f>
        <v>0</v>
      </c>
      <c r="AR149" s="24" t="s">
        <v>404</v>
      </c>
      <c r="AT149" s="24" t="s">
        <v>300</v>
      </c>
      <c r="AU149" s="24" t="s">
        <v>16</v>
      </c>
      <c r="AY149" s="24" t="s">
        <v>298</v>
      </c>
      <c r="BE149" s="248">
        <f>IF(N149="základní",J149,0)</f>
        <v>0</v>
      </c>
      <c r="BF149" s="248">
        <f>IF(N149="snížená",J149,0)</f>
        <v>0</v>
      </c>
      <c r="BG149" s="248">
        <f>IF(N149="zákl. přenesená",J149,0)</f>
        <v>0</v>
      </c>
      <c r="BH149" s="248">
        <f>IF(N149="sníž. přenesená",J149,0)</f>
        <v>0</v>
      </c>
      <c r="BI149" s="248">
        <f>IF(N149="nulová",J149,0)</f>
        <v>0</v>
      </c>
      <c r="BJ149" s="24" t="s">
        <v>16</v>
      </c>
      <c r="BK149" s="248">
        <f>ROUND(I149*H149,2)</f>
        <v>0</v>
      </c>
      <c r="BL149" s="24" t="s">
        <v>404</v>
      </c>
      <c r="BM149" s="24" t="s">
        <v>4697</v>
      </c>
    </row>
    <row r="150" s="1" customFormat="1" ht="51" customHeight="1">
      <c r="B150" s="46"/>
      <c r="C150" s="237" t="s">
        <v>1078</v>
      </c>
      <c r="D150" s="237" t="s">
        <v>300</v>
      </c>
      <c r="E150" s="238" t="s">
        <v>4698</v>
      </c>
      <c r="F150" s="239" t="s">
        <v>4699</v>
      </c>
      <c r="G150" s="240" t="s">
        <v>341</v>
      </c>
      <c r="H150" s="241">
        <v>3</v>
      </c>
      <c r="I150" s="242"/>
      <c r="J150" s="243">
        <f>ROUND(I150*H150,2)</f>
        <v>0</v>
      </c>
      <c r="K150" s="239" t="s">
        <v>1404</v>
      </c>
      <c r="L150" s="72"/>
      <c r="M150" s="244" t="s">
        <v>21</v>
      </c>
      <c r="N150" s="245" t="s">
        <v>41</v>
      </c>
      <c r="O150" s="47"/>
      <c r="P150" s="246">
        <f>O150*H150</f>
        <v>0</v>
      </c>
      <c r="Q150" s="246">
        <v>0</v>
      </c>
      <c r="R150" s="246">
        <f>Q150*H150</f>
        <v>0</v>
      </c>
      <c r="S150" s="246">
        <v>0</v>
      </c>
      <c r="T150" s="247">
        <f>S150*H150</f>
        <v>0</v>
      </c>
      <c r="AR150" s="24" t="s">
        <v>404</v>
      </c>
      <c r="AT150" s="24" t="s">
        <v>300</v>
      </c>
      <c r="AU150" s="24" t="s">
        <v>16</v>
      </c>
      <c r="AY150" s="24" t="s">
        <v>298</v>
      </c>
      <c r="BE150" s="248">
        <f>IF(N150="základní",J150,0)</f>
        <v>0</v>
      </c>
      <c r="BF150" s="248">
        <f>IF(N150="snížená",J150,0)</f>
        <v>0</v>
      </c>
      <c r="BG150" s="248">
        <f>IF(N150="zákl. přenesená",J150,0)</f>
        <v>0</v>
      </c>
      <c r="BH150" s="248">
        <f>IF(N150="sníž. přenesená",J150,0)</f>
        <v>0</v>
      </c>
      <c r="BI150" s="248">
        <f>IF(N150="nulová",J150,0)</f>
        <v>0</v>
      </c>
      <c r="BJ150" s="24" t="s">
        <v>16</v>
      </c>
      <c r="BK150" s="248">
        <f>ROUND(I150*H150,2)</f>
        <v>0</v>
      </c>
      <c r="BL150" s="24" t="s">
        <v>404</v>
      </c>
      <c r="BM150" s="24" t="s">
        <v>4700</v>
      </c>
    </row>
    <row r="151" s="1" customFormat="1" ht="51" customHeight="1">
      <c r="B151" s="46"/>
      <c r="C151" s="237" t="s">
        <v>1082</v>
      </c>
      <c r="D151" s="237" t="s">
        <v>300</v>
      </c>
      <c r="E151" s="238" t="s">
        <v>4701</v>
      </c>
      <c r="F151" s="239" t="s">
        <v>4702</v>
      </c>
      <c r="G151" s="240" t="s">
        <v>341</v>
      </c>
      <c r="H151" s="241">
        <v>1</v>
      </c>
      <c r="I151" s="242"/>
      <c r="J151" s="243">
        <f>ROUND(I151*H151,2)</f>
        <v>0</v>
      </c>
      <c r="K151" s="239" t="s">
        <v>1404</v>
      </c>
      <c r="L151" s="72"/>
      <c r="M151" s="244" t="s">
        <v>21</v>
      </c>
      <c r="N151" s="245" t="s">
        <v>41</v>
      </c>
      <c r="O151" s="47"/>
      <c r="P151" s="246">
        <f>O151*H151</f>
        <v>0</v>
      </c>
      <c r="Q151" s="246">
        <v>0</v>
      </c>
      <c r="R151" s="246">
        <f>Q151*H151</f>
        <v>0</v>
      </c>
      <c r="S151" s="246">
        <v>0</v>
      </c>
      <c r="T151" s="247">
        <f>S151*H151</f>
        <v>0</v>
      </c>
      <c r="AR151" s="24" t="s">
        <v>404</v>
      </c>
      <c r="AT151" s="24" t="s">
        <v>300</v>
      </c>
      <c r="AU151" s="24" t="s">
        <v>16</v>
      </c>
      <c r="AY151" s="24" t="s">
        <v>298</v>
      </c>
      <c r="BE151" s="248">
        <f>IF(N151="základní",J151,0)</f>
        <v>0</v>
      </c>
      <c r="BF151" s="248">
        <f>IF(N151="snížená",J151,0)</f>
        <v>0</v>
      </c>
      <c r="BG151" s="248">
        <f>IF(N151="zákl. přenesená",J151,0)</f>
        <v>0</v>
      </c>
      <c r="BH151" s="248">
        <f>IF(N151="sníž. přenesená",J151,0)</f>
        <v>0</v>
      </c>
      <c r="BI151" s="248">
        <f>IF(N151="nulová",J151,0)</f>
        <v>0</v>
      </c>
      <c r="BJ151" s="24" t="s">
        <v>16</v>
      </c>
      <c r="BK151" s="248">
        <f>ROUND(I151*H151,2)</f>
        <v>0</v>
      </c>
      <c r="BL151" s="24" t="s">
        <v>404</v>
      </c>
      <c r="BM151" s="24" t="s">
        <v>4703</v>
      </c>
    </row>
    <row r="152" s="1" customFormat="1" ht="51" customHeight="1">
      <c r="B152" s="46"/>
      <c r="C152" s="237" t="s">
        <v>1086</v>
      </c>
      <c r="D152" s="237" t="s">
        <v>300</v>
      </c>
      <c r="E152" s="238" t="s">
        <v>4704</v>
      </c>
      <c r="F152" s="239" t="s">
        <v>4705</v>
      </c>
      <c r="G152" s="240" t="s">
        <v>341</v>
      </c>
      <c r="H152" s="241">
        <v>1</v>
      </c>
      <c r="I152" s="242"/>
      <c r="J152" s="243">
        <f>ROUND(I152*H152,2)</f>
        <v>0</v>
      </c>
      <c r="K152" s="239" t="s">
        <v>1404</v>
      </c>
      <c r="L152" s="72"/>
      <c r="M152" s="244" t="s">
        <v>21</v>
      </c>
      <c r="N152" s="245" t="s">
        <v>41</v>
      </c>
      <c r="O152" s="47"/>
      <c r="P152" s="246">
        <f>O152*H152</f>
        <v>0</v>
      </c>
      <c r="Q152" s="246">
        <v>0</v>
      </c>
      <c r="R152" s="246">
        <f>Q152*H152</f>
        <v>0</v>
      </c>
      <c r="S152" s="246">
        <v>0</v>
      </c>
      <c r="T152" s="247">
        <f>S152*H152</f>
        <v>0</v>
      </c>
      <c r="AR152" s="24" t="s">
        <v>404</v>
      </c>
      <c r="AT152" s="24" t="s">
        <v>300</v>
      </c>
      <c r="AU152" s="24" t="s">
        <v>16</v>
      </c>
      <c r="AY152" s="24" t="s">
        <v>298</v>
      </c>
      <c r="BE152" s="248">
        <f>IF(N152="základní",J152,0)</f>
        <v>0</v>
      </c>
      <c r="BF152" s="248">
        <f>IF(N152="snížená",J152,0)</f>
        <v>0</v>
      </c>
      <c r="BG152" s="248">
        <f>IF(N152="zákl. přenesená",J152,0)</f>
        <v>0</v>
      </c>
      <c r="BH152" s="248">
        <f>IF(N152="sníž. přenesená",J152,0)</f>
        <v>0</v>
      </c>
      <c r="BI152" s="248">
        <f>IF(N152="nulová",J152,0)</f>
        <v>0</v>
      </c>
      <c r="BJ152" s="24" t="s">
        <v>16</v>
      </c>
      <c r="BK152" s="248">
        <f>ROUND(I152*H152,2)</f>
        <v>0</v>
      </c>
      <c r="BL152" s="24" t="s">
        <v>404</v>
      </c>
      <c r="BM152" s="24" t="s">
        <v>4706</v>
      </c>
    </row>
    <row r="153" s="1" customFormat="1" ht="51" customHeight="1">
      <c r="B153" s="46"/>
      <c r="C153" s="237" t="s">
        <v>1091</v>
      </c>
      <c r="D153" s="237" t="s">
        <v>300</v>
      </c>
      <c r="E153" s="238" t="s">
        <v>4707</v>
      </c>
      <c r="F153" s="239" t="s">
        <v>4708</v>
      </c>
      <c r="G153" s="240" t="s">
        <v>341</v>
      </c>
      <c r="H153" s="241">
        <v>2</v>
      </c>
      <c r="I153" s="242"/>
      <c r="J153" s="243">
        <f>ROUND(I153*H153,2)</f>
        <v>0</v>
      </c>
      <c r="K153" s="239" t="s">
        <v>1404</v>
      </c>
      <c r="L153" s="72"/>
      <c r="M153" s="244" t="s">
        <v>21</v>
      </c>
      <c r="N153" s="245" t="s">
        <v>41</v>
      </c>
      <c r="O153" s="47"/>
      <c r="P153" s="246">
        <f>O153*H153</f>
        <v>0</v>
      </c>
      <c r="Q153" s="246">
        <v>0</v>
      </c>
      <c r="R153" s="246">
        <f>Q153*H153</f>
        <v>0</v>
      </c>
      <c r="S153" s="246">
        <v>0</v>
      </c>
      <c r="T153" s="247">
        <f>S153*H153</f>
        <v>0</v>
      </c>
      <c r="AR153" s="24" t="s">
        <v>404</v>
      </c>
      <c r="AT153" s="24" t="s">
        <v>300</v>
      </c>
      <c r="AU153" s="24" t="s">
        <v>16</v>
      </c>
      <c r="AY153" s="24" t="s">
        <v>298</v>
      </c>
      <c r="BE153" s="248">
        <f>IF(N153="základní",J153,0)</f>
        <v>0</v>
      </c>
      <c r="BF153" s="248">
        <f>IF(N153="snížená",J153,0)</f>
        <v>0</v>
      </c>
      <c r="BG153" s="248">
        <f>IF(N153="zákl. přenesená",J153,0)</f>
        <v>0</v>
      </c>
      <c r="BH153" s="248">
        <f>IF(N153="sníž. přenesená",J153,0)</f>
        <v>0</v>
      </c>
      <c r="BI153" s="248">
        <f>IF(N153="nulová",J153,0)</f>
        <v>0</v>
      </c>
      <c r="BJ153" s="24" t="s">
        <v>16</v>
      </c>
      <c r="BK153" s="248">
        <f>ROUND(I153*H153,2)</f>
        <v>0</v>
      </c>
      <c r="BL153" s="24" t="s">
        <v>404</v>
      </c>
      <c r="BM153" s="24" t="s">
        <v>4709</v>
      </c>
    </row>
    <row r="154" s="1" customFormat="1" ht="51" customHeight="1">
      <c r="B154" s="46"/>
      <c r="C154" s="237" t="s">
        <v>1095</v>
      </c>
      <c r="D154" s="237" t="s">
        <v>300</v>
      </c>
      <c r="E154" s="238" t="s">
        <v>4710</v>
      </c>
      <c r="F154" s="239" t="s">
        <v>4711</v>
      </c>
      <c r="G154" s="240" t="s">
        <v>341</v>
      </c>
      <c r="H154" s="241">
        <v>1</v>
      </c>
      <c r="I154" s="242"/>
      <c r="J154" s="243">
        <f>ROUND(I154*H154,2)</f>
        <v>0</v>
      </c>
      <c r="K154" s="239" t="s">
        <v>1404</v>
      </c>
      <c r="L154" s="72"/>
      <c r="M154" s="244" t="s">
        <v>21</v>
      </c>
      <c r="N154" s="245" t="s">
        <v>41</v>
      </c>
      <c r="O154" s="47"/>
      <c r="P154" s="246">
        <f>O154*H154</f>
        <v>0</v>
      </c>
      <c r="Q154" s="246">
        <v>0</v>
      </c>
      <c r="R154" s="246">
        <f>Q154*H154</f>
        <v>0</v>
      </c>
      <c r="S154" s="246">
        <v>0</v>
      </c>
      <c r="T154" s="247">
        <f>S154*H154</f>
        <v>0</v>
      </c>
      <c r="AR154" s="24" t="s">
        <v>404</v>
      </c>
      <c r="AT154" s="24" t="s">
        <v>300</v>
      </c>
      <c r="AU154" s="24" t="s">
        <v>16</v>
      </c>
      <c r="AY154" s="24" t="s">
        <v>298</v>
      </c>
      <c r="BE154" s="248">
        <f>IF(N154="základní",J154,0)</f>
        <v>0</v>
      </c>
      <c r="BF154" s="248">
        <f>IF(N154="snížená",J154,0)</f>
        <v>0</v>
      </c>
      <c r="BG154" s="248">
        <f>IF(N154="zákl. přenesená",J154,0)</f>
        <v>0</v>
      </c>
      <c r="BH154" s="248">
        <f>IF(N154="sníž. přenesená",J154,0)</f>
        <v>0</v>
      </c>
      <c r="BI154" s="248">
        <f>IF(N154="nulová",J154,0)</f>
        <v>0</v>
      </c>
      <c r="BJ154" s="24" t="s">
        <v>16</v>
      </c>
      <c r="BK154" s="248">
        <f>ROUND(I154*H154,2)</f>
        <v>0</v>
      </c>
      <c r="BL154" s="24" t="s">
        <v>404</v>
      </c>
      <c r="BM154" s="24" t="s">
        <v>4712</v>
      </c>
    </row>
    <row r="155" s="1" customFormat="1" ht="38.25" customHeight="1">
      <c r="B155" s="46"/>
      <c r="C155" s="237" t="s">
        <v>1099</v>
      </c>
      <c r="D155" s="237" t="s">
        <v>300</v>
      </c>
      <c r="E155" s="238" t="s">
        <v>4713</v>
      </c>
      <c r="F155" s="239" t="s">
        <v>4714</v>
      </c>
      <c r="G155" s="240" t="s">
        <v>341</v>
      </c>
      <c r="H155" s="241">
        <v>2</v>
      </c>
      <c r="I155" s="242"/>
      <c r="J155" s="243">
        <f>ROUND(I155*H155,2)</f>
        <v>0</v>
      </c>
      <c r="K155" s="239" t="s">
        <v>1404</v>
      </c>
      <c r="L155" s="72"/>
      <c r="M155" s="244" t="s">
        <v>21</v>
      </c>
      <c r="N155" s="245" t="s">
        <v>41</v>
      </c>
      <c r="O155" s="47"/>
      <c r="P155" s="246">
        <f>O155*H155</f>
        <v>0</v>
      </c>
      <c r="Q155" s="246">
        <v>0</v>
      </c>
      <c r="R155" s="246">
        <f>Q155*H155</f>
        <v>0</v>
      </c>
      <c r="S155" s="246">
        <v>0</v>
      </c>
      <c r="T155" s="247">
        <f>S155*H155</f>
        <v>0</v>
      </c>
      <c r="AR155" s="24" t="s">
        <v>404</v>
      </c>
      <c r="AT155" s="24" t="s">
        <v>300</v>
      </c>
      <c r="AU155" s="24" t="s">
        <v>16</v>
      </c>
      <c r="AY155" s="24" t="s">
        <v>298</v>
      </c>
      <c r="BE155" s="248">
        <f>IF(N155="základní",J155,0)</f>
        <v>0</v>
      </c>
      <c r="BF155" s="248">
        <f>IF(N155="snížená",J155,0)</f>
        <v>0</v>
      </c>
      <c r="BG155" s="248">
        <f>IF(N155="zákl. přenesená",J155,0)</f>
        <v>0</v>
      </c>
      <c r="BH155" s="248">
        <f>IF(N155="sníž. přenesená",J155,0)</f>
        <v>0</v>
      </c>
      <c r="BI155" s="248">
        <f>IF(N155="nulová",J155,0)</f>
        <v>0</v>
      </c>
      <c r="BJ155" s="24" t="s">
        <v>16</v>
      </c>
      <c r="BK155" s="248">
        <f>ROUND(I155*H155,2)</f>
        <v>0</v>
      </c>
      <c r="BL155" s="24" t="s">
        <v>404</v>
      </c>
      <c r="BM155" s="24" t="s">
        <v>4715</v>
      </c>
    </row>
    <row r="156" s="1" customFormat="1" ht="25.5" customHeight="1">
      <c r="B156" s="46"/>
      <c r="C156" s="284" t="s">
        <v>364</v>
      </c>
      <c r="D156" s="284" t="s">
        <v>333</v>
      </c>
      <c r="E156" s="285" t="s">
        <v>4716</v>
      </c>
      <c r="F156" s="286" t="s">
        <v>4717</v>
      </c>
      <c r="G156" s="287" t="s">
        <v>341</v>
      </c>
      <c r="H156" s="288">
        <v>3</v>
      </c>
      <c r="I156" s="289"/>
      <c r="J156" s="290">
        <f>ROUND(I156*H156,2)</f>
        <v>0</v>
      </c>
      <c r="K156" s="286" t="s">
        <v>403</v>
      </c>
      <c r="L156" s="291"/>
      <c r="M156" s="292" t="s">
        <v>21</v>
      </c>
      <c r="N156" s="293" t="s">
        <v>41</v>
      </c>
      <c r="O156" s="47"/>
      <c r="P156" s="246">
        <f>O156*H156</f>
        <v>0</v>
      </c>
      <c r="Q156" s="246">
        <v>0</v>
      </c>
      <c r="R156" s="246">
        <f>Q156*H156</f>
        <v>0</v>
      </c>
      <c r="S156" s="246">
        <v>0</v>
      </c>
      <c r="T156" s="247">
        <f>S156*H156</f>
        <v>0</v>
      </c>
      <c r="AR156" s="24" t="s">
        <v>370</v>
      </c>
      <c r="AT156" s="24" t="s">
        <v>333</v>
      </c>
      <c r="AU156" s="24" t="s">
        <v>16</v>
      </c>
      <c r="AY156" s="24" t="s">
        <v>298</v>
      </c>
      <c r="BE156" s="248">
        <f>IF(N156="základní",J156,0)</f>
        <v>0</v>
      </c>
      <c r="BF156" s="248">
        <f>IF(N156="snížená",J156,0)</f>
        <v>0</v>
      </c>
      <c r="BG156" s="248">
        <f>IF(N156="zákl. přenesená",J156,0)</f>
        <v>0</v>
      </c>
      <c r="BH156" s="248">
        <f>IF(N156="sníž. přenesená",J156,0)</f>
        <v>0</v>
      </c>
      <c r="BI156" s="248">
        <f>IF(N156="nulová",J156,0)</f>
        <v>0</v>
      </c>
      <c r="BJ156" s="24" t="s">
        <v>16</v>
      </c>
      <c r="BK156" s="248">
        <f>ROUND(I156*H156,2)</f>
        <v>0</v>
      </c>
      <c r="BL156" s="24" t="s">
        <v>370</v>
      </c>
      <c r="BM156" s="24" t="s">
        <v>4718</v>
      </c>
    </row>
    <row r="157" s="1" customFormat="1" ht="38.25" customHeight="1">
      <c r="B157" s="46"/>
      <c r="C157" s="284" t="s">
        <v>1106</v>
      </c>
      <c r="D157" s="284" t="s">
        <v>333</v>
      </c>
      <c r="E157" s="285" t="s">
        <v>4719</v>
      </c>
      <c r="F157" s="286" t="s">
        <v>4720</v>
      </c>
      <c r="G157" s="287" t="s">
        <v>341</v>
      </c>
      <c r="H157" s="288">
        <v>1</v>
      </c>
      <c r="I157" s="289"/>
      <c r="J157" s="290">
        <f>ROUND(I157*H157,2)</f>
        <v>0</v>
      </c>
      <c r="K157" s="286" t="s">
        <v>403</v>
      </c>
      <c r="L157" s="291"/>
      <c r="M157" s="292" t="s">
        <v>21</v>
      </c>
      <c r="N157" s="293" t="s">
        <v>41</v>
      </c>
      <c r="O157" s="47"/>
      <c r="P157" s="246">
        <f>O157*H157</f>
        <v>0</v>
      </c>
      <c r="Q157" s="246">
        <v>0</v>
      </c>
      <c r="R157" s="246">
        <f>Q157*H157</f>
        <v>0</v>
      </c>
      <c r="S157" s="246">
        <v>0</v>
      </c>
      <c r="T157" s="247">
        <f>S157*H157</f>
        <v>0</v>
      </c>
      <c r="AR157" s="24" t="s">
        <v>370</v>
      </c>
      <c r="AT157" s="24" t="s">
        <v>333</v>
      </c>
      <c r="AU157" s="24" t="s">
        <v>16</v>
      </c>
      <c r="AY157" s="24" t="s">
        <v>298</v>
      </c>
      <c r="BE157" s="248">
        <f>IF(N157="základní",J157,0)</f>
        <v>0</v>
      </c>
      <c r="BF157" s="248">
        <f>IF(N157="snížená",J157,0)</f>
        <v>0</v>
      </c>
      <c r="BG157" s="248">
        <f>IF(N157="zákl. přenesená",J157,0)</f>
        <v>0</v>
      </c>
      <c r="BH157" s="248">
        <f>IF(N157="sníž. přenesená",J157,0)</f>
        <v>0</v>
      </c>
      <c r="BI157" s="248">
        <f>IF(N157="nulová",J157,0)</f>
        <v>0</v>
      </c>
      <c r="BJ157" s="24" t="s">
        <v>16</v>
      </c>
      <c r="BK157" s="248">
        <f>ROUND(I157*H157,2)</f>
        <v>0</v>
      </c>
      <c r="BL157" s="24" t="s">
        <v>370</v>
      </c>
      <c r="BM157" s="24" t="s">
        <v>4721</v>
      </c>
    </row>
    <row r="158" s="1" customFormat="1" ht="38.25" customHeight="1">
      <c r="B158" s="46"/>
      <c r="C158" s="284" t="s">
        <v>1110</v>
      </c>
      <c r="D158" s="284" t="s">
        <v>333</v>
      </c>
      <c r="E158" s="285" t="s">
        <v>4722</v>
      </c>
      <c r="F158" s="286" t="s">
        <v>4723</v>
      </c>
      <c r="G158" s="287" t="s">
        <v>341</v>
      </c>
      <c r="H158" s="288">
        <v>1</v>
      </c>
      <c r="I158" s="289"/>
      <c r="J158" s="290">
        <f>ROUND(I158*H158,2)</f>
        <v>0</v>
      </c>
      <c r="K158" s="286" t="s">
        <v>403</v>
      </c>
      <c r="L158" s="291"/>
      <c r="M158" s="292" t="s">
        <v>21</v>
      </c>
      <c r="N158" s="293" t="s">
        <v>41</v>
      </c>
      <c r="O158" s="47"/>
      <c r="P158" s="246">
        <f>O158*H158</f>
        <v>0</v>
      </c>
      <c r="Q158" s="246">
        <v>0</v>
      </c>
      <c r="R158" s="246">
        <f>Q158*H158</f>
        <v>0</v>
      </c>
      <c r="S158" s="246">
        <v>0</v>
      </c>
      <c r="T158" s="247">
        <f>S158*H158</f>
        <v>0</v>
      </c>
      <c r="AR158" s="24" t="s">
        <v>370</v>
      </c>
      <c r="AT158" s="24" t="s">
        <v>333</v>
      </c>
      <c r="AU158" s="24" t="s">
        <v>16</v>
      </c>
      <c r="AY158" s="24" t="s">
        <v>298</v>
      </c>
      <c r="BE158" s="248">
        <f>IF(N158="základní",J158,0)</f>
        <v>0</v>
      </c>
      <c r="BF158" s="248">
        <f>IF(N158="snížená",J158,0)</f>
        <v>0</v>
      </c>
      <c r="BG158" s="248">
        <f>IF(N158="zákl. přenesená",J158,0)</f>
        <v>0</v>
      </c>
      <c r="BH158" s="248">
        <f>IF(N158="sníž. přenesená",J158,0)</f>
        <v>0</v>
      </c>
      <c r="BI158" s="248">
        <f>IF(N158="nulová",J158,0)</f>
        <v>0</v>
      </c>
      <c r="BJ158" s="24" t="s">
        <v>16</v>
      </c>
      <c r="BK158" s="248">
        <f>ROUND(I158*H158,2)</f>
        <v>0</v>
      </c>
      <c r="BL158" s="24" t="s">
        <v>370</v>
      </c>
      <c r="BM158" s="24" t="s">
        <v>4724</v>
      </c>
    </row>
    <row r="159" s="1" customFormat="1" ht="38.25" customHeight="1">
      <c r="B159" s="46"/>
      <c r="C159" s="284" t="s">
        <v>1114</v>
      </c>
      <c r="D159" s="284" t="s">
        <v>333</v>
      </c>
      <c r="E159" s="285" t="s">
        <v>4725</v>
      </c>
      <c r="F159" s="286" t="s">
        <v>4726</v>
      </c>
      <c r="G159" s="287" t="s">
        <v>341</v>
      </c>
      <c r="H159" s="288">
        <v>2</v>
      </c>
      <c r="I159" s="289"/>
      <c r="J159" s="290">
        <f>ROUND(I159*H159,2)</f>
        <v>0</v>
      </c>
      <c r="K159" s="286" t="s">
        <v>403</v>
      </c>
      <c r="L159" s="291"/>
      <c r="M159" s="292" t="s">
        <v>21</v>
      </c>
      <c r="N159" s="293" t="s">
        <v>41</v>
      </c>
      <c r="O159" s="47"/>
      <c r="P159" s="246">
        <f>O159*H159</f>
        <v>0</v>
      </c>
      <c r="Q159" s="246">
        <v>0</v>
      </c>
      <c r="R159" s="246">
        <f>Q159*H159</f>
        <v>0</v>
      </c>
      <c r="S159" s="246">
        <v>0</v>
      </c>
      <c r="T159" s="247">
        <f>S159*H159</f>
        <v>0</v>
      </c>
      <c r="AR159" s="24" t="s">
        <v>370</v>
      </c>
      <c r="AT159" s="24" t="s">
        <v>333</v>
      </c>
      <c r="AU159" s="24" t="s">
        <v>16</v>
      </c>
      <c r="AY159" s="24" t="s">
        <v>298</v>
      </c>
      <c r="BE159" s="248">
        <f>IF(N159="základní",J159,0)</f>
        <v>0</v>
      </c>
      <c r="BF159" s="248">
        <f>IF(N159="snížená",J159,0)</f>
        <v>0</v>
      </c>
      <c r="BG159" s="248">
        <f>IF(N159="zákl. přenesená",J159,0)</f>
        <v>0</v>
      </c>
      <c r="BH159" s="248">
        <f>IF(N159="sníž. přenesená",J159,0)</f>
        <v>0</v>
      </c>
      <c r="BI159" s="248">
        <f>IF(N159="nulová",J159,0)</f>
        <v>0</v>
      </c>
      <c r="BJ159" s="24" t="s">
        <v>16</v>
      </c>
      <c r="BK159" s="248">
        <f>ROUND(I159*H159,2)</f>
        <v>0</v>
      </c>
      <c r="BL159" s="24" t="s">
        <v>370</v>
      </c>
      <c r="BM159" s="24" t="s">
        <v>4727</v>
      </c>
    </row>
    <row r="160" s="1" customFormat="1" ht="25.5" customHeight="1">
      <c r="B160" s="46"/>
      <c r="C160" s="284" t="s">
        <v>1118</v>
      </c>
      <c r="D160" s="284" t="s">
        <v>333</v>
      </c>
      <c r="E160" s="285" t="s">
        <v>4728</v>
      </c>
      <c r="F160" s="286" t="s">
        <v>4729</v>
      </c>
      <c r="G160" s="287" t="s">
        <v>341</v>
      </c>
      <c r="H160" s="288">
        <v>1</v>
      </c>
      <c r="I160" s="289"/>
      <c r="J160" s="290">
        <f>ROUND(I160*H160,2)</f>
        <v>0</v>
      </c>
      <c r="K160" s="286" t="s">
        <v>403</v>
      </c>
      <c r="L160" s="291"/>
      <c r="M160" s="292" t="s">
        <v>21</v>
      </c>
      <c r="N160" s="293" t="s">
        <v>41</v>
      </c>
      <c r="O160" s="47"/>
      <c r="P160" s="246">
        <f>O160*H160</f>
        <v>0</v>
      </c>
      <c r="Q160" s="246">
        <v>0</v>
      </c>
      <c r="R160" s="246">
        <f>Q160*H160</f>
        <v>0</v>
      </c>
      <c r="S160" s="246">
        <v>0</v>
      </c>
      <c r="T160" s="247">
        <f>S160*H160</f>
        <v>0</v>
      </c>
      <c r="AR160" s="24" t="s">
        <v>370</v>
      </c>
      <c r="AT160" s="24" t="s">
        <v>333</v>
      </c>
      <c r="AU160" s="24" t="s">
        <v>16</v>
      </c>
      <c r="AY160" s="24" t="s">
        <v>298</v>
      </c>
      <c r="BE160" s="248">
        <f>IF(N160="základní",J160,0)</f>
        <v>0</v>
      </c>
      <c r="BF160" s="248">
        <f>IF(N160="snížená",J160,0)</f>
        <v>0</v>
      </c>
      <c r="BG160" s="248">
        <f>IF(N160="zákl. přenesená",J160,0)</f>
        <v>0</v>
      </c>
      <c r="BH160" s="248">
        <f>IF(N160="sníž. přenesená",J160,0)</f>
        <v>0</v>
      </c>
      <c r="BI160" s="248">
        <f>IF(N160="nulová",J160,0)</f>
        <v>0</v>
      </c>
      <c r="BJ160" s="24" t="s">
        <v>16</v>
      </c>
      <c r="BK160" s="248">
        <f>ROUND(I160*H160,2)</f>
        <v>0</v>
      </c>
      <c r="BL160" s="24" t="s">
        <v>370</v>
      </c>
      <c r="BM160" s="24" t="s">
        <v>4730</v>
      </c>
    </row>
    <row r="161" s="1" customFormat="1" ht="38.25" customHeight="1">
      <c r="B161" s="46"/>
      <c r="C161" s="284" t="s">
        <v>1122</v>
      </c>
      <c r="D161" s="284" t="s">
        <v>333</v>
      </c>
      <c r="E161" s="285" t="s">
        <v>4731</v>
      </c>
      <c r="F161" s="286" t="s">
        <v>4732</v>
      </c>
      <c r="G161" s="287" t="s">
        <v>341</v>
      </c>
      <c r="H161" s="288">
        <v>2</v>
      </c>
      <c r="I161" s="289"/>
      <c r="J161" s="290">
        <f>ROUND(I161*H161,2)</f>
        <v>0</v>
      </c>
      <c r="K161" s="286" t="s">
        <v>1404</v>
      </c>
      <c r="L161" s="291"/>
      <c r="M161" s="292" t="s">
        <v>21</v>
      </c>
      <c r="N161" s="293" t="s">
        <v>41</v>
      </c>
      <c r="O161" s="47"/>
      <c r="P161" s="246">
        <f>O161*H161</f>
        <v>0</v>
      </c>
      <c r="Q161" s="246">
        <v>0</v>
      </c>
      <c r="R161" s="246">
        <f>Q161*H161</f>
        <v>0</v>
      </c>
      <c r="S161" s="246">
        <v>0</v>
      </c>
      <c r="T161" s="247">
        <f>S161*H161</f>
        <v>0</v>
      </c>
      <c r="AR161" s="24" t="s">
        <v>370</v>
      </c>
      <c r="AT161" s="24" t="s">
        <v>333</v>
      </c>
      <c r="AU161" s="24" t="s">
        <v>16</v>
      </c>
      <c r="AY161" s="24" t="s">
        <v>298</v>
      </c>
      <c r="BE161" s="248">
        <f>IF(N161="základní",J161,0)</f>
        <v>0</v>
      </c>
      <c r="BF161" s="248">
        <f>IF(N161="snížená",J161,0)</f>
        <v>0</v>
      </c>
      <c r="BG161" s="248">
        <f>IF(N161="zákl. přenesená",J161,0)</f>
        <v>0</v>
      </c>
      <c r="BH161" s="248">
        <f>IF(N161="sníž. přenesená",J161,0)</f>
        <v>0</v>
      </c>
      <c r="BI161" s="248">
        <f>IF(N161="nulová",J161,0)</f>
        <v>0</v>
      </c>
      <c r="BJ161" s="24" t="s">
        <v>16</v>
      </c>
      <c r="BK161" s="248">
        <f>ROUND(I161*H161,2)</f>
        <v>0</v>
      </c>
      <c r="BL161" s="24" t="s">
        <v>370</v>
      </c>
      <c r="BM161" s="24" t="s">
        <v>4733</v>
      </c>
    </row>
    <row r="162" s="1" customFormat="1">
      <c r="B162" s="46"/>
      <c r="C162" s="74"/>
      <c r="D162" s="251" t="s">
        <v>320</v>
      </c>
      <c r="E162" s="74"/>
      <c r="F162" s="282" t="s">
        <v>4734</v>
      </c>
      <c r="G162" s="74"/>
      <c r="H162" s="74"/>
      <c r="I162" s="204"/>
      <c r="J162" s="74"/>
      <c r="K162" s="74"/>
      <c r="L162" s="72"/>
      <c r="M162" s="283"/>
      <c r="N162" s="47"/>
      <c r="O162" s="47"/>
      <c r="P162" s="47"/>
      <c r="Q162" s="47"/>
      <c r="R162" s="47"/>
      <c r="S162" s="47"/>
      <c r="T162" s="95"/>
      <c r="AT162" s="24" t="s">
        <v>320</v>
      </c>
      <c r="AU162" s="24" t="s">
        <v>16</v>
      </c>
    </row>
    <row r="163" s="1" customFormat="1" ht="25.5" customHeight="1">
      <c r="B163" s="46"/>
      <c r="C163" s="237" t="s">
        <v>1126</v>
      </c>
      <c r="D163" s="237" t="s">
        <v>300</v>
      </c>
      <c r="E163" s="238" t="s">
        <v>4735</v>
      </c>
      <c r="F163" s="239" t="s">
        <v>4736</v>
      </c>
      <c r="G163" s="240" t="s">
        <v>341</v>
      </c>
      <c r="H163" s="241">
        <v>1</v>
      </c>
      <c r="I163" s="242"/>
      <c r="J163" s="243">
        <f>ROUND(I163*H163,2)</f>
        <v>0</v>
      </c>
      <c r="K163" s="239" t="s">
        <v>403</v>
      </c>
      <c r="L163" s="72"/>
      <c r="M163" s="244" t="s">
        <v>21</v>
      </c>
      <c r="N163" s="245" t="s">
        <v>41</v>
      </c>
      <c r="O163" s="47"/>
      <c r="P163" s="246">
        <f>O163*H163</f>
        <v>0</v>
      </c>
      <c r="Q163" s="246">
        <v>0</v>
      </c>
      <c r="R163" s="246">
        <f>Q163*H163</f>
        <v>0</v>
      </c>
      <c r="S163" s="246">
        <v>0</v>
      </c>
      <c r="T163" s="247">
        <f>S163*H163</f>
        <v>0</v>
      </c>
      <c r="AR163" s="24" t="s">
        <v>404</v>
      </c>
      <c r="AT163" s="24" t="s">
        <v>300</v>
      </c>
      <c r="AU163" s="24" t="s">
        <v>16</v>
      </c>
      <c r="AY163" s="24" t="s">
        <v>298</v>
      </c>
      <c r="BE163" s="248">
        <f>IF(N163="základní",J163,0)</f>
        <v>0</v>
      </c>
      <c r="BF163" s="248">
        <f>IF(N163="snížená",J163,0)</f>
        <v>0</v>
      </c>
      <c r="BG163" s="248">
        <f>IF(N163="zákl. přenesená",J163,0)</f>
        <v>0</v>
      </c>
      <c r="BH163" s="248">
        <f>IF(N163="sníž. přenesená",J163,0)</f>
        <v>0</v>
      </c>
      <c r="BI163" s="248">
        <f>IF(N163="nulová",J163,0)</f>
        <v>0</v>
      </c>
      <c r="BJ163" s="24" t="s">
        <v>16</v>
      </c>
      <c r="BK163" s="248">
        <f>ROUND(I163*H163,2)</f>
        <v>0</v>
      </c>
      <c r="BL163" s="24" t="s">
        <v>404</v>
      </c>
      <c r="BM163" s="24" t="s">
        <v>4737</v>
      </c>
    </row>
    <row r="164" s="1" customFormat="1" ht="25.5" customHeight="1">
      <c r="B164" s="46"/>
      <c r="C164" s="237" t="s">
        <v>1130</v>
      </c>
      <c r="D164" s="237" t="s">
        <v>300</v>
      </c>
      <c r="E164" s="238" t="s">
        <v>4738</v>
      </c>
      <c r="F164" s="239" t="s">
        <v>4739</v>
      </c>
      <c r="G164" s="240" t="s">
        <v>341</v>
      </c>
      <c r="H164" s="241">
        <v>1</v>
      </c>
      <c r="I164" s="242"/>
      <c r="J164" s="243">
        <f>ROUND(I164*H164,2)</f>
        <v>0</v>
      </c>
      <c r="K164" s="239" t="s">
        <v>403</v>
      </c>
      <c r="L164" s="72"/>
      <c r="M164" s="244" t="s">
        <v>21</v>
      </c>
      <c r="N164" s="245" t="s">
        <v>41</v>
      </c>
      <c r="O164" s="47"/>
      <c r="P164" s="246">
        <f>O164*H164</f>
        <v>0</v>
      </c>
      <c r="Q164" s="246">
        <v>0</v>
      </c>
      <c r="R164" s="246">
        <f>Q164*H164</f>
        <v>0</v>
      </c>
      <c r="S164" s="246">
        <v>0</v>
      </c>
      <c r="T164" s="247">
        <f>S164*H164</f>
        <v>0</v>
      </c>
      <c r="AR164" s="24" t="s">
        <v>404</v>
      </c>
      <c r="AT164" s="24" t="s">
        <v>300</v>
      </c>
      <c r="AU164" s="24" t="s">
        <v>16</v>
      </c>
      <c r="AY164" s="24" t="s">
        <v>298</v>
      </c>
      <c r="BE164" s="248">
        <f>IF(N164="základní",J164,0)</f>
        <v>0</v>
      </c>
      <c r="BF164" s="248">
        <f>IF(N164="snížená",J164,0)</f>
        <v>0</v>
      </c>
      <c r="BG164" s="248">
        <f>IF(N164="zákl. přenesená",J164,0)</f>
        <v>0</v>
      </c>
      <c r="BH164" s="248">
        <f>IF(N164="sníž. přenesená",J164,0)</f>
        <v>0</v>
      </c>
      <c r="BI164" s="248">
        <f>IF(N164="nulová",J164,0)</f>
        <v>0</v>
      </c>
      <c r="BJ164" s="24" t="s">
        <v>16</v>
      </c>
      <c r="BK164" s="248">
        <f>ROUND(I164*H164,2)</f>
        <v>0</v>
      </c>
      <c r="BL164" s="24" t="s">
        <v>404</v>
      </c>
      <c r="BM164" s="24" t="s">
        <v>4740</v>
      </c>
    </row>
    <row r="165" s="1" customFormat="1" ht="25.5" customHeight="1">
      <c r="B165" s="46"/>
      <c r="C165" s="237" t="s">
        <v>1134</v>
      </c>
      <c r="D165" s="237" t="s">
        <v>300</v>
      </c>
      <c r="E165" s="238" t="s">
        <v>4741</v>
      </c>
      <c r="F165" s="239" t="s">
        <v>4742</v>
      </c>
      <c r="G165" s="240" t="s">
        <v>341</v>
      </c>
      <c r="H165" s="241">
        <v>1</v>
      </c>
      <c r="I165" s="242"/>
      <c r="J165" s="243">
        <f>ROUND(I165*H165,2)</f>
        <v>0</v>
      </c>
      <c r="K165" s="239" t="s">
        <v>403</v>
      </c>
      <c r="L165" s="72"/>
      <c r="M165" s="244" t="s">
        <v>21</v>
      </c>
      <c r="N165" s="245" t="s">
        <v>41</v>
      </c>
      <c r="O165" s="47"/>
      <c r="P165" s="246">
        <f>O165*H165</f>
        <v>0</v>
      </c>
      <c r="Q165" s="246">
        <v>0</v>
      </c>
      <c r="R165" s="246">
        <f>Q165*H165</f>
        <v>0</v>
      </c>
      <c r="S165" s="246">
        <v>0</v>
      </c>
      <c r="T165" s="247">
        <f>S165*H165</f>
        <v>0</v>
      </c>
      <c r="AR165" s="24" t="s">
        <v>404</v>
      </c>
      <c r="AT165" s="24" t="s">
        <v>300</v>
      </c>
      <c r="AU165" s="24" t="s">
        <v>16</v>
      </c>
      <c r="AY165" s="24" t="s">
        <v>298</v>
      </c>
      <c r="BE165" s="248">
        <f>IF(N165="základní",J165,0)</f>
        <v>0</v>
      </c>
      <c r="BF165" s="248">
        <f>IF(N165="snížená",J165,0)</f>
        <v>0</v>
      </c>
      <c r="BG165" s="248">
        <f>IF(N165="zákl. přenesená",J165,0)</f>
        <v>0</v>
      </c>
      <c r="BH165" s="248">
        <f>IF(N165="sníž. přenesená",J165,0)</f>
        <v>0</v>
      </c>
      <c r="BI165" s="248">
        <f>IF(N165="nulová",J165,0)</f>
        <v>0</v>
      </c>
      <c r="BJ165" s="24" t="s">
        <v>16</v>
      </c>
      <c r="BK165" s="248">
        <f>ROUND(I165*H165,2)</f>
        <v>0</v>
      </c>
      <c r="BL165" s="24" t="s">
        <v>404</v>
      </c>
      <c r="BM165" s="24" t="s">
        <v>4743</v>
      </c>
    </row>
    <row r="166" s="1" customFormat="1" ht="25.5" customHeight="1">
      <c r="B166" s="46"/>
      <c r="C166" s="237" t="s">
        <v>1138</v>
      </c>
      <c r="D166" s="237" t="s">
        <v>300</v>
      </c>
      <c r="E166" s="238" t="s">
        <v>4744</v>
      </c>
      <c r="F166" s="239" t="s">
        <v>4745</v>
      </c>
      <c r="G166" s="240" t="s">
        <v>341</v>
      </c>
      <c r="H166" s="241">
        <v>1</v>
      </c>
      <c r="I166" s="242"/>
      <c r="J166" s="243">
        <f>ROUND(I166*H166,2)</f>
        <v>0</v>
      </c>
      <c r="K166" s="239" t="s">
        <v>403</v>
      </c>
      <c r="L166" s="72"/>
      <c r="M166" s="244" t="s">
        <v>21</v>
      </c>
      <c r="N166" s="245" t="s">
        <v>41</v>
      </c>
      <c r="O166" s="47"/>
      <c r="P166" s="246">
        <f>O166*H166</f>
        <v>0</v>
      </c>
      <c r="Q166" s="246">
        <v>0</v>
      </c>
      <c r="R166" s="246">
        <f>Q166*H166</f>
        <v>0</v>
      </c>
      <c r="S166" s="246">
        <v>0</v>
      </c>
      <c r="T166" s="247">
        <f>S166*H166</f>
        <v>0</v>
      </c>
      <c r="AR166" s="24" t="s">
        <v>404</v>
      </c>
      <c r="AT166" s="24" t="s">
        <v>300</v>
      </c>
      <c r="AU166" s="24" t="s">
        <v>16</v>
      </c>
      <c r="AY166" s="24" t="s">
        <v>298</v>
      </c>
      <c r="BE166" s="248">
        <f>IF(N166="základní",J166,0)</f>
        <v>0</v>
      </c>
      <c r="BF166" s="248">
        <f>IF(N166="snížená",J166,0)</f>
        <v>0</v>
      </c>
      <c r="BG166" s="248">
        <f>IF(N166="zákl. přenesená",J166,0)</f>
        <v>0</v>
      </c>
      <c r="BH166" s="248">
        <f>IF(N166="sníž. přenesená",J166,0)</f>
        <v>0</v>
      </c>
      <c r="BI166" s="248">
        <f>IF(N166="nulová",J166,0)</f>
        <v>0</v>
      </c>
      <c r="BJ166" s="24" t="s">
        <v>16</v>
      </c>
      <c r="BK166" s="248">
        <f>ROUND(I166*H166,2)</f>
        <v>0</v>
      </c>
      <c r="BL166" s="24" t="s">
        <v>404</v>
      </c>
      <c r="BM166" s="24" t="s">
        <v>4746</v>
      </c>
    </row>
    <row r="167" s="1" customFormat="1" ht="16.5" customHeight="1">
      <c r="B167" s="46"/>
      <c r="C167" s="237" t="s">
        <v>1142</v>
      </c>
      <c r="D167" s="237" t="s">
        <v>300</v>
      </c>
      <c r="E167" s="238" t="s">
        <v>4747</v>
      </c>
      <c r="F167" s="239" t="s">
        <v>4748</v>
      </c>
      <c r="G167" s="240" t="s">
        <v>341</v>
      </c>
      <c r="H167" s="241">
        <v>1</v>
      </c>
      <c r="I167" s="242"/>
      <c r="J167" s="243">
        <f>ROUND(I167*H167,2)</f>
        <v>0</v>
      </c>
      <c r="K167" s="239" t="s">
        <v>403</v>
      </c>
      <c r="L167" s="72"/>
      <c r="M167" s="244" t="s">
        <v>21</v>
      </c>
      <c r="N167" s="245" t="s">
        <v>41</v>
      </c>
      <c r="O167" s="47"/>
      <c r="P167" s="246">
        <f>O167*H167</f>
        <v>0</v>
      </c>
      <c r="Q167" s="246">
        <v>0</v>
      </c>
      <c r="R167" s="246">
        <f>Q167*H167</f>
        <v>0</v>
      </c>
      <c r="S167" s="246">
        <v>0</v>
      </c>
      <c r="T167" s="247">
        <f>S167*H167</f>
        <v>0</v>
      </c>
      <c r="AR167" s="24" t="s">
        <v>404</v>
      </c>
      <c r="AT167" s="24" t="s">
        <v>300</v>
      </c>
      <c r="AU167" s="24" t="s">
        <v>16</v>
      </c>
      <c r="AY167" s="24" t="s">
        <v>298</v>
      </c>
      <c r="BE167" s="248">
        <f>IF(N167="základní",J167,0)</f>
        <v>0</v>
      </c>
      <c r="BF167" s="248">
        <f>IF(N167="snížená",J167,0)</f>
        <v>0</v>
      </c>
      <c r="BG167" s="248">
        <f>IF(N167="zákl. přenesená",J167,0)</f>
        <v>0</v>
      </c>
      <c r="BH167" s="248">
        <f>IF(N167="sníž. přenesená",J167,0)</f>
        <v>0</v>
      </c>
      <c r="BI167" s="248">
        <f>IF(N167="nulová",J167,0)</f>
        <v>0</v>
      </c>
      <c r="BJ167" s="24" t="s">
        <v>16</v>
      </c>
      <c r="BK167" s="248">
        <f>ROUND(I167*H167,2)</f>
        <v>0</v>
      </c>
      <c r="BL167" s="24" t="s">
        <v>404</v>
      </c>
      <c r="BM167" s="24" t="s">
        <v>4749</v>
      </c>
    </row>
    <row r="168" s="1" customFormat="1" ht="16.5" customHeight="1">
      <c r="B168" s="46"/>
      <c r="C168" s="237" t="s">
        <v>1146</v>
      </c>
      <c r="D168" s="237" t="s">
        <v>300</v>
      </c>
      <c r="E168" s="238" t="s">
        <v>4750</v>
      </c>
      <c r="F168" s="239" t="s">
        <v>4751</v>
      </c>
      <c r="G168" s="240" t="s">
        <v>341</v>
      </c>
      <c r="H168" s="241">
        <v>1</v>
      </c>
      <c r="I168" s="242"/>
      <c r="J168" s="243">
        <f>ROUND(I168*H168,2)</f>
        <v>0</v>
      </c>
      <c r="K168" s="239" t="s">
        <v>403</v>
      </c>
      <c r="L168" s="72"/>
      <c r="M168" s="244" t="s">
        <v>21</v>
      </c>
      <c r="N168" s="245" t="s">
        <v>41</v>
      </c>
      <c r="O168" s="47"/>
      <c r="P168" s="246">
        <f>O168*H168</f>
        <v>0</v>
      </c>
      <c r="Q168" s="246">
        <v>0</v>
      </c>
      <c r="R168" s="246">
        <f>Q168*H168</f>
        <v>0</v>
      </c>
      <c r="S168" s="246">
        <v>0</v>
      </c>
      <c r="T168" s="247">
        <f>S168*H168</f>
        <v>0</v>
      </c>
      <c r="AR168" s="24" t="s">
        <v>404</v>
      </c>
      <c r="AT168" s="24" t="s">
        <v>300</v>
      </c>
      <c r="AU168" s="24" t="s">
        <v>16</v>
      </c>
      <c r="AY168" s="24" t="s">
        <v>298</v>
      </c>
      <c r="BE168" s="248">
        <f>IF(N168="základní",J168,0)</f>
        <v>0</v>
      </c>
      <c r="BF168" s="248">
        <f>IF(N168="snížená",J168,0)</f>
        <v>0</v>
      </c>
      <c r="BG168" s="248">
        <f>IF(N168="zákl. přenesená",J168,0)</f>
        <v>0</v>
      </c>
      <c r="BH168" s="248">
        <f>IF(N168="sníž. přenesená",J168,0)</f>
        <v>0</v>
      </c>
      <c r="BI168" s="248">
        <f>IF(N168="nulová",J168,0)</f>
        <v>0</v>
      </c>
      <c r="BJ168" s="24" t="s">
        <v>16</v>
      </c>
      <c r="BK168" s="248">
        <f>ROUND(I168*H168,2)</f>
        <v>0</v>
      </c>
      <c r="BL168" s="24" t="s">
        <v>404</v>
      </c>
      <c r="BM168" s="24" t="s">
        <v>4752</v>
      </c>
    </row>
    <row r="169" s="1" customFormat="1" ht="25.5" customHeight="1">
      <c r="B169" s="46"/>
      <c r="C169" s="237" t="s">
        <v>1150</v>
      </c>
      <c r="D169" s="237" t="s">
        <v>300</v>
      </c>
      <c r="E169" s="238" t="s">
        <v>4753</v>
      </c>
      <c r="F169" s="239" t="s">
        <v>4754</v>
      </c>
      <c r="G169" s="240" t="s">
        <v>341</v>
      </c>
      <c r="H169" s="241">
        <v>45</v>
      </c>
      <c r="I169" s="242"/>
      <c r="J169" s="243">
        <f>ROUND(I169*H169,2)</f>
        <v>0</v>
      </c>
      <c r="K169" s="239" t="s">
        <v>403</v>
      </c>
      <c r="L169" s="72"/>
      <c r="M169" s="244" t="s">
        <v>21</v>
      </c>
      <c r="N169" s="245" t="s">
        <v>41</v>
      </c>
      <c r="O169" s="47"/>
      <c r="P169" s="246">
        <f>O169*H169</f>
        <v>0</v>
      </c>
      <c r="Q169" s="246">
        <v>0</v>
      </c>
      <c r="R169" s="246">
        <f>Q169*H169</f>
        <v>0</v>
      </c>
      <c r="S169" s="246">
        <v>0</v>
      </c>
      <c r="T169" s="247">
        <f>S169*H169</f>
        <v>0</v>
      </c>
      <c r="AR169" s="24" t="s">
        <v>404</v>
      </c>
      <c r="AT169" s="24" t="s">
        <v>300</v>
      </c>
      <c r="AU169" s="24" t="s">
        <v>16</v>
      </c>
      <c r="AY169" s="24" t="s">
        <v>298</v>
      </c>
      <c r="BE169" s="248">
        <f>IF(N169="základní",J169,0)</f>
        <v>0</v>
      </c>
      <c r="BF169" s="248">
        <f>IF(N169="snížená",J169,0)</f>
        <v>0</v>
      </c>
      <c r="BG169" s="248">
        <f>IF(N169="zákl. přenesená",J169,0)</f>
        <v>0</v>
      </c>
      <c r="BH169" s="248">
        <f>IF(N169="sníž. přenesená",J169,0)</f>
        <v>0</v>
      </c>
      <c r="BI169" s="248">
        <f>IF(N169="nulová",J169,0)</f>
        <v>0</v>
      </c>
      <c r="BJ169" s="24" t="s">
        <v>16</v>
      </c>
      <c r="BK169" s="248">
        <f>ROUND(I169*H169,2)</f>
        <v>0</v>
      </c>
      <c r="BL169" s="24" t="s">
        <v>404</v>
      </c>
      <c r="BM169" s="24" t="s">
        <v>4755</v>
      </c>
    </row>
    <row r="170" s="1" customFormat="1" ht="16.5" customHeight="1">
      <c r="B170" s="46"/>
      <c r="C170" s="237" t="s">
        <v>1154</v>
      </c>
      <c r="D170" s="237" t="s">
        <v>300</v>
      </c>
      <c r="E170" s="238" t="s">
        <v>4756</v>
      </c>
      <c r="F170" s="239" t="s">
        <v>4757</v>
      </c>
      <c r="G170" s="240" t="s">
        <v>341</v>
      </c>
      <c r="H170" s="241">
        <v>1</v>
      </c>
      <c r="I170" s="242"/>
      <c r="J170" s="243">
        <f>ROUND(I170*H170,2)</f>
        <v>0</v>
      </c>
      <c r="K170" s="239" t="s">
        <v>403</v>
      </c>
      <c r="L170" s="72"/>
      <c r="M170" s="244" t="s">
        <v>21</v>
      </c>
      <c r="N170" s="245" t="s">
        <v>41</v>
      </c>
      <c r="O170" s="47"/>
      <c r="P170" s="246">
        <f>O170*H170</f>
        <v>0</v>
      </c>
      <c r="Q170" s="246">
        <v>0</v>
      </c>
      <c r="R170" s="246">
        <f>Q170*H170</f>
        <v>0</v>
      </c>
      <c r="S170" s="246">
        <v>0</v>
      </c>
      <c r="T170" s="247">
        <f>S170*H170</f>
        <v>0</v>
      </c>
      <c r="AR170" s="24" t="s">
        <v>404</v>
      </c>
      <c r="AT170" s="24" t="s">
        <v>300</v>
      </c>
      <c r="AU170" s="24" t="s">
        <v>16</v>
      </c>
      <c r="AY170" s="24" t="s">
        <v>298</v>
      </c>
      <c r="BE170" s="248">
        <f>IF(N170="základní",J170,0)</f>
        <v>0</v>
      </c>
      <c r="BF170" s="248">
        <f>IF(N170="snížená",J170,0)</f>
        <v>0</v>
      </c>
      <c r="BG170" s="248">
        <f>IF(N170="zákl. přenesená",J170,0)</f>
        <v>0</v>
      </c>
      <c r="BH170" s="248">
        <f>IF(N170="sníž. přenesená",J170,0)</f>
        <v>0</v>
      </c>
      <c r="BI170" s="248">
        <f>IF(N170="nulová",J170,0)</f>
        <v>0</v>
      </c>
      <c r="BJ170" s="24" t="s">
        <v>16</v>
      </c>
      <c r="BK170" s="248">
        <f>ROUND(I170*H170,2)</f>
        <v>0</v>
      </c>
      <c r="BL170" s="24" t="s">
        <v>404</v>
      </c>
      <c r="BM170" s="24" t="s">
        <v>4758</v>
      </c>
    </row>
    <row r="171" s="1" customFormat="1" ht="16.5" customHeight="1">
      <c r="B171" s="46"/>
      <c r="C171" s="237" t="s">
        <v>1158</v>
      </c>
      <c r="D171" s="237" t="s">
        <v>300</v>
      </c>
      <c r="E171" s="238" t="s">
        <v>4759</v>
      </c>
      <c r="F171" s="239" t="s">
        <v>4760</v>
      </c>
      <c r="G171" s="240" t="s">
        <v>341</v>
      </c>
      <c r="H171" s="241">
        <v>1</v>
      </c>
      <c r="I171" s="242"/>
      <c r="J171" s="243">
        <f>ROUND(I171*H171,2)</f>
        <v>0</v>
      </c>
      <c r="K171" s="239" t="s">
        <v>403</v>
      </c>
      <c r="L171" s="72"/>
      <c r="M171" s="244" t="s">
        <v>21</v>
      </c>
      <c r="N171" s="245" t="s">
        <v>41</v>
      </c>
      <c r="O171" s="47"/>
      <c r="P171" s="246">
        <f>O171*H171</f>
        <v>0</v>
      </c>
      <c r="Q171" s="246">
        <v>0</v>
      </c>
      <c r="R171" s="246">
        <f>Q171*H171</f>
        <v>0</v>
      </c>
      <c r="S171" s="246">
        <v>0</v>
      </c>
      <c r="T171" s="247">
        <f>S171*H171</f>
        <v>0</v>
      </c>
      <c r="AR171" s="24" t="s">
        <v>404</v>
      </c>
      <c r="AT171" s="24" t="s">
        <v>300</v>
      </c>
      <c r="AU171" s="24" t="s">
        <v>16</v>
      </c>
      <c r="AY171" s="24" t="s">
        <v>298</v>
      </c>
      <c r="BE171" s="248">
        <f>IF(N171="základní",J171,0)</f>
        <v>0</v>
      </c>
      <c r="BF171" s="248">
        <f>IF(N171="snížená",J171,0)</f>
        <v>0</v>
      </c>
      <c r="BG171" s="248">
        <f>IF(N171="zákl. přenesená",J171,0)</f>
        <v>0</v>
      </c>
      <c r="BH171" s="248">
        <f>IF(N171="sníž. přenesená",J171,0)</f>
        <v>0</v>
      </c>
      <c r="BI171" s="248">
        <f>IF(N171="nulová",J171,0)</f>
        <v>0</v>
      </c>
      <c r="BJ171" s="24" t="s">
        <v>16</v>
      </c>
      <c r="BK171" s="248">
        <f>ROUND(I171*H171,2)</f>
        <v>0</v>
      </c>
      <c r="BL171" s="24" t="s">
        <v>404</v>
      </c>
      <c r="BM171" s="24" t="s">
        <v>4761</v>
      </c>
    </row>
    <row r="172" s="1" customFormat="1" ht="25.5" customHeight="1">
      <c r="B172" s="46"/>
      <c r="C172" s="237" t="s">
        <v>1162</v>
      </c>
      <c r="D172" s="237" t="s">
        <v>300</v>
      </c>
      <c r="E172" s="238" t="s">
        <v>4762</v>
      </c>
      <c r="F172" s="239" t="s">
        <v>4763</v>
      </c>
      <c r="G172" s="240" t="s">
        <v>341</v>
      </c>
      <c r="H172" s="241">
        <v>3</v>
      </c>
      <c r="I172" s="242"/>
      <c r="J172" s="243">
        <f>ROUND(I172*H172,2)</f>
        <v>0</v>
      </c>
      <c r="K172" s="239" t="s">
        <v>403</v>
      </c>
      <c r="L172" s="72"/>
      <c r="M172" s="244" t="s">
        <v>21</v>
      </c>
      <c r="N172" s="245" t="s">
        <v>41</v>
      </c>
      <c r="O172" s="47"/>
      <c r="P172" s="246">
        <f>O172*H172</f>
        <v>0</v>
      </c>
      <c r="Q172" s="246">
        <v>0</v>
      </c>
      <c r="R172" s="246">
        <f>Q172*H172</f>
        <v>0</v>
      </c>
      <c r="S172" s="246">
        <v>0</v>
      </c>
      <c r="T172" s="247">
        <f>S172*H172</f>
        <v>0</v>
      </c>
      <c r="AR172" s="24" t="s">
        <v>404</v>
      </c>
      <c r="AT172" s="24" t="s">
        <v>300</v>
      </c>
      <c r="AU172" s="24" t="s">
        <v>16</v>
      </c>
      <c r="AY172" s="24" t="s">
        <v>298</v>
      </c>
      <c r="BE172" s="248">
        <f>IF(N172="základní",J172,0)</f>
        <v>0</v>
      </c>
      <c r="BF172" s="248">
        <f>IF(N172="snížená",J172,0)</f>
        <v>0</v>
      </c>
      <c r="BG172" s="248">
        <f>IF(N172="zákl. přenesená",J172,0)</f>
        <v>0</v>
      </c>
      <c r="BH172" s="248">
        <f>IF(N172="sníž. přenesená",J172,0)</f>
        <v>0</v>
      </c>
      <c r="BI172" s="248">
        <f>IF(N172="nulová",J172,0)</f>
        <v>0</v>
      </c>
      <c r="BJ172" s="24" t="s">
        <v>16</v>
      </c>
      <c r="BK172" s="248">
        <f>ROUND(I172*H172,2)</f>
        <v>0</v>
      </c>
      <c r="BL172" s="24" t="s">
        <v>404</v>
      </c>
      <c r="BM172" s="24" t="s">
        <v>4764</v>
      </c>
    </row>
    <row r="173" s="1" customFormat="1" ht="51" customHeight="1">
      <c r="B173" s="46"/>
      <c r="C173" s="237" t="s">
        <v>1166</v>
      </c>
      <c r="D173" s="237" t="s">
        <v>300</v>
      </c>
      <c r="E173" s="238" t="s">
        <v>1586</v>
      </c>
      <c r="F173" s="239" t="s">
        <v>1587</v>
      </c>
      <c r="G173" s="240" t="s">
        <v>318</v>
      </c>
      <c r="H173" s="241">
        <v>200</v>
      </c>
      <c r="I173" s="242"/>
      <c r="J173" s="243">
        <f>ROUND(I173*H173,2)</f>
        <v>0</v>
      </c>
      <c r="K173" s="239" t="s">
        <v>403</v>
      </c>
      <c r="L173" s="72"/>
      <c r="M173" s="244" t="s">
        <v>21</v>
      </c>
      <c r="N173" s="245" t="s">
        <v>41</v>
      </c>
      <c r="O173" s="47"/>
      <c r="P173" s="246">
        <f>O173*H173</f>
        <v>0</v>
      </c>
      <c r="Q173" s="246">
        <v>0</v>
      </c>
      <c r="R173" s="246">
        <f>Q173*H173</f>
        <v>0</v>
      </c>
      <c r="S173" s="246">
        <v>0</v>
      </c>
      <c r="T173" s="247">
        <f>S173*H173</f>
        <v>0</v>
      </c>
      <c r="AR173" s="24" t="s">
        <v>404</v>
      </c>
      <c r="AT173" s="24" t="s">
        <v>300</v>
      </c>
      <c r="AU173" s="24" t="s">
        <v>16</v>
      </c>
      <c r="AY173" s="24" t="s">
        <v>298</v>
      </c>
      <c r="BE173" s="248">
        <f>IF(N173="základní",J173,0)</f>
        <v>0</v>
      </c>
      <c r="BF173" s="248">
        <f>IF(N173="snížená",J173,0)</f>
        <v>0</v>
      </c>
      <c r="BG173" s="248">
        <f>IF(N173="zákl. přenesená",J173,0)</f>
        <v>0</v>
      </c>
      <c r="BH173" s="248">
        <f>IF(N173="sníž. přenesená",J173,0)</f>
        <v>0</v>
      </c>
      <c r="BI173" s="248">
        <f>IF(N173="nulová",J173,0)</f>
        <v>0</v>
      </c>
      <c r="BJ173" s="24" t="s">
        <v>16</v>
      </c>
      <c r="BK173" s="248">
        <f>ROUND(I173*H173,2)</f>
        <v>0</v>
      </c>
      <c r="BL173" s="24" t="s">
        <v>404</v>
      </c>
      <c r="BM173" s="24" t="s">
        <v>4765</v>
      </c>
    </row>
    <row r="174" s="1" customFormat="1" ht="25.5" customHeight="1">
      <c r="B174" s="46"/>
      <c r="C174" s="284" t="s">
        <v>1170</v>
      </c>
      <c r="D174" s="284" t="s">
        <v>333</v>
      </c>
      <c r="E174" s="285" t="s">
        <v>4766</v>
      </c>
      <c r="F174" s="286" t="s">
        <v>4767</v>
      </c>
      <c r="G174" s="287" t="s">
        <v>341</v>
      </c>
      <c r="H174" s="288">
        <v>1</v>
      </c>
      <c r="I174" s="289"/>
      <c r="J174" s="290">
        <f>ROUND(I174*H174,2)</f>
        <v>0</v>
      </c>
      <c r="K174" s="286" t="s">
        <v>403</v>
      </c>
      <c r="L174" s="291"/>
      <c r="M174" s="292" t="s">
        <v>21</v>
      </c>
      <c r="N174" s="293" t="s">
        <v>41</v>
      </c>
      <c r="O174" s="47"/>
      <c r="P174" s="246">
        <f>O174*H174</f>
        <v>0</v>
      </c>
      <c r="Q174" s="246">
        <v>0</v>
      </c>
      <c r="R174" s="246">
        <f>Q174*H174</f>
        <v>0</v>
      </c>
      <c r="S174" s="246">
        <v>0</v>
      </c>
      <c r="T174" s="247">
        <f>S174*H174</f>
        <v>0</v>
      </c>
      <c r="AR174" s="24" t="s">
        <v>370</v>
      </c>
      <c r="AT174" s="24" t="s">
        <v>333</v>
      </c>
      <c r="AU174" s="24" t="s">
        <v>16</v>
      </c>
      <c r="AY174" s="24" t="s">
        <v>298</v>
      </c>
      <c r="BE174" s="248">
        <f>IF(N174="základní",J174,0)</f>
        <v>0</v>
      </c>
      <c r="BF174" s="248">
        <f>IF(N174="snížená",J174,0)</f>
        <v>0</v>
      </c>
      <c r="BG174" s="248">
        <f>IF(N174="zákl. přenesená",J174,0)</f>
        <v>0</v>
      </c>
      <c r="BH174" s="248">
        <f>IF(N174="sníž. přenesená",J174,0)</f>
        <v>0</v>
      </c>
      <c r="BI174" s="248">
        <f>IF(N174="nulová",J174,0)</f>
        <v>0</v>
      </c>
      <c r="BJ174" s="24" t="s">
        <v>16</v>
      </c>
      <c r="BK174" s="248">
        <f>ROUND(I174*H174,2)</f>
        <v>0</v>
      </c>
      <c r="BL174" s="24" t="s">
        <v>370</v>
      </c>
      <c r="BM174" s="24" t="s">
        <v>4768</v>
      </c>
    </row>
    <row r="175" s="1" customFormat="1" ht="38.25" customHeight="1">
      <c r="B175" s="46"/>
      <c r="C175" s="284" t="s">
        <v>1174</v>
      </c>
      <c r="D175" s="284" t="s">
        <v>333</v>
      </c>
      <c r="E175" s="285" t="s">
        <v>4769</v>
      </c>
      <c r="F175" s="286" t="s">
        <v>4770</v>
      </c>
      <c r="G175" s="287" t="s">
        <v>341</v>
      </c>
      <c r="H175" s="288">
        <v>1</v>
      </c>
      <c r="I175" s="289"/>
      <c r="J175" s="290">
        <f>ROUND(I175*H175,2)</f>
        <v>0</v>
      </c>
      <c r="K175" s="286" t="s">
        <v>403</v>
      </c>
      <c r="L175" s="291"/>
      <c r="M175" s="292" t="s">
        <v>21</v>
      </c>
      <c r="N175" s="293" t="s">
        <v>41</v>
      </c>
      <c r="O175" s="47"/>
      <c r="P175" s="246">
        <f>O175*H175</f>
        <v>0</v>
      </c>
      <c r="Q175" s="246">
        <v>0</v>
      </c>
      <c r="R175" s="246">
        <f>Q175*H175</f>
        <v>0</v>
      </c>
      <c r="S175" s="246">
        <v>0</v>
      </c>
      <c r="T175" s="247">
        <f>S175*H175</f>
        <v>0</v>
      </c>
      <c r="AR175" s="24" t="s">
        <v>370</v>
      </c>
      <c r="AT175" s="24" t="s">
        <v>333</v>
      </c>
      <c r="AU175" s="24" t="s">
        <v>16</v>
      </c>
      <c r="AY175" s="24" t="s">
        <v>298</v>
      </c>
      <c r="BE175" s="248">
        <f>IF(N175="základní",J175,0)</f>
        <v>0</v>
      </c>
      <c r="BF175" s="248">
        <f>IF(N175="snížená",J175,0)</f>
        <v>0</v>
      </c>
      <c r="BG175" s="248">
        <f>IF(N175="zákl. přenesená",J175,0)</f>
        <v>0</v>
      </c>
      <c r="BH175" s="248">
        <f>IF(N175="sníž. přenesená",J175,0)</f>
        <v>0</v>
      </c>
      <c r="BI175" s="248">
        <f>IF(N175="nulová",J175,0)</f>
        <v>0</v>
      </c>
      <c r="BJ175" s="24" t="s">
        <v>16</v>
      </c>
      <c r="BK175" s="248">
        <f>ROUND(I175*H175,2)</f>
        <v>0</v>
      </c>
      <c r="BL175" s="24" t="s">
        <v>370</v>
      </c>
      <c r="BM175" s="24" t="s">
        <v>4771</v>
      </c>
    </row>
    <row r="176" s="1" customFormat="1" ht="25.5" customHeight="1">
      <c r="B176" s="46"/>
      <c r="C176" s="284" t="s">
        <v>1178</v>
      </c>
      <c r="D176" s="284" t="s">
        <v>333</v>
      </c>
      <c r="E176" s="285" t="s">
        <v>4772</v>
      </c>
      <c r="F176" s="286" t="s">
        <v>4773</v>
      </c>
      <c r="G176" s="287" t="s">
        <v>341</v>
      </c>
      <c r="H176" s="288">
        <v>1</v>
      </c>
      <c r="I176" s="289"/>
      <c r="J176" s="290">
        <f>ROUND(I176*H176,2)</f>
        <v>0</v>
      </c>
      <c r="K176" s="286" t="s">
        <v>403</v>
      </c>
      <c r="L176" s="291"/>
      <c r="M176" s="292" t="s">
        <v>21</v>
      </c>
      <c r="N176" s="293" t="s">
        <v>41</v>
      </c>
      <c r="O176" s="47"/>
      <c r="P176" s="246">
        <f>O176*H176</f>
        <v>0</v>
      </c>
      <c r="Q176" s="246">
        <v>0</v>
      </c>
      <c r="R176" s="246">
        <f>Q176*H176</f>
        <v>0</v>
      </c>
      <c r="S176" s="246">
        <v>0</v>
      </c>
      <c r="T176" s="247">
        <f>S176*H176</f>
        <v>0</v>
      </c>
      <c r="AR176" s="24" t="s">
        <v>370</v>
      </c>
      <c r="AT176" s="24" t="s">
        <v>333</v>
      </c>
      <c r="AU176" s="24" t="s">
        <v>16</v>
      </c>
      <c r="AY176" s="24" t="s">
        <v>298</v>
      </c>
      <c r="BE176" s="248">
        <f>IF(N176="základní",J176,0)</f>
        <v>0</v>
      </c>
      <c r="BF176" s="248">
        <f>IF(N176="snížená",J176,0)</f>
        <v>0</v>
      </c>
      <c r="BG176" s="248">
        <f>IF(N176="zákl. přenesená",J176,0)</f>
        <v>0</v>
      </c>
      <c r="BH176" s="248">
        <f>IF(N176="sníž. přenesená",J176,0)</f>
        <v>0</v>
      </c>
      <c r="BI176" s="248">
        <f>IF(N176="nulová",J176,0)</f>
        <v>0</v>
      </c>
      <c r="BJ176" s="24" t="s">
        <v>16</v>
      </c>
      <c r="BK176" s="248">
        <f>ROUND(I176*H176,2)</f>
        <v>0</v>
      </c>
      <c r="BL176" s="24" t="s">
        <v>370</v>
      </c>
      <c r="BM176" s="24" t="s">
        <v>4774</v>
      </c>
    </row>
    <row r="177" s="1" customFormat="1" ht="51" customHeight="1">
      <c r="B177" s="46"/>
      <c r="C177" s="284" t="s">
        <v>1182</v>
      </c>
      <c r="D177" s="284" t="s">
        <v>333</v>
      </c>
      <c r="E177" s="285" t="s">
        <v>4775</v>
      </c>
      <c r="F177" s="286" t="s">
        <v>4776</v>
      </c>
      <c r="G177" s="287" t="s">
        <v>341</v>
      </c>
      <c r="H177" s="288">
        <v>1</v>
      </c>
      <c r="I177" s="289"/>
      <c r="J177" s="290">
        <f>ROUND(I177*H177,2)</f>
        <v>0</v>
      </c>
      <c r="K177" s="286" t="s">
        <v>403</v>
      </c>
      <c r="L177" s="291"/>
      <c r="M177" s="292" t="s">
        <v>21</v>
      </c>
      <c r="N177" s="293" t="s">
        <v>41</v>
      </c>
      <c r="O177" s="47"/>
      <c r="P177" s="246">
        <f>O177*H177</f>
        <v>0</v>
      </c>
      <c r="Q177" s="246">
        <v>0</v>
      </c>
      <c r="R177" s="246">
        <f>Q177*H177</f>
        <v>0</v>
      </c>
      <c r="S177" s="246">
        <v>0</v>
      </c>
      <c r="T177" s="247">
        <f>S177*H177</f>
        <v>0</v>
      </c>
      <c r="AR177" s="24" t="s">
        <v>370</v>
      </c>
      <c r="AT177" s="24" t="s">
        <v>333</v>
      </c>
      <c r="AU177" s="24" t="s">
        <v>16</v>
      </c>
      <c r="AY177" s="24" t="s">
        <v>298</v>
      </c>
      <c r="BE177" s="248">
        <f>IF(N177="základní",J177,0)</f>
        <v>0</v>
      </c>
      <c r="BF177" s="248">
        <f>IF(N177="snížená",J177,0)</f>
        <v>0</v>
      </c>
      <c r="BG177" s="248">
        <f>IF(N177="zákl. přenesená",J177,0)</f>
        <v>0</v>
      </c>
      <c r="BH177" s="248">
        <f>IF(N177="sníž. přenesená",J177,0)</f>
        <v>0</v>
      </c>
      <c r="BI177" s="248">
        <f>IF(N177="nulová",J177,0)</f>
        <v>0</v>
      </c>
      <c r="BJ177" s="24" t="s">
        <v>16</v>
      </c>
      <c r="BK177" s="248">
        <f>ROUND(I177*H177,2)</f>
        <v>0</v>
      </c>
      <c r="BL177" s="24" t="s">
        <v>370</v>
      </c>
      <c r="BM177" s="24" t="s">
        <v>4777</v>
      </c>
    </row>
    <row r="178" s="1" customFormat="1" ht="25.5" customHeight="1">
      <c r="B178" s="46"/>
      <c r="C178" s="284" t="s">
        <v>1186</v>
      </c>
      <c r="D178" s="284" t="s">
        <v>333</v>
      </c>
      <c r="E178" s="285" t="s">
        <v>4778</v>
      </c>
      <c r="F178" s="286" t="s">
        <v>4779</v>
      </c>
      <c r="G178" s="287" t="s">
        <v>318</v>
      </c>
      <c r="H178" s="288">
        <v>200</v>
      </c>
      <c r="I178" s="289"/>
      <c r="J178" s="290">
        <f>ROUND(I178*H178,2)</f>
        <v>0</v>
      </c>
      <c r="K178" s="286" t="s">
        <v>403</v>
      </c>
      <c r="L178" s="291"/>
      <c r="M178" s="292" t="s">
        <v>21</v>
      </c>
      <c r="N178" s="293" t="s">
        <v>41</v>
      </c>
      <c r="O178" s="47"/>
      <c r="P178" s="246">
        <f>O178*H178</f>
        <v>0</v>
      </c>
      <c r="Q178" s="246">
        <v>0</v>
      </c>
      <c r="R178" s="246">
        <f>Q178*H178</f>
        <v>0</v>
      </c>
      <c r="S178" s="246">
        <v>0</v>
      </c>
      <c r="T178" s="247">
        <f>S178*H178</f>
        <v>0</v>
      </c>
      <c r="AR178" s="24" t="s">
        <v>370</v>
      </c>
      <c r="AT178" s="24" t="s">
        <v>333</v>
      </c>
      <c r="AU178" s="24" t="s">
        <v>16</v>
      </c>
      <c r="AY178" s="24" t="s">
        <v>298</v>
      </c>
      <c r="BE178" s="248">
        <f>IF(N178="základní",J178,0)</f>
        <v>0</v>
      </c>
      <c r="BF178" s="248">
        <f>IF(N178="snížená",J178,0)</f>
        <v>0</v>
      </c>
      <c r="BG178" s="248">
        <f>IF(N178="zákl. přenesená",J178,0)</f>
        <v>0</v>
      </c>
      <c r="BH178" s="248">
        <f>IF(N178="sníž. přenesená",J178,0)</f>
        <v>0</v>
      </c>
      <c r="BI178" s="248">
        <f>IF(N178="nulová",J178,0)</f>
        <v>0</v>
      </c>
      <c r="BJ178" s="24" t="s">
        <v>16</v>
      </c>
      <c r="BK178" s="248">
        <f>ROUND(I178*H178,2)</f>
        <v>0</v>
      </c>
      <c r="BL178" s="24" t="s">
        <v>370</v>
      </c>
      <c r="BM178" s="24" t="s">
        <v>4780</v>
      </c>
    </row>
    <row r="179" s="1" customFormat="1" ht="25.5" customHeight="1">
      <c r="B179" s="46"/>
      <c r="C179" s="284" t="s">
        <v>1190</v>
      </c>
      <c r="D179" s="284" t="s">
        <v>333</v>
      </c>
      <c r="E179" s="285" t="s">
        <v>4781</v>
      </c>
      <c r="F179" s="286" t="s">
        <v>4782</v>
      </c>
      <c r="G179" s="287" t="s">
        <v>318</v>
      </c>
      <c r="H179" s="288">
        <v>30</v>
      </c>
      <c r="I179" s="289"/>
      <c r="J179" s="290">
        <f>ROUND(I179*H179,2)</f>
        <v>0</v>
      </c>
      <c r="K179" s="286" t="s">
        <v>1404</v>
      </c>
      <c r="L179" s="291"/>
      <c r="M179" s="292" t="s">
        <v>21</v>
      </c>
      <c r="N179" s="293" t="s">
        <v>41</v>
      </c>
      <c r="O179" s="47"/>
      <c r="P179" s="246">
        <f>O179*H179</f>
        <v>0</v>
      </c>
      <c r="Q179" s="246">
        <v>0</v>
      </c>
      <c r="R179" s="246">
        <f>Q179*H179</f>
        <v>0</v>
      </c>
      <c r="S179" s="246">
        <v>0</v>
      </c>
      <c r="T179" s="247">
        <f>S179*H179</f>
        <v>0</v>
      </c>
      <c r="AR179" s="24" t="s">
        <v>370</v>
      </c>
      <c r="AT179" s="24" t="s">
        <v>333</v>
      </c>
      <c r="AU179" s="24" t="s">
        <v>16</v>
      </c>
      <c r="AY179" s="24" t="s">
        <v>298</v>
      </c>
      <c r="BE179" s="248">
        <f>IF(N179="základní",J179,0)</f>
        <v>0</v>
      </c>
      <c r="BF179" s="248">
        <f>IF(N179="snížená",J179,0)</f>
        <v>0</v>
      </c>
      <c r="BG179" s="248">
        <f>IF(N179="zákl. přenesená",J179,0)</f>
        <v>0</v>
      </c>
      <c r="BH179" s="248">
        <f>IF(N179="sníž. přenesená",J179,0)</f>
        <v>0</v>
      </c>
      <c r="BI179" s="248">
        <f>IF(N179="nulová",J179,0)</f>
        <v>0</v>
      </c>
      <c r="BJ179" s="24" t="s">
        <v>16</v>
      </c>
      <c r="BK179" s="248">
        <f>ROUND(I179*H179,2)</f>
        <v>0</v>
      </c>
      <c r="BL179" s="24" t="s">
        <v>370</v>
      </c>
      <c r="BM179" s="24" t="s">
        <v>4783</v>
      </c>
    </row>
    <row r="180" s="1" customFormat="1" ht="25.5" customHeight="1">
      <c r="B180" s="46"/>
      <c r="C180" s="237" t="s">
        <v>1194</v>
      </c>
      <c r="D180" s="237" t="s">
        <v>300</v>
      </c>
      <c r="E180" s="238" t="s">
        <v>4784</v>
      </c>
      <c r="F180" s="239" t="s">
        <v>4785</v>
      </c>
      <c r="G180" s="240" t="s">
        <v>341</v>
      </c>
      <c r="H180" s="241">
        <v>1</v>
      </c>
      <c r="I180" s="242"/>
      <c r="J180" s="243">
        <f>ROUND(I180*H180,2)</f>
        <v>0</v>
      </c>
      <c r="K180" s="239" t="s">
        <v>403</v>
      </c>
      <c r="L180" s="72"/>
      <c r="M180" s="244" t="s">
        <v>21</v>
      </c>
      <c r="N180" s="245" t="s">
        <v>41</v>
      </c>
      <c r="O180" s="47"/>
      <c r="P180" s="246">
        <f>O180*H180</f>
        <v>0</v>
      </c>
      <c r="Q180" s="246">
        <v>0</v>
      </c>
      <c r="R180" s="246">
        <f>Q180*H180</f>
        <v>0</v>
      </c>
      <c r="S180" s="246">
        <v>0</v>
      </c>
      <c r="T180" s="247">
        <f>S180*H180</f>
        <v>0</v>
      </c>
      <c r="AR180" s="24" t="s">
        <v>404</v>
      </c>
      <c r="AT180" s="24" t="s">
        <v>300</v>
      </c>
      <c r="AU180" s="24" t="s">
        <v>16</v>
      </c>
      <c r="AY180" s="24" t="s">
        <v>298</v>
      </c>
      <c r="BE180" s="248">
        <f>IF(N180="základní",J180,0)</f>
        <v>0</v>
      </c>
      <c r="BF180" s="248">
        <f>IF(N180="snížená",J180,0)</f>
        <v>0</v>
      </c>
      <c r="BG180" s="248">
        <f>IF(N180="zákl. přenesená",J180,0)</f>
        <v>0</v>
      </c>
      <c r="BH180" s="248">
        <f>IF(N180="sníž. přenesená",J180,0)</f>
        <v>0</v>
      </c>
      <c r="BI180" s="248">
        <f>IF(N180="nulová",J180,0)</f>
        <v>0</v>
      </c>
      <c r="BJ180" s="24" t="s">
        <v>16</v>
      </c>
      <c r="BK180" s="248">
        <f>ROUND(I180*H180,2)</f>
        <v>0</v>
      </c>
      <c r="BL180" s="24" t="s">
        <v>404</v>
      </c>
      <c r="BM180" s="24" t="s">
        <v>4786</v>
      </c>
    </row>
    <row r="181" s="1" customFormat="1" ht="25.5" customHeight="1">
      <c r="B181" s="46"/>
      <c r="C181" s="237" t="s">
        <v>1198</v>
      </c>
      <c r="D181" s="237" t="s">
        <v>300</v>
      </c>
      <c r="E181" s="238" t="s">
        <v>4787</v>
      </c>
      <c r="F181" s="239" t="s">
        <v>4788</v>
      </c>
      <c r="G181" s="240" t="s">
        <v>341</v>
      </c>
      <c r="H181" s="241">
        <v>2</v>
      </c>
      <c r="I181" s="242"/>
      <c r="J181" s="243">
        <f>ROUND(I181*H181,2)</f>
        <v>0</v>
      </c>
      <c r="K181" s="239" t="s">
        <v>403</v>
      </c>
      <c r="L181" s="72"/>
      <c r="M181" s="244" t="s">
        <v>21</v>
      </c>
      <c r="N181" s="245" t="s">
        <v>41</v>
      </c>
      <c r="O181" s="47"/>
      <c r="P181" s="246">
        <f>O181*H181</f>
        <v>0</v>
      </c>
      <c r="Q181" s="246">
        <v>0</v>
      </c>
      <c r="R181" s="246">
        <f>Q181*H181</f>
        <v>0</v>
      </c>
      <c r="S181" s="246">
        <v>0</v>
      </c>
      <c r="T181" s="247">
        <f>S181*H181</f>
        <v>0</v>
      </c>
      <c r="AR181" s="24" t="s">
        <v>404</v>
      </c>
      <c r="AT181" s="24" t="s">
        <v>300</v>
      </c>
      <c r="AU181" s="24" t="s">
        <v>16</v>
      </c>
      <c r="AY181" s="24" t="s">
        <v>298</v>
      </c>
      <c r="BE181" s="248">
        <f>IF(N181="základní",J181,0)</f>
        <v>0</v>
      </c>
      <c r="BF181" s="248">
        <f>IF(N181="snížená",J181,0)</f>
        <v>0</v>
      </c>
      <c r="BG181" s="248">
        <f>IF(N181="zákl. přenesená",J181,0)</f>
        <v>0</v>
      </c>
      <c r="BH181" s="248">
        <f>IF(N181="sníž. přenesená",J181,0)</f>
        <v>0</v>
      </c>
      <c r="BI181" s="248">
        <f>IF(N181="nulová",J181,0)</f>
        <v>0</v>
      </c>
      <c r="BJ181" s="24" t="s">
        <v>16</v>
      </c>
      <c r="BK181" s="248">
        <f>ROUND(I181*H181,2)</f>
        <v>0</v>
      </c>
      <c r="BL181" s="24" t="s">
        <v>404</v>
      </c>
      <c r="BM181" s="24" t="s">
        <v>4789</v>
      </c>
    </row>
    <row r="182" s="1" customFormat="1" ht="25.5" customHeight="1">
      <c r="B182" s="46"/>
      <c r="C182" s="284" t="s">
        <v>1202</v>
      </c>
      <c r="D182" s="284" t="s">
        <v>333</v>
      </c>
      <c r="E182" s="285" t="s">
        <v>4790</v>
      </c>
      <c r="F182" s="286" t="s">
        <v>4791</v>
      </c>
      <c r="G182" s="287" t="s">
        <v>341</v>
      </c>
      <c r="H182" s="288">
        <v>1</v>
      </c>
      <c r="I182" s="289"/>
      <c r="J182" s="290">
        <f>ROUND(I182*H182,2)</f>
        <v>0</v>
      </c>
      <c r="K182" s="286" t="s">
        <v>403</v>
      </c>
      <c r="L182" s="291"/>
      <c r="M182" s="292" t="s">
        <v>21</v>
      </c>
      <c r="N182" s="293" t="s">
        <v>41</v>
      </c>
      <c r="O182" s="47"/>
      <c r="P182" s="246">
        <f>O182*H182</f>
        <v>0</v>
      </c>
      <c r="Q182" s="246">
        <v>0</v>
      </c>
      <c r="R182" s="246">
        <f>Q182*H182</f>
        <v>0</v>
      </c>
      <c r="S182" s="246">
        <v>0</v>
      </c>
      <c r="T182" s="247">
        <f>S182*H182</f>
        <v>0</v>
      </c>
      <c r="AR182" s="24" t="s">
        <v>370</v>
      </c>
      <c r="AT182" s="24" t="s">
        <v>333</v>
      </c>
      <c r="AU182" s="24" t="s">
        <v>16</v>
      </c>
      <c r="AY182" s="24" t="s">
        <v>298</v>
      </c>
      <c r="BE182" s="248">
        <f>IF(N182="základní",J182,0)</f>
        <v>0</v>
      </c>
      <c r="BF182" s="248">
        <f>IF(N182="snížená",J182,0)</f>
        <v>0</v>
      </c>
      <c r="BG182" s="248">
        <f>IF(N182="zákl. přenesená",J182,0)</f>
        <v>0</v>
      </c>
      <c r="BH182" s="248">
        <f>IF(N182="sníž. přenesená",J182,0)</f>
        <v>0</v>
      </c>
      <c r="BI182" s="248">
        <f>IF(N182="nulová",J182,0)</f>
        <v>0</v>
      </c>
      <c r="BJ182" s="24" t="s">
        <v>16</v>
      </c>
      <c r="BK182" s="248">
        <f>ROUND(I182*H182,2)</f>
        <v>0</v>
      </c>
      <c r="BL182" s="24" t="s">
        <v>370</v>
      </c>
      <c r="BM182" s="24" t="s">
        <v>4792</v>
      </c>
    </row>
    <row r="183" s="1" customFormat="1" ht="25.5" customHeight="1">
      <c r="B183" s="46"/>
      <c r="C183" s="284" t="s">
        <v>1206</v>
      </c>
      <c r="D183" s="284" t="s">
        <v>333</v>
      </c>
      <c r="E183" s="285" t="s">
        <v>4793</v>
      </c>
      <c r="F183" s="286" t="s">
        <v>4794</v>
      </c>
      <c r="G183" s="287" t="s">
        <v>341</v>
      </c>
      <c r="H183" s="288">
        <v>1</v>
      </c>
      <c r="I183" s="289"/>
      <c r="J183" s="290">
        <f>ROUND(I183*H183,2)</f>
        <v>0</v>
      </c>
      <c r="K183" s="286" t="s">
        <v>403</v>
      </c>
      <c r="L183" s="291"/>
      <c r="M183" s="292" t="s">
        <v>21</v>
      </c>
      <c r="N183" s="293" t="s">
        <v>41</v>
      </c>
      <c r="O183" s="47"/>
      <c r="P183" s="246">
        <f>O183*H183</f>
        <v>0</v>
      </c>
      <c r="Q183" s="246">
        <v>0</v>
      </c>
      <c r="R183" s="246">
        <f>Q183*H183</f>
        <v>0</v>
      </c>
      <c r="S183" s="246">
        <v>0</v>
      </c>
      <c r="T183" s="247">
        <f>S183*H183</f>
        <v>0</v>
      </c>
      <c r="AR183" s="24" t="s">
        <v>370</v>
      </c>
      <c r="AT183" s="24" t="s">
        <v>333</v>
      </c>
      <c r="AU183" s="24" t="s">
        <v>16</v>
      </c>
      <c r="AY183" s="24" t="s">
        <v>298</v>
      </c>
      <c r="BE183" s="248">
        <f>IF(N183="základní",J183,0)</f>
        <v>0</v>
      </c>
      <c r="BF183" s="248">
        <f>IF(N183="snížená",J183,0)</f>
        <v>0</v>
      </c>
      <c r="BG183" s="248">
        <f>IF(N183="zákl. přenesená",J183,0)</f>
        <v>0</v>
      </c>
      <c r="BH183" s="248">
        <f>IF(N183="sníž. přenesená",J183,0)</f>
        <v>0</v>
      </c>
      <c r="BI183" s="248">
        <f>IF(N183="nulová",J183,0)</f>
        <v>0</v>
      </c>
      <c r="BJ183" s="24" t="s">
        <v>16</v>
      </c>
      <c r="BK183" s="248">
        <f>ROUND(I183*H183,2)</f>
        <v>0</v>
      </c>
      <c r="BL183" s="24" t="s">
        <v>370</v>
      </c>
      <c r="BM183" s="24" t="s">
        <v>4795</v>
      </c>
    </row>
    <row r="184" s="1" customFormat="1" ht="25.5" customHeight="1">
      <c r="B184" s="46"/>
      <c r="C184" s="284" t="s">
        <v>1210</v>
      </c>
      <c r="D184" s="284" t="s">
        <v>333</v>
      </c>
      <c r="E184" s="285" t="s">
        <v>4796</v>
      </c>
      <c r="F184" s="286" t="s">
        <v>4797</v>
      </c>
      <c r="G184" s="287" t="s">
        <v>341</v>
      </c>
      <c r="H184" s="288">
        <v>1</v>
      </c>
      <c r="I184" s="289"/>
      <c r="J184" s="290">
        <f>ROUND(I184*H184,2)</f>
        <v>0</v>
      </c>
      <c r="K184" s="286" t="s">
        <v>403</v>
      </c>
      <c r="L184" s="291"/>
      <c r="M184" s="292" t="s">
        <v>21</v>
      </c>
      <c r="N184" s="293" t="s">
        <v>41</v>
      </c>
      <c r="O184" s="47"/>
      <c r="P184" s="246">
        <f>O184*H184</f>
        <v>0</v>
      </c>
      <c r="Q184" s="246">
        <v>0</v>
      </c>
      <c r="R184" s="246">
        <f>Q184*H184</f>
        <v>0</v>
      </c>
      <c r="S184" s="246">
        <v>0</v>
      </c>
      <c r="T184" s="247">
        <f>S184*H184</f>
        <v>0</v>
      </c>
      <c r="AR184" s="24" t="s">
        <v>370</v>
      </c>
      <c r="AT184" s="24" t="s">
        <v>333</v>
      </c>
      <c r="AU184" s="24" t="s">
        <v>16</v>
      </c>
      <c r="AY184" s="24" t="s">
        <v>298</v>
      </c>
      <c r="BE184" s="248">
        <f>IF(N184="základní",J184,0)</f>
        <v>0</v>
      </c>
      <c r="BF184" s="248">
        <f>IF(N184="snížená",J184,0)</f>
        <v>0</v>
      </c>
      <c r="BG184" s="248">
        <f>IF(N184="zákl. přenesená",J184,0)</f>
        <v>0</v>
      </c>
      <c r="BH184" s="248">
        <f>IF(N184="sníž. přenesená",J184,0)</f>
        <v>0</v>
      </c>
      <c r="BI184" s="248">
        <f>IF(N184="nulová",J184,0)</f>
        <v>0</v>
      </c>
      <c r="BJ184" s="24" t="s">
        <v>16</v>
      </c>
      <c r="BK184" s="248">
        <f>ROUND(I184*H184,2)</f>
        <v>0</v>
      </c>
      <c r="BL184" s="24" t="s">
        <v>370</v>
      </c>
      <c r="BM184" s="24" t="s">
        <v>4798</v>
      </c>
    </row>
    <row r="185" s="1" customFormat="1" ht="51" customHeight="1">
      <c r="B185" s="46"/>
      <c r="C185" s="237" t="s">
        <v>1214</v>
      </c>
      <c r="D185" s="237" t="s">
        <v>300</v>
      </c>
      <c r="E185" s="238" t="s">
        <v>4799</v>
      </c>
      <c r="F185" s="239" t="s">
        <v>2219</v>
      </c>
      <c r="G185" s="240" t="s">
        <v>341</v>
      </c>
      <c r="H185" s="241">
        <v>4</v>
      </c>
      <c r="I185" s="242"/>
      <c r="J185" s="243">
        <f>ROUND(I185*H185,2)</f>
        <v>0</v>
      </c>
      <c r="K185" s="239" t="s">
        <v>1404</v>
      </c>
      <c r="L185" s="72"/>
      <c r="M185" s="244" t="s">
        <v>21</v>
      </c>
      <c r="N185" s="245" t="s">
        <v>41</v>
      </c>
      <c r="O185" s="47"/>
      <c r="P185" s="246">
        <f>O185*H185</f>
        <v>0</v>
      </c>
      <c r="Q185" s="246">
        <v>0</v>
      </c>
      <c r="R185" s="246">
        <f>Q185*H185</f>
        <v>0</v>
      </c>
      <c r="S185" s="246">
        <v>0</v>
      </c>
      <c r="T185" s="247">
        <f>S185*H185</f>
        <v>0</v>
      </c>
      <c r="AR185" s="24" t="s">
        <v>404</v>
      </c>
      <c r="AT185" s="24" t="s">
        <v>300</v>
      </c>
      <c r="AU185" s="24" t="s">
        <v>16</v>
      </c>
      <c r="AY185" s="24" t="s">
        <v>298</v>
      </c>
      <c r="BE185" s="248">
        <f>IF(N185="základní",J185,0)</f>
        <v>0</v>
      </c>
      <c r="BF185" s="248">
        <f>IF(N185="snížená",J185,0)</f>
        <v>0</v>
      </c>
      <c r="BG185" s="248">
        <f>IF(N185="zákl. přenesená",J185,0)</f>
        <v>0</v>
      </c>
      <c r="BH185" s="248">
        <f>IF(N185="sníž. přenesená",J185,0)</f>
        <v>0</v>
      </c>
      <c r="BI185" s="248">
        <f>IF(N185="nulová",J185,0)</f>
        <v>0</v>
      </c>
      <c r="BJ185" s="24" t="s">
        <v>16</v>
      </c>
      <c r="BK185" s="248">
        <f>ROUND(I185*H185,2)</f>
        <v>0</v>
      </c>
      <c r="BL185" s="24" t="s">
        <v>404</v>
      </c>
      <c r="BM185" s="24" t="s">
        <v>4800</v>
      </c>
    </row>
    <row r="186" s="1" customFormat="1" ht="16.5" customHeight="1">
      <c r="B186" s="46"/>
      <c r="C186" s="237" t="s">
        <v>1218</v>
      </c>
      <c r="D186" s="237" t="s">
        <v>300</v>
      </c>
      <c r="E186" s="238" t="s">
        <v>919</v>
      </c>
      <c r="F186" s="239" t="s">
        <v>920</v>
      </c>
      <c r="G186" s="240" t="s">
        <v>341</v>
      </c>
      <c r="H186" s="241">
        <v>45</v>
      </c>
      <c r="I186" s="242"/>
      <c r="J186" s="243">
        <f>ROUND(I186*H186,2)</f>
        <v>0</v>
      </c>
      <c r="K186" s="239" t="s">
        <v>1404</v>
      </c>
      <c r="L186" s="72"/>
      <c r="M186" s="244" t="s">
        <v>21</v>
      </c>
      <c r="N186" s="245" t="s">
        <v>41</v>
      </c>
      <c r="O186" s="47"/>
      <c r="P186" s="246">
        <f>O186*H186</f>
        <v>0</v>
      </c>
      <c r="Q186" s="246">
        <v>0</v>
      </c>
      <c r="R186" s="246">
        <f>Q186*H186</f>
        <v>0</v>
      </c>
      <c r="S186" s="246">
        <v>0</v>
      </c>
      <c r="T186" s="247">
        <f>S186*H186</f>
        <v>0</v>
      </c>
      <c r="AR186" s="24" t="s">
        <v>404</v>
      </c>
      <c r="AT186" s="24" t="s">
        <v>300</v>
      </c>
      <c r="AU186" s="24" t="s">
        <v>16</v>
      </c>
      <c r="AY186" s="24" t="s">
        <v>298</v>
      </c>
      <c r="BE186" s="248">
        <f>IF(N186="základní",J186,0)</f>
        <v>0</v>
      </c>
      <c r="BF186" s="248">
        <f>IF(N186="snížená",J186,0)</f>
        <v>0</v>
      </c>
      <c r="BG186" s="248">
        <f>IF(N186="zákl. přenesená",J186,0)</f>
        <v>0</v>
      </c>
      <c r="BH186" s="248">
        <f>IF(N186="sníž. přenesená",J186,0)</f>
        <v>0</v>
      </c>
      <c r="BI186" s="248">
        <f>IF(N186="nulová",J186,0)</f>
        <v>0</v>
      </c>
      <c r="BJ186" s="24" t="s">
        <v>16</v>
      </c>
      <c r="BK186" s="248">
        <f>ROUND(I186*H186,2)</f>
        <v>0</v>
      </c>
      <c r="BL186" s="24" t="s">
        <v>404</v>
      </c>
      <c r="BM186" s="24" t="s">
        <v>4801</v>
      </c>
    </row>
    <row r="187" s="1" customFormat="1" ht="16.5" customHeight="1">
      <c r="B187" s="46"/>
      <c r="C187" s="237" t="s">
        <v>1222</v>
      </c>
      <c r="D187" s="237" t="s">
        <v>300</v>
      </c>
      <c r="E187" s="238" t="s">
        <v>928</v>
      </c>
      <c r="F187" s="239" t="s">
        <v>929</v>
      </c>
      <c r="G187" s="240" t="s">
        <v>341</v>
      </c>
      <c r="H187" s="241">
        <v>4</v>
      </c>
      <c r="I187" s="242"/>
      <c r="J187" s="243">
        <f>ROUND(I187*H187,2)</f>
        <v>0</v>
      </c>
      <c r="K187" s="239" t="s">
        <v>1404</v>
      </c>
      <c r="L187" s="72"/>
      <c r="M187" s="244" t="s">
        <v>21</v>
      </c>
      <c r="N187" s="245" t="s">
        <v>41</v>
      </c>
      <c r="O187" s="47"/>
      <c r="P187" s="246">
        <f>O187*H187</f>
        <v>0</v>
      </c>
      <c r="Q187" s="246">
        <v>0</v>
      </c>
      <c r="R187" s="246">
        <f>Q187*H187</f>
        <v>0</v>
      </c>
      <c r="S187" s="246">
        <v>0</v>
      </c>
      <c r="T187" s="247">
        <f>S187*H187</f>
        <v>0</v>
      </c>
      <c r="AR187" s="24" t="s">
        <v>404</v>
      </c>
      <c r="AT187" s="24" t="s">
        <v>300</v>
      </c>
      <c r="AU187" s="24" t="s">
        <v>16</v>
      </c>
      <c r="AY187" s="24" t="s">
        <v>298</v>
      </c>
      <c r="BE187" s="248">
        <f>IF(N187="základní",J187,0)</f>
        <v>0</v>
      </c>
      <c r="BF187" s="248">
        <f>IF(N187="snížená",J187,0)</f>
        <v>0</v>
      </c>
      <c r="BG187" s="248">
        <f>IF(N187="zákl. přenesená",J187,0)</f>
        <v>0</v>
      </c>
      <c r="BH187" s="248">
        <f>IF(N187="sníž. přenesená",J187,0)</f>
        <v>0</v>
      </c>
      <c r="BI187" s="248">
        <f>IF(N187="nulová",J187,0)</f>
        <v>0</v>
      </c>
      <c r="BJ187" s="24" t="s">
        <v>16</v>
      </c>
      <c r="BK187" s="248">
        <f>ROUND(I187*H187,2)</f>
        <v>0</v>
      </c>
      <c r="BL187" s="24" t="s">
        <v>404</v>
      </c>
      <c r="BM187" s="24" t="s">
        <v>4802</v>
      </c>
    </row>
    <row r="188" s="1" customFormat="1" ht="16.5" customHeight="1">
      <c r="B188" s="46"/>
      <c r="C188" s="237" t="s">
        <v>1226</v>
      </c>
      <c r="D188" s="237" t="s">
        <v>300</v>
      </c>
      <c r="E188" s="238" t="s">
        <v>931</v>
      </c>
      <c r="F188" s="239" t="s">
        <v>932</v>
      </c>
      <c r="G188" s="240" t="s">
        <v>341</v>
      </c>
      <c r="H188" s="241">
        <v>11</v>
      </c>
      <c r="I188" s="242"/>
      <c r="J188" s="243">
        <f>ROUND(I188*H188,2)</f>
        <v>0</v>
      </c>
      <c r="K188" s="239" t="s">
        <v>1404</v>
      </c>
      <c r="L188" s="72"/>
      <c r="M188" s="244" t="s">
        <v>21</v>
      </c>
      <c r="N188" s="245" t="s">
        <v>41</v>
      </c>
      <c r="O188" s="47"/>
      <c r="P188" s="246">
        <f>O188*H188</f>
        <v>0</v>
      </c>
      <c r="Q188" s="246">
        <v>0</v>
      </c>
      <c r="R188" s="246">
        <f>Q188*H188</f>
        <v>0</v>
      </c>
      <c r="S188" s="246">
        <v>0</v>
      </c>
      <c r="T188" s="247">
        <f>S188*H188</f>
        <v>0</v>
      </c>
      <c r="AR188" s="24" t="s">
        <v>404</v>
      </c>
      <c r="AT188" s="24" t="s">
        <v>300</v>
      </c>
      <c r="AU188" s="24" t="s">
        <v>16</v>
      </c>
      <c r="AY188" s="24" t="s">
        <v>298</v>
      </c>
      <c r="BE188" s="248">
        <f>IF(N188="základní",J188,0)</f>
        <v>0</v>
      </c>
      <c r="BF188" s="248">
        <f>IF(N188="snížená",J188,0)</f>
        <v>0</v>
      </c>
      <c r="BG188" s="248">
        <f>IF(N188="zákl. přenesená",J188,0)</f>
        <v>0</v>
      </c>
      <c r="BH188" s="248">
        <f>IF(N188="sníž. přenesená",J188,0)</f>
        <v>0</v>
      </c>
      <c r="BI188" s="248">
        <f>IF(N188="nulová",J188,0)</f>
        <v>0</v>
      </c>
      <c r="BJ188" s="24" t="s">
        <v>16</v>
      </c>
      <c r="BK188" s="248">
        <f>ROUND(I188*H188,2)</f>
        <v>0</v>
      </c>
      <c r="BL188" s="24" t="s">
        <v>404</v>
      </c>
      <c r="BM188" s="24" t="s">
        <v>4803</v>
      </c>
    </row>
    <row r="189" s="1" customFormat="1" ht="25.5" customHeight="1">
      <c r="B189" s="46"/>
      <c r="C189" s="237" t="s">
        <v>1230</v>
      </c>
      <c r="D189" s="237" t="s">
        <v>300</v>
      </c>
      <c r="E189" s="238" t="s">
        <v>4804</v>
      </c>
      <c r="F189" s="239" t="s">
        <v>4805</v>
      </c>
      <c r="G189" s="240" t="s">
        <v>341</v>
      </c>
      <c r="H189" s="241">
        <v>6</v>
      </c>
      <c r="I189" s="242"/>
      <c r="J189" s="243">
        <f>ROUND(I189*H189,2)</f>
        <v>0</v>
      </c>
      <c r="K189" s="239" t="s">
        <v>1404</v>
      </c>
      <c r="L189" s="72"/>
      <c r="M189" s="244" t="s">
        <v>21</v>
      </c>
      <c r="N189" s="245" t="s">
        <v>41</v>
      </c>
      <c r="O189" s="47"/>
      <c r="P189" s="246">
        <f>O189*H189</f>
        <v>0</v>
      </c>
      <c r="Q189" s="246">
        <v>0</v>
      </c>
      <c r="R189" s="246">
        <f>Q189*H189</f>
        <v>0</v>
      </c>
      <c r="S189" s="246">
        <v>0</v>
      </c>
      <c r="T189" s="247">
        <f>S189*H189</f>
        <v>0</v>
      </c>
      <c r="AR189" s="24" t="s">
        <v>404</v>
      </c>
      <c r="AT189" s="24" t="s">
        <v>300</v>
      </c>
      <c r="AU189" s="24" t="s">
        <v>16</v>
      </c>
      <c r="AY189" s="24" t="s">
        <v>298</v>
      </c>
      <c r="BE189" s="248">
        <f>IF(N189="základní",J189,0)</f>
        <v>0</v>
      </c>
      <c r="BF189" s="248">
        <f>IF(N189="snížená",J189,0)</f>
        <v>0</v>
      </c>
      <c r="BG189" s="248">
        <f>IF(N189="zákl. přenesená",J189,0)</f>
        <v>0</v>
      </c>
      <c r="BH189" s="248">
        <f>IF(N189="sníž. přenesená",J189,0)</f>
        <v>0</v>
      </c>
      <c r="BI189" s="248">
        <f>IF(N189="nulová",J189,0)</f>
        <v>0</v>
      </c>
      <c r="BJ189" s="24" t="s">
        <v>16</v>
      </c>
      <c r="BK189" s="248">
        <f>ROUND(I189*H189,2)</f>
        <v>0</v>
      </c>
      <c r="BL189" s="24" t="s">
        <v>404</v>
      </c>
      <c r="BM189" s="24" t="s">
        <v>4806</v>
      </c>
    </row>
    <row r="190" s="1" customFormat="1" ht="16.5" customHeight="1">
      <c r="B190" s="46"/>
      <c r="C190" s="237" t="s">
        <v>1234</v>
      </c>
      <c r="D190" s="237" t="s">
        <v>300</v>
      </c>
      <c r="E190" s="238" t="s">
        <v>4807</v>
      </c>
      <c r="F190" s="239" t="s">
        <v>4808</v>
      </c>
      <c r="G190" s="240" t="s">
        <v>341</v>
      </c>
      <c r="H190" s="241">
        <v>6</v>
      </c>
      <c r="I190" s="242"/>
      <c r="J190" s="243">
        <f>ROUND(I190*H190,2)</f>
        <v>0</v>
      </c>
      <c r="K190" s="239" t="s">
        <v>1404</v>
      </c>
      <c r="L190" s="72"/>
      <c r="M190" s="244" t="s">
        <v>21</v>
      </c>
      <c r="N190" s="245" t="s">
        <v>41</v>
      </c>
      <c r="O190" s="47"/>
      <c r="P190" s="246">
        <f>O190*H190</f>
        <v>0</v>
      </c>
      <c r="Q190" s="246">
        <v>0</v>
      </c>
      <c r="R190" s="246">
        <f>Q190*H190</f>
        <v>0</v>
      </c>
      <c r="S190" s="246">
        <v>0</v>
      </c>
      <c r="T190" s="247">
        <f>S190*H190</f>
        <v>0</v>
      </c>
      <c r="AR190" s="24" t="s">
        <v>404</v>
      </c>
      <c r="AT190" s="24" t="s">
        <v>300</v>
      </c>
      <c r="AU190" s="24" t="s">
        <v>16</v>
      </c>
      <c r="AY190" s="24" t="s">
        <v>298</v>
      </c>
      <c r="BE190" s="248">
        <f>IF(N190="základní",J190,0)</f>
        <v>0</v>
      </c>
      <c r="BF190" s="248">
        <f>IF(N190="snížená",J190,0)</f>
        <v>0</v>
      </c>
      <c r="BG190" s="248">
        <f>IF(N190="zákl. přenesená",J190,0)</f>
        <v>0</v>
      </c>
      <c r="BH190" s="248">
        <f>IF(N190="sníž. přenesená",J190,0)</f>
        <v>0</v>
      </c>
      <c r="BI190" s="248">
        <f>IF(N190="nulová",J190,0)</f>
        <v>0</v>
      </c>
      <c r="BJ190" s="24" t="s">
        <v>16</v>
      </c>
      <c r="BK190" s="248">
        <f>ROUND(I190*H190,2)</f>
        <v>0</v>
      </c>
      <c r="BL190" s="24" t="s">
        <v>404</v>
      </c>
      <c r="BM190" s="24" t="s">
        <v>4809</v>
      </c>
    </row>
    <row r="191" s="1" customFormat="1" ht="25.5" customHeight="1">
      <c r="B191" s="46"/>
      <c r="C191" s="237" t="s">
        <v>1238</v>
      </c>
      <c r="D191" s="237" t="s">
        <v>300</v>
      </c>
      <c r="E191" s="238" t="s">
        <v>4810</v>
      </c>
      <c r="F191" s="239" t="s">
        <v>4811</v>
      </c>
      <c r="G191" s="240" t="s">
        <v>341</v>
      </c>
      <c r="H191" s="241">
        <v>3</v>
      </c>
      <c r="I191" s="242"/>
      <c r="J191" s="243">
        <f>ROUND(I191*H191,2)</f>
        <v>0</v>
      </c>
      <c r="K191" s="239" t="s">
        <v>1404</v>
      </c>
      <c r="L191" s="72"/>
      <c r="M191" s="244" t="s">
        <v>21</v>
      </c>
      <c r="N191" s="245" t="s">
        <v>41</v>
      </c>
      <c r="O191" s="47"/>
      <c r="P191" s="246">
        <f>O191*H191</f>
        <v>0</v>
      </c>
      <c r="Q191" s="246">
        <v>0</v>
      </c>
      <c r="R191" s="246">
        <f>Q191*H191</f>
        <v>0</v>
      </c>
      <c r="S191" s="246">
        <v>0</v>
      </c>
      <c r="T191" s="247">
        <f>S191*H191</f>
        <v>0</v>
      </c>
      <c r="AR191" s="24" t="s">
        <v>404</v>
      </c>
      <c r="AT191" s="24" t="s">
        <v>300</v>
      </c>
      <c r="AU191" s="24" t="s">
        <v>16</v>
      </c>
      <c r="AY191" s="24" t="s">
        <v>298</v>
      </c>
      <c r="BE191" s="248">
        <f>IF(N191="základní",J191,0)</f>
        <v>0</v>
      </c>
      <c r="BF191" s="248">
        <f>IF(N191="snížená",J191,0)</f>
        <v>0</v>
      </c>
      <c r="BG191" s="248">
        <f>IF(N191="zákl. přenesená",J191,0)</f>
        <v>0</v>
      </c>
      <c r="BH191" s="248">
        <f>IF(N191="sníž. přenesená",J191,0)</f>
        <v>0</v>
      </c>
      <c r="BI191" s="248">
        <f>IF(N191="nulová",J191,0)</f>
        <v>0</v>
      </c>
      <c r="BJ191" s="24" t="s">
        <v>16</v>
      </c>
      <c r="BK191" s="248">
        <f>ROUND(I191*H191,2)</f>
        <v>0</v>
      </c>
      <c r="BL191" s="24" t="s">
        <v>404</v>
      </c>
      <c r="BM191" s="24" t="s">
        <v>4812</v>
      </c>
    </row>
    <row r="192" s="1" customFormat="1" ht="25.5" customHeight="1">
      <c r="B192" s="46"/>
      <c r="C192" s="237" t="s">
        <v>1242</v>
      </c>
      <c r="D192" s="237" t="s">
        <v>300</v>
      </c>
      <c r="E192" s="238" t="s">
        <v>4813</v>
      </c>
      <c r="F192" s="239" t="s">
        <v>4814</v>
      </c>
      <c r="G192" s="240" t="s">
        <v>341</v>
      </c>
      <c r="H192" s="241">
        <v>190</v>
      </c>
      <c r="I192" s="242"/>
      <c r="J192" s="243">
        <f>ROUND(I192*H192,2)</f>
        <v>0</v>
      </c>
      <c r="K192" s="239" t="s">
        <v>1404</v>
      </c>
      <c r="L192" s="72"/>
      <c r="M192" s="244" t="s">
        <v>21</v>
      </c>
      <c r="N192" s="245" t="s">
        <v>41</v>
      </c>
      <c r="O192" s="47"/>
      <c r="P192" s="246">
        <f>O192*H192</f>
        <v>0</v>
      </c>
      <c r="Q192" s="246">
        <v>0</v>
      </c>
      <c r="R192" s="246">
        <f>Q192*H192</f>
        <v>0</v>
      </c>
      <c r="S192" s="246">
        <v>0</v>
      </c>
      <c r="T192" s="247">
        <f>S192*H192</f>
        <v>0</v>
      </c>
      <c r="AR192" s="24" t="s">
        <v>404</v>
      </c>
      <c r="AT192" s="24" t="s">
        <v>300</v>
      </c>
      <c r="AU192" s="24" t="s">
        <v>16</v>
      </c>
      <c r="AY192" s="24" t="s">
        <v>298</v>
      </c>
      <c r="BE192" s="248">
        <f>IF(N192="základní",J192,0)</f>
        <v>0</v>
      </c>
      <c r="BF192" s="248">
        <f>IF(N192="snížená",J192,0)</f>
        <v>0</v>
      </c>
      <c r="BG192" s="248">
        <f>IF(N192="zákl. přenesená",J192,0)</f>
        <v>0</v>
      </c>
      <c r="BH192" s="248">
        <f>IF(N192="sníž. přenesená",J192,0)</f>
        <v>0</v>
      </c>
      <c r="BI192" s="248">
        <f>IF(N192="nulová",J192,0)</f>
        <v>0</v>
      </c>
      <c r="BJ192" s="24" t="s">
        <v>16</v>
      </c>
      <c r="BK192" s="248">
        <f>ROUND(I192*H192,2)</f>
        <v>0</v>
      </c>
      <c r="BL192" s="24" t="s">
        <v>404</v>
      </c>
      <c r="BM192" s="24" t="s">
        <v>4815</v>
      </c>
    </row>
    <row r="193" s="1" customFormat="1" ht="51" customHeight="1">
      <c r="B193" s="46"/>
      <c r="C193" s="284" t="s">
        <v>1246</v>
      </c>
      <c r="D193" s="284" t="s">
        <v>333</v>
      </c>
      <c r="E193" s="285" t="s">
        <v>4816</v>
      </c>
      <c r="F193" s="286" t="s">
        <v>4817</v>
      </c>
      <c r="G193" s="287" t="s">
        <v>341</v>
      </c>
      <c r="H193" s="288">
        <v>1</v>
      </c>
      <c r="I193" s="289"/>
      <c r="J193" s="290">
        <f>ROUND(I193*H193,2)</f>
        <v>0</v>
      </c>
      <c r="K193" s="286" t="s">
        <v>1404</v>
      </c>
      <c r="L193" s="291"/>
      <c r="M193" s="292" t="s">
        <v>21</v>
      </c>
      <c r="N193" s="293" t="s">
        <v>41</v>
      </c>
      <c r="O193" s="47"/>
      <c r="P193" s="246">
        <f>O193*H193</f>
        <v>0</v>
      </c>
      <c r="Q193" s="246">
        <v>0</v>
      </c>
      <c r="R193" s="246">
        <f>Q193*H193</f>
        <v>0</v>
      </c>
      <c r="S193" s="246">
        <v>0</v>
      </c>
      <c r="T193" s="247">
        <f>S193*H193</f>
        <v>0</v>
      </c>
      <c r="AR193" s="24" t="s">
        <v>370</v>
      </c>
      <c r="AT193" s="24" t="s">
        <v>333</v>
      </c>
      <c r="AU193" s="24" t="s">
        <v>16</v>
      </c>
      <c r="AY193" s="24" t="s">
        <v>298</v>
      </c>
      <c r="BE193" s="248">
        <f>IF(N193="základní",J193,0)</f>
        <v>0</v>
      </c>
      <c r="BF193" s="248">
        <f>IF(N193="snížená",J193,0)</f>
        <v>0</v>
      </c>
      <c r="BG193" s="248">
        <f>IF(N193="zákl. přenesená",J193,0)</f>
        <v>0</v>
      </c>
      <c r="BH193" s="248">
        <f>IF(N193="sníž. přenesená",J193,0)</f>
        <v>0</v>
      </c>
      <c r="BI193" s="248">
        <f>IF(N193="nulová",J193,0)</f>
        <v>0</v>
      </c>
      <c r="BJ193" s="24" t="s">
        <v>16</v>
      </c>
      <c r="BK193" s="248">
        <f>ROUND(I193*H193,2)</f>
        <v>0</v>
      </c>
      <c r="BL193" s="24" t="s">
        <v>370</v>
      </c>
      <c r="BM193" s="24" t="s">
        <v>4818</v>
      </c>
    </row>
    <row r="194" s="1" customFormat="1" ht="51" customHeight="1">
      <c r="B194" s="46"/>
      <c r="C194" s="284" t="s">
        <v>1250</v>
      </c>
      <c r="D194" s="284" t="s">
        <v>333</v>
      </c>
      <c r="E194" s="285" t="s">
        <v>4819</v>
      </c>
      <c r="F194" s="286" t="s">
        <v>4820</v>
      </c>
      <c r="G194" s="287" t="s">
        <v>341</v>
      </c>
      <c r="H194" s="288">
        <v>3</v>
      </c>
      <c r="I194" s="289"/>
      <c r="J194" s="290">
        <f>ROUND(I194*H194,2)</f>
        <v>0</v>
      </c>
      <c r="K194" s="286" t="s">
        <v>1404</v>
      </c>
      <c r="L194" s="291"/>
      <c r="M194" s="292" t="s">
        <v>21</v>
      </c>
      <c r="N194" s="293" t="s">
        <v>41</v>
      </c>
      <c r="O194" s="47"/>
      <c r="P194" s="246">
        <f>O194*H194</f>
        <v>0</v>
      </c>
      <c r="Q194" s="246">
        <v>0</v>
      </c>
      <c r="R194" s="246">
        <f>Q194*H194</f>
        <v>0</v>
      </c>
      <c r="S194" s="246">
        <v>0</v>
      </c>
      <c r="T194" s="247">
        <f>S194*H194</f>
        <v>0</v>
      </c>
      <c r="AR194" s="24" t="s">
        <v>370</v>
      </c>
      <c r="AT194" s="24" t="s">
        <v>333</v>
      </c>
      <c r="AU194" s="24" t="s">
        <v>16</v>
      </c>
      <c r="AY194" s="24" t="s">
        <v>298</v>
      </c>
      <c r="BE194" s="248">
        <f>IF(N194="základní",J194,0)</f>
        <v>0</v>
      </c>
      <c r="BF194" s="248">
        <f>IF(N194="snížená",J194,0)</f>
        <v>0</v>
      </c>
      <c r="BG194" s="248">
        <f>IF(N194="zákl. přenesená",J194,0)</f>
        <v>0</v>
      </c>
      <c r="BH194" s="248">
        <f>IF(N194="sníž. přenesená",J194,0)</f>
        <v>0</v>
      </c>
      <c r="BI194" s="248">
        <f>IF(N194="nulová",J194,0)</f>
        <v>0</v>
      </c>
      <c r="BJ194" s="24" t="s">
        <v>16</v>
      </c>
      <c r="BK194" s="248">
        <f>ROUND(I194*H194,2)</f>
        <v>0</v>
      </c>
      <c r="BL194" s="24" t="s">
        <v>370</v>
      </c>
      <c r="BM194" s="24" t="s">
        <v>4821</v>
      </c>
    </row>
    <row r="195" s="1" customFormat="1" ht="25.5" customHeight="1">
      <c r="B195" s="46"/>
      <c r="C195" s="284" t="s">
        <v>1254</v>
      </c>
      <c r="D195" s="284" t="s">
        <v>333</v>
      </c>
      <c r="E195" s="285" t="s">
        <v>4822</v>
      </c>
      <c r="F195" s="286" t="s">
        <v>4823</v>
      </c>
      <c r="G195" s="287" t="s">
        <v>341</v>
      </c>
      <c r="H195" s="288">
        <v>20</v>
      </c>
      <c r="I195" s="289"/>
      <c r="J195" s="290">
        <f>ROUND(I195*H195,2)</f>
        <v>0</v>
      </c>
      <c r="K195" s="286" t="s">
        <v>1404</v>
      </c>
      <c r="L195" s="291"/>
      <c r="M195" s="292" t="s">
        <v>21</v>
      </c>
      <c r="N195" s="293" t="s">
        <v>41</v>
      </c>
      <c r="O195" s="47"/>
      <c r="P195" s="246">
        <f>O195*H195</f>
        <v>0</v>
      </c>
      <c r="Q195" s="246">
        <v>0</v>
      </c>
      <c r="R195" s="246">
        <f>Q195*H195</f>
        <v>0</v>
      </c>
      <c r="S195" s="246">
        <v>0</v>
      </c>
      <c r="T195" s="247">
        <f>S195*H195</f>
        <v>0</v>
      </c>
      <c r="AR195" s="24" t="s">
        <v>370</v>
      </c>
      <c r="AT195" s="24" t="s">
        <v>333</v>
      </c>
      <c r="AU195" s="24" t="s">
        <v>16</v>
      </c>
      <c r="AY195" s="24" t="s">
        <v>298</v>
      </c>
      <c r="BE195" s="248">
        <f>IF(N195="základní",J195,0)</f>
        <v>0</v>
      </c>
      <c r="BF195" s="248">
        <f>IF(N195="snížená",J195,0)</f>
        <v>0</v>
      </c>
      <c r="BG195" s="248">
        <f>IF(N195="zákl. přenesená",J195,0)</f>
        <v>0</v>
      </c>
      <c r="BH195" s="248">
        <f>IF(N195="sníž. přenesená",J195,0)</f>
        <v>0</v>
      </c>
      <c r="BI195" s="248">
        <f>IF(N195="nulová",J195,0)</f>
        <v>0</v>
      </c>
      <c r="BJ195" s="24" t="s">
        <v>16</v>
      </c>
      <c r="BK195" s="248">
        <f>ROUND(I195*H195,2)</f>
        <v>0</v>
      </c>
      <c r="BL195" s="24" t="s">
        <v>370</v>
      </c>
      <c r="BM195" s="24" t="s">
        <v>4824</v>
      </c>
    </row>
    <row r="196" s="1" customFormat="1" ht="25.5" customHeight="1">
      <c r="B196" s="46"/>
      <c r="C196" s="284" t="s">
        <v>1258</v>
      </c>
      <c r="D196" s="284" t="s">
        <v>333</v>
      </c>
      <c r="E196" s="285" t="s">
        <v>4825</v>
      </c>
      <c r="F196" s="286" t="s">
        <v>4826</v>
      </c>
      <c r="G196" s="287" t="s">
        <v>341</v>
      </c>
      <c r="H196" s="288">
        <v>20</v>
      </c>
      <c r="I196" s="289"/>
      <c r="J196" s="290">
        <f>ROUND(I196*H196,2)</f>
        <v>0</v>
      </c>
      <c r="K196" s="286" t="s">
        <v>1404</v>
      </c>
      <c r="L196" s="291"/>
      <c r="M196" s="292" t="s">
        <v>21</v>
      </c>
      <c r="N196" s="293" t="s">
        <v>41</v>
      </c>
      <c r="O196" s="47"/>
      <c r="P196" s="246">
        <f>O196*H196</f>
        <v>0</v>
      </c>
      <c r="Q196" s="246">
        <v>0</v>
      </c>
      <c r="R196" s="246">
        <f>Q196*H196</f>
        <v>0</v>
      </c>
      <c r="S196" s="246">
        <v>0</v>
      </c>
      <c r="T196" s="247">
        <f>S196*H196</f>
        <v>0</v>
      </c>
      <c r="AR196" s="24" t="s">
        <v>370</v>
      </c>
      <c r="AT196" s="24" t="s">
        <v>333</v>
      </c>
      <c r="AU196" s="24" t="s">
        <v>16</v>
      </c>
      <c r="AY196" s="24" t="s">
        <v>298</v>
      </c>
      <c r="BE196" s="248">
        <f>IF(N196="základní",J196,0)</f>
        <v>0</v>
      </c>
      <c r="BF196" s="248">
        <f>IF(N196="snížená",J196,0)</f>
        <v>0</v>
      </c>
      <c r="BG196" s="248">
        <f>IF(N196="zákl. přenesená",J196,0)</f>
        <v>0</v>
      </c>
      <c r="BH196" s="248">
        <f>IF(N196="sníž. přenesená",J196,0)</f>
        <v>0</v>
      </c>
      <c r="BI196" s="248">
        <f>IF(N196="nulová",J196,0)</f>
        <v>0</v>
      </c>
      <c r="BJ196" s="24" t="s">
        <v>16</v>
      </c>
      <c r="BK196" s="248">
        <f>ROUND(I196*H196,2)</f>
        <v>0</v>
      </c>
      <c r="BL196" s="24" t="s">
        <v>370</v>
      </c>
      <c r="BM196" s="24" t="s">
        <v>4827</v>
      </c>
    </row>
    <row r="197" s="1" customFormat="1" ht="25.5" customHeight="1">
      <c r="B197" s="46"/>
      <c r="C197" s="284" t="s">
        <v>1262</v>
      </c>
      <c r="D197" s="284" t="s">
        <v>333</v>
      </c>
      <c r="E197" s="285" t="s">
        <v>4828</v>
      </c>
      <c r="F197" s="286" t="s">
        <v>4829</v>
      </c>
      <c r="G197" s="287" t="s">
        <v>341</v>
      </c>
      <c r="H197" s="288">
        <v>5</v>
      </c>
      <c r="I197" s="289"/>
      <c r="J197" s="290">
        <f>ROUND(I197*H197,2)</f>
        <v>0</v>
      </c>
      <c r="K197" s="286" t="s">
        <v>1404</v>
      </c>
      <c r="L197" s="291"/>
      <c r="M197" s="292" t="s">
        <v>21</v>
      </c>
      <c r="N197" s="293" t="s">
        <v>41</v>
      </c>
      <c r="O197" s="47"/>
      <c r="P197" s="246">
        <f>O197*H197</f>
        <v>0</v>
      </c>
      <c r="Q197" s="246">
        <v>0</v>
      </c>
      <c r="R197" s="246">
        <f>Q197*H197</f>
        <v>0</v>
      </c>
      <c r="S197" s="246">
        <v>0</v>
      </c>
      <c r="T197" s="247">
        <f>S197*H197</f>
        <v>0</v>
      </c>
      <c r="AR197" s="24" t="s">
        <v>370</v>
      </c>
      <c r="AT197" s="24" t="s">
        <v>333</v>
      </c>
      <c r="AU197" s="24" t="s">
        <v>16</v>
      </c>
      <c r="AY197" s="24" t="s">
        <v>298</v>
      </c>
      <c r="BE197" s="248">
        <f>IF(N197="základní",J197,0)</f>
        <v>0</v>
      </c>
      <c r="BF197" s="248">
        <f>IF(N197="snížená",J197,0)</f>
        <v>0</v>
      </c>
      <c r="BG197" s="248">
        <f>IF(N197="zákl. přenesená",J197,0)</f>
        <v>0</v>
      </c>
      <c r="BH197" s="248">
        <f>IF(N197="sníž. přenesená",J197,0)</f>
        <v>0</v>
      </c>
      <c r="BI197" s="248">
        <f>IF(N197="nulová",J197,0)</f>
        <v>0</v>
      </c>
      <c r="BJ197" s="24" t="s">
        <v>16</v>
      </c>
      <c r="BK197" s="248">
        <f>ROUND(I197*H197,2)</f>
        <v>0</v>
      </c>
      <c r="BL197" s="24" t="s">
        <v>370</v>
      </c>
      <c r="BM197" s="24" t="s">
        <v>4830</v>
      </c>
    </row>
    <row r="198" s="1" customFormat="1" ht="25.5" customHeight="1">
      <c r="B198" s="46"/>
      <c r="C198" s="284" t="s">
        <v>1266</v>
      </c>
      <c r="D198" s="284" t="s">
        <v>333</v>
      </c>
      <c r="E198" s="285" t="s">
        <v>4831</v>
      </c>
      <c r="F198" s="286" t="s">
        <v>4832</v>
      </c>
      <c r="G198" s="287" t="s">
        <v>341</v>
      </c>
      <c r="H198" s="288">
        <v>2</v>
      </c>
      <c r="I198" s="289"/>
      <c r="J198" s="290">
        <f>ROUND(I198*H198,2)</f>
        <v>0</v>
      </c>
      <c r="K198" s="286" t="s">
        <v>1404</v>
      </c>
      <c r="L198" s="291"/>
      <c r="M198" s="292" t="s">
        <v>21</v>
      </c>
      <c r="N198" s="293" t="s">
        <v>41</v>
      </c>
      <c r="O198" s="47"/>
      <c r="P198" s="246">
        <f>O198*H198</f>
        <v>0</v>
      </c>
      <c r="Q198" s="246">
        <v>0</v>
      </c>
      <c r="R198" s="246">
        <f>Q198*H198</f>
        <v>0</v>
      </c>
      <c r="S198" s="246">
        <v>0</v>
      </c>
      <c r="T198" s="247">
        <f>S198*H198</f>
        <v>0</v>
      </c>
      <c r="AR198" s="24" t="s">
        <v>370</v>
      </c>
      <c r="AT198" s="24" t="s">
        <v>333</v>
      </c>
      <c r="AU198" s="24" t="s">
        <v>16</v>
      </c>
      <c r="AY198" s="24" t="s">
        <v>298</v>
      </c>
      <c r="BE198" s="248">
        <f>IF(N198="základní",J198,0)</f>
        <v>0</v>
      </c>
      <c r="BF198" s="248">
        <f>IF(N198="snížená",J198,0)</f>
        <v>0</v>
      </c>
      <c r="BG198" s="248">
        <f>IF(N198="zákl. přenesená",J198,0)</f>
        <v>0</v>
      </c>
      <c r="BH198" s="248">
        <f>IF(N198="sníž. přenesená",J198,0)</f>
        <v>0</v>
      </c>
      <c r="BI198" s="248">
        <f>IF(N198="nulová",J198,0)</f>
        <v>0</v>
      </c>
      <c r="BJ198" s="24" t="s">
        <v>16</v>
      </c>
      <c r="BK198" s="248">
        <f>ROUND(I198*H198,2)</f>
        <v>0</v>
      </c>
      <c r="BL198" s="24" t="s">
        <v>370</v>
      </c>
      <c r="BM198" s="24" t="s">
        <v>4833</v>
      </c>
    </row>
    <row r="199" s="1" customFormat="1" ht="25.5" customHeight="1">
      <c r="B199" s="46"/>
      <c r="C199" s="284" t="s">
        <v>2232</v>
      </c>
      <c r="D199" s="284" t="s">
        <v>333</v>
      </c>
      <c r="E199" s="285" t="s">
        <v>4834</v>
      </c>
      <c r="F199" s="286" t="s">
        <v>4835</v>
      </c>
      <c r="G199" s="287" t="s">
        <v>341</v>
      </c>
      <c r="H199" s="288">
        <v>2</v>
      </c>
      <c r="I199" s="289"/>
      <c r="J199" s="290">
        <f>ROUND(I199*H199,2)</f>
        <v>0</v>
      </c>
      <c r="K199" s="286" t="s">
        <v>1404</v>
      </c>
      <c r="L199" s="291"/>
      <c r="M199" s="292" t="s">
        <v>21</v>
      </c>
      <c r="N199" s="293" t="s">
        <v>41</v>
      </c>
      <c r="O199" s="47"/>
      <c r="P199" s="246">
        <f>O199*H199</f>
        <v>0</v>
      </c>
      <c r="Q199" s="246">
        <v>0</v>
      </c>
      <c r="R199" s="246">
        <f>Q199*H199</f>
        <v>0</v>
      </c>
      <c r="S199" s="246">
        <v>0</v>
      </c>
      <c r="T199" s="247">
        <f>S199*H199</f>
        <v>0</v>
      </c>
      <c r="AR199" s="24" t="s">
        <v>370</v>
      </c>
      <c r="AT199" s="24" t="s">
        <v>333</v>
      </c>
      <c r="AU199" s="24" t="s">
        <v>16</v>
      </c>
      <c r="AY199" s="24" t="s">
        <v>298</v>
      </c>
      <c r="BE199" s="248">
        <f>IF(N199="základní",J199,0)</f>
        <v>0</v>
      </c>
      <c r="BF199" s="248">
        <f>IF(N199="snížená",J199,0)</f>
        <v>0</v>
      </c>
      <c r="BG199" s="248">
        <f>IF(N199="zákl. přenesená",J199,0)</f>
        <v>0</v>
      </c>
      <c r="BH199" s="248">
        <f>IF(N199="sníž. přenesená",J199,0)</f>
        <v>0</v>
      </c>
      <c r="BI199" s="248">
        <f>IF(N199="nulová",J199,0)</f>
        <v>0</v>
      </c>
      <c r="BJ199" s="24" t="s">
        <v>16</v>
      </c>
      <c r="BK199" s="248">
        <f>ROUND(I199*H199,2)</f>
        <v>0</v>
      </c>
      <c r="BL199" s="24" t="s">
        <v>370</v>
      </c>
      <c r="BM199" s="24" t="s">
        <v>4836</v>
      </c>
    </row>
    <row r="200" s="1" customFormat="1" ht="25.5" customHeight="1">
      <c r="B200" s="46"/>
      <c r="C200" s="284" t="s">
        <v>2236</v>
      </c>
      <c r="D200" s="284" t="s">
        <v>333</v>
      </c>
      <c r="E200" s="285" t="s">
        <v>4837</v>
      </c>
      <c r="F200" s="286" t="s">
        <v>4838</v>
      </c>
      <c r="G200" s="287" t="s">
        <v>341</v>
      </c>
      <c r="H200" s="288">
        <v>4</v>
      </c>
      <c r="I200" s="289"/>
      <c r="J200" s="290">
        <f>ROUND(I200*H200,2)</f>
        <v>0</v>
      </c>
      <c r="K200" s="286" t="s">
        <v>1404</v>
      </c>
      <c r="L200" s="291"/>
      <c r="M200" s="292" t="s">
        <v>21</v>
      </c>
      <c r="N200" s="293" t="s">
        <v>41</v>
      </c>
      <c r="O200" s="47"/>
      <c r="P200" s="246">
        <f>O200*H200</f>
        <v>0</v>
      </c>
      <c r="Q200" s="246">
        <v>0</v>
      </c>
      <c r="R200" s="246">
        <f>Q200*H200</f>
        <v>0</v>
      </c>
      <c r="S200" s="246">
        <v>0</v>
      </c>
      <c r="T200" s="247">
        <f>S200*H200</f>
        <v>0</v>
      </c>
      <c r="AR200" s="24" t="s">
        <v>370</v>
      </c>
      <c r="AT200" s="24" t="s">
        <v>333</v>
      </c>
      <c r="AU200" s="24" t="s">
        <v>16</v>
      </c>
      <c r="AY200" s="24" t="s">
        <v>298</v>
      </c>
      <c r="BE200" s="248">
        <f>IF(N200="základní",J200,0)</f>
        <v>0</v>
      </c>
      <c r="BF200" s="248">
        <f>IF(N200="snížená",J200,0)</f>
        <v>0</v>
      </c>
      <c r="BG200" s="248">
        <f>IF(N200="zákl. přenesená",J200,0)</f>
        <v>0</v>
      </c>
      <c r="BH200" s="248">
        <f>IF(N200="sníž. přenesená",J200,0)</f>
        <v>0</v>
      </c>
      <c r="BI200" s="248">
        <f>IF(N200="nulová",J200,0)</f>
        <v>0</v>
      </c>
      <c r="BJ200" s="24" t="s">
        <v>16</v>
      </c>
      <c r="BK200" s="248">
        <f>ROUND(I200*H200,2)</f>
        <v>0</v>
      </c>
      <c r="BL200" s="24" t="s">
        <v>370</v>
      </c>
      <c r="BM200" s="24" t="s">
        <v>4839</v>
      </c>
    </row>
    <row r="201" s="1" customFormat="1" ht="25.5" customHeight="1">
      <c r="B201" s="46"/>
      <c r="C201" s="284" t="s">
        <v>2240</v>
      </c>
      <c r="D201" s="284" t="s">
        <v>333</v>
      </c>
      <c r="E201" s="285" t="s">
        <v>4840</v>
      </c>
      <c r="F201" s="286" t="s">
        <v>4841</v>
      </c>
      <c r="G201" s="287" t="s">
        <v>341</v>
      </c>
      <c r="H201" s="288">
        <v>2</v>
      </c>
      <c r="I201" s="289"/>
      <c r="J201" s="290">
        <f>ROUND(I201*H201,2)</f>
        <v>0</v>
      </c>
      <c r="K201" s="286" t="s">
        <v>1404</v>
      </c>
      <c r="L201" s="291"/>
      <c r="M201" s="292" t="s">
        <v>21</v>
      </c>
      <c r="N201" s="293" t="s">
        <v>41</v>
      </c>
      <c r="O201" s="47"/>
      <c r="P201" s="246">
        <f>O201*H201</f>
        <v>0</v>
      </c>
      <c r="Q201" s="246">
        <v>0</v>
      </c>
      <c r="R201" s="246">
        <f>Q201*H201</f>
        <v>0</v>
      </c>
      <c r="S201" s="246">
        <v>0</v>
      </c>
      <c r="T201" s="247">
        <f>S201*H201</f>
        <v>0</v>
      </c>
      <c r="AR201" s="24" t="s">
        <v>370</v>
      </c>
      <c r="AT201" s="24" t="s">
        <v>333</v>
      </c>
      <c r="AU201" s="24" t="s">
        <v>16</v>
      </c>
      <c r="AY201" s="24" t="s">
        <v>298</v>
      </c>
      <c r="BE201" s="248">
        <f>IF(N201="základní",J201,0)</f>
        <v>0</v>
      </c>
      <c r="BF201" s="248">
        <f>IF(N201="snížená",J201,0)</f>
        <v>0</v>
      </c>
      <c r="BG201" s="248">
        <f>IF(N201="zákl. přenesená",J201,0)</f>
        <v>0</v>
      </c>
      <c r="BH201" s="248">
        <f>IF(N201="sníž. přenesená",J201,0)</f>
        <v>0</v>
      </c>
      <c r="BI201" s="248">
        <f>IF(N201="nulová",J201,0)</f>
        <v>0</v>
      </c>
      <c r="BJ201" s="24" t="s">
        <v>16</v>
      </c>
      <c r="BK201" s="248">
        <f>ROUND(I201*H201,2)</f>
        <v>0</v>
      </c>
      <c r="BL201" s="24" t="s">
        <v>370</v>
      </c>
      <c r="BM201" s="24" t="s">
        <v>4842</v>
      </c>
    </row>
    <row r="202" s="1" customFormat="1" ht="25.5" customHeight="1">
      <c r="B202" s="46"/>
      <c r="C202" s="284" t="s">
        <v>2244</v>
      </c>
      <c r="D202" s="284" t="s">
        <v>333</v>
      </c>
      <c r="E202" s="285" t="s">
        <v>4843</v>
      </c>
      <c r="F202" s="286" t="s">
        <v>4844</v>
      </c>
      <c r="G202" s="287" t="s">
        <v>341</v>
      </c>
      <c r="H202" s="288">
        <v>2</v>
      </c>
      <c r="I202" s="289"/>
      <c r="J202" s="290">
        <f>ROUND(I202*H202,2)</f>
        <v>0</v>
      </c>
      <c r="K202" s="286" t="s">
        <v>1404</v>
      </c>
      <c r="L202" s="291"/>
      <c r="M202" s="292" t="s">
        <v>21</v>
      </c>
      <c r="N202" s="293" t="s">
        <v>41</v>
      </c>
      <c r="O202" s="47"/>
      <c r="P202" s="246">
        <f>O202*H202</f>
        <v>0</v>
      </c>
      <c r="Q202" s="246">
        <v>0</v>
      </c>
      <c r="R202" s="246">
        <f>Q202*H202</f>
        <v>0</v>
      </c>
      <c r="S202" s="246">
        <v>0</v>
      </c>
      <c r="T202" s="247">
        <f>S202*H202</f>
        <v>0</v>
      </c>
      <c r="AR202" s="24" t="s">
        <v>370</v>
      </c>
      <c r="AT202" s="24" t="s">
        <v>333</v>
      </c>
      <c r="AU202" s="24" t="s">
        <v>16</v>
      </c>
      <c r="AY202" s="24" t="s">
        <v>298</v>
      </c>
      <c r="BE202" s="248">
        <f>IF(N202="základní",J202,0)</f>
        <v>0</v>
      </c>
      <c r="BF202" s="248">
        <f>IF(N202="snížená",J202,0)</f>
        <v>0</v>
      </c>
      <c r="BG202" s="248">
        <f>IF(N202="zákl. přenesená",J202,0)</f>
        <v>0</v>
      </c>
      <c r="BH202" s="248">
        <f>IF(N202="sníž. přenesená",J202,0)</f>
        <v>0</v>
      </c>
      <c r="BI202" s="248">
        <f>IF(N202="nulová",J202,0)</f>
        <v>0</v>
      </c>
      <c r="BJ202" s="24" t="s">
        <v>16</v>
      </c>
      <c r="BK202" s="248">
        <f>ROUND(I202*H202,2)</f>
        <v>0</v>
      </c>
      <c r="BL202" s="24" t="s">
        <v>370</v>
      </c>
      <c r="BM202" s="24" t="s">
        <v>4845</v>
      </c>
    </row>
    <row r="203" s="1" customFormat="1" ht="25.5" customHeight="1">
      <c r="B203" s="46"/>
      <c r="C203" s="284" t="s">
        <v>2248</v>
      </c>
      <c r="D203" s="284" t="s">
        <v>333</v>
      </c>
      <c r="E203" s="285" t="s">
        <v>4846</v>
      </c>
      <c r="F203" s="286" t="s">
        <v>4847</v>
      </c>
      <c r="G203" s="287" t="s">
        <v>341</v>
      </c>
      <c r="H203" s="288">
        <v>3</v>
      </c>
      <c r="I203" s="289"/>
      <c r="J203" s="290">
        <f>ROUND(I203*H203,2)</f>
        <v>0</v>
      </c>
      <c r="K203" s="286" t="s">
        <v>1404</v>
      </c>
      <c r="L203" s="291"/>
      <c r="M203" s="292" t="s">
        <v>21</v>
      </c>
      <c r="N203" s="293" t="s">
        <v>41</v>
      </c>
      <c r="O203" s="47"/>
      <c r="P203" s="246">
        <f>O203*H203</f>
        <v>0</v>
      </c>
      <c r="Q203" s="246">
        <v>0</v>
      </c>
      <c r="R203" s="246">
        <f>Q203*H203</f>
        <v>0</v>
      </c>
      <c r="S203" s="246">
        <v>0</v>
      </c>
      <c r="T203" s="247">
        <f>S203*H203</f>
        <v>0</v>
      </c>
      <c r="AR203" s="24" t="s">
        <v>370</v>
      </c>
      <c r="AT203" s="24" t="s">
        <v>333</v>
      </c>
      <c r="AU203" s="24" t="s">
        <v>16</v>
      </c>
      <c r="AY203" s="24" t="s">
        <v>298</v>
      </c>
      <c r="BE203" s="248">
        <f>IF(N203="základní",J203,0)</f>
        <v>0</v>
      </c>
      <c r="BF203" s="248">
        <f>IF(N203="snížená",J203,0)</f>
        <v>0</v>
      </c>
      <c r="BG203" s="248">
        <f>IF(N203="zákl. přenesená",J203,0)</f>
        <v>0</v>
      </c>
      <c r="BH203" s="248">
        <f>IF(N203="sníž. přenesená",J203,0)</f>
        <v>0</v>
      </c>
      <c r="BI203" s="248">
        <f>IF(N203="nulová",J203,0)</f>
        <v>0</v>
      </c>
      <c r="BJ203" s="24" t="s">
        <v>16</v>
      </c>
      <c r="BK203" s="248">
        <f>ROUND(I203*H203,2)</f>
        <v>0</v>
      </c>
      <c r="BL203" s="24" t="s">
        <v>370</v>
      </c>
      <c r="BM203" s="24" t="s">
        <v>4848</v>
      </c>
    </row>
    <row r="204" s="1" customFormat="1" ht="25.5" customHeight="1">
      <c r="B204" s="46"/>
      <c r="C204" s="284" t="s">
        <v>2252</v>
      </c>
      <c r="D204" s="284" t="s">
        <v>333</v>
      </c>
      <c r="E204" s="285" t="s">
        <v>4849</v>
      </c>
      <c r="F204" s="286" t="s">
        <v>4850</v>
      </c>
      <c r="G204" s="287" t="s">
        <v>341</v>
      </c>
      <c r="H204" s="288">
        <v>4</v>
      </c>
      <c r="I204" s="289"/>
      <c r="J204" s="290">
        <f>ROUND(I204*H204,2)</f>
        <v>0</v>
      </c>
      <c r="K204" s="286" t="s">
        <v>1404</v>
      </c>
      <c r="L204" s="291"/>
      <c r="M204" s="292" t="s">
        <v>21</v>
      </c>
      <c r="N204" s="293" t="s">
        <v>41</v>
      </c>
      <c r="O204" s="47"/>
      <c r="P204" s="246">
        <f>O204*H204</f>
        <v>0</v>
      </c>
      <c r="Q204" s="246">
        <v>0</v>
      </c>
      <c r="R204" s="246">
        <f>Q204*H204</f>
        <v>0</v>
      </c>
      <c r="S204" s="246">
        <v>0</v>
      </c>
      <c r="T204" s="247">
        <f>S204*H204</f>
        <v>0</v>
      </c>
      <c r="AR204" s="24" t="s">
        <v>370</v>
      </c>
      <c r="AT204" s="24" t="s">
        <v>333</v>
      </c>
      <c r="AU204" s="24" t="s">
        <v>16</v>
      </c>
      <c r="AY204" s="24" t="s">
        <v>298</v>
      </c>
      <c r="BE204" s="248">
        <f>IF(N204="základní",J204,0)</f>
        <v>0</v>
      </c>
      <c r="BF204" s="248">
        <f>IF(N204="snížená",J204,0)</f>
        <v>0</v>
      </c>
      <c r="BG204" s="248">
        <f>IF(N204="zákl. přenesená",J204,0)</f>
        <v>0</v>
      </c>
      <c r="BH204" s="248">
        <f>IF(N204="sníž. přenesená",J204,0)</f>
        <v>0</v>
      </c>
      <c r="BI204" s="248">
        <f>IF(N204="nulová",J204,0)</f>
        <v>0</v>
      </c>
      <c r="BJ204" s="24" t="s">
        <v>16</v>
      </c>
      <c r="BK204" s="248">
        <f>ROUND(I204*H204,2)</f>
        <v>0</v>
      </c>
      <c r="BL204" s="24" t="s">
        <v>370</v>
      </c>
      <c r="BM204" s="24" t="s">
        <v>4851</v>
      </c>
    </row>
    <row r="205" s="1" customFormat="1" ht="25.5" customHeight="1">
      <c r="B205" s="46"/>
      <c r="C205" s="284" t="s">
        <v>2256</v>
      </c>
      <c r="D205" s="284" t="s">
        <v>333</v>
      </c>
      <c r="E205" s="285" t="s">
        <v>4852</v>
      </c>
      <c r="F205" s="286" t="s">
        <v>4853</v>
      </c>
      <c r="G205" s="287" t="s">
        <v>341</v>
      </c>
      <c r="H205" s="288">
        <v>2</v>
      </c>
      <c r="I205" s="289"/>
      <c r="J205" s="290">
        <f>ROUND(I205*H205,2)</f>
        <v>0</v>
      </c>
      <c r="K205" s="286" t="s">
        <v>1404</v>
      </c>
      <c r="L205" s="291"/>
      <c r="M205" s="292" t="s">
        <v>21</v>
      </c>
      <c r="N205" s="293" t="s">
        <v>41</v>
      </c>
      <c r="O205" s="47"/>
      <c r="P205" s="246">
        <f>O205*H205</f>
        <v>0</v>
      </c>
      <c r="Q205" s="246">
        <v>0</v>
      </c>
      <c r="R205" s="246">
        <f>Q205*H205</f>
        <v>0</v>
      </c>
      <c r="S205" s="246">
        <v>0</v>
      </c>
      <c r="T205" s="247">
        <f>S205*H205</f>
        <v>0</v>
      </c>
      <c r="AR205" s="24" t="s">
        <v>370</v>
      </c>
      <c r="AT205" s="24" t="s">
        <v>333</v>
      </c>
      <c r="AU205" s="24" t="s">
        <v>16</v>
      </c>
      <c r="AY205" s="24" t="s">
        <v>298</v>
      </c>
      <c r="BE205" s="248">
        <f>IF(N205="základní",J205,0)</f>
        <v>0</v>
      </c>
      <c r="BF205" s="248">
        <f>IF(N205="snížená",J205,0)</f>
        <v>0</v>
      </c>
      <c r="BG205" s="248">
        <f>IF(N205="zákl. přenesená",J205,0)</f>
        <v>0</v>
      </c>
      <c r="BH205" s="248">
        <f>IF(N205="sníž. přenesená",J205,0)</f>
        <v>0</v>
      </c>
      <c r="BI205" s="248">
        <f>IF(N205="nulová",J205,0)</f>
        <v>0</v>
      </c>
      <c r="BJ205" s="24" t="s">
        <v>16</v>
      </c>
      <c r="BK205" s="248">
        <f>ROUND(I205*H205,2)</f>
        <v>0</v>
      </c>
      <c r="BL205" s="24" t="s">
        <v>370</v>
      </c>
      <c r="BM205" s="24" t="s">
        <v>4854</v>
      </c>
    </row>
    <row r="206" s="1" customFormat="1" ht="38.25" customHeight="1">
      <c r="B206" s="46"/>
      <c r="C206" s="284" t="s">
        <v>2260</v>
      </c>
      <c r="D206" s="284" t="s">
        <v>333</v>
      </c>
      <c r="E206" s="285" t="s">
        <v>4855</v>
      </c>
      <c r="F206" s="286" t="s">
        <v>4856</v>
      </c>
      <c r="G206" s="287" t="s">
        <v>341</v>
      </c>
      <c r="H206" s="288">
        <v>2</v>
      </c>
      <c r="I206" s="289"/>
      <c r="J206" s="290">
        <f>ROUND(I206*H206,2)</f>
        <v>0</v>
      </c>
      <c r="K206" s="286" t="s">
        <v>1404</v>
      </c>
      <c r="L206" s="291"/>
      <c r="M206" s="292" t="s">
        <v>21</v>
      </c>
      <c r="N206" s="293" t="s">
        <v>41</v>
      </c>
      <c r="O206" s="47"/>
      <c r="P206" s="246">
        <f>O206*H206</f>
        <v>0</v>
      </c>
      <c r="Q206" s="246">
        <v>0</v>
      </c>
      <c r="R206" s="246">
        <f>Q206*H206</f>
        <v>0</v>
      </c>
      <c r="S206" s="246">
        <v>0</v>
      </c>
      <c r="T206" s="247">
        <f>S206*H206</f>
        <v>0</v>
      </c>
      <c r="AR206" s="24" t="s">
        <v>370</v>
      </c>
      <c r="AT206" s="24" t="s">
        <v>333</v>
      </c>
      <c r="AU206" s="24" t="s">
        <v>16</v>
      </c>
      <c r="AY206" s="24" t="s">
        <v>298</v>
      </c>
      <c r="BE206" s="248">
        <f>IF(N206="základní",J206,0)</f>
        <v>0</v>
      </c>
      <c r="BF206" s="248">
        <f>IF(N206="snížená",J206,0)</f>
        <v>0</v>
      </c>
      <c r="BG206" s="248">
        <f>IF(N206="zákl. přenesená",J206,0)</f>
        <v>0</v>
      </c>
      <c r="BH206" s="248">
        <f>IF(N206="sníž. přenesená",J206,0)</f>
        <v>0</v>
      </c>
      <c r="BI206" s="248">
        <f>IF(N206="nulová",J206,0)</f>
        <v>0</v>
      </c>
      <c r="BJ206" s="24" t="s">
        <v>16</v>
      </c>
      <c r="BK206" s="248">
        <f>ROUND(I206*H206,2)</f>
        <v>0</v>
      </c>
      <c r="BL206" s="24" t="s">
        <v>370</v>
      </c>
      <c r="BM206" s="24" t="s">
        <v>4857</v>
      </c>
    </row>
    <row r="207" s="1" customFormat="1" ht="25.5" customHeight="1">
      <c r="B207" s="46"/>
      <c r="C207" s="284" t="s">
        <v>2264</v>
      </c>
      <c r="D207" s="284" t="s">
        <v>333</v>
      </c>
      <c r="E207" s="285" t="s">
        <v>4858</v>
      </c>
      <c r="F207" s="286" t="s">
        <v>4859</v>
      </c>
      <c r="G207" s="287" t="s">
        <v>341</v>
      </c>
      <c r="H207" s="288">
        <v>4</v>
      </c>
      <c r="I207" s="289"/>
      <c r="J207" s="290">
        <f>ROUND(I207*H207,2)</f>
        <v>0</v>
      </c>
      <c r="K207" s="286" t="s">
        <v>1404</v>
      </c>
      <c r="L207" s="291"/>
      <c r="M207" s="292" t="s">
        <v>21</v>
      </c>
      <c r="N207" s="293" t="s">
        <v>41</v>
      </c>
      <c r="O207" s="47"/>
      <c r="P207" s="246">
        <f>O207*H207</f>
        <v>0</v>
      </c>
      <c r="Q207" s="246">
        <v>0</v>
      </c>
      <c r="R207" s="246">
        <f>Q207*H207</f>
        <v>0</v>
      </c>
      <c r="S207" s="246">
        <v>0</v>
      </c>
      <c r="T207" s="247">
        <f>S207*H207</f>
        <v>0</v>
      </c>
      <c r="AR207" s="24" t="s">
        <v>370</v>
      </c>
      <c r="AT207" s="24" t="s">
        <v>333</v>
      </c>
      <c r="AU207" s="24" t="s">
        <v>16</v>
      </c>
      <c r="AY207" s="24" t="s">
        <v>298</v>
      </c>
      <c r="BE207" s="248">
        <f>IF(N207="základní",J207,0)</f>
        <v>0</v>
      </c>
      <c r="BF207" s="248">
        <f>IF(N207="snížená",J207,0)</f>
        <v>0</v>
      </c>
      <c r="BG207" s="248">
        <f>IF(N207="zákl. přenesená",J207,0)</f>
        <v>0</v>
      </c>
      <c r="BH207" s="248">
        <f>IF(N207="sníž. přenesená",J207,0)</f>
        <v>0</v>
      </c>
      <c r="BI207" s="248">
        <f>IF(N207="nulová",J207,0)</f>
        <v>0</v>
      </c>
      <c r="BJ207" s="24" t="s">
        <v>16</v>
      </c>
      <c r="BK207" s="248">
        <f>ROUND(I207*H207,2)</f>
        <v>0</v>
      </c>
      <c r="BL207" s="24" t="s">
        <v>370</v>
      </c>
      <c r="BM207" s="24" t="s">
        <v>4860</v>
      </c>
    </row>
    <row r="208" s="1" customFormat="1" ht="38.25" customHeight="1">
      <c r="B208" s="46"/>
      <c r="C208" s="284" t="s">
        <v>2268</v>
      </c>
      <c r="D208" s="284" t="s">
        <v>333</v>
      </c>
      <c r="E208" s="285" t="s">
        <v>4861</v>
      </c>
      <c r="F208" s="286" t="s">
        <v>4862</v>
      </c>
      <c r="G208" s="287" t="s">
        <v>341</v>
      </c>
      <c r="H208" s="288">
        <v>3</v>
      </c>
      <c r="I208" s="289"/>
      <c r="J208" s="290">
        <f>ROUND(I208*H208,2)</f>
        <v>0</v>
      </c>
      <c r="K208" s="286" t="s">
        <v>1404</v>
      </c>
      <c r="L208" s="291"/>
      <c r="M208" s="292" t="s">
        <v>21</v>
      </c>
      <c r="N208" s="293" t="s">
        <v>41</v>
      </c>
      <c r="O208" s="47"/>
      <c r="P208" s="246">
        <f>O208*H208</f>
        <v>0</v>
      </c>
      <c r="Q208" s="246">
        <v>0</v>
      </c>
      <c r="R208" s="246">
        <f>Q208*H208</f>
        <v>0</v>
      </c>
      <c r="S208" s="246">
        <v>0</v>
      </c>
      <c r="T208" s="247">
        <f>S208*H208</f>
        <v>0</v>
      </c>
      <c r="AR208" s="24" t="s">
        <v>370</v>
      </c>
      <c r="AT208" s="24" t="s">
        <v>333</v>
      </c>
      <c r="AU208" s="24" t="s">
        <v>16</v>
      </c>
      <c r="AY208" s="24" t="s">
        <v>298</v>
      </c>
      <c r="BE208" s="248">
        <f>IF(N208="základní",J208,0)</f>
        <v>0</v>
      </c>
      <c r="BF208" s="248">
        <f>IF(N208="snížená",J208,0)</f>
        <v>0</v>
      </c>
      <c r="BG208" s="248">
        <f>IF(N208="zákl. přenesená",J208,0)</f>
        <v>0</v>
      </c>
      <c r="BH208" s="248">
        <f>IF(N208="sníž. přenesená",J208,0)</f>
        <v>0</v>
      </c>
      <c r="BI208" s="248">
        <f>IF(N208="nulová",J208,0)</f>
        <v>0</v>
      </c>
      <c r="BJ208" s="24" t="s">
        <v>16</v>
      </c>
      <c r="BK208" s="248">
        <f>ROUND(I208*H208,2)</f>
        <v>0</v>
      </c>
      <c r="BL208" s="24" t="s">
        <v>370</v>
      </c>
      <c r="BM208" s="24" t="s">
        <v>4863</v>
      </c>
    </row>
    <row r="209" s="1" customFormat="1" ht="25.5" customHeight="1">
      <c r="B209" s="46"/>
      <c r="C209" s="284" t="s">
        <v>2272</v>
      </c>
      <c r="D209" s="284" t="s">
        <v>333</v>
      </c>
      <c r="E209" s="285" t="s">
        <v>4864</v>
      </c>
      <c r="F209" s="286" t="s">
        <v>4865</v>
      </c>
      <c r="G209" s="287" t="s">
        <v>341</v>
      </c>
      <c r="H209" s="288">
        <v>50</v>
      </c>
      <c r="I209" s="289"/>
      <c r="J209" s="290">
        <f>ROUND(I209*H209,2)</f>
        <v>0</v>
      </c>
      <c r="K209" s="286" t="s">
        <v>1404</v>
      </c>
      <c r="L209" s="291"/>
      <c r="M209" s="292" t="s">
        <v>21</v>
      </c>
      <c r="N209" s="293" t="s">
        <v>41</v>
      </c>
      <c r="O209" s="47"/>
      <c r="P209" s="246">
        <f>O209*H209</f>
        <v>0</v>
      </c>
      <c r="Q209" s="246">
        <v>0</v>
      </c>
      <c r="R209" s="246">
        <f>Q209*H209</f>
        <v>0</v>
      </c>
      <c r="S209" s="246">
        <v>0</v>
      </c>
      <c r="T209" s="247">
        <f>S209*H209</f>
        <v>0</v>
      </c>
      <c r="AR209" s="24" t="s">
        <v>370</v>
      </c>
      <c r="AT209" s="24" t="s">
        <v>333</v>
      </c>
      <c r="AU209" s="24" t="s">
        <v>16</v>
      </c>
      <c r="AY209" s="24" t="s">
        <v>298</v>
      </c>
      <c r="BE209" s="248">
        <f>IF(N209="základní",J209,0)</f>
        <v>0</v>
      </c>
      <c r="BF209" s="248">
        <f>IF(N209="snížená",J209,0)</f>
        <v>0</v>
      </c>
      <c r="BG209" s="248">
        <f>IF(N209="zákl. přenesená",J209,0)</f>
        <v>0</v>
      </c>
      <c r="BH209" s="248">
        <f>IF(N209="sníž. přenesená",J209,0)</f>
        <v>0</v>
      </c>
      <c r="BI209" s="248">
        <f>IF(N209="nulová",J209,0)</f>
        <v>0</v>
      </c>
      <c r="BJ209" s="24" t="s">
        <v>16</v>
      </c>
      <c r="BK209" s="248">
        <f>ROUND(I209*H209,2)</f>
        <v>0</v>
      </c>
      <c r="BL209" s="24" t="s">
        <v>370</v>
      </c>
      <c r="BM209" s="24" t="s">
        <v>4866</v>
      </c>
    </row>
    <row r="210" s="1" customFormat="1" ht="25.5" customHeight="1">
      <c r="B210" s="46"/>
      <c r="C210" s="284" t="s">
        <v>2276</v>
      </c>
      <c r="D210" s="284" t="s">
        <v>333</v>
      </c>
      <c r="E210" s="285" t="s">
        <v>4867</v>
      </c>
      <c r="F210" s="286" t="s">
        <v>4868</v>
      </c>
      <c r="G210" s="287" t="s">
        <v>341</v>
      </c>
      <c r="H210" s="288">
        <v>80</v>
      </c>
      <c r="I210" s="289"/>
      <c r="J210" s="290">
        <f>ROUND(I210*H210,2)</f>
        <v>0</v>
      </c>
      <c r="K210" s="286" t="s">
        <v>1404</v>
      </c>
      <c r="L210" s="291"/>
      <c r="M210" s="292" t="s">
        <v>21</v>
      </c>
      <c r="N210" s="293" t="s">
        <v>41</v>
      </c>
      <c r="O210" s="47"/>
      <c r="P210" s="246">
        <f>O210*H210</f>
        <v>0</v>
      </c>
      <c r="Q210" s="246">
        <v>0</v>
      </c>
      <c r="R210" s="246">
        <f>Q210*H210</f>
        <v>0</v>
      </c>
      <c r="S210" s="246">
        <v>0</v>
      </c>
      <c r="T210" s="247">
        <f>S210*H210</f>
        <v>0</v>
      </c>
      <c r="AR210" s="24" t="s">
        <v>370</v>
      </c>
      <c r="AT210" s="24" t="s">
        <v>333</v>
      </c>
      <c r="AU210" s="24" t="s">
        <v>16</v>
      </c>
      <c r="AY210" s="24" t="s">
        <v>298</v>
      </c>
      <c r="BE210" s="248">
        <f>IF(N210="základní",J210,0)</f>
        <v>0</v>
      </c>
      <c r="BF210" s="248">
        <f>IF(N210="snížená",J210,0)</f>
        <v>0</v>
      </c>
      <c r="BG210" s="248">
        <f>IF(N210="zákl. přenesená",J210,0)</f>
        <v>0</v>
      </c>
      <c r="BH210" s="248">
        <f>IF(N210="sníž. přenesená",J210,0)</f>
        <v>0</v>
      </c>
      <c r="BI210" s="248">
        <f>IF(N210="nulová",J210,0)</f>
        <v>0</v>
      </c>
      <c r="BJ210" s="24" t="s">
        <v>16</v>
      </c>
      <c r="BK210" s="248">
        <f>ROUND(I210*H210,2)</f>
        <v>0</v>
      </c>
      <c r="BL210" s="24" t="s">
        <v>370</v>
      </c>
      <c r="BM210" s="24" t="s">
        <v>4869</v>
      </c>
    </row>
    <row r="211" s="1" customFormat="1" ht="25.5" customHeight="1">
      <c r="B211" s="46"/>
      <c r="C211" s="284" t="s">
        <v>2280</v>
      </c>
      <c r="D211" s="284" t="s">
        <v>333</v>
      </c>
      <c r="E211" s="285" t="s">
        <v>4870</v>
      </c>
      <c r="F211" s="286" t="s">
        <v>4871</v>
      </c>
      <c r="G211" s="287" t="s">
        <v>341</v>
      </c>
      <c r="H211" s="288">
        <v>30</v>
      </c>
      <c r="I211" s="289"/>
      <c r="J211" s="290">
        <f>ROUND(I211*H211,2)</f>
        <v>0</v>
      </c>
      <c r="K211" s="286" t="s">
        <v>1404</v>
      </c>
      <c r="L211" s="291"/>
      <c r="M211" s="292" t="s">
        <v>21</v>
      </c>
      <c r="N211" s="293" t="s">
        <v>41</v>
      </c>
      <c r="O211" s="47"/>
      <c r="P211" s="246">
        <f>O211*H211</f>
        <v>0</v>
      </c>
      <c r="Q211" s="246">
        <v>0</v>
      </c>
      <c r="R211" s="246">
        <f>Q211*H211</f>
        <v>0</v>
      </c>
      <c r="S211" s="246">
        <v>0</v>
      </c>
      <c r="T211" s="247">
        <f>S211*H211</f>
        <v>0</v>
      </c>
      <c r="AR211" s="24" t="s">
        <v>370</v>
      </c>
      <c r="AT211" s="24" t="s">
        <v>333</v>
      </c>
      <c r="AU211" s="24" t="s">
        <v>16</v>
      </c>
      <c r="AY211" s="24" t="s">
        <v>298</v>
      </c>
      <c r="BE211" s="248">
        <f>IF(N211="základní",J211,0)</f>
        <v>0</v>
      </c>
      <c r="BF211" s="248">
        <f>IF(N211="snížená",J211,0)</f>
        <v>0</v>
      </c>
      <c r="BG211" s="248">
        <f>IF(N211="zákl. přenesená",J211,0)</f>
        <v>0</v>
      </c>
      <c r="BH211" s="248">
        <f>IF(N211="sníž. přenesená",J211,0)</f>
        <v>0</v>
      </c>
      <c r="BI211" s="248">
        <f>IF(N211="nulová",J211,0)</f>
        <v>0</v>
      </c>
      <c r="BJ211" s="24" t="s">
        <v>16</v>
      </c>
      <c r="BK211" s="248">
        <f>ROUND(I211*H211,2)</f>
        <v>0</v>
      </c>
      <c r="BL211" s="24" t="s">
        <v>370</v>
      </c>
      <c r="BM211" s="24" t="s">
        <v>4872</v>
      </c>
    </row>
    <row r="212" s="1" customFormat="1" ht="25.5" customHeight="1">
      <c r="B212" s="46"/>
      <c r="C212" s="284" t="s">
        <v>2284</v>
      </c>
      <c r="D212" s="284" t="s">
        <v>333</v>
      </c>
      <c r="E212" s="285" t="s">
        <v>4873</v>
      </c>
      <c r="F212" s="286" t="s">
        <v>4874</v>
      </c>
      <c r="G212" s="287" t="s">
        <v>341</v>
      </c>
      <c r="H212" s="288">
        <v>30</v>
      </c>
      <c r="I212" s="289"/>
      <c r="J212" s="290">
        <f>ROUND(I212*H212,2)</f>
        <v>0</v>
      </c>
      <c r="K212" s="286" t="s">
        <v>1404</v>
      </c>
      <c r="L212" s="291"/>
      <c r="M212" s="292" t="s">
        <v>21</v>
      </c>
      <c r="N212" s="293" t="s">
        <v>41</v>
      </c>
      <c r="O212" s="47"/>
      <c r="P212" s="246">
        <f>O212*H212</f>
        <v>0</v>
      </c>
      <c r="Q212" s="246">
        <v>0</v>
      </c>
      <c r="R212" s="246">
        <f>Q212*H212</f>
        <v>0</v>
      </c>
      <c r="S212" s="246">
        <v>0</v>
      </c>
      <c r="T212" s="247">
        <f>S212*H212</f>
        <v>0</v>
      </c>
      <c r="AR212" s="24" t="s">
        <v>370</v>
      </c>
      <c r="AT212" s="24" t="s">
        <v>333</v>
      </c>
      <c r="AU212" s="24" t="s">
        <v>16</v>
      </c>
      <c r="AY212" s="24" t="s">
        <v>298</v>
      </c>
      <c r="BE212" s="248">
        <f>IF(N212="základní",J212,0)</f>
        <v>0</v>
      </c>
      <c r="BF212" s="248">
        <f>IF(N212="snížená",J212,0)</f>
        <v>0</v>
      </c>
      <c r="BG212" s="248">
        <f>IF(N212="zákl. přenesená",J212,0)</f>
        <v>0</v>
      </c>
      <c r="BH212" s="248">
        <f>IF(N212="sníž. přenesená",J212,0)</f>
        <v>0</v>
      </c>
      <c r="BI212" s="248">
        <f>IF(N212="nulová",J212,0)</f>
        <v>0</v>
      </c>
      <c r="BJ212" s="24" t="s">
        <v>16</v>
      </c>
      <c r="BK212" s="248">
        <f>ROUND(I212*H212,2)</f>
        <v>0</v>
      </c>
      <c r="BL212" s="24" t="s">
        <v>370</v>
      </c>
      <c r="BM212" s="24" t="s">
        <v>4875</v>
      </c>
    </row>
    <row r="213" s="1" customFormat="1" ht="38.25" customHeight="1">
      <c r="B213" s="46"/>
      <c r="C213" s="237" t="s">
        <v>2288</v>
      </c>
      <c r="D213" s="237" t="s">
        <v>300</v>
      </c>
      <c r="E213" s="238" t="s">
        <v>4876</v>
      </c>
      <c r="F213" s="239" t="s">
        <v>4877</v>
      </c>
      <c r="G213" s="240" t="s">
        <v>318</v>
      </c>
      <c r="H213" s="241">
        <v>26</v>
      </c>
      <c r="I213" s="242"/>
      <c r="J213" s="243">
        <f>ROUND(I213*H213,2)</f>
        <v>0</v>
      </c>
      <c r="K213" s="239" t="s">
        <v>1404</v>
      </c>
      <c r="L213" s="72"/>
      <c r="M213" s="244" t="s">
        <v>21</v>
      </c>
      <c r="N213" s="245" t="s">
        <v>41</v>
      </c>
      <c r="O213" s="47"/>
      <c r="P213" s="246">
        <f>O213*H213</f>
        <v>0</v>
      </c>
      <c r="Q213" s="246">
        <v>0</v>
      </c>
      <c r="R213" s="246">
        <f>Q213*H213</f>
        <v>0</v>
      </c>
      <c r="S213" s="246">
        <v>0</v>
      </c>
      <c r="T213" s="247">
        <f>S213*H213</f>
        <v>0</v>
      </c>
      <c r="AR213" s="24" t="s">
        <v>404</v>
      </c>
      <c r="AT213" s="24" t="s">
        <v>300</v>
      </c>
      <c r="AU213" s="24" t="s">
        <v>16</v>
      </c>
      <c r="AY213" s="24" t="s">
        <v>298</v>
      </c>
      <c r="BE213" s="248">
        <f>IF(N213="základní",J213,0)</f>
        <v>0</v>
      </c>
      <c r="BF213" s="248">
        <f>IF(N213="snížená",J213,0)</f>
        <v>0</v>
      </c>
      <c r="BG213" s="248">
        <f>IF(N213="zákl. přenesená",J213,0)</f>
        <v>0</v>
      </c>
      <c r="BH213" s="248">
        <f>IF(N213="sníž. přenesená",J213,0)</f>
        <v>0</v>
      </c>
      <c r="BI213" s="248">
        <f>IF(N213="nulová",J213,0)</f>
        <v>0</v>
      </c>
      <c r="BJ213" s="24" t="s">
        <v>16</v>
      </c>
      <c r="BK213" s="248">
        <f>ROUND(I213*H213,2)</f>
        <v>0</v>
      </c>
      <c r="BL213" s="24" t="s">
        <v>404</v>
      </c>
      <c r="BM213" s="24" t="s">
        <v>4878</v>
      </c>
    </row>
    <row r="214" s="1" customFormat="1" ht="38.25" customHeight="1">
      <c r="B214" s="46"/>
      <c r="C214" s="284" t="s">
        <v>2292</v>
      </c>
      <c r="D214" s="284" t="s">
        <v>333</v>
      </c>
      <c r="E214" s="285" t="s">
        <v>4879</v>
      </c>
      <c r="F214" s="286" t="s">
        <v>4880</v>
      </c>
      <c r="G214" s="287" t="s">
        <v>341</v>
      </c>
      <c r="H214" s="288">
        <v>13</v>
      </c>
      <c r="I214" s="289"/>
      <c r="J214" s="290">
        <f>ROUND(I214*H214,2)</f>
        <v>0</v>
      </c>
      <c r="K214" s="286" t="s">
        <v>1404</v>
      </c>
      <c r="L214" s="291"/>
      <c r="M214" s="292" t="s">
        <v>21</v>
      </c>
      <c r="N214" s="293" t="s">
        <v>41</v>
      </c>
      <c r="O214" s="47"/>
      <c r="P214" s="246">
        <f>O214*H214</f>
        <v>0</v>
      </c>
      <c r="Q214" s="246">
        <v>0</v>
      </c>
      <c r="R214" s="246">
        <f>Q214*H214</f>
        <v>0</v>
      </c>
      <c r="S214" s="246">
        <v>0</v>
      </c>
      <c r="T214" s="247">
        <f>S214*H214</f>
        <v>0</v>
      </c>
      <c r="AR214" s="24" t="s">
        <v>370</v>
      </c>
      <c r="AT214" s="24" t="s">
        <v>333</v>
      </c>
      <c r="AU214" s="24" t="s">
        <v>16</v>
      </c>
      <c r="AY214" s="24" t="s">
        <v>298</v>
      </c>
      <c r="BE214" s="248">
        <f>IF(N214="základní",J214,0)</f>
        <v>0</v>
      </c>
      <c r="BF214" s="248">
        <f>IF(N214="snížená",J214,0)</f>
        <v>0</v>
      </c>
      <c r="BG214" s="248">
        <f>IF(N214="zákl. přenesená",J214,0)</f>
        <v>0</v>
      </c>
      <c r="BH214" s="248">
        <f>IF(N214="sníž. přenesená",J214,0)</f>
        <v>0</v>
      </c>
      <c r="BI214" s="248">
        <f>IF(N214="nulová",J214,0)</f>
        <v>0</v>
      </c>
      <c r="BJ214" s="24" t="s">
        <v>16</v>
      </c>
      <c r="BK214" s="248">
        <f>ROUND(I214*H214,2)</f>
        <v>0</v>
      </c>
      <c r="BL214" s="24" t="s">
        <v>370</v>
      </c>
      <c r="BM214" s="24" t="s">
        <v>4881</v>
      </c>
    </row>
    <row r="215" s="1" customFormat="1" ht="25.5" customHeight="1">
      <c r="B215" s="46"/>
      <c r="C215" s="237" t="s">
        <v>2296</v>
      </c>
      <c r="D215" s="237" t="s">
        <v>300</v>
      </c>
      <c r="E215" s="238" t="s">
        <v>1561</v>
      </c>
      <c r="F215" s="239" t="s">
        <v>1562</v>
      </c>
      <c r="G215" s="240" t="s">
        <v>341</v>
      </c>
      <c r="H215" s="241">
        <v>33</v>
      </c>
      <c r="I215" s="242"/>
      <c r="J215" s="243">
        <f>ROUND(I215*H215,2)</f>
        <v>0</v>
      </c>
      <c r="K215" s="239" t="s">
        <v>403</v>
      </c>
      <c r="L215" s="72"/>
      <c r="M215" s="244" t="s">
        <v>21</v>
      </c>
      <c r="N215" s="245" t="s">
        <v>41</v>
      </c>
      <c r="O215" s="47"/>
      <c r="P215" s="246">
        <f>O215*H215</f>
        <v>0</v>
      </c>
      <c r="Q215" s="246">
        <v>0</v>
      </c>
      <c r="R215" s="246">
        <f>Q215*H215</f>
        <v>0</v>
      </c>
      <c r="S215" s="246">
        <v>0</v>
      </c>
      <c r="T215" s="247">
        <f>S215*H215</f>
        <v>0</v>
      </c>
      <c r="AR215" s="24" t="s">
        <v>404</v>
      </c>
      <c r="AT215" s="24" t="s">
        <v>300</v>
      </c>
      <c r="AU215" s="24" t="s">
        <v>16</v>
      </c>
      <c r="AY215" s="24" t="s">
        <v>298</v>
      </c>
      <c r="BE215" s="248">
        <f>IF(N215="základní",J215,0)</f>
        <v>0</v>
      </c>
      <c r="BF215" s="248">
        <f>IF(N215="snížená",J215,0)</f>
        <v>0</v>
      </c>
      <c r="BG215" s="248">
        <f>IF(N215="zákl. přenesená",J215,0)</f>
        <v>0</v>
      </c>
      <c r="BH215" s="248">
        <f>IF(N215="sníž. přenesená",J215,0)</f>
        <v>0</v>
      </c>
      <c r="BI215" s="248">
        <f>IF(N215="nulová",J215,0)</f>
        <v>0</v>
      </c>
      <c r="BJ215" s="24" t="s">
        <v>16</v>
      </c>
      <c r="BK215" s="248">
        <f>ROUND(I215*H215,2)</f>
        <v>0</v>
      </c>
      <c r="BL215" s="24" t="s">
        <v>404</v>
      </c>
      <c r="BM215" s="24" t="s">
        <v>4882</v>
      </c>
    </row>
    <row r="216" s="1" customFormat="1" ht="25.5" customHeight="1">
      <c r="B216" s="46"/>
      <c r="C216" s="237" t="s">
        <v>2300</v>
      </c>
      <c r="D216" s="237" t="s">
        <v>300</v>
      </c>
      <c r="E216" s="238" t="s">
        <v>4883</v>
      </c>
      <c r="F216" s="239" t="s">
        <v>4884</v>
      </c>
      <c r="G216" s="240" t="s">
        <v>341</v>
      </c>
      <c r="H216" s="241">
        <v>3</v>
      </c>
      <c r="I216" s="242"/>
      <c r="J216" s="243">
        <f>ROUND(I216*H216,2)</f>
        <v>0</v>
      </c>
      <c r="K216" s="239" t="s">
        <v>403</v>
      </c>
      <c r="L216" s="72"/>
      <c r="M216" s="244" t="s">
        <v>21</v>
      </c>
      <c r="N216" s="245" t="s">
        <v>41</v>
      </c>
      <c r="O216" s="47"/>
      <c r="P216" s="246">
        <f>O216*H216</f>
        <v>0</v>
      </c>
      <c r="Q216" s="246">
        <v>0</v>
      </c>
      <c r="R216" s="246">
        <f>Q216*H216</f>
        <v>0</v>
      </c>
      <c r="S216" s="246">
        <v>0</v>
      </c>
      <c r="T216" s="247">
        <f>S216*H216</f>
        <v>0</v>
      </c>
      <c r="AR216" s="24" t="s">
        <v>404</v>
      </c>
      <c r="AT216" s="24" t="s">
        <v>300</v>
      </c>
      <c r="AU216" s="24" t="s">
        <v>16</v>
      </c>
      <c r="AY216" s="24" t="s">
        <v>298</v>
      </c>
      <c r="BE216" s="248">
        <f>IF(N216="základní",J216,0)</f>
        <v>0</v>
      </c>
      <c r="BF216" s="248">
        <f>IF(N216="snížená",J216,0)</f>
        <v>0</v>
      </c>
      <c r="BG216" s="248">
        <f>IF(N216="zákl. přenesená",J216,0)</f>
        <v>0</v>
      </c>
      <c r="BH216" s="248">
        <f>IF(N216="sníž. přenesená",J216,0)</f>
        <v>0</v>
      </c>
      <c r="BI216" s="248">
        <f>IF(N216="nulová",J216,0)</f>
        <v>0</v>
      </c>
      <c r="BJ216" s="24" t="s">
        <v>16</v>
      </c>
      <c r="BK216" s="248">
        <f>ROUND(I216*H216,2)</f>
        <v>0</v>
      </c>
      <c r="BL216" s="24" t="s">
        <v>404</v>
      </c>
      <c r="BM216" s="24" t="s">
        <v>4885</v>
      </c>
    </row>
    <row r="217" s="1" customFormat="1" ht="25.5" customHeight="1">
      <c r="B217" s="46"/>
      <c r="C217" s="284" t="s">
        <v>2304</v>
      </c>
      <c r="D217" s="284" t="s">
        <v>333</v>
      </c>
      <c r="E217" s="285" t="s">
        <v>4886</v>
      </c>
      <c r="F217" s="286" t="s">
        <v>4887</v>
      </c>
      <c r="G217" s="287" t="s">
        <v>341</v>
      </c>
      <c r="H217" s="288">
        <v>19</v>
      </c>
      <c r="I217" s="289"/>
      <c r="J217" s="290">
        <f>ROUND(I217*H217,2)</f>
        <v>0</v>
      </c>
      <c r="K217" s="286" t="s">
        <v>403</v>
      </c>
      <c r="L217" s="291"/>
      <c r="M217" s="292" t="s">
        <v>21</v>
      </c>
      <c r="N217" s="293" t="s">
        <v>41</v>
      </c>
      <c r="O217" s="47"/>
      <c r="P217" s="246">
        <f>O217*H217</f>
        <v>0</v>
      </c>
      <c r="Q217" s="246">
        <v>0</v>
      </c>
      <c r="R217" s="246">
        <f>Q217*H217</f>
        <v>0</v>
      </c>
      <c r="S217" s="246">
        <v>0</v>
      </c>
      <c r="T217" s="247">
        <f>S217*H217</f>
        <v>0</v>
      </c>
      <c r="AR217" s="24" t="s">
        <v>370</v>
      </c>
      <c r="AT217" s="24" t="s">
        <v>333</v>
      </c>
      <c r="AU217" s="24" t="s">
        <v>16</v>
      </c>
      <c r="AY217" s="24" t="s">
        <v>298</v>
      </c>
      <c r="BE217" s="248">
        <f>IF(N217="základní",J217,0)</f>
        <v>0</v>
      </c>
      <c r="BF217" s="248">
        <f>IF(N217="snížená",J217,0)</f>
        <v>0</v>
      </c>
      <c r="BG217" s="248">
        <f>IF(N217="zákl. přenesená",J217,0)</f>
        <v>0</v>
      </c>
      <c r="BH217" s="248">
        <f>IF(N217="sníž. přenesená",J217,0)</f>
        <v>0</v>
      </c>
      <c r="BI217" s="248">
        <f>IF(N217="nulová",J217,0)</f>
        <v>0</v>
      </c>
      <c r="BJ217" s="24" t="s">
        <v>16</v>
      </c>
      <c r="BK217" s="248">
        <f>ROUND(I217*H217,2)</f>
        <v>0</v>
      </c>
      <c r="BL217" s="24" t="s">
        <v>370</v>
      </c>
      <c r="BM217" s="24" t="s">
        <v>4888</v>
      </c>
    </row>
    <row r="218" s="1" customFormat="1" ht="25.5" customHeight="1">
      <c r="B218" s="46"/>
      <c r="C218" s="284" t="s">
        <v>2307</v>
      </c>
      <c r="D218" s="284" t="s">
        <v>333</v>
      </c>
      <c r="E218" s="285" t="s">
        <v>4889</v>
      </c>
      <c r="F218" s="286" t="s">
        <v>4890</v>
      </c>
      <c r="G218" s="287" t="s">
        <v>341</v>
      </c>
      <c r="H218" s="288">
        <v>14</v>
      </c>
      <c r="I218" s="289"/>
      <c r="J218" s="290">
        <f>ROUND(I218*H218,2)</f>
        <v>0</v>
      </c>
      <c r="K218" s="286" t="s">
        <v>403</v>
      </c>
      <c r="L218" s="291"/>
      <c r="M218" s="292" t="s">
        <v>21</v>
      </c>
      <c r="N218" s="293" t="s">
        <v>41</v>
      </c>
      <c r="O218" s="47"/>
      <c r="P218" s="246">
        <f>O218*H218</f>
        <v>0</v>
      </c>
      <c r="Q218" s="246">
        <v>0</v>
      </c>
      <c r="R218" s="246">
        <f>Q218*H218</f>
        <v>0</v>
      </c>
      <c r="S218" s="246">
        <v>0</v>
      </c>
      <c r="T218" s="247">
        <f>S218*H218</f>
        <v>0</v>
      </c>
      <c r="AR218" s="24" t="s">
        <v>370</v>
      </c>
      <c r="AT218" s="24" t="s">
        <v>333</v>
      </c>
      <c r="AU218" s="24" t="s">
        <v>16</v>
      </c>
      <c r="AY218" s="24" t="s">
        <v>298</v>
      </c>
      <c r="BE218" s="248">
        <f>IF(N218="základní",J218,0)</f>
        <v>0</v>
      </c>
      <c r="BF218" s="248">
        <f>IF(N218="snížená",J218,0)</f>
        <v>0</v>
      </c>
      <c r="BG218" s="248">
        <f>IF(N218="zákl. přenesená",J218,0)</f>
        <v>0</v>
      </c>
      <c r="BH218" s="248">
        <f>IF(N218="sníž. přenesená",J218,0)</f>
        <v>0</v>
      </c>
      <c r="BI218" s="248">
        <f>IF(N218="nulová",J218,0)</f>
        <v>0</v>
      </c>
      <c r="BJ218" s="24" t="s">
        <v>16</v>
      </c>
      <c r="BK218" s="248">
        <f>ROUND(I218*H218,2)</f>
        <v>0</v>
      </c>
      <c r="BL218" s="24" t="s">
        <v>370</v>
      </c>
      <c r="BM218" s="24" t="s">
        <v>4891</v>
      </c>
    </row>
    <row r="219" s="1" customFormat="1">
      <c r="B219" s="46"/>
      <c r="C219" s="74"/>
      <c r="D219" s="251" t="s">
        <v>320</v>
      </c>
      <c r="E219" s="74"/>
      <c r="F219" s="282" t="s">
        <v>4892</v>
      </c>
      <c r="G219" s="74"/>
      <c r="H219" s="74"/>
      <c r="I219" s="204"/>
      <c r="J219" s="74"/>
      <c r="K219" s="74"/>
      <c r="L219" s="72"/>
      <c r="M219" s="283"/>
      <c r="N219" s="47"/>
      <c r="O219" s="47"/>
      <c r="P219" s="47"/>
      <c r="Q219" s="47"/>
      <c r="R219" s="47"/>
      <c r="S219" s="47"/>
      <c r="T219" s="95"/>
      <c r="AT219" s="24" t="s">
        <v>320</v>
      </c>
      <c r="AU219" s="24" t="s">
        <v>16</v>
      </c>
    </row>
    <row r="220" s="1" customFormat="1" ht="25.5" customHeight="1">
      <c r="B220" s="46"/>
      <c r="C220" s="284" t="s">
        <v>2311</v>
      </c>
      <c r="D220" s="284" t="s">
        <v>333</v>
      </c>
      <c r="E220" s="285" t="s">
        <v>4893</v>
      </c>
      <c r="F220" s="286" t="s">
        <v>4894</v>
      </c>
      <c r="G220" s="287" t="s">
        <v>341</v>
      </c>
      <c r="H220" s="288">
        <v>3</v>
      </c>
      <c r="I220" s="289"/>
      <c r="J220" s="290">
        <f>ROUND(I220*H220,2)</f>
        <v>0</v>
      </c>
      <c r="K220" s="286" t="s">
        <v>403</v>
      </c>
      <c r="L220" s="291"/>
      <c r="M220" s="292" t="s">
        <v>21</v>
      </c>
      <c r="N220" s="293" t="s">
        <v>41</v>
      </c>
      <c r="O220" s="47"/>
      <c r="P220" s="246">
        <f>O220*H220</f>
        <v>0</v>
      </c>
      <c r="Q220" s="246">
        <v>0</v>
      </c>
      <c r="R220" s="246">
        <f>Q220*H220</f>
        <v>0</v>
      </c>
      <c r="S220" s="246">
        <v>0</v>
      </c>
      <c r="T220" s="247">
        <f>S220*H220</f>
        <v>0</v>
      </c>
      <c r="AR220" s="24" t="s">
        <v>370</v>
      </c>
      <c r="AT220" s="24" t="s">
        <v>333</v>
      </c>
      <c r="AU220" s="24" t="s">
        <v>16</v>
      </c>
      <c r="AY220" s="24" t="s">
        <v>298</v>
      </c>
      <c r="BE220" s="248">
        <f>IF(N220="základní",J220,0)</f>
        <v>0</v>
      </c>
      <c r="BF220" s="248">
        <f>IF(N220="snížená",J220,0)</f>
        <v>0</v>
      </c>
      <c r="BG220" s="248">
        <f>IF(N220="zákl. přenesená",J220,0)</f>
        <v>0</v>
      </c>
      <c r="BH220" s="248">
        <f>IF(N220="sníž. přenesená",J220,0)</f>
        <v>0</v>
      </c>
      <c r="BI220" s="248">
        <f>IF(N220="nulová",J220,0)</f>
        <v>0</v>
      </c>
      <c r="BJ220" s="24" t="s">
        <v>16</v>
      </c>
      <c r="BK220" s="248">
        <f>ROUND(I220*H220,2)</f>
        <v>0</v>
      </c>
      <c r="BL220" s="24" t="s">
        <v>370</v>
      </c>
      <c r="BM220" s="24" t="s">
        <v>4895</v>
      </c>
    </row>
    <row r="221" s="1" customFormat="1" ht="38.25" customHeight="1">
      <c r="B221" s="46"/>
      <c r="C221" s="237" t="s">
        <v>2315</v>
      </c>
      <c r="D221" s="237" t="s">
        <v>300</v>
      </c>
      <c r="E221" s="238" t="s">
        <v>4896</v>
      </c>
      <c r="F221" s="239" t="s">
        <v>4897</v>
      </c>
      <c r="G221" s="240" t="s">
        <v>341</v>
      </c>
      <c r="H221" s="241">
        <v>9</v>
      </c>
      <c r="I221" s="242"/>
      <c r="J221" s="243">
        <f>ROUND(I221*H221,2)</f>
        <v>0</v>
      </c>
      <c r="K221" s="239" t="s">
        <v>1404</v>
      </c>
      <c r="L221" s="72"/>
      <c r="M221" s="244" t="s">
        <v>21</v>
      </c>
      <c r="N221" s="245" t="s">
        <v>41</v>
      </c>
      <c r="O221" s="47"/>
      <c r="P221" s="246">
        <f>O221*H221</f>
        <v>0</v>
      </c>
      <c r="Q221" s="246">
        <v>0</v>
      </c>
      <c r="R221" s="246">
        <f>Q221*H221</f>
        <v>0</v>
      </c>
      <c r="S221" s="246">
        <v>0</v>
      </c>
      <c r="T221" s="247">
        <f>S221*H221</f>
        <v>0</v>
      </c>
      <c r="AR221" s="24" t="s">
        <v>404</v>
      </c>
      <c r="AT221" s="24" t="s">
        <v>300</v>
      </c>
      <c r="AU221" s="24" t="s">
        <v>16</v>
      </c>
      <c r="AY221" s="24" t="s">
        <v>298</v>
      </c>
      <c r="BE221" s="248">
        <f>IF(N221="základní",J221,0)</f>
        <v>0</v>
      </c>
      <c r="BF221" s="248">
        <f>IF(N221="snížená",J221,0)</f>
        <v>0</v>
      </c>
      <c r="BG221" s="248">
        <f>IF(N221="zákl. přenesená",J221,0)</f>
        <v>0</v>
      </c>
      <c r="BH221" s="248">
        <f>IF(N221="sníž. přenesená",J221,0)</f>
        <v>0</v>
      </c>
      <c r="BI221" s="248">
        <f>IF(N221="nulová",J221,0)</f>
        <v>0</v>
      </c>
      <c r="BJ221" s="24" t="s">
        <v>16</v>
      </c>
      <c r="BK221" s="248">
        <f>ROUND(I221*H221,2)</f>
        <v>0</v>
      </c>
      <c r="BL221" s="24" t="s">
        <v>404</v>
      </c>
      <c r="BM221" s="24" t="s">
        <v>4898</v>
      </c>
    </row>
    <row r="222" s="1" customFormat="1" ht="38.25" customHeight="1">
      <c r="B222" s="46"/>
      <c r="C222" s="237" t="s">
        <v>370</v>
      </c>
      <c r="D222" s="237" t="s">
        <v>300</v>
      </c>
      <c r="E222" s="238" t="s">
        <v>904</v>
      </c>
      <c r="F222" s="239" t="s">
        <v>905</v>
      </c>
      <c r="G222" s="240" t="s">
        <v>341</v>
      </c>
      <c r="H222" s="241">
        <v>6</v>
      </c>
      <c r="I222" s="242"/>
      <c r="J222" s="243">
        <f>ROUND(I222*H222,2)</f>
        <v>0</v>
      </c>
      <c r="K222" s="239" t="s">
        <v>403</v>
      </c>
      <c r="L222" s="72"/>
      <c r="M222" s="244" t="s">
        <v>21</v>
      </c>
      <c r="N222" s="245" t="s">
        <v>41</v>
      </c>
      <c r="O222" s="47"/>
      <c r="P222" s="246">
        <f>O222*H222</f>
        <v>0</v>
      </c>
      <c r="Q222" s="246">
        <v>0</v>
      </c>
      <c r="R222" s="246">
        <f>Q222*H222</f>
        <v>0</v>
      </c>
      <c r="S222" s="246">
        <v>0</v>
      </c>
      <c r="T222" s="247">
        <f>S222*H222</f>
        <v>0</v>
      </c>
      <c r="AR222" s="24" t="s">
        <v>404</v>
      </c>
      <c r="AT222" s="24" t="s">
        <v>300</v>
      </c>
      <c r="AU222" s="24" t="s">
        <v>16</v>
      </c>
      <c r="AY222" s="24" t="s">
        <v>298</v>
      </c>
      <c r="BE222" s="248">
        <f>IF(N222="základní",J222,0)</f>
        <v>0</v>
      </c>
      <c r="BF222" s="248">
        <f>IF(N222="snížená",J222,0)</f>
        <v>0</v>
      </c>
      <c r="BG222" s="248">
        <f>IF(N222="zákl. přenesená",J222,0)</f>
        <v>0</v>
      </c>
      <c r="BH222" s="248">
        <f>IF(N222="sníž. přenesená",J222,0)</f>
        <v>0</v>
      </c>
      <c r="BI222" s="248">
        <f>IF(N222="nulová",J222,0)</f>
        <v>0</v>
      </c>
      <c r="BJ222" s="24" t="s">
        <v>16</v>
      </c>
      <c r="BK222" s="248">
        <f>ROUND(I222*H222,2)</f>
        <v>0</v>
      </c>
      <c r="BL222" s="24" t="s">
        <v>404</v>
      </c>
      <c r="BM222" s="24" t="s">
        <v>4899</v>
      </c>
    </row>
    <row r="223" s="1" customFormat="1" ht="38.25" customHeight="1">
      <c r="B223" s="46"/>
      <c r="C223" s="237" t="s">
        <v>3454</v>
      </c>
      <c r="D223" s="237" t="s">
        <v>300</v>
      </c>
      <c r="E223" s="238" t="s">
        <v>907</v>
      </c>
      <c r="F223" s="239" t="s">
        <v>908</v>
      </c>
      <c r="G223" s="240" t="s">
        <v>341</v>
      </c>
      <c r="H223" s="241">
        <v>18</v>
      </c>
      <c r="I223" s="242"/>
      <c r="J223" s="243">
        <f>ROUND(I223*H223,2)</f>
        <v>0</v>
      </c>
      <c r="K223" s="239" t="s">
        <v>1404</v>
      </c>
      <c r="L223" s="72"/>
      <c r="M223" s="244" t="s">
        <v>21</v>
      </c>
      <c r="N223" s="245" t="s">
        <v>41</v>
      </c>
      <c r="O223" s="47"/>
      <c r="P223" s="246">
        <f>O223*H223</f>
        <v>0</v>
      </c>
      <c r="Q223" s="246">
        <v>0</v>
      </c>
      <c r="R223" s="246">
        <f>Q223*H223</f>
        <v>0</v>
      </c>
      <c r="S223" s="246">
        <v>0</v>
      </c>
      <c r="T223" s="247">
        <f>S223*H223</f>
        <v>0</v>
      </c>
      <c r="AR223" s="24" t="s">
        <v>404</v>
      </c>
      <c r="AT223" s="24" t="s">
        <v>300</v>
      </c>
      <c r="AU223" s="24" t="s">
        <v>16</v>
      </c>
      <c r="AY223" s="24" t="s">
        <v>298</v>
      </c>
      <c r="BE223" s="248">
        <f>IF(N223="základní",J223,0)</f>
        <v>0</v>
      </c>
      <c r="BF223" s="248">
        <f>IF(N223="snížená",J223,0)</f>
        <v>0</v>
      </c>
      <c r="BG223" s="248">
        <f>IF(N223="zákl. přenesená",J223,0)</f>
        <v>0</v>
      </c>
      <c r="BH223" s="248">
        <f>IF(N223="sníž. přenesená",J223,0)</f>
        <v>0</v>
      </c>
      <c r="BI223" s="248">
        <f>IF(N223="nulová",J223,0)</f>
        <v>0</v>
      </c>
      <c r="BJ223" s="24" t="s">
        <v>16</v>
      </c>
      <c r="BK223" s="248">
        <f>ROUND(I223*H223,2)</f>
        <v>0</v>
      </c>
      <c r="BL223" s="24" t="s">
        <v>404</v>
      </c>
      <c r="BM223" s="24" t="s">
        <v>4900</v>
      </c>
    </row>
    <row r="224" s="1" customFormat="1" ht="38.25" customHeight="1">
      <c r="B224" s="46"/>
      <c r="C224" s="237" t="s">
        <v>3458</v>
      </c>
      <c r="D224" s="237" t="s">
        <v>300</v>
      </c>
      <c r="E224" s="238" t="s">
        <v>4901</v>
      </c>
      <c r="F224" s="239" t="s">
        <v>4902</v>
      </c>
      <c r="G224" s="240" t="s">
        <v>341</v>
      </c>
      <c r="H224" s="241">
        <v>37</v>
      </c>
      <c r="I224" s="242"/>
      <c r="J224" s="243">
        <f>ROUND(I224*H224,2)</f>
        <v>0</v>
      </c>
      <c r="K224" s="239" t="s">
        <v>1404</v>
      </c>
      <c r="L224" s="72"/>
      <c r="M224" s="244" t="s">
        <v>21</v>
      </c>
      <c r="N224" s="245" t="s">
        <v>41</v>
      </c>
      <c r="O224" s="47"/>
      <c r="P224" s="246">
        <f>O224*H224</f>
        <v>0</v>
      </c>
      <c r="Q224" s="246">
        <v>0</v>
      </c>
      <c r="R224" s="246">
        <f>Q224*H224</f>
        <v>0</v>
      </c>
      <c r="S224" s="246">
        <v>0</v>
      </c>
      <c r="T224" s="247">
        <f>S224*H224</f>
        <v>0</v>
      </c>
      <c r="AR224" s="24" t="s">
        <v>404</v>
      </c>
      <c r="AT224" s="24" t="s">
        <v>300</v>
      </c>
      <c r="AU224" s="24" t="s">
        <v>16</v>
      </c>
      <c r="AY224" s="24" t="s">
        <v>298</v>
      </c>
      <c r="BE224" s="248">
        <f>IF(N224="základní",J224,0)</f>
        <v>0</v>
      </c>
      <c r="BF224" s="248">
        <f>IF(N224="snížená",J224,0)</f>
        <v>0</v>
      </c>
      <c r="BG224" s="248">
        <f>IF(N224="zákl. přenesená",J224,0)</f>
        <v>0</v>
      </c>
      <c r="BH224" s="248">
        <f>IF(N224="sníž. přenesená",J224,0)</f>
        <v>0</v>
      </c>
      <c r="BI224" s="248">
        <f>IF(N224="nulová",J224,0)</f>
        <v>0</v>
      </c>
      <c r="BJ224" s="24" t="s">
        <v>16</v>
      </c>
      <c r="BK224" s="248">
        <f>ROUND(I224*H224,2)</f>
        <v>0</v>
      </c>
      <c r="BL224" s="24" t="s">
        <v>404</v>
      </c>
      <c r="BM224" s="24" t="s">
        <v>4903</v>
      </c>
    </row>
    <row r="225" s="1" customFormat="1" ht="16.5" customHeight="1">
      <c r="B225" s="46"/>
      <c r="C225" s="237" t="s">
        <v>3464</v>
      </c>
      <c r="D225" s="237" t="s">
        <v>300</v>
      </c>
      <c r="E225" s="238" t="s">
        <v>4904</v>
      </c>
      <c r="F225" s="239" t="s">
        <v>4905</v>
      </c>
      <c r="G225" s="240" t="s">
        <v>341</v>
      </c>
      <c r="H225" s="241">
        <v>3</v>
      </c>
      <c r="I225" s="242"/>
      <c r="J225" s="243">
        <f>ROUND(I225*H225,2)</f>
        <v>0</v>
      </c>
      <c r="K225" s="239" t="s">
        <v>1404</v>
      </c>
      <c r="L225" s="72"/>
      <c r="M225" s="244" t="s">
        <v>21</v>
      </c>
      <c r="N225" s="245" t="s">
        <v>41</v>
      </c>
      <c r="O225" s="47"/>
      <c r="P225" s="246">
        <f>O225*H225</f>
        <v>0</v>
      </c>
      <c r="Q225" s="246">
        <v>0</v>
      </c>
      <c r="R225" s="246">
        <f>Q225*H225</f>
        <v>0</v>
      </c>
      <c r="S225" s="246">
        <v>0</v>
      </c>
      <c r="T225" s="247">
        <f>S225*H225</f>
        <v>0</v>
      </c>
      <c r="AR225" s="24" t="s">
        <v>404</v>
      </c>
      <c r="AT225" s="24" t="s">
        <v>300</v>
      </c>
      <c r="AU225" s="24" t="s">
        <v>16</v>
      </c>
      <c r="AY225" s="24" t="s">
        <v>298</v>
      </c>
      <c r="BE225" s="248">
        <f>IF(N225="základní",J225,0)</f>
        <v>0</v>
      </c>
      <c r="BF225" s="248">
        <f>IF(N225="snížená",J225,0)</f>
        <v>0</v>
      </c>
      <c r="BG225" s="248">
        <f>IF(N225="zákl. přenesená",J225,0)</f>
        <v>0</v>
      </c>
      <c r="BH225" s="248">
        <f>IF(N225="sníž. přenesená",J225,0)</f>
        <v>0</v>
      </c>
      <c r="BI225" s="248">
        <f>IF(N225="nulová",J225,0)</f>
        <v>0</v>
      </c>
      <c r="BJ225" s="24" t="s">
        <v>16</v>
      </c>
      <c r="BK225" s="248">
        <f>ROUND(I225*H225,2)</f>
        <v>0</v>
      </c>
      <c r="BL225" s="24" t="s">
        <v>404</v>
      </c>
      <c r="BM225" s="24" t="s">
        <v>4906</v>
      </c>
    </row>
    <row r="226" s="1" customFormat="1" ht="25.5" customHeight="1">
      <c r="B226" s="46"/>
      <c r="C226" s="284" t="s">
        <v>3468</v>
      </c>
      <c r="D226" s="284" t="s">
        <v>333</v>
      </c>
      <c r="E226" s="285" t="s">
        <v>4907</v>
      </c>
      <c r="F226" s="286" t="s">
        <v>4908</v>
      </c>
      <c r="G226" s="287" t="s">
        <v>341</v>
      </c>
      <c r="H226" s="288">
        <v>9</v>
      </c>
      <c r="I226" s="289"/>
      <c r="J226" s="290">
        <f>ROUND(I226*H226,2)</f>
        <v>0</v>
      </c>
      <c r="K226" s="286" t="s">
        <v>1404</v>
      </c>
      <c r="L226" s="291"/>
      <c r="M226" s="292" t="s">
        <v>21</v>
      </c>
      <c r="N226" s="293" t="s">
        <v>41</v>
      </c>
      <c r="O226" s="47"/>
      <c r="P226" s="246">
        <f>O226*H226</f>
        <v>0</v>
      </c>
      <c r="Q226" s="246">
        <v>0</v>
      </c>
      <c r="R226" s="246">
        <f>Q226*H226</f>
        <v>0</v>
      </c>
      <c r="S226" s="246">
        <v>0</v>
      </c>
      <c r="T226" s="247">
        <f>S226*H226</f>
        <v>0</v>
      </c>
      <c r="AR226" s="24" t="s">
        <v>370</v>
      </c>
      <c r="AT226" s="24" t="s">
        <v>333</v>
      </c>
      <c r="AU226" s="24" t="s">
        <v>16</v>
      </c>
      <c r="AY226" s="24" t="s">
        <v>298</v>
      </c>
      <c r="BE226" s="248">
        <f>IF(N226="základní",J226,0)</f>
        <v>0</v>
      </c>
      <c r="BF226" s="248">
        <f>IF(N226="snížená",J226,0)</f>
        <v>0</v>
      </c>
      <c r="BG226" s="248">
        <f>IF(N226="zákl. přenesená",J226,0)</f>
        <v>0</v>
      </c>
      <c r="BH226" s="248">
        <f>IF(N226="sníž. přenesená",J226,0)</f>
        <v>0</v>
      </c>
      <c r="BI226" s="248">
        <f>IF(N226="nulová",J226,0)</f>
        <v>0</v>
      </c>
      <c r="BJ226" s="24" t="s">
        <v>16</v>
      </c>
      <c r="BK226" s="248">
        <f>ROUND(I226*H226,2)</f>
        <v>0</v>
      </c>
      <c r="BL226" s="24" t="s">
        <v>370</v>
      </c>
      <c r="BM226" s="24" t="s">
        <v>4909</v>
      </c>
    </row>
    <row r="227" s="1" customFormat="1" ht="25.5" customHeight="1">
      <c r="B227" s="46"/>
      <c r="C227" s="284" t="s">
        <v>3472</v>
      </c>
      <c r="D227" s="284" t="s">
        <v>333</v>
      </c>
      <c r="E227" s="285" t="s">
        <v>4910</v>
      </c>
      <c r="F227" s="286" t="s">
        <v>4911</v>
      </c>
      <c r="G227" s="287" t="s">
        <v>341</v>
      </c>
      <c r="H227" s="288">
        <v>2</v>
      </c>
      <c r="I227" s="289"/>
      <c r="J227" s="290">
        <f>ROUND(I227*H227,2)</f>
        <v>0</v>
      </c>
      <c r="K227" s="286" t="s">
        <v>403</v>
      </c>
      <c r="L227" s="291"/>
      <c r="M227" s="292" t="s">
        <v>21</v>
      </c>
      <c r="N227" s="293" t="s">
        <v>41</v>
      </c>
      <c r="O227" s="47"/>
      <c r="P227" s="246">
        <f>O227*H227</f>
        <v>0</v>
      </c>
      <c r="Q227" s="246">
        <v>0</v>
      </c>
      <c r="R227" s="246">
        <f>Q227*H227</f>
        <v>0</v>
      </c>
      <c r="S227" s="246">
        <v>0</v>
      </c>
      <c r="T227" s="247">
        <f>S227*H227</f>
        <v>0</v>
      </c>
      <c r="AR227" s="24" t="s">
        <v>370</v>
      </c>
      <c r="AT227" s="24" t="s">
        <v>333</v>
      </c>
      <c r="AU227" s="24" t="s">
        <v>16</v>
      </c>
      <c r="AY227" s="24" t="s">
        <v>298</v>
      </c>
      <c r="BE227" s="248">
        <f>IF(N227="základní",J227,0)</f>
        <v>0</v>
      </c>
      <c r="BF227" s="248">
        <f>IF(N227="snížená",J227,0)</f>
        <v>0</v>
      </c>
      <c r="BG227" s="248">
        <f>IF(N227="zákl. přenesená",J227,0)</f>
        <v>0</v>
      </c>
      <c r="BH227" s="248">
        <f>IF(N227="sníž. přenesená",J227,0)</f>
        <v>0</v>
      </c>
      <c r="BI227" s="248">
        <f>IF(N227="nulová",J227,0)</f>
        <v>0</v>
      </c>
      <c r="BJ227" s="24" t="s">
        <v>16</v>
      </c>
      <c r="BK227" s="248">
        <f>ROUND(I227*H227,2)</f>
        <v>0</v>
      </c>
      <c r="BL227" s="24" t="s">
        <v>370</v>
      </c>
      <c r="BM227" s="24" t="s">
        <v>4912</v>
      </c>
    </row>
    <row r="228" s="1" customFormat="1" ht="25.5" customHeight="1">
      <c r="B228" s="46"/>
      <c r="C228" s="284" t="s">
        <v>3476</v>
      </c>
      <c r="D228" s="284" t="s">
        <v>333</v>
      </c>
      <c r="E228" s="285" t="s">
        <v>4913</v>
      </c>
      <c r="F228" s="286" t="s">
        <v>4914</v>
      </c>
      <c r="G228" s="287" t="s">
        <v>341</v>
      </c>
      <c r="H228" s="288">
        <v>4</v>
      </c>
      <c r="I228" s="289"/>
      <c r="J228" s="290">
        <f>ROUND(I228*H228,2)</f>
        <v>0</v>
      </c>
      <c r="K228" s="286" t="s">
        <v>403</v>
      </c>
      <c r="L228" s="291"/>
      <c r="M228" s="292" t="s">
        <v>21</v>
      </c>
      <c r="N228" s="293" t="s">
        <v>41</v>
      </c>
      <c r="O228" s="47"/>
      <c r="P228" s="246">
        <f>O228*H228</f>
        <v>0</v>
      </c>
      <c r="Q228" s="246">
        <v>0</v>
      </c>
      <c r="R228" s="246">
        <f>Q228*H228</f>
        <v>0</v>
      </c>
      <c r="S228" s="246">
        <v>0</v>
      </c>
      <c r="T228" s="247">
        <f>S228*H228</f>
        <v>0</v>
      </c>
      <c r="AR228" s="24" t="s">
        <v>370</v>
      </c>
      <c r="AT228" s="24" t="s">
        <v>333</v>
      </c>
      <c r="AU228" s="24" t="s">
        <v>16</v>
      </c>
      <c r="AY228" s="24" t="s">
        <v>298</v>
      </c>
      <c r="BE228" s="248">
        <f>IF(N228="základní",J228,0)</f>
        <v>0</v>
      </c>
      <c r="BF228" s="248">
        <f>IF(N228="snížená",J228,0)</f>
        <v>0</v>
      </c>
      <c r="BG228" s="248">
        <f>IF(N228="zákl. přenesená",J228,0)</f>
        <v>0</v>
      </c>
      <c r="BH228" s="248">
        <f>IF(N228="sníž. přenesená",J228,0)</f>
        <v>0</v>
      </c>
      <c r="BI228" s="248">
        <f>IF(N228="nulová",J228,0)</f>
        <v>0</v>
      </c>
      <c r="BJ228" s="24" t="s">
        <v>16</v>
      </c>
      <c r="BK228" s="248">
        <f>ROUND(I228*H228,2)</f>
        <v>0</v>
      </c>
      <c r="BL228" s="24" t="s">
        <v>370</v>
      </c>
      <c r="BM228" s="24" t="s">
        <v>4915</v>
      </c>
    </row>
    <row r="229" s="1" customFormat="1" ht="25.5" customHeight="1">
      <c r="B229" s="46"/>
      <c r="C229" s="284" t="s">
        <v>3480</v>
      </c>
      <c r="D229" s="284" t="s">
        <v>333</v>
      </c>
      <c r="E229" s="285" t="s">
        <v>4916</v>
      </c>
      <c r="F229" s="286" t="s">
        <v>4917</v>
      </c>
      <c r="G229" s="287" t="s">
        <v>341</v>
      </c>
      <c r="H229" s="288">
        <v>18</v>
      </c>
      <c r="I229" s="289"/>
      <c r="J229" s="290">
        <f>ROUND(I229*H229,2)</f>
        <v>0</v>
      </c>
      <c r="K229" s="286" t="s">
        <v>1404</v>
      </c>
      <c r="L229" s="291"/>
      <c r="M229" s="292" t="s">
        <v>21</v>
      </c>
      <c r="N229" s="293" t="s">
        <v>41</v>
      </c>
      <c r="O229" s="47"/>
      <c r="P229" s="246">
        <f>O229*H229</f>
        <v>0</v>
      </c>
      <c r="Q229" s="246">
        <v>0</v>
      </c>
      <c r="R229" s="246">
        <f>Q229*H229</f>
        <v>0</v>
      </c>
      <c r="S229" s="246">
        <v>0</v>
      </c>
      <c r="T229" s="247">
        <f>S229*H229</f>
        <v>0</v>
      </c>
      <c r="AR229" s="24" t="s">
        <v>370</v>
      </c>
      <c r="AT229" s="24" t="s">
        <v>333</v>
      </c>
      <c r="AU229" s="24" t="s">
        <v>16</v>
      </c>
      <c r="AY229" s="24" t="s">
        <v>298</v>
      </c>
      <c r="BE229" s="248">
        <f>IF(N229="základní",J229,0)</f>
        <v>0</v>
      </c>
      <c r="BF229" s="248">
        <f>IF(N229="snížená",J229,0)</f>
        <v>0</v>
      </c>
      <c r="BG229" s="248">
        <f>IF(N229="zákl. přenesená",J229,0)</f>
        <v>0</v>
      </c>
      <c r="BH229" s="248">
        <f>IF(N229="sníž. přenesená",J229,0)</f>
        <v>0</v>
      </c>
      <c r="BI229" s="248">
        <f>IF(N229="nulová",J229,0)</f>
        <v>0</v>
      </c>
      <c r="BJ229" s="24" t="s">
        <v>16</v>
      </c>
      <c r="BK229" s="248">
        <f>ROUND(I229*H229,2)</f>
        <v>0</v>
      </c>
      <c r="BL229" s="24" t="s">
        <v>370</v>
      </c>
      <c r="BM229" s="24" t="s">
        <v>4918</v>
      </c>
    </row>
    <row r="230" s="1" customFormat="1" ht="25.5" customHeight="1">
      <c r="B230" s="46"/>
      <c r="C230" s="284" t="s">
        <v>3484</v>
      </c>
      <c r="D230" s="284" t="s">
        <v>333</v>
      </c>
      <c r="E230" s="285" t="s">
        <v>4919</v>
      </c>
      <c r="F230" s="286" t="s">
        <v>1944</v>
      </c>
      <c r="G230" s="287" t="s">
        <v>341</v>
      </c>
      <c r="H230" s="288">
        <v>37</v>
      </c>
      <c r="I230" s="289"/>
      <c r="J230" s="290">
        <f>ROUND(I230*H230,2)</f>
        <v>0</v>
      </c>
      <c r="K230" s="286" t="s">
        <v>1404</v>
      </c>
      <c r="L230" s="291"/>
      <c r="M230" s="292" t="s">
        <v>21</v>
      </c>
      <c r="N230" s="293" t="s">
        <v>41</v>
      </c>
      <c r="O230" s="47"/>
      <c r="P230" s="246">
        <f>O230*H230</f>
        <v>0</v>
      </c>
      <c r="Q230" s="246">
        <v>0</v>
      </c>
      <c r="R230" s="246">
        <f>Q230*H230</f>
        <v>0</v>
      </c>
      <c r="S230" s="246">
        <v>0</v>
      </c>
      <c r="T230" s="247">
        <f>S230*H230</f>
        <v>0</v>
      </c>
      <c r="AR230" s="24" t="s">
        <v>370</v>
      </c>
      <c r="AT230" s="24" t="s">
        <v>333</v>
      </c>
      <c r="AU230" s="24" t="s">
        <v>16</v>
      </c>
      <c r="AY230" s="24" t="s">
        <v>298</v>
      </c>
      <c r="BE230" s="248">
        <f>IF(N230="základní",J230,0)</f>
        <v>0</v>
      </c>
      <c r="BF230" s="248">
        <f>IF(N230="snížená",J230,0)</f>
        <v>0</v>
      </c>
      <c r="BG230" s="248">
        <f>IF(N230="zákl. přenesená",J230,0)</f>
        <v>0</v>
      </c>
      <c r="BH230" s="248">
        <f>IF(N230="sníž. přenesená",J230,0)</f>
        <v>0</v>
      </c>
      <c r="BI230" s="248">
        <f>IF(N230="nulová",J230,0)</f>
        <v>0</v>
      </c>
      <c r="BJ230" s="24" t="s">
        <v>16</v>
      </c>
      <c r="BK230" s="248">
        <f>ROUND(I230*H230,2)</f>
        <v>0</v>
      </c>
      <c r="BL230" s="24" t="s">
        <v>370</v>
      </c>
      <c r="BM230" s="24" t="s">
        <v>4920</v>
      </c>
    </row>
    <row r="231" s="1" customFormat="1">
      <c r="B231" s="46"/>
      <c r="C231" s="74"/>
      <c r="D231" s="251" t="s">
        <v>320</v>
      </c>
      <c r="E231" s="74"/>
      <c r="F231" s="282" t="s">
        <v>4921</v>
      </c>
      <c r="G231" s="74"/>
      <c r="H231" s="74"/>
      <c r="I231" s="204"/>
      <c r="J231" s="74"/>
      <c r="K231" s="74"/>
      <c r="L231" s="72"/>
      <c r="M231" s="283"/>
      <c r="N231" s="47"/>
      <c r="O231" s="47"/>
      <c r="P231" s="47"/>
      <c r="Q231" s="47"/>
      <c r="R231" s="47"/>
      <c r="S231" s="47"/>
      <c r="T231" s="95"/>
      <c r="AT231" s="24" t="s">
        <v>320</v>
      </c>
      <c r="AU231" s="24" t="s">
        <v>16</v>
      </c>
    </row>
    <row r="232" s="1" customFormat="1" ht="25.5" customHeight="1">
      <c r="B232" s="46"/>
      <c r="C232" s="284" t="s">
        <v>3488</v>
      </c>
      <c r="D232" s="284" t="s">
        <v>333</v>
      </c>
      <c r="E232" s="285" t="s">
        <v>4922</v>
      </c>
      <c r="F232" s="286" t="s">
        <v>4923</v>
      </c>
      <c r="G232" s="287" t="s">
        <v>341</v>
      </c>
      <c r="H232" s="288">
        <v>3</v>
      </c>
      <c r="I232" s="289"/>
      <c r="J232" s="290">
        <f>ROUND(I232*H232,2)</f>
        <v>0</v>
      </c>
      <c r="K232" s="286" t="s">
        <v>1404</v>
      </c>
      <c r="L232" s="291"/>
      <c r="M232" s="292" t="s">
        <v>21</v>
      </c>
      <c r="N232" s="293" t="s">
        <v>41</v>
      </c>
      <c r="O232" s="47"/>
      <c r="P232" s="246">
        <f>O232*H232</f>
        <v>0</v>
      </c>
      <c r="Q232" s="246">
        <v>0</v>
      </c>
      <c r="R232" s="246">
        <f>Q232*H232</f>
        <v>0</v>
      </c>
      <c r="S232" s="246">
        <v>0</v>
      </c>
      <c r="T232" s="247">
        <f>S232*H232</f>
        <v>0</v>
      </c>
      <c r="AR232" s="24" t="s">
        <v>370</v>
      </c>
      <c r="AT232" s="24" t="s">
        <v>333</v>
      </c>
      <c r="AU232" s="24" t="s">
        <v>16</v>
      </c>
      <c r="AY232" s="24" t="s">
        <v>298</v>
      </c>
      <c r="BE232" s="248">
        <f>IF(N232="základní",J232,0)</f>
        <v>0</v>
      </c>
      <c r="BF232" s="248">
        <f>IF(N232="snížená",J232,0)</f>
        <v>0</v>
      </c>
      <c r="BG232" s="248">
        <f>IF(N232="zákl. přenesená",J232,0)</f>
        <v>0</v>
      </c>
      <c r="BH232" s="248">
        <f>IF(N232="sníž. přenesená",J232,0)</f>
        <v>0</v>
      </c>
      <c r="BI232" s="248">
        <f>IF(N232="nulová",J232,0)</f>
        <v>0</v>
      </c>
      <c r="BJ232" s="24" t="s">
        <v>16</v>
      </c>
      <c r="BK232" s="248">
        <f>ROUND(I232*H232,2)</f>
        <v>0</v>
      </c>
      <c r="BL232" s="24" t="s">
        <v>370</v>
      </c>
      <c r="BM232" s="24" t="s">
        <v>4924</v>
      </c>
    </row>
    <row r="233" s="1" customFormat="1" ht="76.5" customHeight="1">
      <c r="B233" s="46"/>
      <c r="C233" s="237" t="s">
        <v>3492</v>
      </c>
      <c r="D233" s="237" t="s">
        <v>300</v>
      </c>
      <c r="E233" s="238" t="s">
        <v>937</v>
      </c>
      <c r="F233" s="239" t="s">
        <v>938</v>
      </c>
      <c r="G233" s="240" t="s">
        <v>341</v>
      </c>
      <c r="H233" s="241">
        <v>1</v>
      </c>
      <c r="I233" s="242"/>
      <c r="J233" s="243">
        <f>ROUND(I233*H233,2)</f>
        <v>0</v>
      </c>
      <c r="K233" s="239" t="s">
        <v>403</v>
      </c>
      <c r="L233" s="72"/>
      <c r="M233" s="244" t="s">
        <v>21</v>
      </c>
      <c r="N233" s="245" t="s">
        <v>41</v>
      </c>
      <c r="O233" s="47"/>
      <c r="P233" s="246">
        <f>O233*H233</f>
        <v>0</v>
      </c>
      <c r="Q233" s="246">
        <v>0</v>
      </c>
      <c r="R233" s="246">
        <f>Q233*H233</f>
        <v>0</v>
      </c>
      <c r="S233" s="246">
        <v>0</v>
      </c>
      <c r="T233" s="247">
        <f>S233*H233</f>
        <v>0</v>
      </c>
      <c r="AR233" s="24" t="s">
        <v>404</v>
      </c>
      <c r="AT233" s="24" t="s">
        <v>300</v>
      </c>
      <c r="AU233" s="24" t="s">
        <v>16</v>
      </c>
      <c r="AY233" s="24" t="s">
        <v>298</v>
      </c>
      <c r="BE233" s="248">
        <f>IF(N233="základní",J233,0)</f>
        <v>0</v>
      </c>
      <c r="BF233" s="248">
        <f>IF(N233="snížená",J233,0)</f>
        <v>0</v>
      </c>
      <c r="BG233" s="248">
        <f>IF(N233="zákl. přenesená",J233,0)</f>
        <v>0</v>
      </c>
      <c r="BH233" s="248">
        <f>IF(N233="sníž. přenesená",J233,0)</f>
        <v>0</v>
      </c>
      <c r="BI233" s="248">
        <f>IF(N233="nulová",J233,0)</f>
        <v>0</v>
      </c>
      <c r="BJ233" s="24" t="s">
        <v>16</v>
      </c>
      <c r="BK233" s="248">
        <f>ROUND(I233*H233,2)</f>
        <v>0</v>
      </c>
      <c r="BL233" s="24" t="s">
        <v>404</v>
      </c>
      <c r="BM233" s="24" t="s">
        <v>4925</v>
      </c>
    </row>
    <row r="234" s="1" customFormat="1" ht="25.5" customHeight="1">
      <c r="B234" s="46"/>
      <c r="C234" s="237" t="s">
        <v>3496</v>
      </c>
      <c r="D234" s="237" t="s">
        <v>300</v>
      </c>
      <c r="E234" s="238" t="s">
        <v>940</v>
      </c>
      <c r="F234" s="239" t="s">
        <v>941</v>
      </c>
      <c r="G234" s="240" t="s">
        <v>341</v>
      </c>
      <c r="H234" s="241">
        <v>10</v>
      </c>
      <c r="I234" s="242"/>
      <c r="J234" s="243">
        <f>ROUND(I234*H234,2)</f>
        <v>0</v>
      </c>
      <c r="K234" s="239" t="s">
        <v>403</v>
      </c>
      <c r="L234" s="72"/>
      <c r="M234" s="244" t="s">
        <v>21</v>
      </c>
      <c r="N234" s="245" t="s">
        <v>41</v>
      </c>
      <c r="O234" s="47"/>
      <c r="P234" s="246">
        <f>O234*H234</f>
        <v>0</v>
      </c>
      <c r="Q234" s="246">
        <v>0</v>
      </c>
      <c r="R234" s="246">
        <f>Q234*H234</f>
        <v>0</v>
      </c>
      <c r="S234" s="246">
        <v>0</v>
      </c>
      <c r="T234" s="247">
        <f>S234*H234</f>
        <v>0</v>
      </c>
      <c r="AR234" s="24" t="s">
        <v>404</v>
      </c>
      <c r="AT234" s="24" t="s">
        <v>300</v>
      </c>
      <c r="AU234" s="24" t="s">
        <v>16</v>
      </c>
      <c r="AY234" s="24" t="s">
        <v>298</v>
      </c>
      <c r="BE234" s="248">
        <f>IF(N234="základní",J234,0)</f>
        <v>0</v>
      </c>
      <c r="BF234" s="248">
        <f>IF(N234="snížená",J234,0)</f>
        <v>0</v>
      </c>
      <c r="BG234" s="248">
        <f>IF(N234="zákl. přenesená",J234,0)</f>
        <v>0</v>
      </c>
      <c r="BH234" s="248">
        <f>IF(N234="sníž. přenesená",J234,0)</f>
        <v>0</v>
      </c>
      <c r="BI234" s="248">
        <f>IF(N234="nulová",J234,0)</f>
        <v>0</v>
      </c>
      <c r="BJ234" s="24" t="s">
        <v>16</v>
      </c>
      <c r="BK234" s="248">
        <f>ROUND(I234*H234,2)</f>
        <v>0</v>
      </c>
      <c r="BL234" s="24" t="s">
        <v>404</v>
      </c>
      <c r="BM234" s="24" t="s">
        <v>4926</v>
      </c>
    </row>
    <row r="235" s="1" customFormat="1" ht="25.5" customHeight="1">
      <c r="B235" s="46"/>
      <c r="C235" s="237" t="s">
        <v>3498</v>
      </c>
      <c r="D235" s="237" t="s">
        <v>300</v>
      </c>
      <c r="E235" s="238" t="s">
        <v>4146</v>
      </c>
      <c r="F235" s="239" t="s">
        <v>2290</v>
      </c>
      <c r="G235" s="240" t="s">
        <v>341</v>
      </c>
      <c r="H235" s="241">
        <v>1</v>
      </c>
      <c r="I235" s="242"/>
      <c r="J235" s="243">
        <f>ROUND(I235*H235,2)</f>
        <v>0</v>
      </c>
      <c r="K235" s="239" t="s">
        <v>403</v>
      </c>
      <c r="L235" s="72"/>
      <c r="M235" s="244" t="s">
        <v>21</v>
      </c>
      <c r="N235" s="245" t="s">
        <v>41</v>
      </c>
      <c r="O235" s="47"/>
      <c r="P235" s="246">
        <f>O235*H235</f>
        <v>0</v>
      </c>
      <c r="Q235" s="246">
        <v>0</v>
      </c>
      <c r="R235" s="246">
        <f>Q235*H235</f>
        <v>0</v>
      </c>
      <c r="S235" s="246">
        <v>0</v>
      </c>
      <c r="T235" s="247">
        <f>S235*H235</f>
        <v>0</v>
      </c>
      <c r="AR235" s="24" t="s">
        <v>404</v>
      </c>
      <c r="AT235" s="24" t="s">
        <v>300</v>
      </c>
      <c r="AU235" s="24" t="s">
        <v>16</v>
      </c>
      <c r="AY235" s="24" t="s">
        <v>298</v>
      </c>
      <c r="BE235" s="248">
        <f>IF(N235="základní",J235,0)</f>
        <v>0</v>
      </c>
      <c r="BF235" s="248">
        <f>IF(N235="snížená",J235,0)</f>
        <v>0</v>
      </c>
      <c r="BG235" s="248">
        <f>IF(N235="zákl. přenesená",J235,0)</f>
        <v>0</v>
      </c>
      <c r="BH235" s="248">
        <f>IF(N235="sníž. přenesená",J235,0)</f>
        <v>0</v>
      </c>
      <c r="BI235" s="248">
        <f>IF(N235="nulová",J235,0)</f>
        <v>0</v>
      </c>
      <c r="BJ235" s="24" t="s">
        <v>16</v>
      </c>
      <c r="BK235" s="248">
        <f>ROUND(I235*H235,2)</f>
        <v>0</v>
      </c>
      <c r="BL235" s="24" t="s">
        <v>404</v>
      </c>
      <c r="BM235" s="24" t="s">
        <v>4927</v>
      </c>
    </row>
    <row r="236" s="1" customFormat="1" ht="153" customHeight="1">
      <c r="B236" s="46"/>
      <c r="C236" s="237" t="s">
        <v>3500</v>
      </c>
      <c r="D236" s="237" t="s">
        <v>300</v>
      </c>
      <c r="E236" s="238" t="s">
        <v>4928</v>
      </c>
      <c r="F236" s="239" t="s">
        <v>4929</v>
      </c>
      <c r="G236" s="240" t="s">
        <v>2345</v>
      </c>
      <c r="H236" s="241">
        <v>18</v>
      </c>
      <c r="I236" s="242"/>
      <c r="J236" s="243">
        <f>ROUND(I236*H236,2)</f>
        <v>0</v>
      </c>
      <c r="K236" s="239" t="s">
        <v>403</v>
      </c>
      <c r="L236" s="72"/>
      <c r="M236" s="244" t="s">
        <v>21</v>
      </c>
      <c r="N236" s="245" t="s">
        <v>41</v>
      </c>
      <c r="O236" s="47"/>
      <c r="P236" s="246">
        <f>O236*H236</f>
        <v>0</v>
      </c>
      <c r="Q236" s="246">
        <v>0</v>
      </c>
      <c r="R236" s="246">
        <f>Q236*H236</f>
        <v>0</v>
      </c>
      <c r="S236" s="246">
        <v>0</v>
      </c>
      <c r="T236" s="247">
        <f>S236*H236</f>
        <v>0</v>
      </c>
      <c r="AR236" s="24" t="s">
        <v>404</v>
      </c>
      <c r="AT236" s="24" t="s">
        <v>300</v>
      </c>
      <c r="AU236" s="24" t="s">
        <v>16</v>
      </c>
      <c r="AY236" s="24" t="s">
        <v>298</v>
      </c>
      <c r="BE236" s="248">
        <f>IF(N236="základní",J236,0)</f>
        <v>0</v>
      </c>
      <c r="BF236" s="248">
        <f>IF(N236="snížená",J236,0)</f>
        <v>0</v>
      </c>
      <c r="BG236" s="248">
        <f>IF(N236="zákl. přenesená",J236,0)</f>
        <v>0</v>
      </c>
      <c r="BH236" s="248">
        <f>IF(N236="sníž. přenesená",J236,0)</f>
        <v>0</v>
      </c>
      <c r="BI236" s="248">
        <f>IF(N236="nulová",J236,0)</f>
        <v>0</v>
      </c>
      <c r="BJ236" s="24" t="s">
        <v>16</v>
      </c>
      <c r="BK236" s="248">
        <f>ROUND(I236*H236,2)</f>
        <v>0</v>
      </c>
      <c r="BL236" s="24" t="s">
        <v>404</v>
      </c>
      <c r="BM236" s="24" t="s">
        <v>4930</v>
      </c>
    </row>
    <row r="237" s="1" customFormat="1">
      <c r="B237" s="46"/>
      <c r="C237" s="74"/>
      <c r="D237" s="251" t="s">
        <v>2523</v>
      </c>
      <c r="E237" s="74"/>
      <c r="F237" s="282" t="s">
        <v>2649</v>
      </c>
      <c r="G237" s="74"/>
      <c r="H237" s="74"/>
      <c r="I237" s="204"/>
      <c r="J237" s="74"/>
      <c r="K237" s="74"/>
      <c r="L237" s="72"/>
      <c r="M237" s="283"/>
      <c r="N237" s="47"/>
      <c r="O237" s="47"/>
      <c r="P237" s="47"/>
      <c r="Q237" s="47"/>
      <c r="R237" s="47"/>
      <c r="S237" s="47"/>
      <c r="T237" s="95"/>
      <c r="AT237" s="24" t="s">
        <v>2523</v>
      </c>
      <c r="AU237" s="24" t="s">
        <v>16</v>
      </c>
    </row>
    <row r="238" s="1" customFormat="1" ht="76.5" customHeight="1">
      <c r="B238" s="46"/>
      <c r="C238" s="237" t="s">
        <v>3506</v>
      </c>
      <c r="D238" s="237" t="s">
        <v>300</v>
      </c>
      <c r="E238" s="238" t="s">
        <v>4931</v>
      </c>
      <c r="F238" s="239" t="s">
        <v>4932</v>
      </c>
      <c r="G238" s="240" t="s">
        <v>341</v>
      </c>
      <c r="H238" s="241">
        <v>1</v>
      </c>
      <c r="I238" s="242"/>
      <c r="J238" s="243">
        <f>ROUND(I238*H238,2)</f>
        <v>0</v>
      </c>
      <c r="K238" s="239" t="s">
        <v>403</v>
      </c>
      <c r="L238" s="72"/>
      <c r="M238" s="244" t="s">
        <v>21</v>
      </c>
      <c r="N238" s="245" t="s">
        <v>41</v>
      </c>
      <c r="O238" s="47"/>
      <c r="P238" s="246">
        <f>O238*H238</f>
        <v>0</v>
      </c>
      <c r="Q238" s="246">
        <v>0</v>
      </c>
      <c r="R238" s="246">
        <f>Q238*H238</f>
        <v>0</v>
      </c>
      <c r="S238" s="246">
        <v>0</v>
      </c>
      <c r="T238" s="247">
        <f>S238*H238</f>
        <v>0</v>
      </c>
      <c r="AR238" s="24" t="s">
        <v>404</v>
      </c>
      <c r="AT238" s="24" t="s">
        <v>300</v>
      </c>
      <c r="AU238" s="24" t="s">
        <v>16</v>
      </c>
      <c r="AY238" s="24" t="s">
        <v>298</v>
      </c>
      <c r="BE238" s="248">
        <f>IF(N238="základní",J238,0)</f>
        <v>0</v>
      </c>
      <c r="BF238" s="248">
        <f>IF(N238="snížená",J238,0)</f>
        <v>0</v>
      </c>
      <c r="BG238" s="248">
        <f>IF(N238="zákl. přenesená",J238,0)</f>
        <v>0</v>
      </c>
      <c r="BH238" s="248">
        <f>IF(N238="sníž. přenesená",J238,0)</f>
        <v>0</v>
      </c>
      <c r="BI238" s="248">
        <f>IF(N238="nulová",J238,0)</f>
        <v>0</v>
      </c>
      <c r="BJ238" s="24" t="s">
        <v>16</v>
      </c>
      <c r="BK238" s="248">
        <f>ROUND(I238*H238,2)</f>
        <v>0</v>
      </c>
      <c r="BL238" s="24" t="s">
        <v>404</v>
      </c>
      <c r="BM238" s="24" t="s">
        <v>4933</v>
      </c>
    </row>
    <row r="239" s="1" customFormat="1">
      <c r="B239" s="46"/>
      <c r="C239" s="74"/>
      <c r="D239" s="251" t="s">
        <v>2523</v>
      </c>
      <c r="E239" s="74"/>
      <c r="F239" s="282" t="s">
        <v>4934</v>
      </c>
      <c r="G239" s="74"/>
      <c r="H239" s="74"/>
      <c r="I239" s="204"/>
      <c r="J239" s="74"/>
      <c r="K239" s="74"/>
      <c r="L239" s="72"/>
      <c r="M239" s="316"/>
      <c r="N239" s="295"/>
      <c r="O239" s="295"/>
      <c r="P239" s="295"/>
      <c r="Q239" s="295"/>
      <c r="R239" s="295"/>
      <c r="S239" s="295"/>
      <c r="T239" s="317"/>
      <c r="AT239" s="24" t="s">
        <v>2523</v>
      </c>
      <c r="AU239" s="24" t="s">
        <v>16</v>
      </c>
    </row>
    <row r="240" s="1" customFormat="1" ht="6.96" customHeight="1">
      <c r="B240" s="67"/>
      <c r="C240" s="68"/>
      <c r="D240" s="68"/>
      <c r="E240" s="68"/>
      <c r="F240" s="68"/>
      <c r="G240" s="68"/>
      <c r="H240" s="68"/>
      <c r="I240" s="179"/>
      <c r="J240" s="68"/>
      <c r="K240" s="68"/>
      <c r="L240" s="72"/>
    </row>
  </sheetData>
  <sheetProtection sheet="1" autoFilter="0" formatColumns="0" formatRows="0" objects="1" scenarios="1" spinCount="100000" saltValue="jVxHhCvS3HVl8SxhSwynEYu3qUOirq6D3oksonZnfQpNOh/4n/ii6V7oyKLYJnbNcmqLVonvU3TzH298UVVy6A==" hashValue="8Tf51u9osNpi+NNvQ3GfZUSWnhy3zMPUzAMEqaszOhe8aWTeUkNIgjh8bqwaAD4iq3PUS8bpHgiJdc+ewoIUfw==" algorithmName="SHA-512" password="CC35"/>
  <autoFilter ref="C88:K239"/>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249</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4552</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4935</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ROUND(SUM(BE89:BE97), 2)</f>
        <v>0</v>
      </c>
      <c r="G34" s="47"/>
      <c r="H34" s="47"/>
      <c r="I34" s="171">
        <v>0.20999999999999999</v>
      </c>
      <c r="J34" s="170">
        <f>ROUND(ROUND((SUM(BE89:BE97)), 2)*I34, 2)</f>
        <v>0</v>
      </c>
      <c r="K34" s="51"/>
    </row>
    <row r="35" s="1" customFormat="1" ht="14.4" customHeight="1">
      <c r="B35" s="46"/>
      <c r="C35" s="47"/>
      <c r="D35" s="47"/>
      <c r="E35" s="55" t="s">
        <v>42</v>
      </c>
      <c r="F35" s="170">
        <f>ROUND(SUM(BF89:BF97), 2)</f>
        <v>0</v>
      </c>
      <c r="G35" s="47"/>
      <c r="H35" s="47"/>
      <c r="I35" s="171">
        <v>0.14999999999999999</v>
      </c>
      <c r="J35" s="170">
        <f>ROUND(ROUND((SUM(BF89:BF97)), 2)*I35, 2)</f>
        <v>0</v>
      </c>
      <c r="K35" s="51"/>
    </row>
    <row r="36" hidden="1" s="1" customFormat="1" ht="14.4" customHeight="1">
      <c r="B36" s="46"/>
      <c r="C36" s="47"/>
      <c r="D36" s="47"/>
      <c r="E36" s="55" t="s">
        <v>43</v>
      </c>
      <c r="F36" s="170">
        <f>ROUND(SUM(BG89:BG97), 2)</f>
        <v>0</v>
      </c>
      <c r="G36" s="47"/>
      <c r="H36" s="47"/>
      <c r="I36" s="171">
        <v>0.20999999999999999</v>
      </c>
      <c r="J36" s="170">
        <v>0</v>
      </c>
      <c r="K36" s="51"/>
    </row>
    <row r="37" hidden="1" s="1" customFormat="1" ht="14.4" customHeight="1">
      <c r="B37" s="46"/>
      <c r="C37" s="47"/>
      <c r="D37" s="47"/>
      <c r="E37" s="55" t="s">
        <v>44</v>
      </c>
      <c r="F37" s="170">
        <f>ROUND(SUM(BH89:BH97), 2)</f>
        <v>0</v>
      </c>
      <c r="G37" s="47"/>
      <c r="H37" s="47"/>
      <c r="I37" s="171">
        <v>0.14999999999999999</v>
      </c>
      <c r="J37" s="170">
        <v>0</v>
      </c>
      <c r="K37" s="51"/>
    </row>
    <row r="38" hidden="1" s="1" customFormat="1" ht="14.4" customHeight="1">
      <c r="B38" s="46"/>
      <c r="C38" s="47"/>
      <c r="D38" s="47"/>
      <c r="E38" s="55" t="s">
        <v>45</v>
      </c>
      <c r="F38" s="170">
        <f>ROUND(SUM(BI89:BI97),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4552</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01-31-01.2 - ZZEE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4021</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4552</v>
      </c>
      <c r="F79" s="74"/>
      <c r="G79" s="74"/>
      <c r="H79" s="74"/>
      <c r="I79" s="204"/>
      <c r="J79" s="74"/>
      <c r="K79" s="74"/>
      <c r="L79" s="72"/>
    </row>
    <row r="80" s="1" customFormat="1" ht="14.4" customHeight="1">
      <c r="B80" s="46"/>
      <c r="C80" s="76" t="s">
        <v>1889</v>
      </c>
      <c r="D80" s="74"/>
      <c r="E80" s="74"/>
      <c r="F80" s="74"/>
      <c r="G80" s="74"/>
      <c r="H80" s="74"/>
      <c r="I80" s="204"/>
      <c r="J80" s="74"/>
      <c r="K80" s="74"/>
      <c r="L80" s="72"/>
    </row>
    <row r="81" s="1" customFormat="1" ht="17.25" customHeight="1">
      <c r="B81" s="46"/>
      <c r="C81" s="74"/>
      <c r="D81" s="74"/>
      <c r="E81" s="82" t="str">
        <f>E13</f>
        <v>SO 01-31-01.2 - ZZEE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 xml:space="preserve"> </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SUM(P91:P97)</f>
        <v>0</v>
      </c>
      <c r="Q90" s="229"/>
      <c r="R90" s="230">
        <f>SUM(R91:R97)</f>
        <v>0</v>
      </c>
      <c r="S90" s="229"/>
      <c r="T90" s="231">
        <f>SUM(T91:T97)</f>
        <v>0</v>
      </c>
      <c r="AR90" s="232" t="s">
        <v>90</v>
      </c>
      <c r="AT90" s="233" t="s">
        <v>69</v>
      </c>
      <c r="AU90" s="233" t="s">
        <v>70</v>
      </c>
      <c r="AY90" s="232" t="s">
        <v>298</v>
      </c>
      <c r="BK90" s="234">
        <f>SUM(BK91:BK97)</f>
        <v>0</v>
      </c>
    </row>
    <row r="91" s="1" customFormat="1" ht="25.5" customHeight="1">
      <c r="B91" s="46"/>
      <c r="C91" s="237" t="s">
        <v>16</v>
      </c>
      <c r="D91" s="237" t="s">
        <v>300</v>
      </c>
      <c r="E91" s="238" t="s">
        <v>4027</v>
      </c>
      <c r="F91" s="239" t="s">
        <v>4028</v>
      </c>
      <c r="G91" s="240" t="s">
        <v>318</v>
      </c>
      <c r="H91" s="241">
        <v>50</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4936</v>
      </c>
    </row>
    <row r="92" s="1" customFormat="1" ht="25.5" customHeight="1">
      <c r="B92" s="46"/>
      <c r="C92" s="237" t="s">
        <v>78</v>
      </c>
      <c r="D92" s="237" t="s">
        <v>300</v>
      </c>
      <c r="E92" s="238" t="s">
        <v>4031</v>
      </c>
      <c r="F92" s="239" t="s">
        <v>4032</v>
      </c>
      <c r="G92" s="240" t="s">
        <v>318</v>
      </c>
      <c r="H92" s="241">
        <v>25</v>
      </c>
      <c r="I92" s="242"/>
      <c r="J92" s="243">
        <f>ROUND(I92*H92,2)</f>
        <v>0</v>
      </c>
      <c r="K92" s="239" t="s">
        <v>403</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4937</v>
      </c>
    </row>
    <row r="93" s="1" customFormat="1" ht="51" customHeight="1">
      <c r="B93" s="46"/>
      <c r="C93" s="237" t="s">
        <v>85</v>
      </c>
      <c r="D93" s="237" t="s">
        <v>300</v>
      </c>
      <c r="E93" s="238" t="s">
        <v>4036</v>
      </c>
      <c r="F93" s="239" t="s">
        <v>4037</v>
      </c>
      <c r="G93" s="240" t="s">
        <v>341</v>
      </c>
      <c r="H93" s="241">
        <v>4</v>
      </c>
      <c r="I93" s="242"/>
      <c r="J93" s="243">
        <f>ROUND(I93*H93,2)</f>
        <v>0</v>
      </c>
      <c r="K93" s="239" t="s">
        <v>403</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4938</v>
      </c>
    </row>
    <row r="94" s="1" customFormat="1" ht="51" customHeight="1">
      <c r="B94" s="46"/>
      <c r="C94" s="237" t="s">
        <v>90</v>
      </c>
      <c r="D94" s="237" t="s">
        <v>300</v>
      </c>
      <c r="E94" s="238" t="s">
        <v>4040</v>
      </c>
      <c r="F94" s="239" t="s">
        <v>2137</v>
      </c>
      <c r="G94" s="240" t="s">
        <v>341</v>
      </c>
      <c r="H94" s="241">
        <v>4</v>
      </c>
      <c r="I94" s="242"/>
      <c r="J94" s="243">
        <f>ROUND(I94*H94,2)</f>
        <v>0</v>
      </c>
      <c r="K94" s="239" t="s">
        <v>403</v>
      </c>
      <c r="L94" s="72"/>
      <c r="M94" s="244" t="s">
        <v>21</v>
      </c>
      <c r="N94" s="245" t="s">
        <v>41</v>
      </c>
      <c r="O94" s="47"/>
      <c r="P94" s="246">
        <f>O94*H94</f>
        <v>0</v>
      </c>
      <c r="Q94" s="246">
        <v>0</v>
      </c>
      <c r="R94" s="246">
        <f>Q94*H94</f>
        <v>0</v>
      </c>
      <c r="S94" s="246">
        <v>0</v>
      </c>
      <c r="T94" s="247">
        <f>S94*H94</f>
        <v>0</v>
      </c>
      <c r="AR94" s="24" t="s">
        <v>404</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404</v>
      </c>
      <c r="BM94" s="24" t="s">
        <v>4939</v>
      </c>
    </row>
    <row r="95" s="1" customFormat="1" ht="25.5" customHeight="1">
      <c r="B95" s="46"/>
      <c r="C95" s="284" t="s">
        <v>328</v>
      </c>
      <c r="D95" s="284" t="s">
        <v>333</v>
      </c>
      <c r="E95" s="285" t="s">
        <v>4940</v>
      </c>
      <c r="F95" s="286" t="s">
        <v>4941</v>
      </c>
      <c r="G95" s="287" t="s">
        <v>318</v>
      </c>
      <c r="H95" s="288">
        <v>50</v>
      </c>
      <c r="I95" s="289"/>
      <c r="J95" s="290">
        <f>ROUND(I95*H95,2)</f>
        <v>0</v>
      </c>
      <c r="K95" s="286" t="s">
        <v>403</v>
      </c>
      <c r="L95" s="291"/>
      <c r="M95" s="292" t="s">
        <v>21</v>
      </c>
      <c r="N95" s="293" t="s">
        <v>41</v>
      </c>
      <c r="O95" s="47"/>
      <c r="P95" s="246">
        <f>O95*H95</f>
        <v>0</v>
      </c>
      <c r="Q95" s="246">
        <v>0</v>
      </c>
      <c r="R95" s="246">
        <f>Q95*H95</f>
        <v>0</v>
      </c>
      <c r="S95" s="246">
        <v>0</v>
      </c>
      <c r="T95" s="247">
        <f>S95*H95</f>
        <v>0</v>
      </c>
      <c r="AR95" s="24" t="s">
        <v>370</v>
      </c>
      <c r="AT95" s="24" t="s">
        <v>333</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370</v>
      </c>
      <c r="BM95" s="24" t="s">
        <v>4942</v>
      </c>
    </row>
    <row r="96" s="1" customFormat="1" ht="25.5" customHeight="1">
      <c r="B96" s="46"/>
      <c r="C96" s="284" t="s">
        <v>332</v>
      </c>
      <c r="D96" s="284" t="s">
        <v>333</v>
      </c>
      <c r="E96" s="285" t="s">
        <v>4054</v>
      </c>
      <c r="F96" s="286" t="s">
        <v>4055</v>
      </c>
      <c r="G96" s="287" t="s">
        <v>318</v>
      </c>
      <c r="H96" s="288">
        <v>25</v>
      </c>
      <c r="I96" s="289"/>
      <c r="J96" s="290">
        <f>ROUND(I96*H96,2)</f>
        <v>0</v>
      </c>
      <c r="K96" s="286" t="s">
        <v>403</v>
      </c>
      <c r="L96" s="291"/>
      <c r="M96" s="292" t="s">
        <v>21</v>
      </c>
      <c r="N96" s="293" t="s">
        <v>41</v>
      </c>
      <c r="O96" s="47"/>
      <c r="P96" s="246">
        <f>O96*H96</f>
        <v>0</v>
      </c>
      <c r="Q96" s="246">
        <v>0</v>
      </c>
      <c r="R96" s="246">
        <f>Q96*H96</f>
        <v>0</v>
      </c>
      <c r="S96" s="246">
        <v>0</v>
      </c>
      <c r="T96" s="247">
        <f>S96*H96</f>
        <v>0</v>
      </c>
      <c r="AR96" s="24" t="s">
        <v>370</v>
      </c>
      <c r="AT96" s="24" t="s">
        <v>333</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370</v>
      </c>
      <c r="BM96" s="24" t="s">
        <v>4943</v>
      </c>
    </row>
    <row r="97" s="1" customFormat="1" ht="38.25" customHeight="1">
      <c r="B97" s="46"/>
      <c r="C97" s="284" t="s">
        <v>338</v>
      </c>
      <c r="D97" s="284" t="s">
        <v>333</v>
      </c>
      <c r="E97" s="285" t="s">
        <v>4944</v>
      </c>
      <c r="F97" s="286" t="s">
        <v>4945</v>
      </c>
      <c r="G97" s="287" t="s">
        <v>341</v>
      </c>
      <c r="H97" s="288">
        <v>1</v>
      </c>
      <c r="I97" s="289"/>
      <c r="J97" s="290">
        <f>ROUND(I97*H97,2)</f>
        <v>0</v>
      </c>
      <c r="K97" s="286" t="s">
        <v>403</v>
      </c>
      <c r="L97" s="291"/>
      <c r="M97" s="292" t="s">
        <v>21</v>
      </c>
      <c r="N97" s="298" t="s">
        <v>41</v>
      </c>
      <c r="O97" s="295"/>
      <c r="P97" s="296">
        <f>O97*H97</f>
        <v>0</v>
      </c>
      <c r="Q97" s="296">
        <v>0</v>
      </c>
      <c r="R97" s="296">
        <f>Q97*H97</f>
        <v>0</v>
      </c>
      <c r="S97" s="296">
        <v>0</v>
      </c>
      <c r="T97" s="297">
        <f>S97*H97</f>
        <v>0</v>
      </c>
      <c r="AR97" s="24" t="s">
        <v>370</v>
      </c>
      <c r="AT97" s="24" t="s">
        <v>333</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370</v>
      </c>
      <c r="BM97" s="24" t="s">
        <v>4946</v>
      </c>
    </row>
    <row r="98" s="1" customFormat="1" ht="6.96" customHeight="1">
      <c r="B98" s="67"/>
      <c r="C98" s="68"/>
      <c r="D98" s="68"/>
      <c r="E98" s="68"/>
      <c r="F98" s="68"/>
      <c r="G98" s="68"/>
      <c r="H98" s="68"/>
      <c r="I98" s="179"/>
      <c r="J98" s="68"/>
      <c r="K98" s="68"/>
      <c r="L98" s="72"/>
    </row>
  </sheetData>
  <sheetProtection sheet="1" autoFilter="0" formatColumns="0" formatRows="0" objects="1" scenarios="1" spinCount="100000" saltValue="YUVbHu+bE+Xb64o5j/UODCV9Fk5POMMisBz9s/jX4l+tEL9pm17tNi19fH4FTX7mZOyeDtT0yJd4fc9A73B7fA==" hashValue="Aute2iSiXqv89yiba8BK6rbAz+QAK52sxIQfi8ob8CuZ0y7F61T/VS2h+u3+QrWZi4aU4VsW4icoz4ApjEBn8Q==" algorithmName="SHA-512" password="CC35"/>
  <autoFilter ref="C88:K97"/>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252</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4552</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4947</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ROUND(SUM(BE89:BE104), 2)</f>
        <v>0</v>
      </c>
      <c r="G34" s="47"/>
      <c r="H34" s="47"/>
      <c r="I34" s="171">
        <v>0.20999999999999999</v>
      </c>
      <c r="J34" s="170">
        <f>ROUND(ROUND((SUM(BE89:BE104)), 2)*I34, 2)</f>
        <v>0</v>
      </c>
      <c r="K34" s="51"/>
    </row>
    <row r="35" s="1" customFormat="1" ht="14.4" customHeight="1">
      <c r="B35" s="46"/>
      <c r="C35" s="47"/>
      <c r="D35" s="47"/>
      <c r="E35" s="55" t="s">
        <v>42</v>
      </c>
      <c r="F35" s="170">
        <f>ROUND(SUM(BF89:BF104), 2)</f>
        <v>0</v>
      </c>
      <c r="G35" s="47"/>
      <c r="H35" s="47"/>
      <c r="I35" s="171">
        <v>0.14999999999999999</v>
      </c>
      <c r="J35" s="170">
        <f>ROUND(ROUND((SUM(BF89:BF104)), 2)*I35, 2)</f>
        <v>0</v>
      </c>
      <c r="K35" s="51"/>
    </row>
    <row r="36" hidden="1" s="1" customFormat="1" ht="14.4" customHeight="1">
      <c r="B36" s="46"/>
      <c r="C36" s="47"/>
      <c r="D36" s="47"/>
      <c r="E36" s="55" t="s">
        <v>43</v>
      </c>
      <c r="F36" s="170">
        <f>ROUND(SUM(BG89:BG104), 2)</f>
        <v>0</v>
      </c>
      <c r="G36" s="47"/>
      <c r="H36" s="47"/>
      <c r="I36" s="171">
        <v>0.20999999999999999</v>
      </c>
      <c r="J36" s="170">
        <v>0</v>
      </c>
      <c r="K36" s="51"/>
    </row>
    <row r="37" hidden="1" s="1" customFormat="1" ht="14.4" customHeight="1">
      <c r="B37" s="46"/>
      <c r="C37" s="47"/>
      <c r="D37" s="47"/>
      <c r="E37" s="55" t="s">
        <v>44</v>
      </c>
      <c r="F37" s="170">
        <f>ROUND(SUM(BH89:BH104), 2)</f>
        <v>0</v>
      </c>
      <c r="G37" s="47"/>
      <c r="H37" s="47"/>
      <c r="I37" s="171">
        <v>0.14999999999999999</v>
      </c>
      <c r="J37" s="170">
        <v>0</v>
      </c>
      <c r="K37" s="51"/>
    </row>
    <row r="38" hidden="1" s="1" customFormat="1" ht="14.4" customHeight="1">
      <c r="B38" s="46"/>
      <c r="C38" s="47"/>
      <c r="D38" s="47"/>
      <c r="E38" s="55" t="s">
        <v>45</v>
      </c>
      <c r="F38" s="170">
        <f>ROUND(SUM(BI89:BI104),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4552</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01-31-01.3 - Přeložky vn kabelů - ÚOŽI</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398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4021</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4552</v>
      </c>
      <c r="F79" s="74"/>
      <c r="G79" s="74"/>
      <c r="H79" s="74"/>
      <c r="I79" s="204"/>
      <c r="J79" s="74"/>
      <c r="K79" s="74"/>
      <c r="L79" s="72"/>
    </row>
    <row r="80" s="1" customFormat="1" ht="14.4" customHeight="1">
      <c r="B80" s="46"/>
      <c r="C80" s="76" t="s">
        <v>1889</v>
      </c>
      <c r="D80" s="74"/>
      <c r="E80" s="74"/>
      <c r="F80" s="74"/>
      <c r="G80" s="74"/>
      <c r="H80" s="74"/>
      <c r="I80" s="204"/>
      <c r="J80" s="74"/>
      <c r="K80" s="74"/>
      <c r="L80" s="72"/>
    </row>
    <row r="81" s="1" customFormat="1" ht="17.25" customHeight="1">
      <c r="B81" s="46"/>
      <c r="C81" s="74"/>
      <c r="D81" s="74"/>
      <c r="E81" s="82" t="str">
        <f>E13</f>
        <v>SO 01-31-01.3 - Přeložky vn kabelů - ÚOŽI</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 xml:space="preserve"> </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399</v>
      </c>
      <c r="F90" s="224" t="s">
        <v>400</v>
      </c>
      <c r="G90" s="222"/>
      <c r="H90" s="222"/>
      <c r="I90" s="225"/>
      <c r="J90" s="226">
        <f>BK90</f>
        <v>0</v>
      </c>
      <c r="K90" s="222"/>
      <c r="L90" s="227"/>
      <c r="M90" s="228"/>
      <c r="N90" s="229"/>
      <c r="O90" s="229"/>
      <c r="P90" s="230">
        <f>SUM(P91:P104)</f>
        <v>0</v>
      </c>
      <c r="Q90" s="229"/>
      <c r="R90" s="230">
        <f>SUM(R91:R104)</f>
        <v>0</v>
      </c>
      <c r="S90" s="229"/>
      <c r="T90" s="231">
        <f>SUM(T91:T104)</f>
        <v>0</v>
      </c>
      <c r="AR90" s="232" t="s">
        <v>90</v>
      </c>
      <c r="AT90" s="233" t="s">
        <v>69</v>
      </c>
      <c r="AU90" s="233" t="s">
        <v>70</v>
      </c>
      <c r="AY90" s="232" t="s">
        <v>298</v>
      </c>
      <c r="BK90" s="234">
        <f>SUM(BK91:BK104)</f>
        <v>0</v>
      </c>
    </row>
    <row r="91" s="1" customFormat="1" ht="25.5" customHeight="1">
      <c r="B91" s="46"/>
      <c r="C91" s="237" t="s">
        <v>16</v>
      </c>
      <c r="D91" s="237" t="s">
        <v>300</v>
      </c>
      <c r="E91" s="238" t="s">
        <v>4948</v>
      </c>
      <c r="F91" s="239" t="s">
        <v>2029</v>
      </c>
      <c r="G91" s="240" t="s">
        <v>318</v>
      </c>
      <c r="H91" s="241">
        <v>1050</v>
      </c>
      <c r="I91" s="242"/>
      <c r="J91" s="243">
        <f>ROUND(I91*H91,2)</f>
        <v>0</v>
      </c>
      <c r="K91" s="239" t="s">
        <v>403</v>
      </c>
      <c r="L91" s="72"/>
      <c r="M91" s="244" t="s">
        <v>21</v>
      </c>
      <c r="N91" s="245" t="s">
        <v>41</v>
      </c>
      <c r="O91" s="47"/>
      <c r="P91" s="246">
        <f>O91*H91</f>
        <v>0</v>
      </c>
      <c r="Q91" s="246">
        <v>0</v>
      </c>
      <c r="R91" s="246">
        <f>Q91*H91</f>
        <v>0</v>
      </c>
      <c r="S91" s="246">
        <v>0</v>
      </c>
      <c r="T91" s="247">
        <f>S91*H91</f>
        <v>0</v>
      </c>
      <c r="AR91" s="24" t="s">
        <v>404</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404</v>
      </c>
      <c r="BM91" s="24" t="s">
        <v>4949</v>
      </c>
    </row>
    <row r="92" s="1" customFormat="1" ht="38.25" customHeight="1">
      <c r="B92" s="46"/>
      <c r="C92" s="237" t="s">
        <v>78</v>
      </c>
      <c r="D92" s="237" t="s">
        <v>300</v>
      </c>
      <c r="E92" s="238" t="s">
        <v>4950</v>
      </c>
      <c r="F92" s="239" t="s">
        <v>4951</v>
      </c>
      <c r="G92" s="240" t="s">
        <v>341</v>
      </c>
      <c r="H92" s="241">
        <v>2</v>
      </c>
      <c r="I92" s="242"/>
      <c r="J92" s="243">
        <f>ROUND(I92*H92,2)</f>
        <v>0</v>
      </c>
      <c r="K92" s="239" t="s">
        <v>403</v>
      </c>
      <c r="L92" s="72"/>
      <c r="M92" s="244" t="s">
        <v>21</v>
      </c>
      <c r="N92" s="245" t="s">
        <v>41</v>
      </c>
      <c r="O92" s="47"/>
      <c r="P92" s="246">
        <f>O92*H92</f>
        <v>0</v>
      </c>
      <c r="Q92" s="246">
        <v>0</v>
      </c>
      <c r="R92" s="246">
        <f>Q92*H92</f>
        <v>0</v>
      </c>
      <c r="S92" s="246">
        <v>0</v>
      </c>
      <c r="T92" s="247">
        <f>S92*H92</f>
        <v>0</v>
      </c>
      <c r="AR92" s="24" t="s">
        <v>404</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404</v>
      </c>
      <c r="BM92" s="24" t="s">
        <v>4952</v>
      </c>
    </row>
    <row r="93" s="1" customFormat="1" ht="25.5" customHeight="1">
      <c r="B93" s="46"/>
      <c r="C93" s="237" t="s">
        <v>85</v>
      </c>
      <c r="D93" s="237" t="s">
        <v>300</v>
      </c>
      <c r="E93" s="238" t="s">
        <v>4953</v>
      </c>
      <c r="F93" s="239" t="s">
        <v>4954</v>
      </c>
      <c r="G93" s="240" t="s">
        <v>341</v>
      </c>
      <c r="H93" s="241">
        <v>6</v>
      </c>
      <c r="I93" s="242"/>
      <c r="J93" s="243">
        <f>ROUND(I93*H93,2)</f>
        <v>0</v>
      </c>
      <c r="K93" s="239" t="s">
        <v>403</v>
      </c>
      <c r="L93" s="72"/>
      <c r="M93" s="244" t="s">
        <v>21</v>
      </c>
      <c r="N93" s="245" t="s">
        <v>41</v>
      </c>
      <c r="O93" s="47"/>
      <c r="P93" s="246">
        <f>O93*H93</f>
        <v>0</v>
      </c>
      <c r="Q93" s="246">
        <v>0</v>
      </c>
      <c r="R93" s="246">
        <f>Q93*H93</f>
        <v>0</v>
      </c>
      <c r="S93" s="246">
        <v>0</v>
      </c>
      <c r="T93" s="247">
        <f>S93*H93</f>
        <v>0</v>
      </c>
      <c r="AR93" s="24" t="s">
        <v>404</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404</v>
      </c>
      <c r="BM93" s="24" t="s">
        <v>4955</v>
      </c>
    </row>
    <row r="94" s="1" customFormat="1" ht="25.5" customHeight="1">
      <c r="B94" s="46"/>
      <c r="C94" s="284" t="s">
        <v>90</v>
      </c>
      <c r="D94" s="284" t="s">
        <v>333</v>
      </c>
      <c r="E94" s="285" t="s">
        <v>2145</v>
      </c>
      <c r="F94" s="286" t="s">
        <v>4956</v>
      </c>
      <c r="G94" s="287" t="s">
        <v>318</v>
      </c>
      <c r="H94" s="288">
        <v>1050</v>
      </c>
      <c r="I94" s="289"/>
      <c r="J94" s="290">
        <f>ROUND(I94*H94,2)</f>
        <v>0</v>
      </c>
      <c r="K94" s="286" t="s">
        <v>403</v>
      </c>
      <c r="L94" s="291"/>
      <c r="M94" s="292" t="s">
        <v>21</v>
      </c>
      <c r="N94" s="293" t="s">
        <v>41</v>
      </c>
      <c r="O94" s="47"/>
      <c r="P94" s="246">
        <f>O94*H94</f>
        <v>0</v>
      </c>
      <c r="Q94" s="246">
        <v>0</v>
      </c>
      <c r="R94" s="246">
        <f>Q94*H94</f>
        <v>0</v>
      </c>
      <c r="S94" s="246">
        <v>0</v>
      </c>
      <c r="T94" s="247">
        <f>S94*H94</f>
        <v>0</v>
      </c>
      <c r="AR94" s="24" t="s">
        <v>370</v>
      </c>
      <c r="AT94" s="24" t="s">
        <v>333</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370</v>
      </c>
      <c r="BM94" s="24" t="s">
        <v>4957</v>
      </c>
    </row>
    <row r="95" s="1" customFormat="1" ht="38.25" customHeight="1">
      <c r="B95" s="46"/>
      <c r="C95" s="284" t="s">
        <v>328</v>
      </c>
      <c r="D95" s="284" t="s">
        <v>333</v>
      </c>
      <c r="E95" s="285" t="s">
        <v>4958</v>
      </c>
      <c r="F95" s="286" t="s">
        <v>4959</v>
      </c>
      <c r="G95" s="287" t="s">
        <v>341</v>
      </c>
      <c r="H95" s="288">
        <v>2</v>
      </c>
      <c r="I95" s="289"/>
      <c r="J95" s="290">
        <f>ROUND(I95*H95,2)</f>
        <v>0</v>
      </c>
      <c r="K95" s="286" t="s">
        <v>403</v>
      </c>
      <c r="L95" s="291"/>
      <c r="M95" s="292" t="s">
        <v>21</v>
      </c>
      <c r="N95" s="293" t="s">
        <v>41</v>
      </c>
      <c r="O95" s="47"/>
      <c r="P95" s="246">
        <f>O95*H95</f>
        <v>0</v>
      </c>
      <c r="Q95" s="246">
        <v>0</v>
      </c>
      <c r="R95" s="246">
        <f>Q95*H95</f>
        <v>0</v>
      </c>
      <c r="S95" s="246">
        <v>0</v>
      </c>
      <c r="T95" s="247">
        <f>S95*H95</f>
        <v>0</v>
      </c>
      <c r="AR95" s="24" t="s">
        <v>370</v>
      </c>
      <c r="AT95" s="24" t="s">
        <v>333</v>
      </c>
      <c r="AU95" s="24" t="s">
        <v>16</v>
      </c>
      <c r="AY95" s="24" t="s">
        <v>298</v>
      </c>
      <c r="BE95" s="248">
        <f>IF(N95="základní",J95,0)</f>
        <v>0</v>
      </c>
      <c r="BF95" s="248">
        <f>IF(N95="snížená",J95,0)</f>
        <v>0</v>
      </c>
      <c r="BG95" s="248">
        <f>IF(N95="zákl. přenesená",J95,0)</f>
        <v>0</v>
      </c>
      <c r="BH95" s="248">
        <f>IF(N95="sníž. přenesená",J95,0)</f>
        <v>0</v>
      </c>
      <c r="BI95" s="248">
        <f>IF(N95="nulová",J95,0)</f>
        <v>0</v>
      </c>
      <c r="BJ95" s="24" t="s">
        <v>16</v>
      </c>
      <c r="BK95" s="248">
        <f>ROUND(I95*H95,2)</f>
        <v>0</v>
      </c>
      <c r="BL95" s="24" t="s">
        <v>370</v>
      </c>
      <c r="BM95" s="24" t="s">
        <v>4960</v>
      </c>
    </row>
    <row r="96" s="1" customFormat="1" ht="38.25" customHeight="1">
      <c r="B96" s="46"/>
      <c r="C96" s="284" t="s">
        <v>332</v>
      </c>
      <c r="D96" s="284" t="s">
        <v>333</v>
      </c>
      <c r="E96" s="285" t="s">
        <v>4961</v>
      </c>
      <c r="F96" s="286" t="s">
        <v>4962</v>
      </c>
      <c r="G96" s="287" t="s">
        <v>341</v>
      </c>
      <c r="H96" s="288">
        <v>6</v>
      </c>
      <c r="I96" s="289"/>
      <c r="J96" s="290">
        <f>ROUND(I96*H96,2)</f>
        <v>0</v>
      </c>
      <c r="K96" s="286" t="s">
        <v>403</v>
      </c>
      <c r="L96" s="291"/>
      <c r="M96" s="292" t="s">
        <v>21</v>
      </c>
      <c r="N96" s="293" t="s">
        <v>41</v>
      </c>
      <c r="O96" s="47"/>
      <c r="P96" s="246">
        <f>O96*H96</f>
        <v>0</v>
      </c>
      <c r="Q96" s="246">
        <v>0</v>
      </c>
      <c r="R96" s="246">
        <f>Q96*H96</f>
        <v>0</v>
      </c>
      <c r="S96" s="246">
        <v>0</v>
      </c>
      <c r="T96" s="247">
        <f>S96*H96</f>
        <v>0</v>
      </c>
      <c r="AR96" s="24" t="s">
        <v>370</v>
      </c>
      <c r="AT96" s="24" t="s">
        <v>333</v>
      </c>
      <c r="AU96" s="24" t="s">
        <v>16</v>
      </c>
      <c r="AY96" s="24" t="s">
        <v>298</v>
      </c>
      <c r="BE96" s="248">
        <f>IF(N96="základní",J96,0)</f>
        <v>0</v>
      </c>
      <c r="BF96" s="248">
        <f>IF(N96="snížená",J96,0)</f>
        <v>0</v>
      </c>
      <c r="BG96" s="248">
        <f>IF(N96="zákl. přenesená",J96,0)</f>
        <v>0</v>
      </c>
      <c r="BH96" s="248">
        <f>IF(N96="sníž. přenesená",J96,0)</f>
        <v>0</v>
      </c>
      <c r="BI96" s="248">
        <f>IF(N96="nulová",J96,0)</f>
        <v>0</v>
      </c>
      <c r="BJ96" s="24" t="s">
        <v>16</v>
      </c>
      <c r="BK96" s="248">
        <f>ROUND(I96*H96,2)</f>
        <v>0</v>
      </c>
      <c r="BL96" s="24" t="s">
        <v>370</v>
      </c>
      <c r="BM96" s="24" t="s">
        <v>4963</v>
      </c>
    </row>
    <row r="97" s="1" customFormat="1" ht="25.5" customHeight="1">
      <c r="B97" s="46"/>
      <c r="C97" s="284" t="s">
        <v>338</v>
      </c>
      <c r="D97" s="284" t="s">
        <v>333</v>
      </c>
      <c r="E97" s="285" t="s">
        <v>4964</v>
      </c>
      <c r="F97" s="286" t="s">
        <v>4965</v>
      </c>
      <c r="G97" s="287" t="s">
        <v>341</v>
      </c>
      <c r="H97" s="288">
        <v>160</v>
      </c>
      <c r="I97" s="289"/>
      <c r="J97" s="290">
        <f>ROUND(I97*H97,2)</f>
        <v>0</v>
      </c>
      <c r="K97" s="286" t="s">
        <v>403</v>
      </c>
      <c r="L97" s="291"/>
      <c r="M97" s="292" t="s">
        <v>21</v>
      </c>
      <c r="N97" s="293" t="s">
        <v>41</v>
      </c>
      <c r="O97" s="47"/>
      <c r="P97" s="246">
        <f>O97*H97</f>
        <v>0</v>
      </c>
      <c r="Q97" s="246">
        <v>0</v>
      </c>
      <c r="R97" s="246">
        <f>Q97*H97</f>
        <v>0</v>
      </c>
      <c r="S97" s="246">
        <v>0</v>
      </c>
      <c r="T97" s="247">
        <f>S97*H97</f>
        <v>0</v>
      </c>
      <c r="AR97" s="24" t="s">
        <v>370</v>
      </c>
      <c r="AT97" s="24" t="s">
        <v>333</v>
      </c>
      <c r="AU97" s="24" t="s">
        <v>16</v>
      </c>
      <c r="AY97" s="24" t="s">
        <v>298</v>
      </c>
      <c r="BE97" s="248">
        <f>IF(N97="základní",J97,0)</f>
        <v>0</v>
      </c>
      <c r="BF97" s="248">
        <f>IF(N97="snížená",J97,0)</f>
        <v>0</v>
      </c>
      <c r="BG97" s="248">
        <f>IF(N97="zákl. přenesená",J97,0)</f>
        <v>0</v>
      </c>
      <c r="BH97" s="248">
        <f>IF(N97="sníž. přenesená",J97,0)</f>
        <v>0</v>
      </c>
      <c r="BI97" s="248">
        <f>IF(N97="nulová",J97,0)</f>
        <v>0</v>
      </c>
      <c r="BJ97" s="24" t="s">
        <v>16</v>
      </c>
      <c r="BK97" s="248">
        <f>ROUND(I97*H97,2)</f>
        <v>0</v>
      </c>
      <c r="BL97" s="24" t="s">
        <v>370</v>
      </c>
      <c r="BM97" s="24" t="s">
        <v>4966</v>
      </c>
    </row>
    <row r="98" s="1" customFormat="1" ht="25.5" customHeight="1">
      <c r="B98" s="46"/>
      <c r="C98" s="284" t="s">
        <v>336</v>
      </c>
      <c r="D98" s="284" t="s">
        <v>333</v>
      </c>
      <c r="E98" s="285" t="s">
        <v>4967</v>
      </c>
      <c r="F98" s="286" t="s">
        <v>4968</v>
      </c>
      <c r="G98" s="287" t="s">
        <v>341</v>
      </c>
      <c r="H98" s="288">
        <v>160</v>
      </c>
      <c r="I98" s="289"/>
      <c r="J98" s="290">
        <f>ROUND(I98*H98,2)</f>
        <v>0</v>
      </c>
      <c r="K98" s="286" t="s">
        <v>403</v>
      </c>
      <c r="L98" s="291"/>
      <c r="M98" s="292" t="s">
        <v>21</v>
      </c>
      <c r="N98" s="293" t="s">
        <v>41</v>
      </c>
      <c r="O98" s="47"/>
      <c r="P98" s="246">
        <f>O98*H98</f>
        <v>0</v>
      </c>
      <c r="Q98" s="246">
        <v>0</v>
      </c>
      <c r="R98" s="246">
        <f>Q98*H98</f>
        <v>0</v>
      </c>
      <c r="S98" s="246">
        <v>0</v>
      </c>
      <c r="T98" s="247">
        <f>S98*H98</f>
        <v>0</v>
      </c>
      <c r="AR98" s="24" t="s">
        <v>370</v>
      </c>
      <c r="AT98" s="24" t="s">
        <v>333</v>
      </c>
      <c r="AU98" s="24" t="s">
        <v>16</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370</v>
      </c>
      <c r="BM98" s="24" t="s">
        <v>4969</v>
      </c>
    </row>
    <row r="99" s="1" customFormat="1" ht="16.5" customHeight="1">
      <c r="B99" s="46"/>
      <c r="C99" s="237" t="s">
        <v>346</v>
      </c>
      <c r="D99" s="237" t="s">
        <v>300</v>
      </c>
      <c r="E99" s="238" t="s">
        <v>4970</v>
      </c>
      <c r="F99" s="239" t="s">
        <v>4971</v>
      </c>
      <c r="G99" s="240" t="s">
        <v>318</v>
      </c>
      <c r="H99" s="241">
        <v>160</v>
      </c>
      <c r="I99" s="242"/>
      <c r="J99" s="243">
        <f>ROUND(I99*H99,2)</f>
        <v>0</v>
      </c>
      <c r="K99" s="239" t="s">
        <v>403</v>
      </c>
      <c r="L99" s="72"/>
      <c r="M99" s="244" t="s">
        <v>21</v>
      </c>
      <c r="N99" s="245" t="s">
        <v>41</v>
      </c>
      <c r="O99" s="47"/>
      <c r="P99" s="246">
        <f>O99*H99</f>
        <v>0</v>
      </c>
      <c r="Q99" s="246">
        <v>0</v>
      </c>
      <c r="R99" s="246">
        <f>Q99*H99</f>
        <v>0</v>
      </c>
      <c r="S99" s="246">
        <v>0</v>
      </c>
      <c r="T99" s="247">
        <f>S99*H99</f>
        <v>0</v>
      </c>
      <c r="AR99" s="24" t="s">
        <v>404</v>
      </c>
      <c r="AT99" s="24" t="s">
        <v>300</v>
      </c>
      <c r="AU99" s="24" t="s">
        <v>16</v>
      </c>
      <c r="AY99" s="24" t="s">
        <v>298</v>
      </c>
      <c r="BE99" s="248">
        <f>IF(N99="základní",J99,0)</f>
        <v>0</v>
      </c>
      <c r="BF99" s="248">
        <f>IF(N99="snížená",J99,0)</f>
        <v>0</v>
      </c>
      <c r="BG99" s="248">
        <f>IF(N99="zákl. přenesená",J99,0)</f>
        <v>0</v>
      </c>
      <c r="BH99" s="248">
        <f>IF(N99="sníž. přenesená",J99,0)</f>
        <v>0</v>
      </c>
      <c r="BI99" s="248">
        <f>IF(N99="nulová",J99,0)</f>
        <v>0</v>
      </c>
      <c r="BJ99" s="24" t="s">
        <v>16</v>
      </c>
      <c r="BK99" s="248">
        <f>ROUND(I99*H99,2)</f>
        <v>0</v>
      </c>
      <c r="BL99" s="24" t="s">
        <v>404</v>
      </c>
      <c r="BM99" s="24" t="s">
        <v>4972</v>
      </c>
    </row>
    <row r="100" s="1" customFormat="1" ht="16.5" customHeight="1">
      <c r="B100" s="46"/>
      <c r="C100" s="237" t="s">
        <v>350</v>
      </c>
      <c r="D100" s="237" t="s">
        <v>300</v>
      </c>
      <c r="E100" s="238" t="s">
        <v>4973</v>
      </c>
      <c r="F100" s="239" t="s">
        <v>4974</v>
      </c>
      <c r="G100" s="240" t="s">
        <v>318</v>
      </c>
      <c r="H100" s="241">
        <v>160</v>
      </c>
      <c r="I100" s="242"/>
      <c r="J100" s="243">
        <f>ROUND(I100*H100,2)</f>
        <v>0</v>
      </c>
      <c r="K100" s="239" t="s">
        <v>403</v>
      </c>
      <c r="L100" s="72"/>
      <c r="M100" s="244" t="s">
        <v>21</v>
      </c>
      <c r="N100" s="245" t="s">
        <v>41</v>
      </c>
      <c r="O100" s="47"/>
      <c r="P100" s="246">
        <f>O100*H100</f>
        <v>0</v>
      </c>
      <c r="Q100" s="246">
        <v>0</v>
      </c>
      <c r="R100" s="246">
        <f>Q100*H100</f>
        <v>0</v>
      </c>
      <c r="S100" s="246">
        <v>0</v>
      </c>
      <c r="T100" s="247">
        <f>S100*H100</f>
        <v>0</v>
      </c>
      <c r="AR100" s="24" t="s">
        <v>404</v>
      </c>
      <c r="AT100" s="24" t="s">
        <v>300</v>
      </c>
      <c r="AU100" s="24" t="s">
        <v>16</v>
      </c>
      <c r="AY100" s="24" t="s">
        <v>298</v>
      </c>
      <c r="BE100" s="248">
        <f>IF(N100="základní",J100,0)</f>
        <v>0</v>
      </c>
      <c r="BF100" s="248">
        <f>IF(N100="snížená",J100,0)</f>
        <v>0</v>
      </c>
      <c r="BG100" s="248">
        <f>IF(N100="zákl. přenesená",J100,0)</f>
        <v>0</v>
      </c>
      <c r="BH100" s="248">
        <f>IF(N100="sníž. přenesená",J100,0)</f>
        <v>0</v>
      </c>
      <c r="BI100" s="248">
        <f>IF(N100="nulová",J100,0)</f>
        <v>0</v>
      </c>
      <c r="BJ100" s="24" t="s">
        <v>16</v>
      </c>
      <c r="BK100" s="248">
        <f>ROUND(I100*H100,2)</f>
        <v>0</v>
      </c>
      <c r="BL100" s="24" t="s">
        <v>404</v>
      </c>
      <c r="BM100" s="24" t="s">
        <v>4975</v>
      </c>
    </row>
    <row r="101" s="1" customFormat="1" ht="16.5" customHeight="1">
      <c r="B101" s="46"/>
      <c r="C101" s="237" t="s">
        <v>354</v>
      </c>
      <c r="D101" s="237" t="s">
        <v>300</v>
      </c>
      <c r="E101" s="238" t="s">
        <v>4976</v>
      </c>
      <c r="F101" s="239" t="s">
        <v>4977</v>
      </c>
      <c r="G101" s="240" t="s">
        <v>318</v>
      </c>
      <c r="H101" s="241">
        <v>160</v>
      </c>
      <c r="I101" s="242"/>
      <c r="J101" s="243">
        <f>ROUND(I101*H101,2)</f>
        <v>0</v>
      </c>
      <c r="K101" s="239" t="s">
        <v>403</v>
      </c>
      <c r="L101" s="72"/>
      <c r="M101" s="244" t="s">
        <v>21</v>
      </c>
      <c r="N101" s="245" t="s">
        <v>41</v>
      </c>
      <c r="O101" s="47"/>
      <c r="P101" s="246">
        <f>O101*H101</f>
        <v>0</v>
      </c>
      <c r="Q101" s="246">
        <v>0</v>
      </c>
      <c r="R101" s="246">
        <f>Q101*H101</f>
        <v>0</v>
      </c>
      <c r="S101" s="246">
        <v>0</v>
      </c>
      <c r="T101" s="247">
        <f>S101*H101</f>
        <v>0</v>
      </c>
      <c r="AR101" s="24" t="s">
        <v>404</v>
      </c>
      <c r="AT101" s="24" t="s">
        <v>300</v>
      </c>
      <c r="AU101" s="24" t="s">
        <v>16</v>
      </c>
      <c r="AY101" s="24" t="s">
        <v>298</v>
      </c>
      <c r="BE101" s="248">
        <f>IF(N101="základní",J101,0)</f>
        <v>0</v>
      </c>
      <c r="BF101" s="248">
        <f>IF(N101="snížená",J101,0)</f>
        <v>0</v>
      </c>
      <c r="BG101" s="248">
        <f>IF(N101="zákl. přenesená",J101,0)</f>
        <v>0</v>
      </c>
      <c r="BH101" s="248">
        <f>IF(N101="sníž. přenesená",J101,0)</f>
        <v>0</v>
      </c>
      <c r="BI101" s="248">
        <f>IF(N101="nulová",J101,0)</f>
        <v>0</v>
      </c>
      <c r="BJ101" s="24" t="s">
        <v>16</v>
      </c>
      <c r="BK101" s="248">
        <f>ROUND(I101*H101,2)</f>
        <v>0</v>
      </c>
      <c r="BL101" s="24" t="s">
        <v>404</v>
      </c>
      <c r="BM101" s="24" t="s">
        <v>4978</v>
      </c>
    </row>
    <row r="102" s="1" customFormat="1" ht="76.5" customHeight="1">
      <c r="B102" s="46"/>
      <c r="C102" s="237" t="s">
        <v>361</v>
      </c>
      <c r="D102" s="237" t="s">
        <v>300</v>
      </c>
      <c r="E102" s="238" t="s">
        <v>937</v>
      </c>
      <c r="F102" s="239" t="s">
        <v>938</v>
      </c>
      <c r="G102" s="240" t="s">
        <v>341</v>
      </c>
      <c r="H102" s="241">
        <v>1</v>
      </c>
      <c r="I102" s="242"/>
      <c r="J102" s="243">
        <f>ROUND(I102*H102,2)</f>
        <v>0</v>
      </c>
      <c r="K102" s="239" t="s">
        <v>403</v>
      </c>
      <c r="L102" s="72"/>
      <c r="M102" s="244" t="s">
        <v>21</v>
      </c>
      <c r="N102" s="245" t="s">
        <v>41</v>
      </c>
      <c r="O102" s="47"/>
      <c r="P102" s="246">
        <f>O102*H102</f>
        <v>0</v>
      </c>
      <c r="Q102" s="246">
        <v>0</v>
      </c>
      <c r="R102" s="246">
        <f>Q102*H102</f>
        <v>0</v>
      </c>
      <c r="S102" s="246">
        <v>0</v>
      </c>
      <c r="T102" s="247">
        <f>S102*H102</f>
        <v>0</v>
      </c>
      <c r="AR102" s="24" t="s">
        <v>404</v>
      </c>
      <c r="AT102" s="24" t="s">
        <v>300</v>
      </c>
      <c r="AU102" s="24" t="s">
        <v>16</v>
      </c>
      <c r="AY102" s="24" t="s">
        <v>298</v>
      </c>
      <c r="BE102" s="248">
        <f>IF(N102="základní",J102,0)</f>
        <v>0</v>
      </c>
      <c r="BF102" s="248">
        <f>IF(N102="snížená",J102,0)</f>
        <v>0</v>
      </c>
      <c r="BG102" s="248">
        <f>IF(N102="zákl. přenesená",J102,0)</f>
        <v>0</v>
      </c>
      <c r="BH102" s="248">
        <f>IF(N102="sníž. přenesená",J102,0)</f>
        <v>0</v>
      </c>
      <c r="BI102" s="248">
        <f>IF(N102="nulová",J102,0)</f>
        <v>0</v>
      </c>
      <c r="BJ102" s="24" t="s">
        <v>16</v>
      </c>
      <c r="BK102" s="248">
        <f>ROUND(I102*H102,2)</f>
        <v>0</v>
      </c>
      <c r="BL102" s="24" t="s">
        <v>404</v>
      </c>
      <c r="BM102" s="24" t="s">
        <v>4979</v>
      </c>
    </row>
    <row r="103" s="1" customFormat="1" ht="16.5" customHeight="1">
      <c r="B103" s="46"/>
      <c r="C103" s="237" t="s">
        <v>366</v>
      </c>
      <c r="D103" s="237" t="s">
        <v>300</v>
      </c>
      <c r="E103" s="238" t="s">
        <v>3018</v>
      </c>
      <c r="F103" s="239" t="s">
        <v>4168</v>
      </c>
      <c r="G103" s="240" t="s">
        <v>3327</v>
      </c>
      <c r="H103" s="318"/>
      <c r="I103" s="242"/>
      <c r="J103" s="243">
        <f>ROUND(I103*H103,2)</f>
        <v>0</v>
      </c>
      <c r="K103" s="239" t="s">
        <v>403</v>
      </c>
      <c r="L103" s="72"/>
      <c r="M103" s="244" t="s">
        <v>21</v>
      </c>
      <c r="N103" s="245" t="s">
        <v>41</v>
      </c>
      <c r="O103" s="47"/>
      <c r="P103" s="246">
        <f>O103*H103</f>
        <v>0</v>
      </c>
      <c r="Q103" s="246">
        <v>0</v>
      </c>
      <c r="R103" s="246">
        <f>Q103*H103</f>
        <v>0</v>
      </c>
      <c r="S103" s="246">
        <v>0</v>
      </c>
      <c r="T103" s="247">
        <f>S103*H103</f>
        <v>0</v>
      </c>
      <c r="AR103" s="24" t="s">
        <v>90</v>
      </c>
      <c r="AT103" s="24" t="s">
        <v>300</v>
      </c>
      <c r="AU103" s="24" t="s">
        <v>16</v>
      </c>
      <c r="AY103" s="24" t="s">
        <v>298</v>
      </c>
      <c r="BE103" s="248">
        <f>IF(N103="základní",J103,0)</f>
        <v>0</v>
      </c>
      <c r="BF103" s="248">
        <f>IF(N103="snížená",J103,0)</f>
        <v>0</v>
      </c>
      <c r="BG103" s="248">
        <f>IF(N103="zákl. přenesená",J103,0)</f>
        <v>0</v>
      </c>
      <c r="BH103" s="248">
        <f>IF(N103="sníž. přenesená",J103,0)</f>
        <v>0</v>
      </c>
      <c r="BI103" s="248">
        <f>IF(N103="nulová",J103,0)</f>
        <v>0</v>
      </c>
      <c r="BJ103" s="24" t="s">
        <v>16</v>
      </c>
      <c r="BK103" s="248">
        <f>ROUND(I103*H103,2)</f>
        <v>0</v>
      </c>
      <c r="BL103" s="24" t="s">
        <v>90</v>
      </c>
      <c r="BM103" s="24" t="s">
        <v>4980</v>
      </c>
    </row>
    <row r="104" s="1" customFormat="1" ht="16.5" customHeight="1">
      <c r="B104" s="46"/>
      <c r="C104" s="237" t="s">
        <v>374</v>
      </c>
      <c r="D104" s="237" t="s">
        <v>300</v>
      </c>
      <c r="E104" s="238" t="s">
        <v>4981</v>
      </c>
      <c r="F104" s="239" t="s">
        <v>4982</v>
      </c>
      <c r="G104" s="240" t="s">
        <v>3327</v>
      </c>
      <c r="H104" s="318"/>
      <c r="I104" s="242"/>
      <c r="J104" s="243">
        <f>ROUND(I104*H104,2)</f>
        <v>0</v>
      </c>
      <c r="K104" s="239" t="s">
        <v>403</v>
      </c>
      <c r="L104" s="72"/>
      <c r="M104" s="244" t="s">
        <v>21</v>
      </c>
      <c r="N104" s="294" t="s">
        <v>41</v>
      </c>
      <c r="O104" s="295"/>
      <c r="P104" s="296">
        <f>O104*H104</f>
        <v>0</v>
      </c>
      <c r="Q104" s="296">
        <v>0</v>
      </c>
      <c r="R104" s="296">
        <f>Q104*H104</f>
        <v>0</v>
      </c>
      <c r="S104" s="296">
        <v>0</v>
      </c>
      <c r="T104" s="297">
        <f>S104*H104</f>
        <v>0</v>
      </c>
      <c r="AR104" s="24" t="s">
        <v>90</v>
      </c>
      <c r="AT104" s="24" t="s">
        <v>300</v>
      </c>
      <c r="AU104" s="24" t="s">
        <v>16</v>
      </c>
      <c r="AY104" s="24" t="s">
        <v>298</v>
      </c>
      <c r="BE104" s="248">
        <f>IF(N104="základní",J104,0)</f>
        <v>0</v>
      </c>
      <c r="BF104" s="248">
        <f>IF(N104="snížená",J104,0)</f>
        <v>0</v>
      </c>
      <c r="BG104" s="248">
        <f>IF(N104="zákl. přenesená",J104,0)</f>
        <v>0</v>
      </c>
      <c r="BH104" s="248">
        <f>IF(N104="sníž. přenesená",J104,0)</f>
        <v>0</v>
      </c>
      <c r="BI104" s="248">
        <f>IF(N104="nulová",J104,0)</f>
        <v>0</v>
      </c>
      <c r="BJ104" s="24" t="s">
        <v>16</v>
      </c>
      <c r="BK104" s="248">
        <f>ROUND(I104*H104,2)</f>
        <v>0</v>
      </c>
      <c r="BL104" s="24" t="s">
        <v>90</v>
      </c>
      <c r="BM104" s="24" t="s">
        <v>4983</v>
      </c>
    </row>
    <row r="105" s="1" customFormat="1" ht="6.96" customHeight="1">
      <c r="B105" s="67"/>
      <c r="C105" s="68"/>
      <c r="D105" s="68"/>
      <c r="E105" s="68"/>
      <c r="F105" s="68"/>
      <c r="G105" s="68"/>
      <c r="H105" s="68"/>
      <c r="I105" s="179"/>
      <c r="J105" s="68"/>
      <c r="K105" s="68"/>
      <c r="L105" s="72"/>
    </row>
  </sheetData>
  <sheetProtection sheet="1" autoFilter="0" formatColumns="0" formatRows="0" objects="1" scenarios="1" spinCount="100000" saltValue="m6oC5m1mT1lLOqPSRYrbboE0Idz+NAS5RdZl3ZQQWAbxLjje/kChxIZvlSTHyX7EuBNcLX237WpXE5ORMNCKxg==" hashValue="PkIvzSN6hR7b5N2zGpXnBhkX1Cp3fK3crZqJVY1nh9kBmGSZqYSsatzct0A6mhu/HxLeaZ658usocAtFNzS72Q==" algorithmName="SHA-512" password="CC35"/>
  <autoFilter ref="C88:K104"/>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254</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4552</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4984</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ROUND(J95,2)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ROUND(SUM(BE95:BE145), 2)</f>
        <v>0</v>
      </c>
      <c r="G34" s="47"/>
      <c r="H34" s="47"/>
      <c r="I34" s="171">
        <v>0.20999999999999999</v>
      </c>
      <c r="J34" s="170">
        <f>ROUND(ROUND((SUM(BE95:BE145)), 2)*I34, 2)</f>
        <v>0</v>
      </c>
      <c r="K34" s="51"/>
    </row>
    <row r="35" s="1" customFormat="1" ht="14.4" customHeight="1">
      <c r="B35" s="46"/>
      <c r="C35" s="47"/>
      <c r="D35" s="47"/>
      <c r="E35" s="55" t="s">
        <v>42</v>
      </c>
      <c r="F35" s="170">
        <f>ROUND(SUM(BF95:BF145), 2)</f>
        <v>0</v>
      </c>
      <c r="G35" s="47"/>
      <c r="H35" s="47"/>
      <c r="I35" s="171">
        <v>0.14999999999999999</v>
      </c>
      <c r="J35" s="170">
        <f>ROUND(ROUND((SUM(BF95:BF145)), 2)*I35, 2)</f>
        <v>0</v>
      </c>
      <c r="K35" s="51"/>
    </row>
    <row r="36" hidden="1" s="1" customFormat="1" ht="14.4" customHeight="1">
      <c r="B36" s="46"/>
      <c r="C36" s="47"/>
      <c r="D36" s="47"/>
      <c r="E36" s="55" t="s">
        <v>43</v>
      </c>
      <c r="F36" s="170">
        <f>ROUND(SUM(BG95:BG145), 2)</f>
        <v>0</v>
      </c>
      <c r="G36" s="47"/>
      <c r="H36" s="47"/>
      <c r="I36" s="171">
        <v>0.20999999999999999</v>
      </c>
      <c r="J36" s="170">
        <v>0</v>
      </c>
      <c r="K36" s="51"/>
    </row>
    <row r="37" hidden="1" s="1" customFormat="1" ht="14.4" customHeight="1">
      <c r="B37" s="46"/>
      <c r="C37" s="47"/>
      <c r="D37" s="47"/>
      <c r="E37" s="55" t="s">
        <v>44</v>
      </c>
      <c r="F37" s="170">
        <f>ROUND(SUM(BH95:BH145), 2)</f>
        <v>0</v>
      </c>
      <c r="G37" s="47"/>
      <c r="H37" s="47"/>
      <c r="I37" s="171">
        <v>0.14999999999999999</v>
      </c>
      <c r="J37" s="170">
        <v>0</v>
      </c>
      <c r="K37" s="51"/>
    </row>
    <row r="38" hidden="1" s="1" customFormat="1" ht="14.4" customHeight="1">
      <c r="B38" s="46"/>
      <c r="C38" s="47"/>
      <c r="D38" s="47"/>
      <c r="E38" s="55" t="s">
        <v>45</v>
      </c>
      <c r="F38" s="170">
        <f>ROUND(SUM(BI95:BI145),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4552</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01-31-01.4 - Zemní práce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J95</f>
        <v>0</v>
      </c>
      <c r="K64" s="51"/>
      <c r="AU64" s="24" t="s">
        <v>275</v>
      </c>
    </row>
    <row r="65" s="8" customFormat="1" ht="24.96" customHeight="1">
      <c r="B65" s="190"/>
      <c r="C65" s="191"/>
      <c r="D65" s="192" t="s">
        <v>276</v>
      </c>
      <c r="E65" s="193"/>
      <c r="F65" s="193"/>
      <c r="G65" s="193"/>
      <c r="H65" s="193"/>
      <c r="I65" s="194"/>
      <c r="J65" s="195">
        <f>J96</f>
        <v>0</v>
      </c>
      <c r="K65" s="196"/>
    </row>
    <row r="66" s="9" customFormat="1" ht="19.92" customHeight="1">
      <c r="B66" s="197"/>
      <c r="C66" s="198"/>
      <c r="D66" s="199" t="s">
        <v>277</v>
      </c>
      <c r="E66" s="200"/>
      <c r="F66" s="200"/>
      <c r="G66" s="200"/>
      <c r="H66" s="200"/>
      <c r="I66" s="201"/>
      <c r="J66" s="202">
        <f>J97</f>
        <v>0</v>
      </c>
      <c r="K66" s="203"/>
    </row>
    <row r="67" s="9" customFormat="1" ht="19.92" customHeight="1">
      <c r="B67" s="197"/>
      <c r="C67" s="198"/>
      <c r="D67" s="199" t="s">
        <v>3056</v>
      </c>
      <c r="E67" s="200"/>
      <c r="F67" s="200"/>
      <c r="G67" s="200"/>
      <c r="H67" s="200"/>
      <c r="I67" s="201"/>
      <c r="J67" s="202">
        <f>J118</f>
        <v>0</v>
      </c>
      <c r="K67" s="203"/>
    </row>
    <row r="68" s="8" customFormat="1" ht="24.96" customHeight="1">
      <c r="B68" s="190"/>
      <c r="C68" s="191"/>
      <c r="D68" s="192" t="s">
        <v>3060</v>
      </c>
      <c r="E68" s="193"/>
      <c r="F68" s="193"/>
      <c r="G68" s="193"/>
      <c r="H68" s="193"/>
      <c r="I68" s="194"/>
      <c r="J68" s="195">
        <f>J134</f>
        <v>0</v>
      </c>
      <c r="K68" s="196"/>
    </row>
    <row r="69" s="9" customFormat="1" ht="19.92" customHeight="1">
      <c r="B69" s="197"/>
      <c r="C69" s="198"/>
      <c r="D69" s="199" t="s">
        <v>3063</v>
      </c>
      <c r="E69" s="200"/>
      <c r="F69" s="200"/>
      <c r="G69" s="200"/>
      <c r="H69" s="200"/>
      <c r="I69" s="201"/>
      <c r="J69" s="202">
        <f>J135</f>
        <v>0</v>
      </c>
      <c r="K69" s="203"/>
    </row>
    <row r="70" s="8" customFormat="1" ht="24.96" customHeight="1">
      <c r="B70" s="190"/>
      <c r="C70" s="191"/>
      <c r="D70" s="192" t="s">
        <v>279</v>
      </c>
      <c r="E70" s="193"/>
      <c r="F70" s="193"/>
      <c r="G70" s="193"/>
      <c r="H70" s="193"/>
      <c r="I70" s="194"/>
      <c r="J70" s="195">
        <f>J139</f>
        <v>0</v>
      </c>
      <c r="K70" s="196"/>
    </row>
    <row r="71" s="9" customFormat="1" ht="19.92" customHeight="1">
      <c r="B71" s="197"/>
      <c r="C71" s="198"/>
      <c r="D71" s="199" t="s">
        <v>281</v>
      </c>
      <c r="E71" s="200"/>
      <c r="F71" s="200"/>
      <c r="G71" s="200"/>
      <c r="H71" s="200"/>
      <c r="I71" s="201"/>
      <c r="J71" s="202">
        <f>J140</f>
        <v>0</v>
      </c>
      <c r="K71" s="203"/>
    </row>
    <row r="72" s="1" customFormat="1" ht="21.84" customHeight="1">
      <c r="B72" s="46"/>
      <c r="C72" s="47"/>
      <c r="D72" s="47"/>
      <c r="E72" s="47"/>
      <c r="F72" s="47"/>
      <c r="G72" s="47"/>
      <c r="H72" s="47"/>
      <c r="I72" s="157"/>
      <c r="J72" s="47"/>
      <c r="K72" s="51"/>
    </row>
    <row r="73" s="1" customFormat="1" ht="6.96" customHeight="1">
      <c r="B73" s="67"/>
      <c r="C73" s="68"/>
      <c r="D73" s="68"/>
      <c r="E73" s="68"/>
      <c r="F73" s="68"/>
      <c r="G73" s="68"/>
      <c r="H73" s="68"/>
      <c r="I73" s="179"/>
      <c r="J73" s="68"/>
      <c r="K73" s="69"/>
    </row>
    <row r="77" s="1" customFormat="1" ht="6.96" customHeight="1">
      <c r="B77" s="70"/>
      <c r="C77" s="71"/>
      <c r="D77" s="71"/>
      <c r="E77" s="71"/>
      <c r="F77" s="71"/>
      <c r="G77" s="71"/>
      <c r="H77" s="71"/>
      <c r="I77" s="182"/>
      <c r="J77" s="71"/>
      <c r="K77" s="71"/>
      <c r="L77" s="72"/>
    </row>
    <row r="78" s="1" customFormat="1" ht="36.96" customHeight="1">
      <c r="B78" s="46"/>
      <c r="C78" s="73" t="s">
        <v>282</v>
      </c>
      <c r="D78" s="74"/>
      <c r="E78" s="74"/>
      <c r="F78" s="74"/>
      <c r="G78" s="74"/>
      <c r="H78" s="74"/>
      <c r="I78" s="204"/>
      <c r="J78" s="74"/>
      <c r="K78" s="74"/>
      <c r="L78" s="72"/>
    </row>
    <row r="79" s="1" customFormat="1" ht="6.96" customHeight="1">
      <c r="B79" s="46"/>
      <c r="C79" s="74"/>
      <c r="D79" s="74"/>
      <c r="E79" s="74"/>
      <c r="F79" s="74"/>
      <c r="G79" s="74"/>
      <c r="H79" s="74"/>
      <c r="I79" s="204"/>
      <c r="J79" s="74"/>
      <c r="K79" s="74"/>
      <c r="L79" s="72"/>
    </row>
    <row r="80" s="1" customFormat="1" ht="14.4" customHeight="1">
      <c r="B80" s="46"/>
      <c r="C80" s="76" t="s">
        <v>18</v>
      </c>
      <c r="D80" s="74"/>
      <c r="E80" s="74"/>
      <c r="F80" s="74"/>
      <c r="G80" s="74"/>
      <c r="H80" s="74"/>
      <c r="I80" s="204"/>
      <c r="J80" s="74"/>
      <c r="K80" s="74"/>
      <c r="L80" s="72"/>
    </row>
    <row r="81" s="1" customFormat="1" ht="16.5" customHeight="1">
      <c r="B81" s="46"/>
      <c r="C81" s="74"/>
      <c r="D81" s="74"/>
      <c r="E81" s="205" t="str">
        <f>E7</f>
        <v>Oprava SZZ Děčín východ horní nádraží 1.změna</v>
      </c>
      <c r="F81" s="76"/>
      <c r="G81" s="76"/>
      <c r="H81" s="76"/>
      <c r="I81" s="204"/>
      <c r="J81" s="74"/>
      <c r="K81" s="74"/>
      <c r="L81" s="72"/>
    </row>
    <row r="82">
      <c r="B82" s="28"/>
      <c r="C82" s="76" t="s">
        <v>264</v>
      </c>
      <c r="D82" s="206"/>
      <c r="E82" s="206"/>
      <c r="F82" s="206"/>
      <c r="G82" s="206"/>
      <c r="H82" s="206"/>
      <c r="I82" s="149"/>
      <c r="J82" s="206"/>
      <c r="K82" s="206"/>
      <c r="L82" s="207"/>
    </row>
    <row r="83" ht="16.5" customHeight="1">
      <c r="B83" s="28"/>
      <c r="C83" s="206"/>
      <c r="D83" s="206"/>
      <c r="E83" s="205" t="s">
        <v>4021</v>
      </c>
      <c r="F83" s="206"/>
      <c r="G83" s="206"/>
      <c r="H83" s="206"/>
      <c r="I83" s="149"/>
      <c r="J83" s="206"/>
      <c r="K83" s="206"/>
      <c r="L83" s="207"/>
    </row>
    <row r="84">
      <c r="B84" s="28"/>
      <c r="C84" s="76" t="s">
        <v>266</v>
      </c>
      <c r="D84" s="206"/>
      <c r="E84" s="206"/>
      <c r="F84" s="206"/>
      <c r="G84" s="206"/>
      <c r="H84" s="206"/>
      <c r="I84" s="149"/>
      <c r="J84" s="206"/>
      <c r="K84" s="206"/>
      <c r="L84" s="207"/>
    </row>
    <row r="85" s="1" customFormat="1" ht="16.5" customHeight="1">
      <c r="B85" s="46"/>
      <c r="C85" s="74"/>
      <c r="D85" s="74"/>
      <c r="E85" s="208" t="s">
        <v>4552</v>
      </c>
      <c r="F85" s="74"/>
      <c r="G85" s="74"/>
      <c r="H85" s="74"/>
      <c r="I85" s="204"/>
      <c r="J85" s="74"/>
      <c r="K85" s="74"/>
      <c r="L85" s="72"/>
    </row>
    <row r="86" s="1" customFormat="1" ht="14.4" customHeight="1">
      <c r="B86" s="46"/>
      <c r="C86" s="76" t="s">
        <v>1889</v>
      </c>
      <c r="D86" s="74"/>
      <c r="E86" s="74"/>
      <c r="F86" s="74"/>
      <c r="G86" s="74"/>
      <c r="H86" s="74"/>
      <c r="I86" s="204"/>
      <c r="J86" s="74"/>
      <c r="K86" s="74"/>
      <c r="L86" s="72"/>
    </row>
    <row r="87" s="1" customFormat="1" ht="17.25" customHeight="1">
      <c r="B87" s="46"/>
      <c r="C87" s="74"/>
      <c r="D87" s="74"/>
      <c r="E87" s="82" t="str">
        <f>E13</f>
        <v>SO 01-31-01.4 - Zemní práce - ÚRS</v>
      </c>
      <c r="F87" s="74"/>
      <c r="G87" s="74"/>
      <c r="H87" s="74"/>
      <c r="I87" s="204"/>
      <c r="J87" s="74"/>
      <c r="K87" s="74"/>
      <c r="L87" s="72"/>
    </row>
    <row r="88" s="1" customFormat="1" ht="6.96" customHeight="1">
      <c r="B88" s="46"/>
      <c r="C88" s="74"/>
      <c r="D88" s="74"/>
      <c r="E88" s="74"/>
      <c r="F88" s="74"/>
      <c r="G88" s="74"/>
      <c r="H88" s="74"/>
      <c r="I88" s="204"/>
      <c r="J88" s="74"/>
      <c r="K88" s="74"/>
      <c r="L88" s="72"/>
    </row>
    <row r="89" s="1" customFormat="1" ht="18" customHeight="1">
      <c r="B89" s="46"/>
      <c r="C89" s="76" t="s">
        <v>23</v>
      </c>
      <c r="D89" s="74"/>
      <c r="E89" s="74"/>
      <c r="F89" s="209" t="str">
        <f>F16</f>
        <v xml:space="preserve"> </v>
      </c>
      <c r="G89" s="74"/>
      <c r="H89" s="74"/>
      <c r="I89" s="210" t="s">
        <v>25</v>
      </c>
      <c r="J89" s="85" t="str">
        <f>IF(J16="","",J16)</f>
        <v>24. 8. 2018</v>
      </c>
      <c r="K89" s="74"/>
      <c r="L89" s="72"/>
    </row>
    <row r="90" s="1" customFormat="1" ht="6.96" customHeight="1">
      <c r="B90" s="46"/>
      <c r="C90" s="74"/>
      <c r="D90" s="74"/>
      <c r="E90" s="74"/>
      <c r="F90" s="74"/>
      <c r="G90" s="74"/>
      <c r="H90" s="74"/>
      <c r="I90" s="204"/>
      <c r="J90" s="74"/>
      <c r="K90" s="74"/>
      <c r="L90" s="72"/>
    </row>
    <row r="91" s="1" customFormat="1">
      <c r="B91" s="46"/>
      <c r="C91" s="76" t="s">
        <v>27</v>
      </c>
      <c r="D91" s="74"/>
      <c r="E91" s="74"/>
      <c r="F91" s="209" t="str">
        <f>E19</f>
        <v xml:space="preserve"> </v>
      </c>
      <c r="G91" s="74"/>
      <c r="H91" s="74"/>
      <c r="I91" s="210" t="s">
        <v>32</v>
      </c>
      <c r="J91" s="209" t="str">
        <f>E25</f>
        <v xml:space="preserve"> </v>
      </c>
      <c r="K91" s="74"/>
      <c r="L91" s="72"/>
    </row>
    <row r="92" s="1" customFormat="1" ht="14.4" customHeight="1">
      <c r="B92" s="46"/>
      <c r="C92" s="76" t="s">
        <v>30</v>
      </c>
      <c r="D92" s="74"/>
      <c r="E92" s="74"/>
      <c r="F92" s="209" t="str">
        <f>IF(E22="","",E22)</f>
        <v/>
      </c>
      <c r="G92" s="74"/>
      <c r="H92" s="74"/>
      <c r="I92" s="204"/>
      <c r="J92" s="74"/>
      <c r="K92" s="74"/>
      <c r="L92" s="72"/>
    </row>
    <row r="93" s="1" customFormat="1" ht="10.32" customHeight="1">
      <c r="B93" s="46"/>
      <c r="C93" s="74"/>
      <c r="D93" s="74"/>
      <c r="E93" s="74"/>
      <c r="F93" s="74"/>
      <c r="G93" s="74"/>
      <c r="H93" s="74"/>
      <c r="I93" s="204"/>
      <c r="J93" s="74"/>
      <c r="K93" s="74"/>
      <c r="L93" s="72"/>
    </row>
    <row r="94" s="10" customFormat="1" ht="29.28" customHeight="1">
      <c r="B94" s="211"/>
      <c r="C94" s="212" t="s">
        <v>283</v>
      </c>
      <c r="D94" s="213" t="s">
        <v>55</v>
      </c>
      <c r="E94" s="213" t="s">
        <v>51</v>
      </c>
      <c r="F94" s="213" t="s">
        <v>284</v>
      </c>
      <c r="G94" s="213" t="s">
        <v>285</v>
      </c>
      <c r="H94" s="213" t="s">
        <v>286</v>
      </c>
      <c r="I94" s="214" t="s">
        <v>287</v>
      </c>
      <c r="J94" s="213" t="s">
        <v>273</v>
      </c>
      <c r="K94" s="215" t="s">
        <v>288</v>
      </c>
      <c r="L94" s="216"/>
      <c r="M94" s="102" t="s">
        <v>289</v>
      </c>
      <c r="N94" s="103" t="s">
        <v>40</v>
      </c>
      <c r="O94" s="103" t="s">
        <v>290</v>
      </c>
      <c r="P94" s="103" t="s">
        <v>291</v>
      </c>
      <c r="Q94" s="103" t="s">
        <v>292</v>
      </c>
      <c r="R94" s="103" t="s">
        <v>293</v>
      </c>
      <c r="S94" s="103" t="s">
        <v>294</v>
      </c>
      <c r="T94" s="104" t="s">
        <v>295</v>
      </c>
    </row>
    <row r="95" s="1" customFormat="1" ht="29.28" customHeight="1">
      <c r="B95" s="46"/>
      <c r="C95" s="108" t="s">
        <v>274</v>
      </c>
      <c r="D95" s="74"/>
      <c r="E95" s="74"/>
      <c r="F95" s="74"/>
      <c r="G95" s="74"/>
      <c r="H95" s="74"/>
      <c r="I95" s="204"/>
      <c r="J95" s="217">
        <f>BK95</f>
        <v>0</v>
      </c>
      <c r="K95" s="74"/>
      <c r="L95" s="72"/>
      <c r="M95" s="105"/>
      <c r="N95" s="106"/>
      <c r="O95" s="106"/>
      <c r="P95" s="218">
        <f>P96+P134+P139</f>
        <v>0</v>
      </c>
      <c r="Q95" s="106"/>
      <c r="R95" s="218">
        <f>R96+R134+R139</f>
        <v>20.760051699999998</v>
      </c>
      <c r="S95" s="106"/>
      <c r="T95" s="219">
        <f>T96+T134+T139</f>
        <v>0</v>
      </c>
      <c r="AT95" s="24" t="s">
        <v>69</v>
      </c>
      <c r="AU95" s="24" t="s">
        <v>275</v>
      </c>
      <c r="BK95" s="220">
        <f>BK96+BK134+BK139</f>
        <v>0</v>
      </c>
    </row>
    <row r="96" s="11" customFormat="1" ht="37.44001" customHeight="1">
      <c r="B96" s="221"/>
      <c r="C96" s="222"/>
      <c r="D96" s="223" t="s">
        <v>69</v>
      </c>
      <c r="E96" s="224" t="s">
        <v>296</v>
      </c>
      <c r="F96" s="224" t="s">
        <v>297</v>
      </c>
      <c r="G96" s="222"/>
      <c r="H96" s="222"/>
      <c r="I96" s="225"/>
      <c r="J96" s="226">
        <f>BK96</f>
        <v>0</v>
      </c>
      <c r="K96" s="222"/>
      <c r="L96" s="227"/>
      <c r="M96" s="228"/>
      <c r="N96" s="229"/>
      <c r="O96" s="229"/>
      <c r="P96" s="230">
        <f>P97+P118</f>
        <v>0</v>
      </c>
      <c r="Q96" s="229"/>
      <c r="R96" s="230">
        <f>R97+R118</f>
        <v>20.760051699999998</v>
      </c>
      <c r="S96" s="229"/>
      <c r="T96" s="231">
        <f>T97+T118</f>
        <v>0</v>
      </c>
      <c r="AR96" s="232" t="s">
        <v>16</v>
      </c>
      <c r="AT96" s="233" t="s">
        <v>69</v>
      </c>
      <c r="AU96" s="233" t="s">
        <v>70</v>
      </c>
      <c r="AY96" s="232" t="s">
        <v>298</v>
      </c>
      <c r="BK96" s="234">
        <f>BK97+BK118</f>
        <v>0</v>
      </c>
    </row>
    <row r="97" s="11" customFormat="1" ht="19.92" customHeight="1">
      <c r="B97" s="221"/>
      <c r="C97" s="222"/>
      <c r="D97" s="223" t="s">
        <v>69</v>
      </c>
      <c r="E97" s="235" t="s">
        <v>16</v>
      </c>
      <c r="F97" s="235" t="s">
        <v>299</v>
      </c>
      <c r="G97" s="222"/>
      <c r="H97" s="222"/>
      <c r="I97" s="225"/>
      <c r="J97" s="236">
        <f>BK97</f>
        <v>0</v>
      </c>
      <c r="K97" s="222"/>
      <c r="L97" s="227"/>
      <c r="M97" s="228"/>
      <c r="N97" s="229"/>
      <c r="O97" s="229"/>
      <c r="P97" s="230">
        <f>SUM(P98:P117)</f>
        <v>0</v>
      </c>
      <c r="Q97" s="229"/>
      <c r="R97" s="230">
        <f>SUM(R98:R117)</f>
        <v>0</v>
      </c>
      <c r="S97" s="229"/>
      <c r="T97" s="231">
        <f>SUM(T98:T117)</f>
        <v>0</v>
      </c>
      <c r="AR97" s="232" t="s">
        <v>16</v>
      </c>
      <c r="AT97" s="233" t="s">
        <v>69</v>
      </c>
      <c r="AU97" s="233" t="s">
        <v>16</v>
      </c>
      <c r="AY97" s="232" t="s">
        <v>298</v>
      </c>
      <c r="BK97" s="234">
        <f>SUM(BK98:BK117)</f>
        <v>0</v>
      </c>
    </row>
    <row r="98" s="1" customFormat="1" ht="38.25" customHeight="1">
      <c r="B98" s="46"/>
      <c r="C98" s="237" t="s">
        <v>16</v>
      </c>
      <c r="D98" s="237" t="s">
        <v>300</v>
      </c>
      <c r="E98" s="238" t="s">
        <v>4985</v>
      </c>
      <c r="F98" s="239" t="s">
        <v>4986</v>
      </c>
      <c r="G98" s="240" t="s">
        <v>303</v>
      </c>
      <c r="H98" s="241">
        <v>11.039999999999999</v>
      </c>
      <c r="I98" s="242"/>
      <c r="J98" s="243">
        <f>ROUND(I98*H98,2)</f>
        <v>0</v>
      </c>
      <c r="K98" s="239" t="s">
        <v>304</v>
      </c>
      <c r="L98" s="72"/>
      <c r="M98" s="244" t="s">
        <v>21</v>
      </c>
      <c r="N98" s="245" t="s">
        <v>41</v>
      </c>
      <c r="O98" s="47"/>
      <c r="P98" s="246">
        <f>O98*H98</f>
        <v>0</v>
      </c>
      <c r="Q98" s="246">
        <v>0</v>
      </c>
      <c r="R98" s="246">
        <f>Q98*H98</f>
        <v>0</v>
      </c>
      <c r="S98" s="246">
        <v>0</v>
      </c>
      <c r="T98" s="247">
        <f>S98*H98</f>
        <v>0</v>
      </c>
      <c r="AR98" s="24" t="s">
        <v>90</v>
      </c>
      <c r="AT98" s="24" t="s">
        <v>300</v>
      </c>
      <c r="AU98" s="24" t="s">
        <v>78</v>
      </c>
      <c r="AY98" s="24" t="s">
        <v>298</v>
      </c>
      <c r="BE98" s="248">
        <f>IF(N98="základní",J98,0)</f>
        <v>0</v>
      </c>
      <c r="BF98" s="248">
        <f>IF(N98="snížená",J98,0)</f>
        <v>0</v>
      </c>
      <c r="BG98" s="248">
        <f>IF(N98="zákl. přenesená",J98,0)</f>
        <v>0</v>
      </c>
      <c r="BH98" s="248">
        <f>IF(N98="sníž. přenesená",J98,0)</f>
        <v>0</v>
      </c>
      <c r="BI98" s="248">
        <f>IF(N98="nulová",J98,0)</f>
        <v>0</v>
      </c>
      <c r="BJ98" s="24" t="s">
        <v>16</v>
      </c>
      <c r="BK98" s="248">
        <f>ROUND(I98*H98,2)</f>
        <v>0</v>
      </c>
      <c r="BL98" s="24" t="s">
        <v>90</v>
      </c>
      <c r="BM98" s="24" t="s">
        <v>4987</v>
      </c>
    </row>
    <row r="99" s="1" customFormat="1">
      <c r="B99" s="46"/>
      <c r="C99" s="74"/>
      <c r="D99" s="251" t="s">
        <v>2523</v>
      </c>
      <c r="E99" s="74"/>
      <c r="F99" s="282" t="s">
        <v>4988</v>
      </c>
      <c r="G99" s="74"/>
      <c r="H99" s="74"/>
      <c r="I99" s="204"/>
      <c r="J99" s="74"/>
      <c r="K99" s="74"/>
      <c r="L99" s="72"/>
      <c r="M99" s="283"/>
      <c r="N99" s="47"/>
      <c r="O99" s="47"/>
      <c r="P99" s="47"/>
      <c r="Q99" s="47"/>
      <c r="R99" s="47"/>
      <c r="S99" s="47"/>
      <c r="T99" s="95"/>
      <c r="AT99" s="24" t="s">
        <v>2523</v>
      </c>
      <c r="AU99" s="24" t="s">
        <v>78</v>
      </c>
    </row>
    <row r="100" s="12" customFormat="1">
      <c r="B100" s="249"/>
      <c r="C100" s="250"/>
      <c r="D100" s="251" t="s">
        <v>306</v>
      </c>
      <c r="E100" s="252" t="s">
        <v>21</v>
      </c>
      <c r="F100" s="253" t="s">
        <v>4989</v>
      </c>
      <c r="G100" s="250"/>
      <c r="H100" s="254">
        <v>2.0800000000000001</v>
      </c>
      <c r="I100" s="255"/>
      <c r="J100" s="250"/>
      <c r="K100" s="250"/>
      <c r="L100" s="256"/>
      <c r="M100" s="257"/>
      <c r="N100" s="258"/>
      <c r="O100" s="258"/>
      <c r="P100" s="258"/>
      <c r="Q100" s="258"/>
      <c r="R100" s="258"/>
      <c r="S100" s="258"/>
      <c r="T100" s="259"/>
      <c r="AT100" s="260" t="s">
        <v>306</v>
      </c>
      <c r="AU100" s="260" t="s">
        <v>78</v>
      </c>
      <c r="AV100" s="12" t="s">
        <v>78</v>
      </c>
      <c r="AW100" s="12" t="s">
        <v>33</v>
      </c>
      <c r="AX100" s="12" t="s">
        <v>70</v>
      </c>
      <c r="AY100" s="260" t="s">
        <v>298</v>
      </c>
    </row>
    <row r="101" s="12" customFormat="1">
      <c r="B101" s="249"/>
      <c r="C101" s="250"/>
      <c r="D101" s="251" t="s">
        <v>306</v>
      </c>
      <c r="E101" s="252" t="s">
        <v>21</v>
      </c>
      <c r="F101" s="253" t="s">
        <v>4990</v>
      </c>
      <c r="G101" s="250"/>
      <c r="H101" s="254">
        <v>4.5</v>
      </c>
      <c r="I101" s="255"/>
      <c r="J101" s="250"/>
      <c r="K101" s="250"/>
      <c r="L101" s="256"/>
      <c r="M101" s="257"/>
      <c r="N101" s="258"/>
      <c r="O101" s="258"/>
      <c r="P101" s="258"/>
      <c r="Q101" s="258"/>
      <c r="R101" s="258"/>
      <c r="S101" s="258"/>
      <c r="T101" s="259"/>
      <c r="AT101" s="260" t="s">
        <v>306</v>
      </c>
      <c r="AU101" s="260" t="s">
        <v>78</v>
      </c>
      <c r="AV101" s="12" t="s">
        <v>78</v>
      </c>
      <c r="AW101" s="12" t="s">
        <v>33</v>
      </c>
      <c r="AX101" s="12" t="s">
        <v>70</v>
      </c>
      <c r="AY101" s="260" t="s">
        <v>298</v>
      </c>
    </row>
    <row r="102" s="12" customFormat="1">
      <c r="B102" s="249"/>
      <c r="C102" s="250"/>
      <c r="D102" s="251" t="s">
        <v>306</v>
      </c>
      <c r="E102" s="252" t="s">
        <v>21</v>
      </c>
      <c r="F102" s="253" t="s">
        <v>4991</v>
      </c>
      <c r="G102" s="250"/>
      <c r="H102" s="254">
        <v>1.96</v>
      </c>
      <c r="I102" s="255"/>
      <c r="J102" s="250"/>
      <c r="K102" s="250"/>
      <c r="L102" s="256"/>
      <c r="M102" s="257"/>
      <c r="N102" s="258"/>
      <c r="O102" s="258"/>
      <c r="P102" s="258"/>
      <c r="Q102" s="258"/>
      <c r="R102" s="258"/>
      <c r="S102" s="258"/>
      <c r="T102" s="259"/>
      <c r="AT102" s="260" t="s">
        <v>306</v>
      </c>
      <c r="AU102" s="260" t="s">
        <v>78</v>
      </c>
      <c r="AV102" s="12" t="s">
        <v>78</v>
      </c>
      <c r="AW102" s="12" t="s">
        <v>33</v>
      </c>
      <c r="AX102" s="12" t="s">
        <v>70</v>
      </c>
      <c r="AY102" s="260" t="s">
        <v>298</v>
      </c>
    </row>
    <row r="103" s="12" customFormat="1">
      <c r="B103" s="249"/>
      <c r="C103" s="250"/>
      <c r="D103" s="251" t="s">
        <v>306</v>
      </c>
      <c r="E103" s="252" t="s">
        <v>21</v>
      </c>
      <c r="F103" s="253" t="s">
        <v>4992</v>
      </c>
      <c r="G103" s="250"/>
      <c r="H103" s="254">
        <v>2.5</v>
      </c>
      <c r="I103" s="255"/>
      <c r="J103" s="250"/>
      <c r="K103" s="250"/>
      <c r="L103" s="256"/>
      <c r="M103" s="257"/>
      <c r="N103" s="258"/>
      <c r="O103" s="258"/>
      <c r="P103" s="258"/>
      <c r="Q103" s="258"/>
      <c r="R103" s="258"/>
      <c r="S103" s="258"/>
      <c r="T103" s="259"/>
      <c r="AT103" s="260" t="s">
        <v>306</v>
      </c>
      <c r="AU103" s="260" t="s">
        <v>78</v>
      </c>
      <c r="AV103" s="12" t="s">
        <v>78</v>
      </c>
      <c r="AW103" s="12" t="s">
        <v>33</v>
      </c>
      <c r="AX103" s="12" t="s">
        <v>70</v>
      </c>
      <c r="AY103" s="260" t="s">
        <v>298</v>
      </c>
    </row>
    <row r="104" s="14" customFormat="1">
      <c r="B104" s="271"/>
      <c r="C104" s="272"/>
      <c r="D104" s="251" t="s">
        <v>306</v>
      </c>
      <c r="E104" s="273" t="s">
        <v>21</v>
      </c>
      <c r="F104" s="274" t="s">
        <v>309</v>
      </c>
      <c r="G104" s="272"/>
      <c r="H104" s="275">
        <v>11.039999999999999</v>
      </c>
      <c r="I104" s="276"/>
      <c r="J104" s="272"/>
      <c r="K104" s="272"/>
      <c r="L104" s="277"/>
      <c r="M104" s="278"/>
      <c r="N104" s="279"/>
      <c r="O104" s="279"/>
      <c r="P104" s="279"/>
      <c r="Q104" s="279"/>
      <c r="R104" s="279"/>
      <c r="S104" s="279"/>
      <c r="T104" s="280"/>
      <c r="AT104" s="281" t="s">
        <v>306</v>
      </c>
      <c r="AU104" s="281" t="s">
        <v>78</v>
      </c>
      <c r="AV104" s="14" t="s">
        <v>90</v>
      </c>
      <c r="AW104" s="14" t="s">
        <v>33</v>
      </c>
      <c r="AX104" s="14" t="s">
        <v>16</v>
      </c>
      <c r="AY104" s="281" t="s">
        <v>298</v>
      </c>
    </row>
    <row r="105" s="1" customFormat="1" ht="38.25" customHeight="1">
      <c r="B105" s="46"/>
      <c r="C105" s="237" t="s">
        <v>78</v>
      </c>
      <c r="D105" s="237" t="s">
        <v>300</v>
      </c>
      <c r="E105" s="238" t="s">
        <v>4149</v>
      </c>
      <c r="F105" s="239" t="s">
        <v>4150</v>
      </c>
      <c r="G105" s="240" t="s">
        <v>303</v>
      </c>
      <c r="H105" s="241">
        <v>82.799999999999997</v>
      </c>
      <c r="I105" s="242"/>
      <c r="J105" s="243">
        <f>ROUND(I105*H105,2)</f>
        <v>0</v>
      </c>
      <c r="K105" s="239" t="s">
        <v>304</v>
      </c>
      <c r="L105" s="72"/>
      <c r="M105" s="244" t="s">
        <v>21</v>
      </c>
      <c r="N105" s="245" t="s">
        <v>41</v>
      </c>
      <c r="O105" s="47"/>
      <c r="P105" s="246">
        <f>O105*H105</f>
        <v>0</v>
      </c>
      <c r="Q105" s="246">
        <v>0</v>
      </c>
      <c r="R105" s="246">
        <f>Q105*H105</f>
        <v>0</v>
      </c>
      <c r="S105" s="246">
        <v>0</v>
      </c>
      <c r="T105" s="247">
        <f>S105*H105</f>
        <v>0</v>
      </c>
      <c r="AR105" s="24" t="s">
        <v>90</v>
      </c>
      <c r="AT105" s="24" t="s">
        <v>300</v>
      </c>
      <c r="AU105" s="24" t="s">
        <v>78</v>
      </c>
      <c r="AY105" s="24" t="s">
        <v>298</v>
      </c>
      <c r="BE105" s="248">
        <f>IF(N105="základní",J105,0)</f>
        <v>0</v>
      </c>
      <c r="BF105" s="248">
        <f>IF(N105="snížená",J105,0)</f>
        <v>0</v>
      </c>
      <c r="BG105" s="248">
        <f>IF(N105="zákl. přenesená",J105,0)</f>
        <v>0</v>
      </c>
      <c r="BH105" s="248">
        <f>IF(N105="sníž. přenesená",J105,0)</f>
        <v>0</v>
      </c>
      <c r="BI105" s="248">
        <f>IF(N105="nulová",J105,0)</f>
        <v>0</v>
      </c>
      <c r="BJ105" s="24" t="s">
        <v>16</v>
      </c>
      <c r="BK105" s="248">
        <f>ROUND(I105*H105,2)</f>
        <v>0</v>
      </c>
      <c r="BL105" s="24" t="s">
        <v>90</v>
      </c>
      <c r="BM105" s="24" t="s">
        <v>4993</v>
      </c>
    </row>
    <row r="106" s="1" customFormat="1">
      <c r="B106" s="46"/>
      <c r="C106" s="74"/>
      <c r="D106" s="251" t="s">
        <v>2523</v>
      </c>
      <c r="E106" s="74"/>
      <c r="F106" s="282" t="s">
        <v>4152</v>
      </c>
      <c r="G106" s="74"/>
      <c r="H106" s="74"/>
      <c r="I106" s="204"/>
      <c r="J106" s="74"/>
      <c r="K106" s="74"/>
      <c r="L106" s="72"/>
      <c r="M106" s="283"/>
      <c r="N106" s="47"/>
      <c r="O106" s="47"/>
      <c r="P106" s="47"/>
      <c r="Q106" s="47"/>
      <c r="R106" s="47"/>
      <c r="S106" s="47"/>
      <c r="T106" s="95"/>
      <c r="AT106" s="24" t="s">
        <v>2523</v>
      </c>
      <c r="AU106" s="24" t="s">
        <v>78</v>
      </c>
    </row>
    <row r="107" s="12" customFormat="1">
      <c r="B107" s="249"/>
      <c r="C107" s="250"/>
      <c r="D107" s="251" t="s">
        <v>306</v>
      </c>
      <c r="E107" s="252" t="s">
        <v>21</v>
      </c>
      <c r="F107" s="253" t="s">
        <v>4994</v>
      </c>
      <c r="G107" s="250"/>
      <c r="H107" s="254">
        <v>76.799999999999997</v>
      </c>
      <c r="I107" s="255"/>
      <c r="J107" s="250"/>
      <c r="K107" s="250"/>
      <c r="L107" s="256"/>
      <c r="M107" s="257"/>
      <c r="N107" s="258"/>
      <c r="O107" s="258"/>
      <c r="P107" s="258"/>
      <c r="Q107" s="258"/>
      <c r="R107" s="258"/>
      <c r="S107" s="258"/>
      <c r="T107" s="259"/>
      <c r="AT107" s="260" t="s">
        <v>306</v>
      </c>
      <c r="AU107" s="260" t="s">
        <v>78</v>
      </c>
      <c r="AV107" s="12" t="s">
        <v>78</v>
      </c>
      <c r="AW107" s="12" t="s">
        <v>33</v>
      </c>
      <c r="AX107" s="12" t="s">
        <v>70</v>
      </c>
      <c r="AY107" s="260" t="s">
        <v>298</v>
      </c>
    </row>
    <row r="108" s="12" customFormat="1">
      <c r="B108" s="249"/>
      <c r="C108" s="250"/>
      <c r="D108" s="251" t="s">
        <v>306</v>
      </c>
      <c r="E108" s="252" t="s">
        <v>21</v>
      </c>
      <c r="F108" s="253" t="s">
        <v>4995</v>
      </c>
      <c r="G108" s="250"/>
      <c r="H108" s="254">
        <v>6</v>
      </c>
      <c r="I108" s="255"/>
      <c r="J108" s="250"/>
      <c r="K108" s="250"/>
      <c r="L108" s="256"/>
      <c r="M108" s="257"/>
      <c r="N108" s="258"/>
      <c r="O108" s="258"/>
      <c r="P108" s="258"/>
      <c r="Q108" s="258"/>
      <c r="R108" s="258"/>
      <c r="S108" s="258"/>
      <c r="T108" s="259"/>
      <c r="AT108" s="260" t="s">
        <v>306</v>
      </c>
      <c r="AU108" s="260" t="s">
        <v>78</v>
      </c>
      <c r="AV108" s="12" t="s">
        <v>78</v>
      </c>
      <c r="AW108" s="12" t="s">
        <v>33</v>
      </c>
      <c r="AX108" s="12" t="s">
        <v>70</v>
      </c>
      <c r="AY108" s="260" t="s">
        <v>298</v>
      </c>
    </row>
    <row r="109" s="14" customFormat="1">
      <c r="B109" s="271"/>
      <c r="C109" s="272"/>
      <c r="D109" s="251" t="s">
        <v>306</v>
      </c>
      <c r="E109" s="273" t="s">
        <v>21</v>
      </c>
      <c r="F109" s="274" t="s">
        <v>309</v>
      </c>
      <c r="G109" s="272"/>
      <c r="H109" s="275">
        <v>82.799999999999997</v>
      </c>
      <c r="I109" s="276"/>
      <c r="J109" s="272"/>
      <c r="K109" s="272"/>
      <c r="L109" s="277"/>
      <c r="M109" s="278"/>
      <c r="N109" s="279"/>
      <c r="O109" s="279"/>
      <c r="P109" s="279"/>
      <c r="Q109" s="279"/>
      <c r="R109" s="279"/>
      <c r="S109" s="279"/>
      <c r="T109" s="280"/>
      <c r="AT109" s="281" t="s">
        <v>306</v>
      </c>
      <c r="AU109" s="281" t="s">
        <v>78</v>
      </c>
      <c r="AV109" s="14" t="s">
        <v>90</v>
      </c>
      <c r="AW109" s="14" t="s">
        <v>33</v>
      </c>
      <c r="AX109" s="14" t="s">
        <v>16</v>
      </c>
      <c r="AY109" s="281" t="s">
        <v>298</v>
      </c>
    </row>
    <row r="110" s="1" customFormat="1" ht="25.5" customHeight="1">
      <c r="B110" s="46"/>
      <c r="C110" s="237" t="s">
        <v>85</v>
      </c>
      <c r="D110" s="237" t="s">
        <v>300</v>
      </c>
      <c r="E110" s="238" t="s">
        <v>324</v>
      </c>
      <c r="F110" s="239" t="s">
        <v>325</v>
      </c>
      <c r="G110" s="240" t="s">
        <v>303</v>
      </c>
      <c r="H110" s="241">
        <v>91.340000000000003</v>
      </c>
      <c r="I110" s="242"/>
      <c r="J110" s="243">
        <f>ROUND(I110*H110,2)</f>
        <v>0</v>
      </c>
      <c r="K110" s="239" t="s">
        <v>304</v>
      </c>
      <c r="L110" s="72"/>
      <c r="M110" s="244" t="s">
        <v>21</v>
      </c>
      <c r="N110" s="245" t="s">
        <v>41</v>
      </c>
      <c r="O110" s="47"/>
      <c r="P110" s="246">
        <f>O110*H110</f>
        <v>0</v>
      </c>
      <c r="Q110" s="246">
        <v>0</v>
      </c>
      <c r="R110" s="246">
        <f>Q110*H110</f>
        <v>0</v>
      </c>
      <c r="S110" s="246">
        <v>0</v>
      </c>
      <c r="T110" s="247">
        <f>S110*H110</f>
        <v>0</v>
      </c>
      <c r="AR110" s="24" t="s">
        <v>90</v>
      </c>
      <c r="AT110" s="24" t="s">
        <v>300</v>
      </c>
      <c r="AU110" s="24" t="s">
        <v>78</v>
      </c>
      <c r="AY110" s="24" t="s">
        <v>298</v>
      </c>
      <c r="BE110" s="248">
        <f>IF(N110="základní",J110,0)</f>
        <v>0</v>
      </c>
      <c r="BF110" s="248">
        <f>IF(N110="snížená",J110,0)</f>
        <v>0</v>
      </c>
      <c r="BG110" s="248">
        <f>IF(N110="zákl. přenesená",J110,0)</f>
        <v>0</v>
      </c>
      <c r="BH110" s="248">
        <f>IF(N110="sníž. přenesená",J110,0)</f>
        <v>0</v>
      </c>
      <c r="BI110" s="248">
        <f>IF(N110="nulová",J110,0)</f>
        <v>0</v>
      </c>
      <c r="BJ110" s="24" t="s">
        <v>16</v>
      </c>
      <c r="BK110" s="248">
        <f>ROUND(I110*H110,2)</f>
        <v>0</v>
      </c>
      <c r="BL110" s="24" t="s">
        <v>90</v>
      </c>
      <c r="BM110" s="24" t="s">
        <v>4996</v>
      </c>
    </row>
    <row r="111" s="1" customFormat="1">
      <c r="B111" s="46"/>
      <c r="C111" s="74"/>
      <c r="D111" s="251" t="s">
        <v>2523</v>
      </c>
      <c r="E111" s="74"/>
      <c r="F111" s="319" t="s">
        <v>4155</v>
      </c>
      <c r="G111" s="74"/>
      <c r="H111" s="74"/>
      <c r="I111" s="204"/>
      <c r="J111" s="74"/>
      <c r="K111" s="74"/>
      <c r="L111" s="72"/>
      <c r="M111" s="283"/>
      <c r="N111" s="47"/>
      <c r="O111" s="47"/>
      <c r="P111" s="47"/>
      <c r="Q111" s="47"/>
      <c r="R111" s="47"/>
      <c r="S111" s="47"/>
      <c r="T111" s="95"/>
      <c r="AT111" s="24" t="s">
        <v>2523</v>
      </c>
      <c r="AU111" s="24" t="s">
        <v>78</v>
      </c>
    </row>
    <row r="112" s="12" customFormat="1">
      <c r="B112" s="249"/>
      <c r="C112" s="250"/>
      <c r="D112" s="251" t="s">
        <v>306</v>
      </c>
      <c r="E112" s="252" t="s">
        <v>21</v>
      </c>
      <c r="F112" s="253" t="s">
        <v>4997</v>
      </c>
      <c r="G112" s="250"/>
      <c r="H112" s="254">
        <v>8.5399999999999991</v>
      </c>
      <c r="I112" s="255"/>
      <c r="J112" s="250"/>
      <c r="K112" s="250"/>
      <c r="L112" s="256"/>
      <c r="M112" s="257"/>
      <c r="N112" s="258"/>
      <c r="O112" s="258"/>
      <c r="P112" s="258"/>
      <c r="Q112" s="258"/>
      <c r="R112" s="258"/>
      <c r="S112" s="258"/>
      <c r="T112" s="259"/>
      <c r="AT112" s="260" t="s">
        <v>306</v>
      </c>
      <c r="AU112" s="260" t="s">
        <v>78</v>
      </c>
      <c r="AV112" s="12" t="s">
        <v>78</v>
      </c>
      <c r="AW112" s="12" t="s">
        <v>33</v>
      </c>
      <c r="AX112" s="12" t="s">
        <v>70</v>
      </c>
      <c r="AY112" s="260" t="s">
        <v>298</v>
      </c>
    </row>
    <row r="113" s="12" customFormat="1">
      <c r="B113" s="249"/>
      <c r="C113" s="250"/>
      <c r="D113" s="251" t="s">
        <v>306</v>
      </c>
      <c r="E113" s="252" t="s">
        <v>21</v>
      </c>
      <c r="F113" s="253" t="s">
        <v>4998</v>
      </c>
      <c r="G113" s="250"/>
      <c r="H113" s="254">
        <v>82.799999999999997</v>
      </c>
      <c r="I113" s="255"/>
      <c r="J113" s="250"/>
      <c r="K113" s="250"/>
      <c r="L113" s="256"/>
      <c r="M113" s="257"/>
      <c r="N113" s="258"/>
      <c r="O113" s="258"/>
      <c r="P113" s="258"/>
      <c r="Q113" s="258"/>
      <c r="R113" s="258"/>
      <c r="S113" s="258"/>
      <c r="T113" s="259"/>
      <c r="AT113" s="260" t="s">
        <v>306</v>
      </c>
      <c r="AU113" s="260" t="s">
        <v>78</v>
      </c>
      <c r="AV113" s="12" t="s">
        <v>78</v>
      </c>
      <c r="AW113" s="12" t="s">
        <v>33</v>
      </c>
      <c r="AX113" s="12" t="s">
        <v>70</v>
      </c>
      <c r="AY113" s="260" t="s">
        <v>298</v>
      </c>
    </row>
    <row r="114" s="14" customFormat="1">
      <c r="B114" s="271"/>
      <c r="C114" s="272"/>
      <c r="D114" s="251" t="s">
        <v>306</v>
      </c>
      <c r="E114" s="273" t="s">
        <v>21</v>
      </c>
      <c r="F114" s="274" t="s">
        <v>309</v>
      </c>
      <c r="G114" s="272"/>
      <c r="H114" s="275">
        <v>91.340000000000003</v>
      </c>
      <c r="I114" s="276"/>
      <c r="J114" s="272"/>
      <c r="K114" s="272"/>
      <c r="L114" s="277"/>
      <c r="M114" s="278"/>
      <c r="N114" s="279"/>
      <c r="O114" s="279"/>
      <c r="P114" s="279"/>
      <c r="Q114" s="279"/>
      <c r="R114" s="279"/>
      <c r="S114" s="279"/>
      <c r="T114" s="280"/>
      <c r="AT114" s="281" t="s">
        <v>306</v>
      </c>
      <c r="AU114" s="281" t="s">
        <v>78</v>
      </c>
      <c r="AV114" s="14" t="s">
        <v>90</v>
      </c>
      <c r="AW114" s="14" t="s">
        <v>33</v>
      </c>
      <c r="AX114" s="14" t="s">
        <v>16</v>
      </c>
      <c r="AY114" s="281" t="s">
        <v>298</v>
      </c>
    </row>
    <row r="115" s="1" customFormat="1" ht="25.5" customHeight="1">
      <c r="B115" s="46"/>
      <c r="C115" s="237" t="s">
        <v>90</v>
      </c>
      <c r="D115" s="237" t="s">
        <v>300</v>
      </c>
      <c r="E115" s="238" t="s">
        <v>4156</v>
      </c>
      <c r="F115" s="239" t="s">
        <v>4157</v>
      </c>
      <c r="G115" s="240" t="s">
        <v>1954</v>
      </c>
      <c r="H115" s="241">
        <v>250</v>
      </c>
      <c r="I115" s="242"/>
      <c r="J115" s="243">
        <f>ROUND(I115*H115,2)</f>
        <v>0</v>
      </c>
      <c r="K115" s="239" t="s">
        <v>304</v>
      </c>
      <c r="L115" s="72"/>
      <c r="M115" s="244" t="s">
        <v>21</v>
      </c>
      <c r="N115" s="245" t="s">
        <v>41</v>
      </c>
      <c r="O115" s="47"/>
      <c r="P115" s="246">
        <f>O115*H115</f>
        <v>0</v>
      </c>
      <c r="Q115" s="246">
        <v>0</v>
      </c>
      <c r="R115" s="246">
        <f>Q115*H115</f>
        <v>0</v>
      </c>
      <c r="S115" s="246">
        <v>0</v>
      </c>
      <c r="T115" s="247">
        <f>S115*H115</f>
        <v>0</v>
      </c>
      <c r="AR115" s="24" t="s">
        <v>90</v>
      </c>
      <c r="AT115" s="24" t="s">
        <v>300</v>
      </c>
      <c r="AU115" s="24" t="s">
        <v>78</v>
      </c>
      <c r="AY115" s="24" t="s">
        <v>298</v>
      </c>
      <c r="BE115" s="248">
        <f>IF(N115="základní",J115,0)</f>
        <v>0</v>
      </c>
      <c r="BF115" s="248">
        <f>IF(N115="snížená",J115,0)</f>
        <v>0</v>
      </c>
      <c r="BG115" s="248">
        <f>IF(N115="zákl. přenesená",J115,0)</f>
        <v>0</v>
      </c>
      <c r="BH115" s="248">
        <f>IF(N115="sníž. přenesená",J115,0)</f>
        <v>0</v>
      </c>
      <c r="BI115" s="248">
        <f>IF(N115="nulová",J115,0)</f>
        <v>0</v>
      </c>
      <c r="BJ115" s="24" t="s">
        <v>16</v>
      </c>
      <c r="BK115" s="248">
        <f>ROUND(I115*H115,2)</f>
        <v>0</v>
      </c>
      <c r="BL115" s="24" t="s">
        <v>90</v>
      </c>
      <c r="BM115" s="24" t="s">
        <v>4999</v>
      </c>
    </row>
    <row r="116" s="1" customFormat="1">
      <c r="B116" s="46"/>
      <c r="C116" s="74"/>
      <c r="D116" s="251" t="s">
        <v>2523</v>
      </c>
      <c r="E116" s="74"/>
      <c r="F116" s="282" t="s">
        <v>4159</v>
      </c>
      <c r="G116" s="74"/>
      <c r="H116" s="74"/>
      <c r="I116" s="204"/>
      <c r="J116" s="74"/>
      <c r="K116" s="74"/>
      <c r="L116" s="72"/>
      <c r="M116" s="283"/>
      <c r="N116" s="47"/>
      <c r="O116" s="47"/>
      <c r="P116" s="47"/>
      <c r="Q116" s="47"/>
      <c r="R116" s="47"/>
      <c r="S116" s="47"/>
      <c r="T116" s="95"/>
      <c r="AT116" s="24" t="s">
        <v>2523</v>
      </c>
      <c r="AU116" s="24" t="s">
        <v>78</v>
      </c>
    </row>
    <row r="117" s="12" customFormat="1">
      <c r="B117" s="249"/>
      <c r="C117" s="250"/>
      <c r="D117" s="251" t="s">
        <v>306</v>
      </c>
      <c r="E117" s="252" t="s">
        <v>21</v>
      </c>
      <c r="F117" s="253" t="s">
        <v>4467</v>
      </c>
      <c r="G117" s="250"/>
      <c r="H117" s="254">
        <v>250</v>
      </c>
      <c r="I117" s="255"/>
      <c r="J117" s="250"/>
      <c r="K117" s="250"/>
      <c r="L117" s="256"/>
      <c r="M117" s="257"/>
      <c r="N117" s="258"/>
      <c r="O117" s="258"/>
      <c r="P117" s="258"/>
      <c r="Q117" s="258"/>
      <c r="R117" s="258"/>
      <c r="S117" s="258"/>
      <c r="T117" s="259"/>
      <c r="AT117" s="260" t="s">
        <v>306</v>
      </c>
      <c r="AU117" s="260" t="s">
        <v>78</v>
      </c>
      <c r="AV117" s="12" t="s">
        <v>78</v>
      </c>
      <c r="AW117" s="12" t="s">
        <v>33</v>
      </c>
      <c r="AX117" s="12" t="s">
        <v>16</v>
      </c>
      <c r="AY117" s="260" t="s">
        <v>298</v>
      </c>
    </row>
    <row r="118" s="11" customFormat="1" ht="29.88" customHeight="1">
      <c r="B118" s="221"/>
      <c r="C118" s="222"/>
      <c r="D118" s="223" t="s">
        <v>69</v>
      </c>
      <c r="E118" s="235" t="s">
        <v>78</v>
      </c>
      <c r="F118" s="235" t="s">
        <v>3077</v>
      </c>
      <c r="G118" s="222"/>
      <c r="H118" s="222"/>
      <c r="I118" s="225"/>
      <c r="J118" s="236">
        <f>BK118</f>
        <v>0</v>
      </c>
      <c r="K118" s="222"/>
      <c r="L118" s="227"/>
      <c r="M118" s="228"/>
      <c r="N118" s="229"/>
      <c r="O118" s="229"/>
      <c r="P118" s="230">
        <f>SUM(P119:P133)</f>
        <v>0</v>
      </c>
      <c r="Q118" s="229"/>
      <c r="R118" s="230">
        <f>SUM(R119:R133)</f>
        <v>20.760051699999998</v>
      </c>
      <c r="S118" s="229"/>
      <c r="T118" s="231">
        <f>SUM(T119:T133)</f>
        <v>0</v>
      </c>
      <c r="AR118" s="232" t="s">
        <v>16</v>
      </c>
      <c r="AT118" s="233" t="s">
        <v>69</v>
      </c>
      <c r="AU118" s="233" t="s">
        <v>16</v>
      </c>
      <c r="AY118" s="232" t="s">
        <v>298</v>
      </c>
      <c r="BK118" s="234">
        <f>SUM(BK119:BK133)</f>
        <v>0</v>
      </c>
    </row>
    <row r="119" s="1" customFormat="1" ht="25.5" customHeight="1">
      <c r="B119" s="46"/>
      <c r="C119" s="237" t="s">
        <v>328</v>
      </c>
      <c r="D119" s="237" t="s">
        <v>300</v>
      </c>
      <c r="E119" s="238" t="s">
        <v>5000</v>
      </c>
      <c r="F119" s="239" t="s">
        <v>5001</v>
      </c>
      <c r="G119" s="240" t="s">
        <v>303</v>
      </c>
      <c r="H119" s="241">
        <v>1.2</v>
      </c>
      <c r="I119" s="242"/>
      <c r="J119" s="243">
        <f>ROUND(I119*H119,2)</f>
        <v>0</v>
      </c>
      <c r="K119" s="239" t="s">
        <v>304</v>
      </c>
      <c r="L119" s="72"/>
      <c r="M119" s="244" t="s">
        <v>21</v>
      </c>
      <c r="N119" s="245" t="s">
        <v>41</v>
      </c>
      <c r="O119" s="47"/>
      <c r="P119" s="246">
        <f>O119*H119</f>
        <v>0</v>
      </c>
      <c r="Q119" s="246">
        <v>2.1600000000000001</v>
      </c>
      <c r="R119" s="246">
        <f>Q119*H119</f>
        <v>2.5920000000000001</v>
      </c>
      <c r="S119" s="246">
        <v>0</v>
      </c>
      <c r="T119" s="247">
        <f>S119*H119</f>
        <v>0</v>
      </c>
      <c r="AR119" s="24" t="s">
        <v>90</v>
      </c>
      <c r="AT119" s="24" t="s">
        <v>300</v>
      </c>
      <c r="AU119" s="24" t="s">
        <v>78</v>
      </c>
      <c r="AY119" s="24" t="s">
        <v>298</v>
      </c>
      <c r="BE119" s="248">
        <f>IF(N119="základní",J119,0)</f>
        <v>0</v>
      </c>
      <c r="BF119" s="248">
        <f>IF(N119="snížená",J119,0)</f>
        <v>0</v>
      </c>
      <c r="BG119" s="248">
        <f>IF(N119="zákl. přenesená",J119,0)</f>
        <v>0</v>
      </c>
      <c r="BH119" s="248">
        <f>IF(N119="sníž. přenesená",J119,0)</f>
        <v>0</v>
      </c>
      <c r="BI119" s="248">
        <f>IF(N119="nulová",J119,0)</f>
        <v>0</v>
      </c>
      <c r="BJ119" s="24" t="s">
        <v>16</v>
      </c>
      <c r="BK119" s="248">
        <f>ROUND(I119*H119,2)</f>
        <v>0</v>
      </c>
      <c r="BL119" s="24" t="s">
        <v>90</v>
      </c>
      <c r="BM119" s="24" t="s">
        <v>5002</v>
      </c>
    </row>
    <row r="120" s="1" customFormat="1">
      <c r="B120" s="46"/>
      <c r="C120" s="74"/>
      <c r="D120" s="251" t="s">
        <v>2523</v>
      </c>
      <c r="E120" s="74"/>
      <c r="F120" s="282" t="s">
        <v>5003</v>
      </c>
      <c r="G120" s="74"/>
      <c r="H120" s="74"/>
      <c r="I120" s="204"/>
      <c r="J120" s="74"/>
      <c r="K120" s="74"/>
      <c r="L120" s="72"/>
      <c r="M120" s="283"/>
      <c r="N120" s="47"/>
      <c r="O120" s="47"/>
      <c r="P120" s="47"/>
      <c r="Q120" s="47"/>
      <c r="R120" s="47"/>
      <c r="S120" s="47"/>
      <c r="T120" s="95"/>
      <c r="AT120" s="24" t="s">
        <v>2523</v>
      </c>
      <c r="AU120" s="24" t="s">
        <v>78</v>
      </c>
    </row>
    <row r="121" s="1" customFormat="1" ht="25.5" customHeight="1">
      <c r="B121" s="46"/>
      <c r="C121" s="237" t="s">
        <v>332</v>
      </c>
      <c r="D121" s="237" t="s">
        <v>300</v>
      </c>
      <c r="E121" s="238" t="s">
        <v>5004</v>
      </c>
      <c r="F121" s="239" t="s">
        <v>5005</v>
      </c>
      <c r="G121" s="240" t="s">
        <v>303</v>
      </c>
      <c r="H121" s="241">
        <v>0.80000000000000004</v>
      </c>
      <c r="I121" s="242"/>
      <c r="J121" s="243">
        <f>ROUND(I121*H121,2)</f>
        <v>0</v>
      </c>
      <c r="K121" s="239" t="s">
        <v>304</v>
      </c>
      <c r="L121" s="72"/>
      <c r="M121" s="244" t="s">
        <v>21</v>
      </c>
      <c r="N121" s="245" t="s">
        <v>41</v>
      </c>
      <c r="O121" s="47"/>
      <c r="P121" s="246">
        <f>O121*H121</f>
        <v>0</v>
      </c>
      <c r="Q121" s="246">
        <v>2.45329</v>
      </c>
      <c r="R121" s="246">
        <f>Q121*H121</f>
        <v>1.9626320000000002</v>
      </c>
      <c r="S121" s="246">
        <v>0</v>
      </c>
      <c r="T121" s="247">
        <f>S121*H121</f>
        <v>0</v>
      </c>
      <c r="AR121" s="24" t="s">
        <v>90</v>
      </c>
      <c r="AT121" s="24" t="s">
        <v>300</v>
      </c>
      <c r="AU121" s="24" t="s">
        <v>78</v>
      </c>
      <c r="AY121" s="24" t="s">
        <v>298</v>
      </c>
      <c r="BE121" s="248">
        <f>IF(N121="základní",J121,0)</f>
        <v>0</v>
      </c>
      <c r="BF121" s="248">
        <f>IF(N121="snížená",J121,0)</f>
        <v>0</v>
      </c>
      <c r="BG121" s="248">
        <f>IF(N121="zákl. přenesená",J121,0)</f>
        <v>0</v>
      </c>
      <c r="BH121" s="248">
        <f>IF(N121="sníž. přenesená",J121,0)</f>
        <v>0</v>
      </c>
      <c r="BI121" s="248">
        <f>IF(N121="nulová",J121,0)</f>
        <v>0</v>
      </c>
      <c r="BJ121" s="24" t="s">
        <v>16</v>
      </c>
      <c r="BK121" s="248">
        <f>ROUND(I121*H121,2)</f>
        <v>0</v>
      </c>
      <c r="BL121" s="24" t="s">
        <v>90</v>
      </c>
      <c r="BM121" s="24" t="s">
        <v>5006</v>
      </c>
    </row>
    <row r="122" s="1" customFormat="1">
      <c r="B122" s="46"/>
      <c r="C122" s="74"/>
      <c r="D122" s="251" t="s">
        <v>2523</v>
      </c>
      <c r="E122" s="74"/>
      <c r="F122" s="282" t="s">
        <v>5007</v>
      </c>
      <c r="G122" s="74"/>
      <c r="H122" s="74"/>
      <c r="I122" s="204"/>
      <c r="J122" s="74"/>
      <c r="K122" s="74"/>
      <c r="L122" s="72"/>
      <c r="M122" s="283"/>
      <c r="N122" s="47"/>
      <c r="O122" s="47"/>
      <c r="P122" s="47"/>
      <c r="Q122" s="47"/>
      <c r="R122" s="47"/>
      <c r="S122" s="47"/>
      <c r="T122" s="95"/>
      <c r="AT122" s="24" t="s">
        <v>2523</v>
      </c>
      <c r="AU122" s="24" t="s">
        <v>78</v>
      </c>
    </row>
    <row r="123" s="1" customFormat="1" ht="16.5" customHeight="1">
      <c r="B123" s="46"/>
      <c r="C123" s="237" t="s">
        <v>338</v>
      </c>
      <c r="D123" s="237" t="s">
        <v>300</v>
      </c>
      <c r="E123" s="238" t="s">
        <v>5008</v>
      </c>
      <c r="F123" s="239" t="s">
        <v>5009</v>
      </c>
      <c r="G123" s="240" t="s">
        <v>1954</v>
      </c>
      <c r="H123" s="241">
        <v>3.8999999999999999</v>
      </c>
      <c r="I123" s="242"/>
      <c r="J123" s="243">
        <f>ROUND(I123*H123,2)</f>
        <v>0</v>
      </c>
      <c r="K123" s="239" t="s">
        <v>304</v>
      </c>
      <c r="L123" s="72"/>
      <c r="M123" s="244" t="s">
        <v>21</v>
      </c>
      <c r="N123" s="245" t="s">
        <v>41</v>
      </c>
      <c r="O123" s="47"/>
      <c r="P123" s="246">
        <f>O123*H123</f>
        <v>0</v>
      </c>
      <c r="Q123" s="246">
        <v>0.00247</v>
      </c>
      <c r="R123" s="246">
        <f>Q123*H123</f>
        <v>0.0096329999999999992</v>
      </c>
      <c r="S123" s="246">
        <v>0</v>
      </c>
      <c r="T123" s="247">
        <f>S123*H123</f>
        <v>0</v>
      </c>
      <c r="AR123" s="24" t="s">
        <v>90</v>
      </c>
      <c r="AT123" s="24" t="s">
        <v>300</v>
      </c>
      <c r="AU123" s="24" t="s">
        <v>78</v>
      </c>
      <c r="AY123" s="24" t="s">
        <v>298</v>
      </c>
      <c r="BE123" s="248">
        <f>IF(N123="základní",J123,0)</f>
        <v>0</v>
      </c>
      <c r="BF123" s="248">
        <f>IF(N123="snížená",J123,0)</f>
        <v>0</v>
      </c>
      <c r="BG123" s="248">
        <f>IF(N123="zákl. přenesená",J123,0)</f>
        <v>0</v>
      </c>
      <c r="BH123" s="248">
        <f>IF(N123="sníž. přenesená",J123,0)</f>
        <v>0</v>
      </c>
      <c r="BI123" s="248">
        <f>IF(N123="nulová",J123,0)</f>
        <v>0</v>
      </c>
      <c r="BJ123" s="24" t="s">
        <v>16</v>
      </c>
      <c r="BK123" s="248">
        <f>ROUND(I123*H123,2)</f>
        <v>0</v>
      </c>
      <c r="BL123" s="24" t="s">
        <v>90</v>
      </c>
      <c r="BM123" s="24" t="s">
        <v>5010</v>
      </c>
    </row>
    <row r="124" s="1" customFormat="1">
      <c r="B124" s="46"/>
      <c r="C124" s="74"/>
      <c r="D124" s="251" t="s">
        <v>2523</v>
      </c>
      <c r="E124" s="74"/>
      <c r="F124" s="282" t="s">
        <v>5011</v>
      </c>
      <c r="G124" s="74"/>
      <c r="H124" s="74"/>
      <c r="I124" s="204"/>
      <c r="J124" s="74"/>
      <c r="K124" s="74"/>
      <c r="L124" s="72"/>
      <c r="M124" s="283"/>
      <c r="N124" s="47"/>
      <c r="O124" s="47"/>
      <c r="P124" s="47"/>
      <c r="Q124" s="47"/>
      <c r="R124" s="47"/>
      <c r="S124" s="47"/>
      <c r="T124" s="95"/>
      <c r="AT124" s="24" t="s">
        <v>2523</v>
      </c>
      <c r="AU124" s="24" t="s">
        <v>78</v>
      </c>
    </row>
    <row r="125" s="1" customFormat="1" ht="16.5" customHeight="1">
      <c r="B125" s="46"/>
      <c r="C125" s="237" t="s">
        <v>336</v>
      </c>
      <c r="D125" s="237" t="s">
        <v>300</v>
      </c>
      <c r="E125" s="238" t="s">
        <v>5012</v>
      </c>
      <c r="F125" s="239" t="s">
        <v>5013</v>
      </c>
      <c r="G125" s="240" t="s">
        <v>1954</v>
      </c>
      <c r="H125" s="241">
        <v>3.8999999999999999</v>
      </c>
      <c r="I125" s="242"/>
      <c r="J125" s="243">
        <f>ROUND(I125*H125,2)</f>
        <v>0</v>
      </c>
      <c r="K125" s="239" t="s">
        <v>304</v>
      </c>
      <c r="L125" s="72"/>
      <c r="M125" s="244" t="s">
        <v>21</v>
      </c>
      <c r="N125" s="245" t="s">
        <v>41</v>
      </c>
      <c r="O125" s="47"/>
      <c r="P125" s="246">
        <f>O125*H125</f>
        <v>0</v>
      </c>
      <c r="Q125" s="246">
        <v>0</v>
      </c>
      <c r="R125" s="246">
        <f>Q125*H125</f>
        <v>0</v>
      </c>
      <c r="S125" s="246">
        <v>0</v>
      </c>
      <c r="T125" s="247">
        <f>S125*H125</f>
        <v>0</v>
      </c>
      <c r="AR125" s="24" t="s">
        <v>90</v>
      </c>
      <c r="AT125" s="24" t="s">
        <v>300</v>
      </c>
      <c r="AU125" s="24" t="s">
        <v>78</v>
      </c>
      <c r="AY125" s="24" t="s">
        <v>298</v>
      </c>
      <c r="BE125" s="248">
        <f>IF(N125="základní",J125,0)</f>
        <v>0</v>
      </c>
      <c r="BF125" s="248">
        <f>IF(N125="snížená",J125,0)</f>
        <v>0</v>
      </c>
      <c r="BG125" s="248">
        <f>IF(N125="zákl. přenesená",J125,0)</f>
        <v>0</v>
      </c>
      <c r="BH125" s="248">
        <f>IF(N125="sníž. přenesená",J125,0)</f>
        <v>0</v>
      </c>
      <c r="BI125" s="248">
        <f>IF(N125="nulová",J125,0)</f>
        <v>0</v>
      </c>
      <c r="BJ125" s="24" t="s">
        <v>16</v>
      </c>
      <c r="BK125" s="248">
        <f>ROUND(I125*H125,2)</f>
        <v>0</v>
      </c>
      <c r="BL125" s="24" t="s">
        <v>90</v>
      </c>
      <c r="BM125" s="24" t="s">
        <v>5014</v>
      </c>
    </row>
    <row r="126" s="1" customFormat="1">
      <c r="B126" s="46"/>
      <c r="C126" s="74"/>
      <c r="D126" s="251" t="s">
        <v>2523</v>
      </c>
      <c r="E126" s="74"/>
      <c r="F126" s="282" t="s">
        <v>5011</v>
      </c>
      <c r="G126" s="74"/>
      <c r="H126" s="74"/>
      <c r="I126" s="204"/>
      <c r="J126" s="74"/>
      <c r="K126" s="74"/>
      <c r="L126" s="72"/>
      <c r="M126" s="283"/>
      <c r="N126" s="47"/>
      <c r="O126" s="47"/>
      <c r="P126" s="47"/>
      <c r="Q126" s="47"/>
      <c r="R126" s="47"/>
      <c r="S126" s="47"/>
      <c r="T126" s="95"/>
      <c r="AT126" s="24" t="s">
        <v>2523</v>
      </c>
      <c r="AU126" s="24" t="s">
        <v>78</v>
      </c>
    </row>
    <row r="127" s="1" customFormat="1" ht="16.5" customHeight="1">
      <c r="B127" s="46"/>
      <c r="C127" s="237" t="s">
        <v>346</v>
      </c>
      <c r="D127" s="237" t="s">
        <v>300</v>
      </c>
      <c r="E127" s="238" t="s">
        <v>5015</v>
      </c>
      <c r="F127" s="239" t="s">
        <v>5016</v>
      </c>
      <c r="G127" s="240" t="s">
        <v>2345</v>
      </c>
      <c r="H127" s="241">
        <v>0.050000000000000003</v>
      </c>
      <c r="I127" s="242"/>
      <c r="J127" s="243">
        <f>ROUND(I127*H127,2)</f>
        <v>0</v>
      </c>
      <c r="K127" s="239" t="s">
        <v>304</v>
      </c>
      <c r="L127" s="72"/>
      <c r="M127" s="244" t="s">
        <v>21</v>
      </c>
      <c r="N127" s="245" t="s">
        <v>41</v>
      </c>
      <c r="O127" s="47"/>
      <c r="P127" s="246">
        <f>O127*H127</f>
        <v>0</v>
      </c>
      <c r="Q127" s="246">
        <v>1.06277</v>
      </c>
      <c r="R127" s="246">
        <f>Q127*H127</f>
        <v>0.053138500000000005</v>
      </c>
      <c r="S127" s="246">
        <v>0</v>
      </c>
      <c r="T127" s="247">
        <f>S127*H127</f>
        <v>0</v>
      </c>
      <c r="AR127" s="24" t="s">
        <v>90</v>
      </c>
      <c r="AT127" s="24" t="s">
        <v>300</v>
      </c>
      <c r="AU127" s="24" t="s">
        <v>78</v>
      </c>
      <c r="AY127" s="24" t="s">
        <v>298</v>
      </c>
      <c r="BE127" s="248">
        <f>IF(N127="základní",J127,0)</f>
        <v>0</v>
      </c>
      <c r="BF127" s="248">
        <f>IF(N127="snížená",J127,0)</f>
        <v>0</v>
      </c>
      <c r="BG127" s="248">
        <f>IF(N127="zákl. přenesená",J127,0)</f>
        <v>0</v>
      </c>
      <c r="BH127" s="248">
        <f>IF(N127="sníž. přenesená",J127,0)</f>
        <v>0</v>
      </c>
      <c r="BI127" s="248">
        <f>IF(N127="nulová",J127,0)</f>
        <v>0</v>
      </c>
      <c r="BJ127" s="24" t="s">
        <v>16</v>
      </c>
      <c r="BK127" s="248">
        <f>ROUND(I127*H127,2)</f>
        <v>0</v>
      </c>
      <c r="BL127" s="24" t="s">
        <v>90</v>
      </c>
      <c r="BM127" s="24" t="s">
        <v>5017</v>
      </c>
    </row>
    <row r="128" s="1" customFormat="1">
      <c r="B128" s="46"/>
      <c r="C128" s="74"/>
      <c r="D128" s="251" t="s">
        <v>2523</v>
      </c>
      <c r="E128" s="74"/>
      <c r="F128" s="282" t="s">
        <v>5018</v>
      </c>
      <c r="G128" s="74"/>
      <c r="H128" s="74"/>
      <c r="I128" s="204"/>
      <c r="J128" s="74"/>
      <c r="K128" s="74"/>
      <c r="L128" s="72"/>
      <c r="M128" s="283"/>
      <c r="N128" s="47"/>
      <c r="O128" s="47"/>
      <c r="P128" s="47"/>
      <c r="Q128" s="47"/>
      <c r="R128" s="47"/>
      <c r="S128" s="47"/>
      <c r="T128" s="95"/>
      <c r="AT128" s="24" t="s">
        <v>2523</v>
      </c>
      <c r="AU128" s="24" t="s">
        <v>78</v>
      </c>
    </row>
    <row r="129" s="1" customFormat="1" ht="25.5" customHeight="1">
      <c r="B129" s="46"/>
      <c r="C129" s="237" t="s">
        <v>350</v>
      </c>
      <c r="D129" s="237" t="s">
        <v>300</v>
      </c>
      <c r="E129" s="238" t="s">
        <v>5019</v>
      </c>
      <c r="F129" s="239" t="s">
        <v>5020</v>
      </c>
      <c r="G129" s="240" t="s">
        <v>303</v>
      </c>
      <c r="H129" s="241">
        <v>6.5800000000000001</v>
      </c>
      <c r="I129" s="242"/>
      <c r="J129" s="243">
        <f>ROUND(I129*H129,2)</f>
        <v>0</v>
      </c>
      <c r="K129" s="239" t="s">
        <v>304</v>
      </c>
      <c r="L129" s="72"/>
      <c r="M129" s="244" t="s">
        <v>21</v>
      </c>
      <c r="N129" s="245" t="s">
        <v>41</v>
      </c>
      <c r="O129" s="47"/>
      <c r="P129" s="246">
        <f>O129*H129</f>
        <v>0</v>
      </c>
      <c r="Q129" s="246">
        <v>2.45329</v>
      </c>
      <c r="R129" s="246">
        <f>Q129*H129</f>
        <v>16.1426482</v>
      </c>
      <c r="S129" s="246">
        <v>0</v>
      </c>
      <c r="T129" s="247">
        <f>S129*H129</f>
        <v>0</v>
      </c>
      <c r="AR129" s="24" t="s">
        <v>90</v>
      </c>
      <c r="AT129" s="24" t="s">
        <v>300</v>
      </c>
      <c r="AU129" s="24" t="s">
        <v>78</v>
      </c>
      <c r="AY129" s="24" t="s">
        <v>298</v>
      </c>
      <c r="BE129" s="248">
        <f>IF(N129="základní",J129,0)</f>
        <v>0</v>
      </c>
      <c r="BF129" s="248">
        <f>IF(N129="snížená",J129,0)</f>
        <v>0</v>
      </c>
      <c r="BG129" s="248">
        <f>IF(N129="zákl. přenesená",J129,0)</f>
        <v>0</v>
      </c>
      <c r="BH129" s="248">
        <f>IF(N129="sníž. přenesená",J129,0)</f>
        <v>0</v>
      </c>
      <c r="BI129" s="248">
        <f>IF(N129="nulová",J129,0)</f>
        <v>0</v>
      </c>
      <c r="BJ129" s="24" t="s">
        <v>16</v>
      </c>
      <c r="BK129" s="248">
        <f>ROUND(I129*H129,2)</f>
        <v>0</v>
      </c>
      <c r="BL129" s="24" t="s">
        <v>90</v>
      </c>
      <c r="BM129" s="24" t="s">
        <v>5021</v>
      </c>
    </row>
    <row r="130" s="1" customFormat="1">
      <c r="B130" s="46"/>
      <c r="C130" s="74"/>
      <c r="D130" s="251" t="s">
        <v>2523</v>
      </c>
      <c r="E130" s="74"/>
      <c r="F130" s="282" t="s">
        <v>5007</v>
      </c>
      <c r="G130" s="74"/>
      <c r="H130" s="74"/>
      <c r="I130" s="204"/>
      <c r="J130" s="74"/>
      <c r="K130" s="74"/>
      <c r="L130" s="72"/>
      <c r="M130" s="283"/>
      <c r="N130" s="47"/>
      <c r="O130" s="47"/>
      <c r="P130" s="47"/>
      <c r="Q130" s="47"/>
      <c r="R130" s="47"/>
      <c r="S130" s="47"/>
      <c r="T130" s="95"/>
      <c r="AT130" s="24" t="s">
        <v>2523</v>
      </c>
      <c r="AU130" s="24" t="s">
        <v>78</v>
      </c>
    </row>
    <row r="131" s="12" customFormat="1">
      <c r="B131" s="249"/>
      <c r="C131" s="250"/>
      <c r="D131" s="251" t="s">
        <v>306</v>
      </c>
      <c r="E131" s="252" t="s">
        <v>21</v>
      </c>
      <c r="F131" s="253" t="s">
        <v>4989</v>
      </c>
      <c r="G131" s="250"/>
      <c r="H131" s="254">
        <v>2.0800000000000001</v>
      </c>
      <c r="I131" s="255"/>
      <c r="J131" s="250"/>
      <c r="K131" s="250"/>
      <c r="L131" s="256"/>
      <c r="M131" s="257"/>
      <c r="N131" s="258"/>
      <c r="O131" s="258"/>
      <c r="P131" s="258"/>
      <c r="Q131" s="258"/>
      <c r="R131" s="258"/>
      <c r="S131" s="258"/>
      <c r="T131" s="259"/>
      <c r="AT131" s="260" t="s">
        <v>306</v>
      </c>
      <c r="AU131" s="260" t="s">
        <v>78</v>
      </c>
      <c r="AV131" s="12" t="s">
        <v>78</v>
      </c>
      <c r="AW131" s="12" t="s">
        <v>33</v>
      </c>
      <c r="AX131" s="12" t="s">
        <v>70</v>
      </c>
      <c r="AY131" s="260" t="s">
        <v>298</v>
      </c>
    </row>
    <row r="132" s="12" customFormat="1">
      <c r="B132" s="249"/>
      <c r="C132" s="250"/>
      <c r="D132" s="251" t="s">
        <v>306</v>
      </c>
      <c r="E132" s="252" t="s">
        <v>21</v>
      </c>
      <c r="F132" s="253" t="s">
        <v>4990</v>
      </c>
      <c r="G132" s="250"/>
      <c r="H132" s="254">
        <v>4.5</v>
      </c>
      <c r="I132" s="255"/>
      <c r="J132" s="250"/>
      <c r="K132" s="250"/>
      <c r="L132" s="256"/>
      <c r="M132" s="257"/>
      <c r="N132" s="258"/>
      <c r="O132" s="258"/>
      <c r="P132" s="258"/>
      <c r="Q132" s="258"/>
      <c r="R132" s="258"/>
      <c r="S132" s="258"/>
      <c r="T132" s="259"/>
      <c r="AT132" s="260" t="s">
        <v>306</v>
      </c>
      <c r="AU132" s="260" t="s">
        <v>78</v>
      </c>
      <c r="AV132" s="12" t="s">
        <v>78</v>
      </c>
      <c r="AW132" s="12" t="s">
        <v>33</v>
      </c>
      <c r="AX132" s="12" t="s">
        <v>70</v>
      </c>
      <c r="AY132" s="260" t="s">
        <v>298</v>
      </c>
    </row>
    <row r="133" s="14" customFormat="1">
      <c r="B133" s="271"/>
      <c r="C133" s="272"/>
      <c r="D133" s="251" t="s">
        <v>306</v>
      </c>
      <c r="E133" s="273" t="s">
        <v>21</v>
      </c>
      <c r="F133" s="274" t="s">
        <v>309</v>
      </c>
      <c r="G133" s="272"/>
      <c r="H133" s="275">
        <v>6.5800000000000001</v>
      </c>
      <c r="I133" s="276"/>
      <c r="J133" s="272"/>
      <c r="K133" s="272"/>
      <c r="L133" s="277"/>
      <c r="M133" s="278"/>
      <c r="N133" s="279"/>
      <c r="O133" s="279"/>
      <c r="P133" s="279"/>
      <c r="Q133" s="279"/>
      <c r="R133" s="279"/>
      <c r="S133" s="279"/>
      <c r="T133" s="280"/>
      <c r="AT133" s="281" t="s">
        <v>306</v>
      </c>
      <c r="AU133" s="281" t="s">
        <v>78</v>
      </c>
      <c r="AV133" s="14" t="s">
        <v>90</v>
      </c>
      <c r="AW133" s="14" t="s">
        <v>33</v>
      </c>
      <c r="AX133" s="14" t="s">
        <v>16</v>
      </c>
      <c r="AY133" s="281" t="s">
        <v>298</v>
      </c>
    </row>
    <row r="134" s="11" customFormat="1" ht="37.44001" customHeight="1">
      <c r="B134" s="221"/>
      <c r="C134" s="222"/>
      <c r="D134" s="223" t="s">
        <v>69</v>
      </c>
      <c r="E134" s="224" t="s">
        <v>2360</v>
      </c>
      <c r="F134" s="224" t="s">
        <v>3304</v>
      </c>
      <c r="G134" s="222"/>
      <c r="H134" s="222"/>
      <c r="I134" s="225"/>
      <c r="J134" s="226">
        <f>BK134</f>
        <v>0</v>
      </c>
      <c r="K134" s="222"/>
      <c r="L134" s="227"/>
      <c r="M134" s="228"/>
      <c r="N134" s="229"/>
      <c r="O134" s="229"/>
      <c r="P134" s="230">
        <f>P135</f>
        <v>0</v>
      </c>
      <c r="Q134" s="229"/>
      <c r="R134" s="230">
        <f>R135</f>
        <v>0</v>
      </c>
      <c r="S134" s="229"/>
      <c r="T134" s="231">
        <f>T135</f>
        <v>0</v>
      </c>
      <c r="AR134" s="232" t="s">
        <v>78</v>
      </c>
      <c r="AT134" s="233" t="s">
        <v>69</v>
      </c>
      <c r="AU134" s="233" t="s">
        <v>70</v>
      </c>
      <c r="AY134" s="232" t="s">
        <v>298</v>
      </c>
      <c r="BK134" s="234">
        <f>BK135</f>
        <v>0</v>
      </c>
    </row>
    <row r="135" s="11" customFormat="1" ht="19.92" customHeight="1">
      <c r="B135" s="221"/>
      <c r="C135" s="222"/>
      <c r="D135" s="223" t="s">
        <v>69</v>
      </c>
      <c r="E135" s="235" t="s">
        <v>3334</v>
      </c>
      <c r="F135" s="235" t="s">
        <v>3335</v>
      </c>
      <c r="G135" s="222"/>
      <c r="H135" s="222"/>
      <c r="I135" s="225"/>
      <c r="J135" s="236">
        <f>BK135</f>
        <v>0</v>
      </c>
      <c r="K135" s="222"/>
      <c r="L135" s="227"/>
      <c r="M135" s="228"/>
      <c r="N135" s="229"/>
      <c r="O135" s="229"/>
      <c r="P135" s="230">
        <f>SUM(P136:P138)</f>
        <v>0</v>
      </c>
      <c r="Q135" s="229"/>
      <c r="R135" s="230">
        <f>SUM(R136:R138)</f>
        <v>0</v>
      </c>
      <c r="S135" s="229"/>
      <c r="T135" s="231">
        <f>SUM(T136:T138)</f>
        <v>0</v>
      </c>
      <c r="AR135" s="232" t="s">
        <v>78</v>
      </c>
      <c r="AT135" s="233" t="s">
        <v>69</v>
      </c>
      <c r="AU135" s="233" t="s">
        <v>16</v>
      </c>
      <c r="AY135" s="232" t="s">
        <v>298</v>
      </c>
      <c r="BK135" s="234">
        <f>SUM(BK136:BK138)</f>
        <v>0</v>
      </c>
    </row>
    <row r="136" s="1" customFormat="1" ht="25.5" customHeight="1">
      <c r="B136" s="46"/>
      <c r="C136" s="237" t="s">
        <v>354</v>
      </c>
      <c r="D136" s="237" t="s">
        <v>300</v>
      </c>
      <c r="E136" s="238" t="s">
        <v>5022</v>
      </c>
      <c r="F136" s="239" t="s">
        <v>5023</v>
      </c>
      <c r="G136" s="240" t="s">
        <v>318</v>
      </c>
      <c r="H136" s="241">
        <v>30</v>
      </c>
      <c r="I136" s="242"/>
      <c r="J136" s="243">
        <f>ROUND(I136*H136,2)</f>
        <v>0</v>
      </c>
      <c r="K136" s="239" t="s">
        <v>304</v>
      </c>
      <c r="L136" s="72"/>
      <c r="M136" s="244" t="s">
        <v>21</v>
      </c>
      <c r="N136" s="245" t="s">
        <v>41</v>
      </c>
      <c r="O136" s="47"/>
      <c r="P136" s="246">
        <f>O136*H136</f>
        <v>0</v>
      </c>
      <c r="Q136" s="246">
        <v>0</v>
      </c>
      <c r="R136" s="246">
        <f>Q136*H136</f>
        <v>0</v>
      </c>
      <c r="S136" s="246">
        <v>0</v>
      </c>
      <c r="T136" s="247">
        <f>S136*H136</f>
        <v>0</v>
      </c>
      <c r="AR136" s="24" t="s">
        <v>381</v>
      </c>
      <c r="AT136" s="24" t="s">
        <v>300</v>
      </c>
      <c r="AU136" s="24" t="s">
        <v>78</v>
      </c>
      <c r="AY136" s="24" t="s">
        <v>298</v>
      </c>
      <c r="BE136" s="248">
        <f>IF(N136="základní",J136,0)</f>
        <v>0</v>
      </c>
      <c r="BF136" s="248">
        <f>IF(N136="snížená",J136,0)</f>
        <v>0</v>
      </c>
      <c r="BG136" s="248">
        <f>IF(N136="zákl. přenesená",J136,0)</f>
        <v>0</v>
      </c>
      <c r="BH136" s="248">
        <f>IF(N136="sníž. přenesená",J136,0)</f>
        <v>0</v>
      </c>
      <c r="BI136" s="248">
        <f>IF(N136="nulová",J136,0)</f>
        <v>0</v>
      </c>
      <c r="BJ136" s="24" t="s">
        <v>16</v>
      </c>
      <c r="BK136" s="248">
        <f>ROUND(I136*H136,2)</f>
        <v>0</v>
      </c>
      <c r="BL136" s="24" t="s">
        <v>381</v>
      </c>
      <c r="BM136" s="24" t="s">
        <v>5024</v>
      </c>
    </row>
    <row r="137" s="1" customFormat="1" ht="16.5" customHeight="1">
      <c r="B137" s="46"/>
      <c r="C137" s="237" t="s">
        <v>361</v>
      </c>
      <c r="D137" s="237" t="s">
        <v>300</v>
      </c>
      <c r="E137" s="238" t="s">
        <v>5025</v>
      </c>
      <c r="F137" s="239" t="s">
        <v>5026</v>
      </c>
      <c r="G137" s="240" t="s">
        <v>318</v>
      </c>
      <c r="H137" s="241">
        <v>100</v>
      </c>
      <c r="I137" s="242"/>
      <c r="J137" s="243">
        <f>ROUND(I137*H137,2)</f>
        <v>0</v>
      </c>
      <c r="K137" s="239" t="s">
        <v>304</v>
      </c>
      <c r="L137" s="72"/>
      <c r="M137" s="244" t="s">
        <v>21</v>
      </c>
      <c r="N137" s="245" t="s">
        <v>41</v>
      </c>
      <c r="O137" s="47"/>
      <c r="P137" s="246">
        <f>O137*H137</f>
        <v>0</v>
      </c>
      <c r="Q137" s="246">
        <v>0</v>
      </c>
      <c r="R137" s="246">
        <f>Q137*H137</f>
        <v>0</v>
      </c>
      <c r="S137" s="246">
        <v>0</v>
      </c>
      <c r="T137" s="247">
        <f>S137*H137</f>
        <v>0</v>
      </c>
      <c r="AR137" s="24" t="s">
        <v>381</v>
      </c>
      <c r="AT137" s="24" t="s">
        <v>300</v>
      </c>
      <c r="AU137" s="24" t="s">
        <v>78</v>
      </c>
      <c r="AY137" s="24" t="s">
        <v>298</v>
      </c>
      <c r="BE137" s="248">
        <f>IF(N137="základní",J137,0)</f>
        <v>0</v>
      </c>
      <c r="BF137" s="248">
        <f>IF(N137="snížená",J137,0)</f>
        <v>0</v>
      </c>
      <c r="BG137" s="248">
        <f>IF(N137="zákl. přenesená",J137,0)</f>
        <v>0</v>
      </c>
      <c r="BH137" s="248">
        <f>IF(N137="sníž. přenesená",J137,0)</f>
        <v>0</v>
      </c>
      <c r="BI137" s="248">
        <f>IF(N137="nulová",J137,0)</f>
        <v>0</v>
      </c>
      <c r="BJ137" s="24" t="s">
        <v>16</v>
      </c>
      <c r="BK137" s="248">
        <f>ROUND(I137*H137,2)</f>
        <v>0</v>
      </c>
      <c r="BL137" s="24" t="s">
        <v>381</v>
      </c>
      <c r="BM137" s="24" t="s">
        <v>5027</v>
      </c>
    </row>
    <row r="138" s="1" customFormat="1">
      <c r="B138" s="46"/>
      <c r="C138" s="74"/>
      <c r="D138" s="251" t="s">
        <v>320</v>
      </c>
      <c r="E138" s="74"/>
      <c r="F138" s="282" t="s">
        <v>5028</v>
      </c>
      <c r="G138" s="74"/>
      <c r="H138" s="74"/>
      <c r="I138" s="204"/>
      <c r="J138" s="74"/>
      <c r="K138" s="74"/>
      <c r="L138" s="72"/>
      <c r="M138" s="283"/>
      <c r="N138" s="47"/>
      <c r="O138" s="47"/>
      <c r="P138" s="47"/>
      <c r="Q138" s="47"/>
      <c r="R138" s="47"/>
      <c r="S138" s="47"/>
      <c r="T138" s="95"/>
      <c r="AT138" s="24" t="s">
        <v>320</v>
      </c>
      <c r="AU138" s="24" t="s">
        <v>78</v>
      </c>
    </row>
    <row r="139" s="11" customFormat="1" ht="37.44001" customHeight="1">
      <c r="B139" s="221"/>
      <c r="C139" s="222"/>
      <c r="D139" s="223" t="s">
        <v>69</v>
      </c>
      <c r="E139" s="224" t="s">
        <v>333</v>
      </c>
      <c r="F139" s="224" t="s">
        <v>358</v>
      </c>
      <c r="G139" s="222"/>
      <c r="H139" s="222"/>
      <c r="I139" s="225"/>
      <c r="J139" s="226">
        <f>BK139</f>
        <v>0</v>
      </c>
      <c r="K139" s="222"/>
      <c r="L139" s="227"/>
      <c r="M139" s="228"/>
      <c r="N139" s="229"/>
      <c r="O139" s="229"/>
      <c r="P139" s="230">
        <f>P140</f>
        <v>0</v>
      </c>
      <c r="Q139" s="229"/>
      <c r="R139" s="230">
        <f>R140</f>
        <v>0</v>
      </c>
      <c r="S139" s="229"/>
      <c r="T139" s="231">
        <f>T140</f>
        <v>0</v>
      </c>
      <c r="AR139" s="232" t="s">
        <v>85</v>
      </c>
      <c r="AT139" s="233" t="s">
        <v>69</v>
      </c>
      <c r="AU139" s="233" t="s">
        <v>70</v>
      </c>
      <c r="AY139" s="232" t="s">
        <v>298</v>
      </c>
      <c r="BK139" s="234">
        <f>BK140</f>
        <v>0</v>
      </c>
    </row>
    <row r="140" s="11" customFormat="1" ht="19.92" customHeight="1">
      <c r="B140" s="221"/>
      <c r="C140" s="222"/>
      <c r="D140" s="223" t="s">
        <v>69</v>
      </c>
      <c r="E140" s="235" t="s">
        <v>372</v>
      </c>
      <c r="F140" s="235" t="s">
        <v>373</v>
      </c>
      <c r="G140" s="222"/>
      <c r="H140" s="222"/>
      <c r="I140" s="225"/>
      <c r="J140" s="236">
        <f>BK140</f>
        <v>0</v>
      </c>
      <c r="K140" s="222"/>
      <c r="L140" s="227"/>
      <c r="M140" s="228"/>
      <c r="N140" s="229"/>
      <c r="O140" s="229"/>
      <c r="P140" s="230">
        <f>SUM(P141:P145)</f>
        <v>0</v>
      </c>
      <c r="Q140" s="229"/>
      <c r="R140" s="230">
        <f>SUM(R141:R145)</f>
        <v>0</v>
      </c>
      <c r="S140" s="229"/>
      <c r="T140" s="231">
        <f>SUM(T141:T145)</f>
        <v>0</v>
      </c>
      <c r="AR140" s="232" t="s">
        <v>85</v>
      </c>
      <c r="AT140" s="233" t="s">
        <v>69</v>
      </c>
      <c r="AU140" s="233" t="s">
        <v>16</v>
      </c>
      <c r="AY140" s="232" t="s">
        <v>298</v>
      </c>
      <c r="BK140" s="234">
        <f>SUM(BK141:BK145)</f>
        <v>0</v>
      </c>
    </row>
    <row r="141" s="1" customFormat="1" ht="25.5" customHeight="1">
      <c r="B141" s="46"/>
      <c r="C141" s="237" t="s">
        <v>366</v>
      </c>
      <c r="D141" s="237" t="s">
        <v>300</v>
      </c>
      <c r="E141" s="238" t="s">
        <v>4161</v>
      </c>
      <c r="F141" s="239" t="s">
        <v>4162</v>
      </c>
      <c r="G141" s="240" t="s">
        <v>318</v>
      </c>
      <c r="H141" s="241">
        <v>2700</v>
      </c>
      <c r="I141" s="242"/>
      <c r="J141" s="243">
        <f>ROUND(I141*H141,2)</f>
        <v>0</v>
      </c>
      <c r="K141" s="239" t="s">
        <v>304</v>
      </c>
      <c r="L141" s="72"/>
      <c r="M141" s="244" t="s">
        <v>21</v>
      </c>
      <c r="N141" s="245" t="s">
        <v>41</v>
      </c>
      <c r="O141" s="47"/>
      <c r="P141" s="246">
        <f>O141*H141</f>
        <v>0</v>
      </c>
      <c r="Q141" s="246">
        <v>0</v>
      </c>
      <c r="R141" s="246">
        <f>Q141*H141</f>
        <v>0</v>
      </c>
      <c r="S141" s="246">
        <v>0</v>
      </c>
      <c r="T141" s="247">
        <f>S141*H141</f>
        <v>0</v>
      </c>
      <c r="AR141" s="24" t="s">
        <v>364</v>
      </c>
      <c r="AT141" s="24" t="s">
        <v>300</v>
      </c>
      <c r="AU141" s="24" t="s">
        <v>78</v>
      </c>
      <c r="AY141" s="24" t="s">
        <v>298</v>
      </c>
      <c r="BE141" s="248">
        <f>IF(N141="základní",J141,0)</f>
        <v>0</v>
      </c>
      <c r="BF141" s="248">
        <f>IF(N141="snížená",J141,0)</f>
        <v>0</v>
      </c>
      <c r="BG141" s="248">
        <f>IF(N141="zákl. přenesená",J141,0)</f>
        <v>0</v>
      </c>
      <c r="BH141" s="248">
        <f>IF(N141="sníž. přenesená",J141,0)</f>
        <v>0</v>
      </c>
      <c r="BI141" s="248">
        <f>IF(N141="nulová",J141,0)</f>
        <v>0</v>
      </c>
      <c r="BJ141" s="24" t="s">
        <v>16</v>
      </c>
      <c r="BK141" s="248">
        <f>ROUND(I141*H141,2)</f>
        <v>0</v>
      </c>
      <c r="BL141" s="24" t="s">
        <v>364</v>
      </c>
      <c r="BM141" s="24" t="s">
        <v>5029</v>
      </c>
    </row>
    <row r="142" s="1" customFormat="1" ht="25.5" customHeight="1">
      <c r="B142" s="46"/>
      <c r="C142" s="237" t="s">
        <v>374</v>
      </c>
      <c r="D142" s="237" t="s">
        <v>300</v>
      </c>
      <c r="E142" s="238" t="s">
        <v>5030</v>
      </c>
      <c r="F142" s="239" t="s">
        <v>5031</v>
      </c>
      <c r="G142" s="240" t="s">
        <v>318</v>
      </c>
      <c r="H142" s="241">
        <v>400</v>
      </c>
      <c r="I142" s="242"/>
      <c r="J142" s="243">
        <f>ROUND(I142*H142,2)</f>
        <v>0</v>
      </c>
      <c r="K142" s="239" t="s">
        <v>304</v>
      </c>
      <c r="L142" s="72"/>
      <c r="M142" s="244" t="s">
        <v>21</v>
      </c>
      <c r="N142" s="245" t="s">
        <v>41</v>
      </c>
      <c r="O142" s="47"/>
      <c r="P142" s="246">
        <f>O142*H142</f>
        <v>0</v>
      </c>
      <c r="Q142" s="246">
        <v>0</v>
      </c>
      <c r="R142" s="246">
        <f>Q142*H142</f>
        <v>0</v>
      </c>
      <c r="S142" s="246">
        <v>0</v>
      </c>
      <c r="T142" s="247">
        <f>S142*H142</f>
        <v>0</v>
      </c>
      <c r="AR142" s="24" t="s">
        <v>364</v>
      </c>
      <c r="AT142" s="24" t="s">
        <v>300</v>
      </c>
      <c r="AU142" s="24" t="s">
        <v>78</v>
      </c>
      <c r="AY142" s="24" t="s">
        <v>298</v>
      </c>
      <c r="BE142" s="248">
        <f>IF(N142="základní",J142,0)</f>
        <v>0</v>
      </c>
      <c r="BF142" s="248">
        <f>IF(N142="snížená",J142,0)</f>
        <v>0</v>
      </c>
      <c r="BG142" s="248">
        <f>IF(N142="zákl. přenesená",J142,0)</f>
        <v>0</v>
      </c>
      <c r="BH142" s="248">
        <f>IF(N142="sníž. přenesená",J142,0)</f>
        <v>0</v>
      </c>
      <c r="BI142" s="248">
        <f>IF(N142="nulová",J142,0)</f>
        <v>0</v>
      </c>
      <c r="BJ142" s="24" t="s">
        <v>16</v>
      </c>
      <c r="BK142" s="248">
        <f>ROUND(I142*H142,2)</f>
        <v>0</v>
      </c>
      <c r="BL142" s="24" t="s">
        <v>364</v>
      </c>
      <c r="BM142" s="24" t="s">
        <v>5032</v>
      </c>
    </row>
    <row r="143" s="1" customFormat="1" ht="25.5" customHeight="1">
      <c r="B143" s="46"/>
      <c r="C143" s="237" t="s">
        <v>10</v>
      </c>
      <c r="D143" s="237" t="s">
        <v>300</v>
      </c>
      <c r="E143" s="238" t="s">
        <v>5033</v>
      </c>
      <c r="F143" s="239" t="s">
        <v>5034</v>
      </c>
      <c r="G143" s="240" t="s">
        <v>318</v>
      </c>
      <c r="H143" s="241">
        <v>650</v>
      </c>
      <c r="I143" s="242"/>
      <c r="J143" s="243">
        <f>ROUND(I143*H143,2)</f>
        <v>0</v>
      </c>
      <c r="K143" s="239" t="s">
        <v>304</v>
      </c>
      <c r="L143" s="72"/>
      <c r="M143" s="244" t="s">
        <v>21</v>
      </c>
      <c r="N143" s="245" t="s">
        <v>41</v>
      </c>
      <c r="O143" s="47"/>
      <c r="P143" s="246">
        <f>O143*H143</f>
        <v>0</v>
      </c>
      <c r="Q143" s="246">
        <v>0</v>
      </c>
      <c r="R143" s="246">
        <f>Q143*H143</f>
        <v>0</v>
      </c>
      <c r="S143" s="246">
        <v>0</v>
      </c>
      <c r="T143" s="247">
        <f>S143*H143</f>
        <v>0</v>
      </c>
      <c r="AR143" s="24" t="s">
        <v>364</v>
      </c>
      <c r="AT143" s="24" t="s">
        <v>300</v>
      </c>
      <c r="AU143" s="24" t="s">
        <v>78</v>
      </c>
      <c r="AY143" s="24" t="s">
        <v>298</v>
      </c>
      <c r="BE143" s="248">
        <f>IF(N143="základní",J143,0)</f>
        <v>0</v>
      </c>
      <c r="BF143" s="248">
        <f>IF(N143="snížená",J143,0)</f>
        <v>0</v>
      </c>
      <c r="BG143" s="248">
        <f>IF(N143="zákl. přenesená",J143,0)</f>
        <v>0</v>
      </c>
      <c r="BH143" s="248">
        <f>IF(N143="sníž. přenesená",J143,0)</f>
        <v>0</v>
      </c>
      <c r="BI143" s="248">
        <f>IF(N143="nulová",J143,0)</f>
        <v>0</v>
      </c>
      <c r="BJ143" s="24" t="s">
        <v>16</v>
      </c>
      <c r="BK143" s="248">
        <f>ROUND(I143*H143,2)</f>
        <v>0</v>
      </c>
      <c r="BL143" s="24" t="s">
        <v>364</v>
      </c>
      <c r="BM143" s="24" t="s">
        <v>5035</v>
      </c>
    </row>
    <row r="144" s="1" customFormat="1" ht="38.25" customHeight="1">
      <c r="B144" s="46"/>
      <c r="C144" s="237" t="s">
        <v>381</v>
      </c>
      <c r="D144" s="237" t="s">
        <v>300</v>
      </c>
      <c r="E144" s="238" t="s">
        <v>5036</v>
      </c>
      <c r="F144" s="239" t="s">
        <v>5037</v>
      </c>
      <c r="G144" s="240" t="s">
        <v>318</v>
      </c>
      <c r="H144" s="241">
        <v>50</v>
      </c>
      <c r="I144" s="242"/>
      <c r="J144" s="243">
        <f>ROUND(I144*H144,2)</f>
        <v>0</v>
      </c>
      <c r="K144" s="239" t="s">
        <v>304</v>
      </c>
      <c r="L144" s="72"/>
      <c r="M144" s="244" t="s">
        <v>21</v>
      </c>
      <c r="N144" s="245" t="s">
        <v>41</v>
      </c>
      <c r="O144" s="47"/>
      <c r="P144" s="246">
        <f>O144*H144</f>
        <v>0</v>
      </c>
      <c r="Q144" s="246">
        <v>0</v>
      </c>
      <c r="R144" s="246">
        <f>Q144*H144</f>
        <v>0</v>
      </c>
      <c r="S144" s="246">
        <v>0</v>
      </c>
      <c r="T144" s="247">
        <f>S144*H144</f>
        <v>0</v>
      </c>
      <c r="AR144" s="24" t="s">
        <v>364</v>
      </c>
      <c r="AT144" s="24" t="s">
        <v>300</v>
      </c>
      <c r="AU144" s="24" t="s">
        <v>78</v>
      </c>
      <c r="AY144" s="24" t="s">
        <v>298</v>
      </c>
      <c r="BE144" s="248">
        <f>IF(N144="základní",J144,0)</f>
        <v>0</v>
      </c>
      <c r="BF144" s="248">
        <f>IF(N144="snížená",J144,0)</f>
        <v>0</v>
      </c>
      <c r="BG144" s="248">
        <f>IF(N144="zákl. přenesená",J144,0)</f>
        <v>0</v>
      </c>
      <c r="BH144" s="248">
        <f>IF(N144="sníž. přenesená",J144,0)</f>
        <v>0</v>
      </c>
      <c r="BI144" s="248">
        <f>IF(N144="nulová",J144,0)</f>
        <v>0</v>
      </c>
      <c r="BJ144" s="24" t="s">
        <v>16</v>
      </c>
      <c r="BK144" s="248">
        <f>ROUND(I144*H144,2)</f>
        <v>0</v>
      </c>
      <c r="BL144" s="24" t="s">
        <v>364</v>
      </c>
      <c r="BM144" s="24" t="s">
        <v>5038</v>
      </c>
    </row>
    <row r="145" s="1" customFormat="1">
      <c r="B145" s="46"/>
      <c r="C145" s="74"/>
      <c r="D145" s="251" t="s">
        <v>2523</v>
      </c>
      <c r="E145" s="74"/>
      <c r="F145" s="282" t="s">
        <v>5039</v>
      </c>
      <c r="G145" s="74"/>
      <c r="H145" s="74"/>
      <c r="I145" s="204"/>
      <c r="J145" s="74"/>
      <c r="K145" s="74"/>
      <c r="L145" s="72"/>
      <c r="M145" s="316"/>
      <c r="N145" s="295"/>
      <c r="O145" s="295"/>
      <c r="P145" s="295"/>
      <c r="Q145" s="295"/>
      <c r="R145" s="295"/>
      <c r="S145" s="295"/>
      <c r="T145" s="317"/>
      <c r="AT145" s="24" t="s">
        <v>2523</v>
      </c>
      <c r="AU145" s="24" t="s">
        <v>78</v>
      </c>
    </row>
    <row r="146" s="1" customFormat="1" ht="6.96" customHeight="1">
      <c r="B146" s="67"/>
      <c r="C146" s="68"/>
      <c r="D146" s="68"/>
      <c r="E146" s="68"/>
      <c r="F146" s="68"/>
      <c r="G146" s="68"/>
      <c r="H146" s="68"/>
      <c r="I146" s="179"/>
      <c r="J146" s="68"/>
      <c r="K146" s="68"/>
      <c r="L146" s="72"/>
    </row>
  </sheetData>
  <sheetProtection sheet="1" autoFilter="0" formatColumns="0" formatRows="0" objects="1" scenarios="1" spinCount="100000" saltValue="fsnQhFkRCT7yDLmNDBxeEE//8pdty6zXQK5QDFdoGX/NSF1XCCv5sPsdt8vSifj0bbEPZj4LmPF3i2ATMj9x4A==" hashValue="65rWIzR39g19wkKs5Til+y6HEZ+rEHL05CHNRn7MtG/ZDjSAf4Lqugft26pCHFQwo34HUU7TPEJiROlPTbmUGw==" algorithmName="SHA-512" password="CC35"/>
  <autoFilter ref="C94:K145"/>
  <mergeCells count="16">
    <mergeCell ref="E7:H7"/>
    <mergeCell ref="E11:H11"/>
    <mergeCell ref="E9:H9"/>
    <mergeCell ref="E13:H13"/>
    <mergeCell ref="E28:H28"/>
    <mergeCell ref="E49:H49"/>
    <mergeCell ref="E53:H53"/>
    <mergeCell ref="E51:H51"/>
    <mergeCell ref="E55:H55"/>
    <mergeCell ref="J59:J60"/>
    <mergeCell ref="E81:H81"/>
    <mergeCell ref="E85:H85"/>
    <mergeCell ref="E83:H83"/>
    <mergeCell ref="E87:H87"/>
    <mergeCell ref="G1:H1"/>
    <mergeCell ref="L2:V2"/>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50"/>
      <c r="C1" s="150"/>
      <c r="D1" s="151" t="s">
        <v>1</v>
      </c>
      <c r="E1" s="150"/>
      <c r="F1" s="152" t="s">
        <v>258</v>
      </c>
      <c r="G1" s="152" t="s">
        <v>259</v>
      </c>
      <c r="H1" s="152"/>
      <c r="I1" s="153"/>
      <c r="J1" s="152" t="s">
        <v>260</v>
      </c>
      <c r="K1" s="151" t="s">
        <v>261</v>
      </c>
      <c r="L1" s="152" t="s">
        <v>262</v>
      </c>
      <c r="M1" s="152"/>
      <c r="N1" s="152"/>
      <c r="O1" s="152"/>
      <c r="P1" s="152"/>
      <c r="Q1" s="152"/>
      <c r="R1" s="152"/>
      <c r="S1" s="152"/>
      <c r="T1" s="15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257</v>
      </c>
    </row>
    <row r="3" ht="6.96" customHeight="1">
      <c r="B3" s="25"/>
      <c r="C3" s="26"/>
      <c r="D3" s="26"/>
      <c r="E3" s="26"/>
      <c r="F3" s="26"/>
      <c r="G3" s="26"/>
      <c r="H3" s="26"/>
      <c r="I3" s="154"/>
      <c r="J3" s="26"/>
      <c r="K3" s="27"/>
      <c r="AT3" s="24" t="s">
        <v>78</v>
      </c>
    </row>
    <row r="4" ht="36.96" customHeight="1">
      <c r="B4" s="28"/>
      <c r="C4" s="29"/>
      <c r="D4" s="30" t="s">
        <v>263</v>
      </c>
      <c r="E4" s="29"/>
      <c r="F4" s="29"/>
      <c r="G4" s="29"/>
      <c r="H4" s="29"/>
      <c r="I4" s="155"/>
      <c r="J4" s="29"/>
      <c r="K4" s="31"/>
      <c r="M4" s="32" t="s">
        <v>12</v>
      </c>
      <c r="AT4" s="24" t="s">
        <v>6</v>
      </c>
    </row>
    <row r="5" ht="6.96" customHeight="1">
      <c r="B5" s="28"/>
      <c r="C5" s="29"/>
      <c r="D5" s="29"/>
      <c r="E5" s="29"/>
      <c r="F5" s="29"/>
      <c r="G5" s="29"/>
      <c r="H5" s="29"/>
      <c r="I5" s="155"/>
      <c r="J5" s="29"/>
      <c r="K5" s="31"/>
    </row>
    <row r="6">
      <c r="B6" s="28"/>
      <c r="C6" s="29"/>
      <c r="D6" s="40" t="s">
        <v>18</v>
      </c>
      <c r="E6" s="29"/>
      <c r="F6" s="29"/>
      <c r="G6" s="29"/>
      <c r="H6" s="29"/>
      <c r="I6" s="155"/>
      <c r="J6" s="29"/>
      <c r="K6" s="31"/>
    </row>
    <row r="7" ht="16.5" customHeight="1">
      <c r="B7" s="28"/>
      <c r="C7" s="29"/>
      <c r="D7" s="29"/>
      <c r="E7" s="156" t="str">
        <f>'Rekapitulace stavby'!K6</f>
        <v>Oprava SZZ Děčín východ horní nádraží 1.změna</v>
      </c>
      <c r="F7" s="40"/>
      <c r="G7" s="40"/>
      <c r="H7" s="40"/>
      <c r="I7" s="155"/>
      <c r="J7" s="29"/>
      <c r="K7" s="31"/>
    </row>
    <row r="8">
      <c r="B8" s="28"/>
      <c r="C8" s="29"/>
      <c r="D8" s="40" t="s">
        <v>264</v>
      </c>
      <c r="E8" s="29"/>
      <c r="F8" s="29"/>
      <c r="G8" s="29"/>
      <c r="H8" s="29"/>
      <c r="I8" s="155"/>
      <c r="J8" s="29"/>
      <c r="K8" s="31"/>
    </row>
    <row r="9" ht="16.5" customHeight="1">
      <c r="B9" s="28"/>
      <c r="C9" s="29"/>
      <c r="D9" s="29"/>
      <c r="E9" s="156" t="s">
        <v>4021</v>
      </c>
      <c r="F9" s="29"/>
      <c r="G9" s="29"/>
      <c r="H9" s="29"/>
      <c r="I9" s="155"/>
      <c r="J9" s="29"/>
      <c r="K9" s="31"/>
    </row>
    <row r="10">
      <c r="B10" s="28"/>
      <c r="C10" s="29"/>
      <c r="D10" s="40" t="s">
        <v>266</v>
      </c>
      <c r="E10" s="29"/>
      <c r="F10" s="29"/>
      <c r="G10" s="29"/>
      <c r="H10" s="29"/>
      <c r="I10" s="155"/>
      <c r="J10" s="29"/>
      <c r="K10" s="31"/>
    </row>
    <row r="11" s="1" customFormat="1" ht="16.5" customHeight="1">
      <c r="B11" s="46"/>
      <c r="C11" s="47"/>
      <c r="D11" s="47"/>
      <c r="E11" s="55" t="s">
        <v>4552</v>
      </c>
      <c r="F11" s="47"/>
      <c r="G11" s="47"/>
      <c r="H11" s="47"/>
      <c r="I11" s="157"/>
      <c r="J11" s="47"/>
      <c r="K11" s="51"/>
    </row>
    <row r="12" s="1" customFormat="1">
      <c r="B12" s="46"/>
      <c r="C12" s="47"/>
      <c r="D12" s="40" t="s">
        <v>1889</v>
      </c>
      <c r="E12" s="47"/>
      <c r="F12" s="47"/>
      <c r="G12" s="47"/>
      <c r="H12" s="47"/>
      <c r="I12" s="157"/>
      <c r="J12" s="47"/>
      <c r="K12" s="51"/>
    </row>
    <row r="13" s="1" customFormat="1" ht="36.96" customHeight="1">
      <c r="B13" s="46"/>
      <c r="C13" s="47"/>
      <c r="D13" s="47"/>
      <c r="E13" s="158" t="s">
        <v>5040</v>
      </c>
      <c r="F13" s="47"/>
      <c r="G13" s="47"/>
      <c r="H13" s="47"/>
      <c r="I13" s="157"/>
      <c r="J13" s="47"/>
      <c r="K13" s="51"/>
    </row>
    <row r="14" s="1" customFormat="1">
      <c r="B14" s="46"/>
      <c r="C14" s="47"/>
      <c r="D14" s="47"/>
      <c r="E14" s="47"/>
      <c r="F14" s="47"/>
      <c r="G14" s="47"/>
      <c r="H14" s="47"/>
      <c r="I14" s="157"/>
      <c r="J14" s="47"/>
      <c r="K14" s="51"/>
    </row>
    <row r="15" s="1" customFormat="1" ht="14.4" customHeight="1">
      <c r="B15" s="46"/>
      <c r="C15" s="47"/>
      <c r="D15" s="40" t="s">
        <v>20</v>
      </c>
      <c r="E15" s="47"/>
      <c r="F15" s="35" t="s">
        <v>21</v>
      </c>
      <c r="G15" s="47"/>
      <c r="H15" s="47"/>
      <c r="I15" s="159" t="s">
        <v>22</v>
      </c>
      <c r="J15" s="35" t="s">
        <v>21</v>
      </c>
      <c r="K15" s="51"/>
    </row>
    <row r="16" s="1" customFormat="1" ht="14.4" customHeight="1">
      <c r="B16" s="46"/>
      <c r="C16" s="47"/>
      <c r="D16" s="40" t="s">
        <v>23</v>
      </c>
      <c r="E16" s="47"/>
      <c r="F16" s="35" t="s">
        <v>24</v>
      </c>
      <c r="G16" s="47"/>
      <c r="H16" s="47"/>
      <c r="I16" s="159" t="s">
        <v>25</v>
      </c>
      <c r="J16" s="160" t="str">
        <f>'Rekapitulace stavby'!AN8</f>
        <v>24. 8. 2018</v>
      </c>
      <c r="K16" s="51"/>
    </row>
    <row r="17" s="1" customFormat="1" ht="10.8" customHeight="1">
      <c r="B17" s="46"/>
      <c r="C17" s="47"/>
      <c r="D17" s="47"/>
      <c r="E17" s="47"/>
      <c r="F17" s="47"/>
      <c r="G17" s="47"/>
      <c r="H17" s="47"/>
      <c r="I17" s="157"/>
      <c r="J17" s="47"/>
      <c r="K17" s="51"/>
    </row>
    <row r="18" s="1" customFormat="1" ht="14.4" customHeight="1">
      <c r="B18" s="46"/>
      <c r="C18" s="47"/>
      <c r="D18" s="40" t="s">
        <v>27</v>
      </c>
      <c r="E18" s="47"/>
      <c r="F18" s="47"/>
      <c r="G18" s="47"/>
      <c r="H18" s="47"/>
      <c r="I18" s="159" t="s">
        <v>28</v>
      </c>
      <c r="J18" s="35" t="str">
        <f>IF('Rekapitulace stavby'!AN10="","",'Rekapitulace stavby'!AN10)</f>
        <v/>
      </c>
      <c r="K18" s="51"/>
    </row>
    <row r="19" s="1" customFormat="1" ht="18" customHeight="1">
      <c r="B19" s="46"/>
      <c r="C19" s="47"/>
      <c r="D19" s="47"/>
      <c r="E19" s="35" t="str">
        <f>IF('Rekapitulace stavby'!E11="","",'Rekapitulace stavby'!E11)</f>
        <v xml:space="preserve"> </v>
      </c>
      <c r="F19" s="47"/>
      <c r="G19" s="47"/>
      <c r="H19" s="47"/>
      <c r="I19" s="159" t="s">
        <v>29</v>
      </c>
      <c r="J19" s="35" t="str">
        <f>IF('Rekapitulace stavby'!AN11="","",'Rekapitulace stavby'!AN11)</f>
        <v/>
      </c>
      <c r="K19" s="51"/>
    </row>
    <row r="20" s="1" customFormat="1" ht="6.96" customHeight="1">
      <c r="B20" s="46"/>
      <c r="C20" s="47"/>
      <c r="D20" s="47"/>
      <c r="E20" s="47"/>
      <c r="F20" s="47"/>
      <c r="G20" s="47"/>
      <c r="H20" s="47"/>
      <c r="I20" s="157"/>
      <c r="J20" s="47"/>
      <c r="K20" s="51"/>
    </row>
    <row r="21" s="1" customFormat="1" ht="14.4" customHeight="1">
      <c r="B21" s="46"/>
      <c r="C21" s="47"/>
      <c r="D21" s="40" t="s">
        <v>30</v>
      </c>
      <c r="E21" s="47"/>
      <c r="F21" s="47"/>
      <c r="G21" s="47"/>
      <c r="H21" s="47"/>
      <c r="I21" s="159" t="s">
        <v>28</v>
      </c>
      <c r="J21" s="35" t="str">
        <f>IF('Rekapitulace stavby'!AN13="Vyplň údaj","",IF('Rekapitulace stavby'!AN13="","",'Rekapitulace stavby'!AN13))</f>
        <v/>
      </c>
      <c r="K21" s="51"/>
    </row>
    <row r="22" s="1" customFormat="1" ht="18" customHeight="1">
      <c r="B22" s="46"/>
      <c r="C22" s="47"/>
      <c r="D22" s="47"/>
      <c r="E22" s="35" t="str">
        <f>IF('Rekapitulace stavby'!E14="Vyplň údaj","",IF('Rekapitulace stavby'!E14="","",'Rekapitulace stavby'!E14))</f>
        <v/>
      </c>
      <c r="F22" s="47"/>
      <c r="G22" s="47"/>
      <c r="H22" s="47"/>
      <c r="I22" s="159" t="s">
        <v>29</v>
      </c>
      <c r="J22" s="35" t="str">
        <f>IF('Rekapitulace stavby'!AN14="Vyplň údaj","",IF('Rekapitulace stavby'!AN14="","",'Rekapitulace stavby'!AN14))</f>
        <v/>
      </c>
      <c r="K22" s="51"/>
    </row>
    <row r="23" s="1" customFormat="1" ht="6.96" customHeight="1">
      <c r="B23" s="46"/>
      <c r="C23" s="47"/>
      <c r="D23" s="47"/>
      <c r="E23" s="47"/>
      <c r="F23" s="47"/>
      <c r="G23" s="47"/>
      <c r="H23" s="47"/>
      <c r="I23" s="157"/>
      <c r="J23" s="47"/>
      <c r="K23" s="51"/>
    </row>
    <row r="24" s="1" customFormat="1" ht="14.4" customHeight="1">
      <c r="B24" s="46"/>
      <c r="C24" s="47"/>
      <c r="D24" s="40" t="s">
        <v>32</v>
      </c>
      <c r="E24" s="47"/>
      <c r="F24" s="47"/>
      <c r="G24" s="47"/>
      <c r="H24" s="47"/>
      <c r="I24" s="159" t="s">
        <v>28</v>
      </c>
      <c r="J24" s="35" t="str">
        <f>IF('Rekapitulace stavby'!AN16="","",'Rekapitulace stavby'!AN16)</f>
        <v/>
      </c>
      <c r="K24" s="51"/>
    </row>
    <row r="25" s="1" customFormat="1" ht="18" customHeight="1">
      <c r="B25" s="46"/>
      <c r="C25" s="47"/>
      <c r="D25" s="47"/>
      <c r="E25" s="35" t="str">
        <f>IF('Rekapitulace stavby'!E17="","",'Rekapitulace stavby'!E17)</f>
        <v xml:space="preserve"> </v>
      </c>
      <c r="F25" s="47"/>
      <c r="G25" s="47"/>
      <c r="H25" s="47"/>
      <c r="I25" s="159" t="s">
        <v>29</v>
      </c>
      <c r="J25" s="35" t="str">
        <f>IF('Rekapitulace stavby'!AN17="","",'Rekapitulace stavby'!AN17)</f>
        <v/>
      </c>
      <c r="K25" s="51"/>
    </row>
    <row r="26" s="1" customFormat="1" ht="6.96" customHeight="1">
      <c r="B26" s="46"/>
      <c r="C26" s="47"/>
      <c r="D26" s="47"/>
      <c r="E26" s="47"/>
      <c r="F26" s="47"/>
      <c r="G26" s="47"/>
      <c r="H26" s="47"/>
      <c r="I26" s="157"/>
      <c r="J26" s="47"/>
      <c r="K26" s="51"/>
    </row>
    <row r="27" s="1" customFormat="1" ht="14.4" customHeight="1">
      <c r="B27" s="46"/>
      <c r="C27" s="47"/>
      <c r="D27" s="40" t="s">
        <v>34</v>
      </c>
      <c r="E27" s="47"/>
      <c r="F27" s="47"/>
      <c r="G27" s="47"/>
      <c r="H27" s="47"/>
      <c r="I27" s="157"/>
      <c r="J27" s="47"/>
      <c r="K27" s="51"/>
    </row>
    <row r="28" s="7" customFormat="1" ht="16.5" customHeight="1">
      <c r="B28" s="161"/>
      <c r="C28" s="162"/>
      <c r="D28" s="162"/>
      <c r="E28" s="44" t="s">
        <v>21</v>
      </c>
      <c r="F28" s="44"/>
      <c r="G28" s="44"/>
      <c r="H28" s="44"/>
      <c r="I28" s="163"/>
      <c r="J28" s="162"/>
      <c r="K28" s="164"/>
    </row>
    <row r="29" s="1" customFormat="1" ht="6.96" customHeight="1">
      <c r="B29" s="46"/>
      <c r="C29" s="47"/>
      <c r="D29" s="47"/>
      <c r="E29" s="47"/>
      <c r="F29" s="47"/>
      <c r="G29" s="47"/>
      <c r="H29" s="47"/>
      <c r="I29" s="157"/>
      <c r="J29" s="47"/>
      <c r="K29" s="51"/>
    </row>
    <row r="30" s="1" customFormat="1" ht="6.96" customHeight="1">
      <c r="B30" s="46"/>
      <c r="C30" s="47"/>
      <c r="D30" s="106"/>
      <c r="E30" s="106"/>
      <c r="F30" s="106"/>
      <c r="G30" s="106"/>
      <c r="H30" s="106"/>
      <c r="I30" s="165"/>
      <c r="J30" s="106"/>
      <c r="K30" s="166"/>
    </row>
    <row r="31" s="1" customFormat="1" ht="25.44" customHeight="1">
      <c r="B31" s="46"/>
      <c r="C31" s="47"/>
      <c r="D31" s="167" t="s">
        <v>36</v>
      </c>
      <c r="E31" s="47"/>
      <c r="F31" s="47"/>
      <c r="G31" s="47"/>
      <c r="H31" s="47"/>
      <c r="I31" s="157"/>
      <c r="J31" s="168">
        <f>ROUND(J89,2)</f>
        <v>0</v>
      </c>
      <c r="K31" s="51"/>
    </row>
    <row r="32" s="1" customFormat="1" ht="6.96" customHeight="1">
      <c r="B32" s="46"/>
      <c r="C32" s="47"/>
      <c r="D32" s="106"/>
      <c r="E32" s="106"/>
      <c r="F32" s="106"/>
      <c r="G32" s="106"/>
      <c r="H32" s="106"/>
      <c r="I32" s="165"/>
      <c r="J32" s="106"/>
      <c r="K32" s="166"/>
    </row>
    <row r="33" s="1" customFormat="1" ht="14.4" customHeight="1">
      <c r="B33" s="46"/>
      <c r="C33" s="47"/>
      <c r="D33" s="47"/>
      <c r="E33" s="47"/>
      <c r="F33" s="52" t="s">
        <v>38</v>
      </c>
      <c r="G33" s="47"/>
      <c r="H33" s="47"/>
      <c r="I33" s="169" t="s">
        <v>37</v>
      </c>
      <c r="J33" s="52" t="s">
        <v>39</v>
      </c>
      <c r="K33" s="51"/>
    </row>
    <row r="34" s="1" customFormat="1" ht="14.4" customHeight="1">
      <c r="B34" s="46"/>
      <c r="C34" s="47"/>
      <c r="D34" s="55" t="s">
        <v>40</v>
      </c>
      <c r="E34" s="55" t="s">
        <v>41</v>
      </c>
      <c r="F34" s="170">
        <f>ROUND(SUM(BE89:BE94), 2)</f>
        <v>0</v>
      </c>
      <c r="G34" s="47"/>
      <c r="H34" s="47"/>
      <c r="I34" s="171">
        <v>0.20999999999999999</v>
      </c>
      <c r="J34" s="170">
        <f>ROUND(ROUND((SUM(BE89:BE94)), 2)*I34, 2)</f>
        <v>0</v>
      </c>
      <c r="K34" s="51"/>
    </row>
    <row r="35" s="1" customFormat="1" ht="14.4" customHeight="1">
      <c r="B35" s="46"/>
      <c r="C35" s="47"/>
      <c r="D35" s="47"/>
      <c r="E35" s="55" t="s">
        <v>42</v>
      </c>
      <c r="F35" s="170">
        <f>ROUND(SUM(BF89:BF94), 2)</f>
        <v>0</v>
      </c>
      <c r="G35" s="47"/>
      <c r="H35" s="47"/>
      <c r="I35" s="171">
        <v>0.14999999999999999</v>
      </c>
      <c r="J35" s="170">
        <f>ROUND(ROUND((SUM(BF89:BF94)), 2)*I35, 2)</f>
        <v>0</v>
      </c>
      <c r="K35" s="51"/>
    </row>
    <row r="36" hidden="1" s="1" customFormat="1" ht="14.4" customHeight="1">
      <c r="B36" s="46"/>
      <c r="C36" s="47"/>
      <c r="D36" s="47"/>
      <c r="E36" s="55" t="s">
        <v>43</v>
      </c>
      <c r="F36" s="170">
        <f>ROUND(SUM(BG89:BG94), 2)</f>
        <v>0</v>
      </c>
      <c r="G36" s="47"/>
      <c r="H36" s="47"/>
      <c r="I36" s="171">
        <v>0.20999999999999999</v>
      </c>
      <c r="J36" s="170">
        <v>0</v>
      </c>
      <c r="K36" s="51"/>
    </row>
    <row r="37" hidden="1" s="1" customFormat="1" ht="14.4" customHeight="1">
      <c r="B37" s="46"/>
      <c r="C37" s="47"/>
      <c r="D37" s="47"/>
      <c r="E37" s="55" t="s">
        <v>44</v>
      </c>
      <c r="F37" s="170">
        <f>ROUND(SUM(BH89:BH94), 2)</f>
        <v>0</v>
      </c>
      <c r="G37" s="47"/>
      <c r="H37" s="47"/>
      <c r="I37" s="171">
        <v>0.14999999999999999</v>
      </c>
      <c r="J37" s="170">
        <v>0</v>
      </c>
      <c r="K37" s="51"/>
    </row>
    <row r="38" hidden="1" s="1" customFormat="1" ht="14.4" customHeight="1">
      <c r="B38" s="46"/>
      <c r="C38" s="47"/>
      <c r="D38" s="47"/>
      <c r="E38" s="55" t="s">
        <v>45</v>
      </c>
      <c r="F38" s="170">
        <f>ROUND(SUM(BI89:BI94), 2)</f>
        <v>0</v>
      </c>
      <c r="G38" s="47"/>
      <c r="H38" s="47"/>
      <c r="I38" s="171">
        <v>0</v>
      </c>
      <c r="J38" s="170">
        <v>0</v>
      </c>
      <c r="K38" s="51"/>
    </row>
    <row r="39" s="1" customFormat="1" ht="6.96" customHeight="1">
      <c r="B39" s="46"/>
      <c r="C39" s="47"/>
      <c r="D39" s="47"/>
      <c r="E39" s="47"/>
      <c r="F39" s="47"/>
      <c r="G39" s="47"/>
      <c r="H39" s="47"/>
      <c r="I39" s="157"/>
      <c r="J39" s="47"/>
      <c r="K39" s="51"/>
    </row>
    <row r="40" s="1" customFormat="1" ht="25.44" customHeight="1">
      <c r="B40" s="46"/>
      <c r="C40" s="172"/>
      <c r="D40" s="173" t="s">
        <v>46</v>
      </c>
      <c r="E40" s="98"/>
      <c r="F40" s="98"/>
      <c r="G40" s="174" t="s">
        <v>47</v>
      </c>
      <c r="H40" s="175" t="s">
        <v>48</v>
      </c>
      <c r="I40" s="176"/>
      <c r="J40" s="177">
        <f>SUM(J31:J38)</f>
        <v>0</v>
      </c>
      <c r="K40" s="178"/>
    </row>
    <row r="41" s="1" customFormat="1" ht="14.4" customHeight="1">
      <c r="B41" s="67"/>
      <c r="C41" s="68"/>
      <c r="D41" s="68"/>
      <c r="E41" s="68"/>
      <c r="F41" s="68"/>
      <c r="G41" s="68"/>
      <c r="H41" s="68"/>
      <c r="I41" s="179"/>
      <c r="J41" s="68"/>
      <c r="K41" s="69"/>
    </row>
    <row r="45" s="1" customFormat="1" ht="6.96" customHeight="1">
      <c r="B45" s="180"/>
      <c r="C45" s="181"/>
      <c r="D45" s="181"/>
      <c r="E45" s="181"/>
      <c r="F45" s="181"/>
      <c r="G45" s="181"/>
      <c r="H45" s="181"/>
      <c r="I45" s="182"/>
      <c r="J45" s="181"/>
      <c r="K45" s="183"/>
    </row>
    <row r="46" s="1" customFormat="1" ht="36.96" customHeight="1">
      <c r="B46" s="46"/>
      <c r="C46" s="30" t="s">
        <v>271</v>
      </c>
      <c r="D46" s="47"/>
      <c r="E46" s="47"/>
      <c r="F46" s="47"/>
      <c r="G46" s="47"/>
      <c r="H46" s="47"/>
      <c r="I46" s="157"/>
      <c r="J46" s="47"/>
      <c r="K46" s="51"/>
    </row>
    <row r="47" s="1" customFormat="1" ht="6.96" customHeight="1">
      <c r="B47" s="46"/>
      <c r="C47" s="47"/>
      <c r="D47" s="47"/>
      <c r="E47" s="47"/>
      <c r="F47" s="47"/>
      <c r="G47" s="47"/>
      <c r="H47" s="47"/>
      <c r="I47" s="157"/>
      <c r="J47" s="47"/>
      <c r="K47" s="51"/>
    </row>
    <row r="48" s="1" customFormat="1" ht="14.4" customHeight="1">
      <c r="B48" s="46"/>
      <c r="C48" s="40" t="s">
        <v>18</v>
      </c>
      <c r="D48" s="47"/>
      <c r="E48" s="47"/>
      <c r="F48" s="47"/>
      <c r="G48" s="47"/>
      <c r="H48" s="47"/>
      <c r="I48" s="157"/>
      <c r="J48" s="47"/>
      <c r="K48" s="51"/>
    </row>
    <row r="49" s="1" customFormat="1" ht="16.5" customHeight="1">
      <c r="B49" s="46"/>
      <c r="C49" s="47"/>
      <c r="D49" s="47"/>
      <c r="E49" s="156" t="str">
        <f>E7</f>
        <v>Oprava SZZ Děčín východ horní nádraží 1.změna</v>
      </c>
      <c r="F49" s="40"/>
      <c r="G49" s="40"/>
      <c r="H49" s="40"/>
      <c r="I49" s="157"/>
      <c r="J49" s="47"/>
      <c r="K49" s="51"/>
    </row>
    <row r="50">
      <c r="B50" s="28"/>
      <c r="C50" s="40" t="s">
        <v>264</v>
      </c>
      <c r="D50" s="29"/>
      <c r="E50" s="29"/>
      <c r="F50" s="29"/>
      <c r="G50" s="29"/>
      <c r="H50" s="29"/>
      <c r="I50" s="155"/>
      <c r="J50" s="29"/>
      <c r="K50" s="31"/>
    </row>
    <row r="51" ht="16.5" customHeight="1">
      <c r="B51" s="28"/>
      <c r="C51" s="29"/>
      <c r="D51" s="29"/>
      <c r="E51" s="156" t="s">
        <v>4021</v>
      </c>
      <c r="F51" s="29"/>
      <c r="G51" s="29"/>
      <c r="H51" s="29"/>
      <c r="I51" s="155"/>
      <c r="J51" s="29"/>
      <c r="K51" s="31"/>
    </row>
    <row r="52">
      <c r="B52" s="28"/>
      <c r="C52" s="40" t="s">
        <v>266</v>
      </c>
      <c r="D52" s="29"/>
      <c r="E52" s="29"/>
      <c r="F52" s="29"/>
      <c r="G52" s="29"/>
      <c r="H52" s="29"/>
      <c r="I52" s="155"/>
      <c r="J52" s="29"/>
      <c r="K52" s="31"/>
    </row>
    <row r="53" s="1" customFormat="1" ht="16.5" customHeight="1">
      <c r="B53" s="46"/>
      <c r="C53" s="47"/>
      <c r="D53" s="47"/>
      <c r="E53" s="55" t="s">
        <v>4552</v>
      </c>
      <c r="F53" s="47"/>
      <c r="G53" s="47"/>
      <c r="H53" s="47"/>
      <c r="I53" s="157"/>
      <c r="J53" s="47"/>
      <c r="K53" s="51"/>
    </row>
    <row r="54" s="1" customFormat="1" ht="14.4" customHeight="1">
      <c r="B54" s="46"/>
      <c r="C54" s="40" t="s">
        <v>1889</v>
      </c>
      <c r="D54" s="47"/>
      <c r="E54" s="47"/>
      <c r="F54" s="47"/>
      <c r="G54" s="47"/>
      <c r="H54" s="47"/>
      <c r="I54" s="157"/>
      <c r="J54" s="47"/>
      <c r="K54" s="51"/>
    </row>
    <row r="55" s="1" customFormat="1" ht="17.25" customHeight="1">
      <c r="B55" s="46"/>
      <c r="C55" s="47"/>
      <c r="D55" s="47"/>
      <c r="E55" s="158" t="str">
        <f>E13</f>
        <v>SO 01-31-01.5 - VRN - ÚRS</v>
      </c>
      <c r="F55" s="47"/>
      <c r="G55" s="47"/>
      <c r="H55" s="47"/>
      <c r="I55" s="157"/>
      <c r="J55" s="47"/>
      <c r="K55" s="51"/>
    </row>
    <row r="56" s="1" customFormat="1" ht="6.96" customHeight="1">
      <c r="B56" s="46"/>
      <c r="C56" s="47"/>
      <c r="D56" s="47"/>
      <c r="E56" s="47"/>
      <c r="F56" s="47"/>
      <c r="G56" s="47"/>
      <c r="H56" s="47"/>
      <c r="I56" s="157"/>
      <c r="J56" s="47"/>
      <c r="K56" s="51"/>
    </row>
    <row r="57" s="1" customFormat="1" ht="18" customHeight="1">
      <c r="B57" s="46"/>
      <c r="C57" s="40" t="s">
        <v>23</v>
      </c>
      <c r="D57" s="47"/>
      <c r="E57" s="47"/>
      <c r="F57" s="35" t="str">
        <f>F16</f>
        <v xml:space="preserve"> </v>
      </c>
      <c r="G57" s="47"/>
      <c r="H57" s="47"/>
      <c r="I57" s="159" t="s">
        <v>25</v>
      </c>
      <c r="J57" s="160" t="str">
        <f>IF(J16="","",J16)</f>
        <v>24. 8. 2018</v>
      </c>
      <c r="K57" s="51"/>
    </row>
    <row r="58" s="1" customFormat="1" ht="6.96" customHeight="1">
      <c r="B58" s="46"/>
      <c r="C58" s="47"/>
      <c r="D58" s="47"/>
      <c r="E58" s="47"/>
      <c r="F58" s="47"/>
      <c r="G58" s="47"/>
      <c r="H58" s="47"/>
      <c r="I58" s="157"/>
      <c r="J58" s="47"/>
      <c r="K58" s="51"/>
    </row>
    <row r="59" s="1" customFormat="1">
      <c r="B59" s="46"/>
      <c r="C59" s="40" t="s">
        <v>27</v>
      </c>
      <c r="D59" s="47"/>
      <c r="E59" s="47"/>
      <c r="F59" s="35" t="str">
        <f>E19</f>
        <v xml:space="preserve"> </v>
      </c>
      <c r="G59" s="47"/>
      <c r="H59" s="47"/>
      <c r="I59" s="159" t="s">
        <v>32</v>
      </c>
      <c r="J59" s="44" t="str">
        <f>E25</f>
        <v xml:space="preserve"> </v>
      </c>
      <c r="K59" s="51"/>
    </row>
    <row r="60" s="1" customFormat="1" ht="14.4" customHeight="1">
      <c r="B60" s="46"/>
      <c r="C60" s="40" t="s">
        <v>30</v>
      </c>
      <c r="D60" s="47"/>
      <c r="E60" s="47"/>
      <c r="F60" s="35" t="str">
        <f>IF(E22="","",E22)</f>
        <v/>
      </c>
      <c r="G60" s="47"/>
      <c r="H60" s="47"/>
      <c r="I60" s="157"/>
      <c r="J60" s="184"/>
      <c r="K60" s="51"/>
    </row>
    <row r="61" s="1" customFormat="1" ht="10.32" customHeight="1">
      <c r="B61" s="46"/>
      <c r="C61" s="47"/>
      <c r="D61" s="47"/>
      <c r="E61" s="47"/>
      <c r="F61" s="47"/>
      <c r="G61" s="47"/>
      <c r="H61" s="47"/>
      <c r="I61" s="157"/>
      <c r="J61" s="47"/>
      <c r="K61" s="51"/>
    </row>
    <row r="62" s="1" customFormat="1" ht="29.28" customHeight="1">
      <c r="B62" s="46"/>
      <c r="C62" s="185" t="s">
        <v>272</v>
      </c>
      <c r="D62" s="172"/>
      <c r="E62" s="172"/>
      <c r="F62" s="172"/>
      <c r="G62" s="172"/>
      <c r="H62" s="172"/>
      <c r="I62" s="186"/>
      <c r="J62" s="187" t="s">
        <v>273</v>
      </c>
      <c r="K62" s="188"/>
    </row>
    <row r="63" s="1" customFormat="1" ht="10.32" customHeight="1">
      <c r="B63" s="46"/>
      <c r="C63" s="47"/>
      <c r="D63" s="47"/>
      <c r="E63" s="47"/>
      <c r="F63" s="47"/>
      <c r="G63" s="47"/>
      <c r="H63" s="47"/>
      <c r="I63" s="157"/>
      <c r="J63" s="47"/>
      <c r="K63" s="51"/>
    </row>
    <row r="64" s="1" customFormat="1" ht="29.28" customHeight="1">
      <c r="B64" s="46"/>
      <c r="C64" s="189" t="s">
        <v>274</v>
      </c>
      <c r="D64" s="47"/>
      <c r="E64" s="47"/>
      <c r="F64" s="47"/>
      <c r="G64" s="47"/>
      <c r="H64" s="47"/>
      <c r="I64" s="157"/>
      <c r="J64" s="168">
        <f>J89</f>
        <v>0</v>
      </c>
      <c r="K64" s="51"/>
      <c r="AU64" s="24" t="s">
        <v>275</v>
      </c>
    </row>
    <row r="65" s="8" customFormat="1" ht="24.96" customHeight="1">
      <c r="B65" s="190"/>
      <c r="C65" s="191"/>
      <c r="D65" s="192" t="s">
        <v>1718</v>
      </c>
      <c r="E65" s="193"/>
      <c r="F65" s="193"/>
      <c r="G65" s="193"/>
      <c r="H65" s="193"/>
      <c r="I65" s="194"/>
      <c r="J65" s="195">
        <f>J90</f>
        <v>0</v>
      </c>
      <c r="K65" s="196"/>
    </row>
    <row r="66" s="1" customFormat="1" ht="21.84" customHeight="1">
      <c r="B66" s="46"/>
      <c r="C66" s="47"/>
      <c r="D66" s="47"/>
      <c r="E66" s="47"/>
      <c r="F66" s="47"/>
      <c r="G66" s="47"/>
      <c r="H66" s="47"/>
      <c r="I66" s="157"/>
      <c r="J66" s="47"/>
      <c r="K66" s="51"/>
    </row>
    <row r="67" s="1" customFormat="1" ht="6.96" customHeight="1">
      <c r="B67" s="67"/>
      <c r="C67" s="68"/>
      <c r="D67" s="68"/>
      <c r="E67" s="68"/>
      <c r="F67" s="68"/>
      <c r="G67" s="68"/>
      <c r="H67" s="68"/>
      <c r="I67" s="179"/>
      <c r="J67" s="68"/>
      <c r="K67" s="69"/>
    </row>
    <row r="71" s="1" customFormat="1" ht="6.96" customHeight="1">
      <c r="B71" s="70"/>
      <c r="C71" s="71"/>
      <c r="D71" s="71"/>
      <c r="E71" s="71"/>
      <c r="F71" s="71"/>
      <c r="G71" s="71"/>
      <c r="H71" s="71"/>
      <c r="I71" s="182"/>
      <c r="J71" s="71"/>
      <c r="K71" s="71"/>
      <c r="L71" s="72"/>
    </row>
    <row r="72" s="1" customFormat="1" ht="36.96" customHeight="1">
      <c r="B72" s="46"/>
      <c r="C72" s="73" t="s">
        <v>282</v>
      </c>
      <c r="D72" s="74"/>
      <c r="E72" s="74"/>
      <c r="F72" s="74"/>
      <c r="G72" s="74"/>
      <c r="H72" s="74"/>
      <c r="I72" s="204"/>
      <c r="J72" s="74"/>
      <c r="K72" s="74"/>
      <c r="L72" s="72"/>
    </row>
    <row r="73" s="1" customFormat="1" ht="6.96" customHeight="1">
      <c r="B73" s="46"/>
      <c r="C73" s="74"/>
      <c r="D73" s="74"/>
      <c r="E73" s="74"/>
      <c r="F73" s="74"/>
      <c r="G73" s="74"/>
      <c r="H73" s="74"/>
      <c r="I73" s="204"/>
      <c r="J73" s="74"/>
      <c r="K73" s="74"/>
      <c r="L73" s="72"/>
    </row>
    <row r="74" s="1" customFormat="1" ht="14.4" customHeight="1">
      <c r="B74" s="46"/>
      <c r="C74" s="76" t="s">
        <v>18</v>
      </c>
      <c r="D74" s="74"/>
      <c r="E74" s="74"/>
      <c r="F74" s="74"/>
      <c r="G74" s="74"/>
      <c r="H74" s="74"/>
      <c r="I74" s="204"/>
      <c r="J74" s="74"/>
      <c r="K74" s="74"/>
      <c r="L74" s="72"/>
    </row>
    <row r="75" s="1" customFormat="1" ht="16.5" customHeight="1">
      <c r="B75" s="46"/>
      <c r="C75" s="74"/>
      <c r="D75" s="74"/>
      <c r="E75" s="205" t="str">
        <f>E7</f>
        <v>Oprava SZZ Děčín východ horní nádraží 1.změna</v>
      </c>
      <c r="F75" s="76"/>
      <c r="G75" s="76"/>
      <c r="H75" s="76"/>
      <c r="I75" s="204"/>
      <c r="J75" s="74"/>
      <c r="K75" s="74"/>
      <c r="L75" s="72"/>
    </row>
    <row r="76">
      <c r="B76" s="28"/>
      <c r="C76" s="76" t="s">
        <v>264</v>
      </c>
      <c r="D76" s="206"/>
      <c r="E76" s="206"/>
      <c r="F76" s="206"/>
      <c r="G76" s="206"/>
      <c r="H76" s="206"/>
      <c r="I76" s="149"/>
      <c r="J76" s="206"/>
      <c r="K76" s="206"/>
      <c r="L76" s="207"/>
    </row>
    <row r="77" ht="16.5" customHeight="1">
      <c r="B77" s="28"/>
      <c r="C77" s="206"/>
      <c r="D77" s="206"/>
      <c r="E77" s="205" t="s">
        <v>4021</v>
      </c>
      <c r="F77" s="206"/>
      <c r="G77" s="206"/>
      <c r="H77" s="206"/>
      <c r="I77" s="149"/>
      <c r="J77" s="206"/>
      <c r="K77" s="206"/>
      <c r="L77" s="207"/>
    </row>
    <row r="78">
      <c r="B78" s="28"/>
      <c r="C78" s="76" t="s">
        <v>266</v>
      </c>
      <c r="D78" s="206"/>
      <c r="E78" s="206"/>
      <c r="F78" s="206"/>
      <c r="G78" s="206"/>
      <c r="H78" s="206"/>
      <c r="I78" s="149"/>
      <c r="J78" s="206"/>
      <c r="K78" s="206"/>
      <c r="L78" s="207"/>
    </row>
    <row r="79" s="1" customFormat="1" ht="16.5" customHeight="1">
      <c r="B79" s="46"/>
      <c r="C79" s="74"/>
      <c r="D79" s="74"/>
      <c r="E79" s="208" t="s">
        <v>4552</v>
      </c>
      <c r="F79" s="74"/>
      <c r="G79" s="74"/>
      <c r="H79" s="74"/>
      <c r="I79" s="204"/>
      <c r="J79" s="74"/>
      <c r="K79" s="74"/>
      <c r="L79" s="72"/>
    </row>
    <row r="80" s="1" customFormat="1" ht="14.4" customHeight="1">
      <c r="B80" s="46"/>
      <c r="C80" s="76" t="s">
        <v>1889</v>
      </c>
      <c r="D80" s="74"/>
      <c r="E80" s="74"/>
      <c r="F80" s="74"/>
      <c r="G80" s="74"/>
      <c r="H80" s="74"/>
      <c r="I80" s="204"/>
      <c r="J80" s="74"/>
      <c r="K80" s="74"/>
      <c r="L80" s="72"/>
    </row>
    <row r="81" s="1" customFormat="1" ht="17.25" customHeight="1">
      <c r="B81" s="46"/>
      <c r="C81" s="74"/>
      <c r="D81" s="74"/>
      <c r="E81" s="82" t="str">
        <f>E13</f>
        <v>SO 01-31-01.5 - VRN - ÚRS</v>
      </c>
      <c r="F81" s="74"/>
      <c r="G81" s="74"/>
      <c r="H81" s="74"/>
      <c r="I81" s="204"/>
      <c r="J81" s="74"/>
      <c r="K81" s="74"/>
      <c r="L81" s="72"/>
    </row>
    <row r="82" s="1" customFormat="1" ht="6.96" customHeight="1">
      <c r="B82" s="46"/>
      <c r="C82" s="74"/>
      <c r="D82" s="74"/>
      <c r="E82" s="74"/>
      <c r="F82" s="74"/>
      <c r="G82" s="74"/>
      <c r="H82" s="74"/>
      <c r="I82" s="204"/>
      <c r="J82" s="74"/>
      <c r="K82" s="74"/>
      <c r="L82" s="72"/>
    </row>
    <row r="83" s="1" customFormat="1" ht="18" customHeight="1">
      <c r="B83" s="46"/>
      <c r="C83" s="76" t="s">
        <v>23</v>
      </c>
      <c r="D83" s="74"/>
      <c r="E83" s="74"/>
      <c r="F83" s="209" t="str">
        <f>F16</f>
        <v xml:space="preserve"> </v>
      </c>
      <c r="G83" s="74"/>
      <c r="H83" s="74"/>
      <c r="I83" s="210" t="s">
        <v>25</v>
      </c>
      <c r="J83" s="85" t="str">
        <f>IF(J16="","",J16)</f>
        <v>24. 8. 2018</v>
      </c>
      <c r="K83" s="74"/>
      <c r="L83" s="72"/>
    </row>
    <row r="84" s="1" customFormat="1" ht="6.96" customHeight="1">
      <c r="B84" s="46"/>
      <c r="C84" s="74"/>
      <c r="D84" s="74"/>
      <c r="E84" s="74"/>
      <c r="F84" s="74"/>
      <c r="G84" s="74"/>
      <c r="H84" s="74"/>
      <c r="I84" s="204"/>
      <c r="J84" s="74"/>
      <c r="K84" s="74"/>
      <c r="L84" s="72"/>
    </row>
    <row r="85" s="1" customFormat="1">
      <c r="B85" s="46"/>
      <c r="C85" s="76" t="s">
        <v>27</v>
      </c>
      <c r="D85" s="74"/>
      <c r="E85" s="74"/>
      <c r="F85" s="209" t="str">
        <f>E19</f>
        <v xml:space="preserve"> </v>
      </c>
      <c r="G85" s="74"/>
      <c r="H85" s="74"/>
      <c r="I85" s="210" t="s">
        <v>32</v>
      </c>
      <c r="J85" s="209" t="str">
        <f>E25</f>
        <v xml:space="preserve"> </v>
      </c>
      <c r="K85" s="74"/>
      <c r="L85" s="72"/>
    </row>
    <row r="86" s="1" customFormat="1" ht="14.4" customHeight="1">
      <c r="B86" s="46"/>
      <c r="C86" s="76" t="s">
        <v>30</v>
      </c>
      <c r="D86" s="74"/>
      <c r="E86" s="74"/>
      <c r="F86" s="209" t="str">
        <f>IF(E22="","",E22)</f>
        <v/>
      </c>
      <c r="G86" s="74"/>
      <c r="H86" s="74"/>
      <c r="I86" s="204"/>
      <c r="J86" s="74"/>
      <c r="K86" s="74"/>
      <c r="L86" s="72"/>
    </row>
    <row r="87" s="1" customFormat="1" ht="10.32" customHeight="1">
      <c r="B87" s="46"/>
      <c r="C87" s="74"/>
      <c r="D87" s="74"/>
      <c r="E87" s="74"/>
      <c r="F87" s="74"/>
      <c r="G87" s="74"/>
      <c r="H87" s="74"/>
      <c r="I87" s="204"/>
      <c r="J87" s="74"/>
      <c r="K87" s="74"/>
      <c r="L87" s="72"/>
    </row>
    <row r="88" s="10" customFormat="1" ht="29.28" customHeight="1">
      <c r="B88" s="211"/>
      <c r="C88" s="212" t="s">
        <v>283</v>
      </c>
      <c r="D88" s="213" t="s">
        <v>55</v>
      </c>
      <c r="E88" s="213" t="s">
        <v>51</v>
      </c>
      <c r="F88" s="213" t="s">
        <v>284</v>
      </c>
      <c r="G88" s="213" t="s">
        <v>285</v>
      </c>
      <c r="H88" s="213" t="s">
        <v>286</v>
      </c>
      <c r="I88" s="214" t="s">
        <v>287</v>
      </c>
      <c r="J88" s="213" t="s">
        <v>273</v>
      </c>
      <c r="K88" s="215" t="s">
        <v>288</v>
      </c>
      <c r="L88" s="216"/>
      <c r="M88" s="102" t="s">
        <v>289</v>
      </c>
      <c r="N88" s="103" t="s">
        <v>40</v>
      </c>
      <c r="O88" s="103" t="s">
        <v>290</v>
      </c>
      <c r="P88" s="103" t="s">
        <v>291</v>
      </c>
      <c r="Q88" s="103" t="s">
        <v>292</v>
      </c>
      <c r="R88" s="103" t="s">
        <v>293</v>
      </c>
      <c r="S88" s="103" t="s">
        <v>294</v>
      </c>
      <c r="T88" s="104" t="s">
        <v>295</v>
      </c>
    </row>
    <row r="89" s="1" customFormat="1" ht="29.28" customHeight="1">
      <c r="B89" s="46"/>
      <c r="C89" s="108" t="s">
        <v>274</v>
      </c>
      <c r="D89" s="74"/>
      <c r="E89" s="74"/>
      <c r="F89" s="74"/>
      <c r="G89" s="74"/>
      <c r="H89" s="74"/>
      <c r="I89" s="204"/>
      <c r="J89" s="217">
        <f>BK89</f>
        <v>0</v>
      </c>
      <c r="K89" s="74"/>
      <c r="L89" s="72"/>
      <c r="M89" s="105"/>
      <c r="N89" s="106"/>
      <c r="O89" s="106"/>
      <c r="P89" s="218">
        <f>P90</f>
        <v>0</v>
      </c>
      <c r="Q89" s="106"/>
      <c r="R89" s="218">
        <f>R90</f>
        <v>0</v>
      </c>
      <c r="S89" s="106"/>
      <c r="T89" s="219">
        <f>T90</f>
        <v>0</v>
      </c>
      <c r="AT89" s="24" t="s">
        <v>69</v>
      </c>
      <c r="AU89" s="24" t="s">
        <v>275</v>
      </c>
      <c r="BK89" s="220">
        <f>BK90</f>
        <v>0</v>
      </c>
    </row>
    <row r="90" s="11" customFormat="1" ht="37.44001" customHeight="1">
      <c r="B90" s="221"/>
      <c r="C90" s="222"/>
      <c r="D90" s="223" t="s">
        <v>69</v>
      </c>
      <c r="E90" s="224" t="s">
        <v>172</v>
      </c>
      <c r="F90" s="224" t="s">
        <v>1772</v>
      </c>
      <c r="G90" s="222"/>
      <c r="H90" s="222"/>
      <c r="I90" s="225"/>
      <c r="J90" s="226">
        <f>BK90</f>
        <v>0</v>
      </c>
      <c r="K90" s="222"/>
      <c r="L90" s="227"/>
      <c r="M90" s="228"/>
      <c r="N90" s="229"/>
      <c r="O90" s="229"/>
      <c r="P90" s="230">
        <f>SUM(P91:P94)</f>
        <v>0</v>
      </c>
      <c r="Q90" s="229"/>
      <c r="R90" s="230">
        <f>SUM(R91:R94)</f>
        <v>0</v>
      </c>
      <c r="S90" s="229"/>
      <c r="T90" s="231">
        <f>SUM(T91:T94)</f>
        <v>0</v>
      </c>
      <c r="AR90" s="232" t="s">
        <v>328</v>
      </c>
      <c r="AT90" s="233" t="s">
        <v>69</v>
      </c>
      <c r="AU90" s="233" t="s">
        <v>70</v>
      </c>
      <c r="AY90" s="232" t="s">
        <v>298</v>
      </c>
      <c r="BK90" s="234">
        <f>SUM(BK91:BK94)</f>
        <v>0</v>
      </c>
    </row>
    <row r="91" s="1" customFormat="1" ht="16.5" customHeight="1">
      <c r="B91" s="46"/>
      <c r="C91" s="237" t="s">
        <v>16</v>
      </c>
      <c r="D91" s="237" t="s">
        <v>300</v>
      </c>
      <c r="E91" s="238" t="s">
        <v>3018</v>
      </c>
      <c r="F91" s="239" t="s">
        <v>4168</v>
      </c>
      <c r="G91" s="240" t="s">
        <v>3327</v>
      </c>
      <c r="H91" s="318"/>
      <c r="I91" s="242"/>
      <c r="J91" s="243">
        <f>ROUND(I91*H91,2)</f>
        <v>0</v>
      </c>
      <c r="K91" s="239" t="s">
        <v>403</v>
      </c>
      <c r="L91" s="72"/>
      <c r="M91" s="244" t="s">
        <v>21</v>
      </c>
      <c r="N91" s="245" t="s">
        <v>41</v>
      </c>
      <c r="O91" s="47"/>
      <c r="P91" s="246">
        <f>O91*H91</f>
        <v>0</v>
      </c>
      <c r="Q91" s="246">
        <v>0</v>
      </c>
      <c r="R91" s="246">
        <f>Q91*H91</f>
        <v>0</v>
      </c>
      <c r="S91" s="246">
        <v>0</v>
      </c>
      <c r="T91" s="247">
        <f>S91*H91</f>
        <v>0</v>
      </c>
      <c r="AR91" s="24" t="s">
        <v>90</v>
      </c>
      <c r="AT91" s="24" t="s">
        <v>300</v>
      </c>
      <c r="AU91" s="24" t="s">
        <v>16</v>
      </c>
      <c r="AY91" s="24" t="s">
        <v>298</v>
      </c>
      <c r="BE91" s="248">
        <f>IF(N91="základní",J91,0)</f>
        <v>0</v>
      </c>
      <c r="BF91" s="248">
        <f>IF(N91="snížená",J91,0)</f>
        <v>0</v>
      </c>
      <c r="BG91" s="248">
        <f>IF(N91="zákl. přenesená",J91,0)</f>
        <v>0</v>
      </c>
      <c r="BH91" s="248">
        <f>IF(N91="sníž. přenesená",J91,0)</f>
        <v>0</v>
      </c>
      <c r="BI91" s="248">
        <f>IF(N91="nulová",J91,0)</f>
        <v>0</v>
      </c>
      <c r="BJ91" s="24" t="s">
        <v>16</v>
      </c>
      <c r="BK91" s="248">
        <f>ROUND(I91*H91,2)</f>
        <v>0</v>
      </c>
      <c r="BL91" s="24" t="s">
        <v>90</v>
      </c>
      <c r="BM91" s="24" t="s">
        <v>5041</v>
      </c>
    </row>
    <row r="92" s="1" customFormat="1" ht="16.5" customHeight="1">
      <c r="B92" s="46"/>
      <c r="C92" s="237" t="s">
        <v>78</v>
      </c>
      <c r="D92" s="237" t="s">
        <v>300</v>
      </c>
      <c r="E92" s="238" t="s">
        <v>4170</v>
      </c>
      <c r="F92" s="239" t="s">
        <v>4171</v>
      </c>
      <c r="G92" s="240" t="s">
        <v>3327</v>
      </c>
      <c r="H92" s="318"/>
      <c r="I92" s="242"/>
      <c r="J92" s="243">
        <f>ROUND(I92*H92,2)</f>
        <v>0</v>
      </c>
      <c r="K92" s="239" t="s">
        <v>403</v>
      </c>
      <c r="L92" s="72"/>
      <c r="M92" s="244" t="s">
        <v>21</v>
      </c>
      <c r="N92" s="245" t="s">
        <v>41</v>
      </c>
      <c r="O92" s="47"/>
      <c r="P92" s="246">
        <f>O92*H92</f>
        <v>0</v>
      </c>
      <c r="Q92" s="246">
        <v>0</v>
      </c>
      <c r="R92" s="246">
        <f>Q92*H92</f>
        <v>0</v>
      </c>
      <c r="S92" s="246">
        <v>0</v>
      </c>
      <c r="T92" s="247">
        <f>S92*H92</f>
        <v>0</v>
      </c>
      <c r="AR92" s="24" t="s">
        <v>90</v>
      </c>
      <c r="AT92" s="24" t="s">
        <v>300</v>
      </c>
      <c r="AU92" s="24" t="s">
        <v>16</v>
      </c>
      <c r="AY92" s="24" t="s">
        <v>298</v>
      </c>
      <c r="BE92" s="248">
        <f>IF(N92="základní",J92,0)</f>
        <v>0</v>
      </c>
      <c r="BF92" s="248">
        <f>IF(N92="snížená",J92,0)</f>
        <v>0</v>
      </c>
      <c r="BG92" s="248">
        <f>IF(N92="zákl. přenesená",J92,0)</f>
        <v>0</v>
      </c>
      <c r="BH92" s="248">
        <f>IF(N92="sníž. přenesená",J92,0)</f>
        <v>0</v>
      </c>
      <c r="BI92" s="248">
        <f>IF(N92="nulová",J92,0)</f>
        <v>0</v>
      </c>
      <c r="BJ92" s="24" t="s">
        <v>16</v>
      </c>
      <c r="BK92" s="248">
        <f>ROUND(I92*H92,2)</f>
        <v>0</v>
      </c>
      <c r="BL92" s="24" t="s">
        <v>90</v>
      </c>
      <c r="BM92" s="24" t="s">
        <v>5042</v>
      </c>
    </row>
    <row r="93" s="1" customFormat="1" ht="16.5" customHeight="1">
      <c r="B93" s="46"/>
      <c r="C93" s="237" t="s">
        <v>85</v>
      </c>
      <c r="D93" s="237" t="s">
        <v>300</v>
      </c>
      <c r="E93" s="238" t="s">
        <v>4173</v>
      </c>
      <c r="F93" s="239" t="s">
        <v>4174</v>
      </c>
      <c r="G93" s="240" t="s">
        <v>3327</v>
      </c>
      <c r="H93" s="318"/>
      <c r="I93" s="242"/>
      <c r="J93" s="243">
        <f>ROUND(I93*H93,2)</f>
        <v>0</v>
      </c>
      <c r="K93" s="239" t="s">
        <v>403</v>
      </c>
      <c r="L93" s="72"/>
      <c r="M93" s="244" t="s">
        <v>21</v>
      </c>
      <c r="N93" s="245" t="s">
        <v>41</v>
      </c>
      <c r="O93" s="47"/>
      <c r="P93" s="246">
        <f>O93*H93</f>
        <v>0</v>
      </c>
      <c r="Q93" s="246">
        <v>0</v>
      </c>
      <c r="R93" s="246">
        <f>Q93*H93</f>
        <v>0</v>
      </c>
      <c r="S93" s="246">
        <v>0</v>
      </c>
      <c r="T93" s="247">
        <f>S93*H93</f>
        <v>0</v>
      </c>
      <c r="AR93" s="24" t="s">
        <v>90</v>
      </c>
      <c r="AT93" s="24" t="s">
        <v>300</v>
      </c>
      <c r="AU93" s="24" t="s">
        <v>16</v>
      </c>
      <c r="AY93" s="24" t="s">
        <v>298</v>
      </c>
      <c r="BE93" s="248">
        <f>IF(N93="základní",J93,0)</f>
        <v>0</v>
      </c>
      <c r="BF93" s="248">
        <f>IF(N93="snížená",J93,0)</f>
        <v>0</v>
      </c>
      <c r="BG93" s="248">
        <f>IF(N93="zákl. přenesená",J93,0)</f>
        <v>0</v>
      </c>
      <c r="BH93" s="248">
        <f>IF(N93="sníž. přenesená",J93,0)</f>
        <v>0</v>
      </c>
      <c r="BI93" s="248">
        <f>IF(N93="nulová",J93,0)</f>
        <v>0</v>
      </c>
      <c r="BJ93" s="24" t="s">
        <v>16</v>
      </c>
      <c r="BK93" s="248">
        <f>ROUND(I93*H93,2)</f>
        <v>0</v>
      </c>
      <c r="BL93" s="24" t="s">
        <v>90</v>
      </c>
      <c r="BM93" s="24" t="s">
        <v>5043</v>
      </c>
    </row>
    <row r="94" s="1" customFormat="1" ht="25.5" customHeight="1">
      <c r="B94" s="46"/>
      <c r="C94" s="237" t="s">
        <v>90</v>
      </c>
      <c r="D94" s="237" t="s">
        <v>300</v>
      </c>
      <c r="E94" s="238" t="s">
        <v>4176</v>
      </c>
      <c r="F94" s="239" t="s">
        <v>4177</v>
      </c>
      <c r="G94" s="240" t="s">
        <v>3327</v>
      </c>
      <c r="H94" s="318"/>
      <c r="I94" s="242"/>
      <c r="J94" s="243">
        <f>ROUND(I94*H94,2)</f>
        <v>0</v>
      </c>
      <c r="K94" s="239" t="s">
        <v>403</v>
      </c>
      <c r="L94" s="72"/>
      <c r="M94" s="244" t="s">
        <v>21</v>
      </c>
      <c r="N94" s="294" t="s">
        <v>41</v>
      </c>
      <c r="O94" s="295"/>
      <c r="P94" s="296">
        <f>O94*H94</f>
        <v>0</v>
      </c>
      <c r="Q94" s="296">
        <v>0</v>
      </c>
      <c r="R94" s="296">
        <f>Q94*H94</f>
        <v>0</v>
      </c>
      <c r="S94" s="296">
        <v>0</v>
      </c>
      <c r="T94" s="297">
        <f>S94*H94</f>
        <v>0</v>
      </c>
      <c r="AR94" s="24" t="s">
        <v>90</v>
      </c>
      <c r="AT94" s="24" t="s">
        <v>300</v>
      </c>
      <c r="AU94" s="24" t="s">
        <v>16</v>
      </c>
      <c r="AY94" s="24" t="s">
        <v>298</v>
      </c>
      <c r="BE94" s="248">
        <f>IF(N94="základní",J94,0)</f>
        <v>0</v>
      </c>
      <c r="BF94" s="248">
        <f>IF(N94="snížená",J94,0)</f>
        <v>0</v>
      </c>
      <c r="BG94" s="248">
        <f>IF(N94="zákl. přenesená",J94,0)</f>
        <v>0</v>
      </c>
      <c r="BH94" s="248">
        <f>IF(N94="sníž. přenesená",J94,0)</f>
        <v>0</v>
      </c>
      <c r="BI94" s="248">
        <f>IF(N94="nulová",J94,0)</f>
        <v>0</v>
      </c>
      <c r="BJ94" s="24" t="s">
        <v>16</v>
      </c>
      <c r="BK94" s="248">
        <f>ROUND(I94*H94,2)</f>
        <v>0</v>
      </c>
      <c r="BL94" s="24" t="s">
        <v>90</v>
      </c>
      <c r="BM94" s="24" t="s">
        <v>5044</v>
      </c>
    </row>
    <row r="95" s="1" customFormat="1" ht="6.96" customHeight="1">
      <c r="B95" s="67"/>
      <c r="C95" s="68"/>
      <c r="D95" s="68"/>
      <c r="E95" s="68"/>
      <c r="F95" s="68"/>
      <c r="G95" s="68"/>
      <c r="H95" s="68"/>
      <c r="I95" s="179"/>
      <c r="J95" s="68"/>
      <c r="K95" s="68"/>
      <c r="L95" s="72"/>
    </row>
  </sheetData>
  <sheetProtection sheet="1" autoFilter="0" formatColumns="0" formatRows="0" objects="1" scenarios="1" spinCount="100000" saltValue="N5Qlp30HSs1P6YbOIJEvFnjrECmrUe3E7+3qUnHNhrlHgsjdbCY0I80YQV8n4N+sxU3fcdny32LoThR1QEcfUA==" hashValue="Xz21vx++AsVzFph+Yur1lT3XinCmM0PjuXcxqRaGZN3oZTtvKFEZbPfX37uu6XMlYp782vBGXaP+YGyQPPu67w==" algorithmName="SHA-512" password="CC35"/>
  <autoFilter ref="C88:K94"/>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2018-09-07T08:29:38Z</dcterms:created>
  <dcterms:modified xsi:type="dcterms:W3CDTF">2018-09-07T08:32:29Z</dcterms:modified>
</cp:coreProperties>
</file>