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51 Oprava staničních kolejí v žst. Mimoň\64022051 Přílohy Výzvy + ZD\"/>
    </mc:Choice>
  </mc:AlternateContent>
  <bookViews>
    <workbookView xWindow="-120" yWindow="-120" windowWidth="29040" windowHeight="15840" firstSheet="4" activeTab="8"/>
  </bookViews>
  <sheets>
    <sheet name="Rekapitulace stavby" sheetId="1" r:id="rId1"/>
    <sheet name="SO 01 - Oprava koleje č. 7" sheetId="2" r:id="rId2"/>
    <sheet name="SO 02 - Oprava koleje č.5" sheetId="3" r:id="rId3"/>
    <sheet name="SO 03 - Oprava koleje č.3" sheetId="4" r:id="rId4"/>
    <sheet name="SO 04 - Oprava koleje č.2" sheetId="5" r:id="rId5"/>
    <sheet name="SO 05 - Oprava koleje č.4" sheetId="6" r:id="rId6"/>
    <sheet name="SO 06 - Oprava koleje č. 13x" sheetId="7" r:id="rId7"/>
    <sheet name="SO 07 - Materiál objednat..." sheetId="8" r:id="rId8"/>
    <sheet name="SO 08 - Materiál objednat..." sheetId="9" r:id="rId9"/>
    <sheet name="SO 09 - VON" sheetId="10" r:id="rId10"/>
  </sheets>
  <definedNames>
    <definedName name="_xlnm._FilterDatabase" localSheetId="1" hidden="1">'SO 01 - Oprava koleje č. 7'!$C$115:$K$221</definedName>
    <definedName name="_xlnm._FilterDatabase" localSheetId="2" hidden="1">'SO 02 - Oprava koleje č.5'!$C$115:$K$245</definedName>
    <definedName name="_xlnm._FilterDatabase" localSheetId="3" hidden="1">'SO 03 - Oprava koleje č.3'!$C$115:$K$224</definedName>
    <definedName name="_xlnm._FilterDatabase" localSheetId="4" hidden="1">'SO 04 - Oprava koleje č.2'!$C$115:$K$219</definedName>
    <definedName name="_xlnm._FilterDatabase" localSheetId="5" hidden="1">'SO 05 - Oprava koleje č.4'!$C$115:$K$209</definedName>
    <definedName name="_xlnm._FilterDatabase" localSheetId="6" hidden="1">'SO 06 - Oprava koleje č. 13x'!$C$115:$K$194</definedName>
    <definedName name="_xlnm._FilterDatabase" localSheetId="7" hidden="1">'SO 07 - Materiál objednat...'!$C$121:$K$160</definedName>
    <definedName name="_xlnm._FilterDatabase" localSheetId="8" hidden="1">'SO 08 - Materiál objednat...'!$C$121:$K$155</definedName>
    <definedName name="_xlnm._FilterDatabase" localSheetId="9" hidden="1">'SO 09 - VON'!$C$115:$K$134</definedName>
    <definedName name="_xlnm.Print_Titles" localSheetId="0">'Rekapitulace stavby'!$92:$92</definedName>
    <definedName name="_xlnm.Print_Titles" localSheetId="1">'SO 01 - Oprava koleje č. 7'!$115:$115</definedName>
    <definedName name="_xlnm.Print_Titles" localSheetId="2">'SO 02 - Oprava koleje č.5'!$115:$115</definedName>
    <definedName name="_xlnm.Print_Titles" localSheetId="3">'SO 03 - Oprava koleje č.3'!$115:$115</definedName>
    <definedName name="_xlnm.Print_Titles" localSheetId="4">'SO 04 - Oprava koleje č.2'!$115:$115</definedName>
    <definedName name="_xlnm.Print_Titles" localSheetId="5">'SO 05 - Oprava koleje č.4'!$115:$115</definedName>
    <definedName name="_xlnm.Print_Titles" localSheetId="6">'SO 06 - Oprava koleje č. 13x'!$115:$115</definedName>
    <definedName name="_xlnm.Print_Titles" localSheetId="7">'SO 07 - Materiál objednat...'!$121:$121</definedName>
    <definedName name="_xlnm.Print_Titles" localSheetId="8">'SO 08 - Materiál objednat...'!$121:$121</definedName>
    <definedName name="_xlnm.Print_Titles" localSheetId="9">'SO 09 - VON'!$115:$115</definedName>
    <definedName name="_xlnm.Print_Area" localSheetId="0">'Rekapitulace stavby'!$D$4:$AO$76,'Rekapitulace stavby'!$C$82:$AQ$104</definedName>
    <definedName name="_xlnm.Print_Area" localSheetId="1">'SO 01 - Oprava koleje č. 7'!$C$4:$J$76,'SO 01 - Oprava koleje č. 7'!$C$82:$J$97,'SO 01 - Oprava koleje č. 7'!$C$103:$K$221</definedName>
    <definedName name="_xlnm.Print_Area" localSheetId="2">'SO 02 - Oprava koleje č.5'!$C$4:$J$76,'SO 02 - Oprava koleje č.5'!$C$82:$J$97,'SO 02 - Oprava koleje č.5'!$C$103:$K$245</definedName>
    <definedName name="_xlnm.Print_Area" localSheetId="3">'SO 03 - Oprava koleje č.3'!$C$4:$J$76,'SO 03 - Oprava koleje č.3'!$C$82:$J$97,'SO 03 - Oprava koleje č.3'!$C$103:$K$224</definedName>
    <definedName name="_xlnm.Print_Area" localSheetId="4">'SO 04 - Oprava koleje č.2'!$C$4:$J$76,'SO 04 - Oprava koleje č.2'!$C$82:$J$97,'SO 04 - Oprava koleje č.2'!$C$103:$K$219</definedName>
    <definedName name="_xlnm.Print_Area" localSheetId="5">'SO 05 - Oprava koleje č.4'!$C$4:$J$76,'SO 05 - Oprava koleje č.4'!$C$82:$J$97,'SO 05 - Oprava koleje č.4'!$C$103:$K$209</definedName>
    <definedName name="_xlnm.Print_Area" localSheetId="6">'SO 06 - Oprava koleje č. 13x'!$C$4:$J$76,'SO 06 - Oprava koleje č. 13x'!$C$82:$J$97,'SO 06 - Oprava koleje č. 13x'!$C$103:$K$194</definedName>
    <definedName name="_xlnm.Print_Area" localSheetId="7">'SO 07 - Materiál objednat...'!$C$4:$J$76,'SO 07 - Materiál objednat...'!$C$82:$J$103,'SO 07 - Materiál objednat...'!$C$109:$K$160</definedName>
    <definedName name="_xlnm.Print_Area" localSheetId="8">'SO 08 - Materiál objednat...'!$C$4:$J$76,'SO 08 - Materiál objednat...'!$C$82:$J$103,'SO 08 - Materiál objednat...'!$C$109:$K$155</definedName>
    <definedName name="_xlnm.Print_Area" localSheetId="9">'SO 09 - VON'!$C$4:$J$76,'SO 09 - VON'!$C$82:$J$97,'SO 09 - VON'!$C$103:$K$134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3" i="1"/>
  <c r="J35" i="10"/>
  <c r="AX103" i="1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5" i="10"/>
  <c r="BH125" i="10"/>
  <c r="BG125" i="10"/>
  <c r="BF125" i="10"/>
  <c r="T125" i="10"/>
  <c r="R125" i="10"/>
  <c r="P125" i="10"/>
  <c r="BI123" i="10"/>
  <c r="BH123" i="10"/>
  <c r="BG123" i="10"/>
  <c r="BF123" i="10"/>
  <c r="T123" i="10"/>
  <c r="R123" i="10"/>
  <c r="P123" i="10"/>
  <c r="BI121" i="10"/>
  <c r="BH121" i="10"/>
  <c r="BG121" i="10"/>
  <c r="BF121" i="10"/>
  <c r="T121" i="10"/>
  <c r="R121" i="10"/>
  <c r="P121" i="10"/>
  <c r="BI119" i="10"/>
  <c r="BH119" i="10"/>
  <c r="BG119" i="10"/>
  <c r="BF119" i="10"/>
  <c r="T119" i="10"/>
  <c r="R119" i="10"/>
  <c r="P119" i="10"/>
  <c r="BI117" i="10"/>
  <c r="BH117" i="10"/>
  <c r="BG117" i="10"/>
  <c r="BF117" i="10"/>
  <c r="T117" i="10"/>
  <c r="R117" i="10"/>
  <c r="P117" i="10"/>
  <c r="F110" i="10"/>
  <c r="E108" i="10"/>
  <c r="F89" i="10"/>
  <c r="E87" i="10"/>
  <c r="J24" i="10"/>
  <c r="E24" i="10"/>
  <c r="J92" i="10" s="1"/>
  <c r="J23" i="10"/>
  <c r="J21" i="10"/>
  <c r="E21" i="10"/>
  <c r="J112" i="10"/>
  <c r="J20" i="10"/>
  <c r="J18" i="10"/>
  <c r="E18" i="10"/>
  <c r="F113" i="10"/>
  <c r="J17" i="10"/>
  <c r="J15" i="10"/>
  <c r="E15" i="10"/>
  <c r="F112" i="10" s="1"/>
  <c r="J14" i="10"/>
  <c r="J12" i="10"/>
  <c r="J110" i="10" s="1"/>
  <c r="E7" i="10"/>
  <c r="E106" i="10"/>
  <c r="J37" i="9"/>
  <c r="J36" i="9"/>
  <c r="AY102" i="1"/>
  <c r="J35" i="9"/>
  <c r="AX102" i="1" s="1"/>
  <c r="BI153" i="9"/>
  <c r="BH153" i="9"/>
  <c r="BG153" i="9"/>
  <c r="BF153" i="9"/>
  <c r="T153" i="9"/>
  <c r="T152" i="9" s="1"/>
  <c r="R153" i="9"/>
  <c r="R152" i="9"/>
  <c r="P153" i="9"/>
  <c r="P152" i="9" s="1"/>
  <c r="BI149" i="9"/>
  <c r="BH149" i="9"/>
  <c r="BG149" i="9"/>
  <c r="BF149" i="9"/>
  <c r="T149" i="9"/>
  <c r="T148" i="9" s="1"/>
  <c r="R149" i="9"/>
  <c r="R148" i="9"/>
  <c r="P149" i="9"/>
  <c r="P148" i="9" s="1"/>
  <c r="BI145" i="9"/>
  <c r="BH145" i="9"/>
  <c r="BG145" i="9"/>
  <c r="BF145" i="9"/>
  <c r="T145" i="9"/>
  <c r="T144" i="9" s="1"/>
  <c r="R145" i="9"/>
  <c r="R144" i="9" s="1"/>
  <c r="P145" i="9"/>
  <c r="P144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BI127" i="9"/>
  <c r="BH127" i="9"/>
  <c r="BG127" i="9"/>
  <c r="BF127" i="9"/>
  <c r="T127" i="9"/>
  <c r="R127" i="9"/>
  <c r="P127" i="9"/>
  <c r="BI124" i="9"/>
  <c r="BH124" i="9"/>
  <c r="BG124" i="9"/>
  <c r="BF124" i="9"/>
  <c r="T124" i="9"/>
  <c r="R124" i="9"/>
  <c r="P124" i="9"/>
  <c r="F116" i="9"/>
  <c r="E114" i="9"/>
  <c r="F89" i="9"/>
  <c r="E87" i="9"/>
  <c r="J24" i="9"/>
  <c r="E24" i="9"/>
  <c r="J92" i="9"/>
  <c r="J23" i="9"/>
  <c r="J21" i="9"/>
  <c r="E21" i="9"/>
  <c r="J118" i="9" s="1"/>
  <c r="J20" i="9"/>
  <c r="J18" i="9"/>
  <c r="E18" i="9"/>
  <c r="F92" i="9" s="1"/>
  <c r="J17" i="9"/>
  <c r="J15" i="9"/>
  <c r="E15" i="9"/>
  <c r="F118" i="9"/>
  <c r="J14" i="9"/>
  <c r="J12" i="9"/>
  <c r="J116" i="9"/>
  <c r="E7" i="9"/>
  <c r="E85" i="9" s="1"/>
  <c r="J123" i="8"/>
  <c r="J37" i="8"/>
  <c r="J36" i="8"/>
  <c r="AY101" i="1" s="1"/>
  <c r="J35" i="8"/>
  <c r="AX101" i="1" s="1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T131" i="8" s="1"/>
  <c r="R132" i="8"/>
  <c r="R131" i="8" s="1"/>
  <c r="P132" i="8"/>
  <c r="P131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R125" i="8"/>
  <c r="P125" i="8"/>
  <c r="J97" i="8"/>
  <c r="F116" i="8"/>
  <c r="E114" i="8"/>
  <c r="F89" i="8"/>
  <c r="E87" i="8"/>
  <c r="J24" i="8"/>
  <c r="E24" i="8"/>
  <c r="J119" i="8"/>
  <c r="J23" i="8"/>
  <c r="J21" i="8"/>
  <c r="E21" i="8"/>
  <c r="J118" i="8"/>
  <c r="J20" i="8"/>
  <c r="J18" i="8"/>
  <c r="E18" i="8"/>
  <c r="F92" i="8" s="1"/>
  <c r="J17" i="8"/>
  <c r="J15" i="8"/>
  <c r="E15" i="8"/>
  <c r="F91" i="8" s="1"/>
  <c r="J14" i="8"/>
  <c r="J12" i="8"/>
  <c r="J89" i="8"/>
  <c r="E7" i="8"/>
  <c r="E112" i="8"/>
  <c r="J37" i="7"/>
  <c r="J36" i="7"/>
  <c r="AY100" i="1"/>
  <c r="J35" i="7"/>
  <c r="AX100" i="1" s="1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F110" i="7"/>
  <c r="E108" i="7"/>
  <c r="F89" i="7"/>
  <c r="E87" i="7"/>
  <c r="J24" i="7"/>
  <c r="E24" i="7"/>
  <c r="J113" i="7" s="1"/>
  <c r="J23" i="7"/>
  <c r="J21" i="7"/>
  <c r="E21" i="7"/>
  <c r="J91" i="7"/>
  <c r="J20" i="7"/>
  <c r="J18" i="7"/>
  <c r="E18" i="7"/>
  <c r="F113" i="7"/>
  <c r="J17" i="7"/>
  <c r="J15" i="7"/>
  <c r="E15" i="7"/>
  <c r="F91" i="7" s="1"/>
  <c r="J14" i="7"/>
  <c r="J12" i="7"/>
  <c r="J89" i="7" s="1"/>
  <c r="E7" i="7"/>
  <c r="E85" i="7"/>
  <c r="J37" i="6"/>
  <c r="J36" i="6"/>
  <c r="AY99" i="1"/>
  <c r="J35" i="6"/>
  <c r="AX99" i="1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P117" i="6"/>
  <c r="F110" i="6"/>
  <c r="E108" i="6"/>
  <c r="F89" i="6"/>
  <c r="E87" i="6"/>
  <c r="J24" i="6"/>
  <c r="E24" i="6"/>
  <c r="J113" i="6"/>
  <c r="J23" i="6"/>
  <c r="J21" i="6"/>
  <c r="E21" i="6"/>
  <c r="J112" i="6" s="1"/>
  <c r="J20" i="6"/>
  <c r="J18" i="6"/>
  <c r="E18" i="6"/>
  <c r="F113" i="6" s="1"/>
  <c r="J17" i="6"/>
  <c r="J15" i="6"/>
  <c r="E15" i="6"/>
  <c r="F91" i="6" s="1"/>
  <c r="J14" i="6"/>
  <c r="J12" i="6"/>
  <c r="J110" i="6" s="1"/>
  <c r="E7" i="6"/>
  <c r="E85" i="6" s="1"/>
  <c r="J37" i="5"/>
  <c r="J36" i="5"/>
  <c r="AY98" i="1" s="1"/>
  <c r="J35" i="5"/>
  <c r="AX98" i="1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92" i="5"/>
  <c r="J23" i="5"/>
  <c r="J21" i="5"/>
  <c r="E21" i="5"/>
  <c r="J91" i="5"/>
  <c r="J20" i="5"/>
  <c r="J18" i="5"/>
  <c r="E18" i="5"/>
  <c r="F113" i="5" s="1"/>
  <c r="J17" i="5"/>
  <c r="J15" i="5"/>
  <c r="E15" i="5"/>
  <c r="F112" i="5" s="1"/>
  <c r="J14" i="5"/>
  <c r="J12" i="5"/>
  <c r="J89" i="5"/>
  <c r="E7" i="5"/>
  <c r="E85" i="5"/>
  <c r="J37" i="4"/>
  <c r="J36" i="4"/>
  <c r="AY97" i="1"/>
  <c r="J35" i="4"/>
  <c r="AX97" i="1" s="1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F110" i="4"/>
  <c r="E108" i="4"/>
  <c r="F89" i="4"/>
  <c r="E87" i="4"/>
  <c r="J24" i="4"/>
  <c r="E24" i="4"/>
  <c r="J113" i="4" s="1"/>
  <c r="J23" i="4"/>
  <c r="J21" i="4"/>
  <c r="E21" i="4"/>
  <c r="J112" i="4"/>
  <c r="J20" i="4"/>
  <c r="J18" i="4"/>
  <c r="E18" i="4"/>
  <c r="F92" i="4"/>
  <c r="J17" i="4"/>
  <c r="J15" i="4"/>
  <c r="E15" i="4"/>
  <c r="F91" i="4" s="1"/>
  <c r="J14" i="4"/>
  <c r="J12" i="4"/>
  <c r="J110" i="4" s="1"/>
  <c r="E7" i="4"/>
  <c r="E106" i="4"/>
  <c r="J37" i="3"/>
  <c r="J36" i="3"/>
  <c r="AY96" i="1"/>
  <c r="J35" i="3"/>
  <c r="AX96" i="1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113" i="3"/>
  <c r="J23" i="3"/>
  <c r="J21" i="3"/>
  <c r="E21" i="3"/>
  <c r="J91" i="3" s="1"/>
  <c r="J20" i="3"/>
  <c r="J18" i="3"/>
  <c r="E18" i="3"/>
  <c r="F113" i="3" s="1"/>
  <c r="J17" i="3"/>
  <c r="J15" i="3"/>
  <c r="E15" i="3"/>
  <c r="F91" i="3" s="1"/>
  <c r="J14" i="3"/>
  <c r="J12" i="3"/>
  <c r="J110" i="3" s="1"/>
  <c r="E7" i="3"/>
  <c r="E106" i="3" s="1"/>
  <c r="J37" i="2"/>
  <c r="J36" i="2"/>
  <c r="AY95" i="1" s="1"/>
  <c r="J35" i="2"/>
  <c r="AX95" i="1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/>
  <c r="J23" i="2"/>
  <c r="J21" i="2"/>
  <c r="E21" i="2"/>
  <c r="J112" i="2"/>
  <c r="J20" i="2"/>
  <c r="J18" i="2"/>
  <c r="E18" i="2"/>
  <c r="F113" i="2" s="1"/>
  <c r="J17" i="2"/>
  <c r="J15" i="2"/>
  <c r="E15" i="2"/>
  <c r="F112" i="2" s="1"/>
  <c r="J14" i="2"/>
  <c r="J12" i="2"/>
  <c r="J89" i="2"/>
  <c r="E7" i="2"/>
  <c r="E106" i="2"/>
  <c r="L90" i="1"/>
  <c r="AM90" i="1"/>
  <c r="AM89" i="1"/>
  <c r="L89" i="1"/>
  <c r="AM87" i="1"/>
  <c r="L87" i="1"/>
  <c r="L85" i="1"/>
  <c r="L84" i="1"/>
  <c r="BK124" i="2"/>
  <c r="J153" i="2"/>
  <c r="J124" i="2"/>
  <c r="BK176" i="2"/>
  <c r="BK215" i="2"/>
  <c r="J190" i="2"/>
  <c r="BK153" i="2"/>
  <c r="J129" i="2"/>
  <c r="J219" i="2"/>
  <c r="J214" i="3"/>
  <c r="BK230" i="3"/>
  <c r="BK220" i="3"/>
  <c r="BK162" i="3"/>
  <c r="BK151" i="3"/>
  <c r="BK124" i="3"/>
  <c r="BK164" i="3"/>
  <c r="BK133" i="3"/>
  <c r="J190" i="3"/>
  <c r="J124" i="3"/>
  <c r="BK128" i="4"/>
  <c r="BK156" i="4"/>
  <c r="J220" i="4"/>
  <c r="BK164" i="4"/>
  <c r="BK135" i="4"/>
  <c r="BK121" i="4"/>
  <c r="J197" i="5"/>
  <c r="BK185" i="5"/>
  <c r="BK201" i="5"/>
  <c r="J165" i="5"/>
  <c r="BK140" i="5"/>
  <c r="J130" i="5"/>
  <c r="BK193" i="6"/>
  <c r="J193" i="6"/>
  <c r="BK183" i="6"/>
  <c r="J171" i="6"/>
  <c r="J138" i="6"/>
  <c r="BK119" i="6"/>
  <c r="J168" i="7"/>
  <c r="J128" i="7"/>
  <c r="BK172" i="7"/>
  <c r="J150" i="7"/>
  <c r="J166" i="7"/>
  <c r="J176" i="7"/>
  <c r="BK128" i="7"/>
  <c r="J119" i="7"/>
  <c r="J125" i="8"/>
  <c r="BK136" i="8"/>
  <c r="J139" i="8"/>
  <c r="BK124" i="9"/>
  <c r="J127" i="9"/>
  <c r="J123" i="10"/>
  <c r="J133" i="10"/>
  <c r="BK188" i="2"/>
  <c r="J194" i="2"/>
  <c r="BK155" i="2"/>
  <c r="J196" i="2"/>
  <c r="J133" i="2"/>
  <c r="BK178" i="2"/>
  <c r="BK219" i="2"/>
  <c r="J202" i="3"/>
  <c r="BK206" i="3"/>
  <c r="J143" i="3"/>
  <c r="J135" i="3"/>
  <c r="BK143" i="3"/>
  <c r="J178" i="3"/>
  <c r="J129" i="3"/>
  <c r="BK194" i="4"/>
  <c r="BK145" i="4"/>
  <c r="J119" i="4"/>
  <c r="J183" i="6"/>
  <c r="BK134" i="6"/>
  <c r="J170" i="7"/>
  <c r="J164" i="7"/>
  <c r="J182" i="7"/>
  <c r="J180" i="7"/>
  <c r="J158" i="8"/>
  <c r="J141" i="9"/>
  <c r="J127" i="10"/>
  <c r="J198" i="2"/>
  <c r="J166" i="2"/>
  <c r="J131" i="2"/>
  <c r="BK162" i="2"/>
  <c r="BK204" i="2"/>
  <c r="J162" i="2"/>
  <c r="BK119" i="2"/>
  <c r="BK216" i="3"/>
  <c r="BK243" i="3"/>
  <c r="J222" i="3"/>
  <c r="J176" i="3"/>
  <c r="J236" i="3"/>
  <c r="BK180" i="3"/>
  <c r="BK166" i="3"/>
  <c r="J137" i="3"/>
  <c r="BK184" i="3"/>
  <c r="J153" i="3"/>
  <c r="BK214" i="4"/>
  <c r="BK200" i="4"/>
  <c r="J162" i="4"/>
  <c r="J133" i="4"/>
  <c r="J186" i="4"/>
  <c r="BK174" i="4"/>
  <c r="BK222" i="4"/>
  <c r="BK137" i="4"/>
  <c r="J180" i="4"/>
  <c r="BK218" i="4"/>
  <c r="J211" i="5"/>
  <c r="J167" i="5"/>
  <c r="J143" i="5"/>
  <c r="J173" i="5"/>
  <c r="BK161" i="5"/>
  <c r="BK203" i="6"/>
  <c r="J203" i="6"/>
  <c r="BK181" i="6"/>
  <c r="J159" i="6"/>
  <c r="J128" i="6"/>
  <c r="J134" i="6"/>
  <c r="J143" i="6"/>
  <c r="BK169" i="6"/>
  <c r="J147" i="6"/>
  <c r="BK117" i="6"/>
  <c r="BK119" i="7"/>
  <c r="BK141" i="7"/>
  <c r="BK176" i="7"/>
  <c r="BK152" i="7"/>
  <c r="BK144" i="7"/>
  <c r="BK162" i="7"/>
  <c r="BK130" i="7"/>
  <c r="J136" i="8"/>
  <c r="BK143" i="8"/>
  <c r="J124" i="9"/>
  <c r="BK141" i="9"/>
  <c r="BK119" i="10"/>
  <c r="J131" i="10"/>
  <c r="BK127" i="10"/>
  <c r="J186" i="2"/>
  <c r="J204" i="2"/>
  <c r="BK168" i="2"/>
  <c r="BK133" i="2"/>
  <c r="J210" i="2"/>
  <c r="J174" i="2"/>
  <c r="J207" i="2"/>
  <c r="BK127" i="3"/>
  <c r="J210" i="4"/>
  <c r="BK172" i="4"/>
  <c r="J176" i="4"/>
  <c r="BK150" i="4"/>
  <c r="J195" i="5"/>
  <c r="BK173" i="5"/>
  <c r="BK199" i="5"/>
  <c r="BK181" i="5"/>
  <c r="BK150" i="5"/>
  <c r="J201" i="6"/>
  <c r="J191" i="6"/>
  <c r="J157" i="6"/>
  <c r="BK128" i="6"/>
  <c r="BK157" i="6"/>
  <c r="J184" i="7"/>
  <c r="BK126" i="7"/>
  <c r="J160" i="7"/>
  <c r="BK172" i="2"/>
  <c r="BK196" i="2"/>
  <c r="BK170" i="2"/>
  <c r="J140" i="2"/>
  <c r="BK207" i="2"/>
  <c r="J155" i="2"/>
  <c r="BK212" i="3"/>
  <c r="J168" i="3"/>
  <c r="J241" i="3"/>
  <c r="J206" i="3"/>
  <c r="BK182" i="3"/>
  <c r="BK172" i="3"/>
  <c r="J157" i="3"/>
  <c r="J133" i="3"/>
  <c r="J214" i="4"/>
  <c r="J145" i="4"/>
  <c r="BK152" i="4"/>
  <c r="J156" i="4"/>
  <c r="J198" i="4"/>
  <c r="J212" i="4"/>
  <c r="BK170" i="4"/>
  <c r="BK158" i="4"/>
  <c r="BK213" i="5"/>
  <c r="BK171" i="5"/>
  <c r="J171" i="5"/>
  <c r="BK211" i="5"/>
  <c r="BK175" i="5"/>
  <c r="J193" i="5"/>
  <c r="BK124" i="5"/>
  <c r="BK179" i="5"/>
  <c r="BK122" i="5"/>
  <c r="J152" i="5"/>
  <c r="BK167" i="5"/>
  <c r="J183" i="5"/>
  <c r="BK201" i="6"/>
  <c r="J205" i="6"/>
  <c r="J179" i="6"/>
  <c r="BK145" i="6"/>
  <c r="J121" i="6"/>
  <c r="BK175" i="6"/>
  <c r="BK138" i="6"/>
  <c r="J165" i="6"/>
  <c r="BK141" i="6"/>
  <c r="J132" i="6"/>
  <c r="J132" i="7"/>
  <c r="BK117" i="7"/>
  <c r="J190" i="7"/>
  <c r="J154" i="7"/>
  <c r="BK160" i="7"/>
  <c r="BK146" i="7"/>
  <c r="BK168" i="7"/>
  <c r="J117" i="10"/>
  <c r="BK210" i="2"/>
  <c r="J135" i="2"/>
  <c r="J172" i="2"/>
  <c r="J147" i="2"/>
  <c r="J121" i="2"/>
  <c r="J170" i="2"/>
  <c r="J119" i="2"/>
  <c r="BK160" i="2"/>
  <c r="J138" i="2"/>
  <c r="BK226" i="3"/>
  <c r="BK238" i="3"/>
  <c r="BK228" i="3"/>
  <c r="BK214" i="3"/>
  <c r="BK192" i="3"/>
  <c r="J192" i="3"/>
  <c r="J226" i="3"/>
  <c r="J196" i="3"/>
  <c r="BK174" i="3"/>
  <c r="BK141" i="3"/>
  <c r="J162" i="3"/>
  <c r="J119" i="3"/>
  <c r="BK212" i="4"/>
  <c r="BK178" i="4"/>
  <c r="J135" i="4"/>
  <c r="J143" i="4"/>
  <c r="BK182" i="4"/>
  <c r="J202" i="4"/>
  <c r="J141" i="4"/>
  <c r="J222" i="4"/>
  <c r="BK157" i="5"/>
  <c r="BK183" i="5"/>
  <c r="BK117" i="5"/>
  <c r="J124" i="5"/>
  <c r="BK133" i="5"/>
  <c r="BK149" i="6"/>
  <c r="J124" i="6"/>
  <c r="J117" i="6"/>
  <c r="J181" i="6"/>
  <c r="J149" i="6"/>
  <c r="J119" i="6"/>
  <c r="J126" i="7"/>
  <c r="J137" i="7"/>
  <c r="J148" i="7"/>
  <c r="BK139" i="7"/>
  <c r="BK190" i="7"/>
  <c r="BK180" i="7"/>
  <c r="BK121" i="7"/>
  <c r="BK155" i="8"/>
  <c r="BK139" i="8"/>
  <c r="BK128" i="8"/>
  <c r="J134" i="9"/>
  <c r="BK129" i="10"/>
  <c r="BK192" i="2"/>
  <c r="J184" i="3"/>
  <c r="J141" i="3"/>
  <c r="J159" i="3"/>
  <c r="BK198" i="4"/>
  <c r="J182" i="4"/>
  <c r="J184" i="4"/>
  <c r="BK207" i="5"/>
  <c r="J161" i="5"/>
  <c r="J201" i="5"/>
  <c r="J163" i="5"/>
  <c r="J191" i="5"/>
  <c r="BK197" i="6"/>
  <c r="BK161" i="6"/>
  <c r="BK126" i="6"/>
  <c r="BK167" i="6"/>
  <c r="BK151" i="6"/>
  <c r="BK133" i="10"/>
  <c r="BK190" i="2"/>
  <c r="BK121" i="2"/>
  <c r="BK117" i="2"/>
  <c r="J204" i="3"/>
  <c r="J216" i="3"/>
  <c r="J174" i="3"/>
  <c r="J139" i="4"/>
  <c r="BK209" i="5"/>
  <c r="J117" i="5"/>
  <c r="J138" i="5"/>
  <c r="BK136" i="5"/>
  <c r="BK138" i="5"/>
  <c r="J197" i="6"/>
  <c r="J141" i="6"/>
  <c r="BK124" i="6"/>
  <c r="BK121" i="6"/>
  <c r="J178" i="7"/>
  <c r="BK135" i="7"/>
  <c r="BK158" i="8"/>
  <c r="J128" i="8"/>
  <c r="BK127" i="9"/>
  <c r="J125" i="10"/>
  <c r="BK182" i="2"/>
  <c r="BK212" i="2"/>
  <c r="J160" i="2"/>
  <c r="BK202" i="2"/>
  <c r="BK184" i="2"/>
  <c r="AS94" i="1"/>
  <c r="BK121" i="3"/>
  <c r="BK168" i="3"/>
  <c r="BK146" i="3"/>
  <c r="J180" i="3"/>
  <c r="BK190" i="3"/>
  <c r="J166" i="4"/>
  <c r="BK203" i="5"/>
  <c r="BK197" i="5"/>
  <c r="J213" i="5"/>
  <c r="BK154" i="5"/>
  <c r="BK195" i="5"/>
  <c r="BK119" i="5"/>
  <c r="BK191" i="6"/>
  <c r="BK147" i="6"/>
  <c r="J185" i="6"/>
  <c r="J161" i="6"/>
  <c r="J155" i="6"/>
  <c r="BK166" i="2"/>
  <c r="J176" i="2"/>
  <c r="J151" i="2"/>
  <c r="J220" i="3"/>
  <c r="J230" i="3"/>
  <c r="BK210" i="3"/>
  <c r="BK198" i="3"/>
  <c r="J139" i="3"/>
  <c r="J127" i="3"/>
  <c r="BK194" i="3"/>
  <c r="J172" i="3"/>
  <c r="J164" i="3"/>
  <c r="BK153" i="3"/>
  <c r="BK135" i="3"/>
  <c r="J170" i="3"/>
  <c r="BK131" i="3"/>
  <c r="BK186" i="4"/>
  <c r="BK160" i="4"/>
  <c r="J208" i="4"/>
  <c r="BK119" i="4"/>
  <c r="BK192" i="4"/>
  <c r="J190" i="4"/>
  <c r="J168" i="4"/>
  <c r="BK206" i="4"/>
  <c r="BK154" i="4"/>
  <c r="J178" i="4"/>
  <c r="J121" i="4"/>
  <c r="BK193" i="5"/>
  <c r="BK191" i="5"/>
  <c r="BK143" i="5"/>
  <c r="J203" i="5"/>
  <c r="J185" i="5"/>
  <c r="J119" i="5"/>
  <c r="J169" i="5"/>
  <c r="J150" i="5"/>
  <c r="J159" i="5"/>
  <c r="BK195" i="6"/>
  <c r="BK199" i="6"/>
  <c r="BK177" i="6"/>
  <c r="J151" i="6"/>
  <c r="BK132" i="6"/>
  <c r="J189" i="6"/>
  <c r="J177" i="6"/>
  <c r="BK185" i="6"/>
  <c r="BK159" i="6"/>
  <c r="BK130" i="6"/>
  <c r="J152" i="7"/>
  <c r="BK124" i="7"/>
  <c r="BK166" i="7"/>
  <c r="BK148" i="7"/>
  <c r="J158" i="7"/>
  <c r="J156" i="7"/>
  <c r="J141" i="7"/>
  <c r="J146" i="8"/>
  <c r="J149" i="8"/>
  <c r="BK149" i="9"/>
  <c r="BK145" i="9"/>
  <c r="BK121" i="10"/>
  <c r="J129" i="10"/>
  <c r="J202" i="2"/>
  <c r="BK200" i="2"/>
  <c r="BK135" i="2"/>
  <c r="J158" i="2"/>
  <c r="BK140" i="2"/>
  <c r="J208" i="3"/>
  <c r="J218" i="3"/>
  <c r="BK117" i="3"/>
  <c r="J137" i="4"/>
  <c r="BK143" i="4"/>
  <c r="BK117" i="4"/>
  <c r="J117" i="4"/>
  <c r="BK162" i="4"/>
  <c r="J136" i="5"/>
  <c r="J177" i="5"/>
  <c r="J175" i="6"/>
  <c r="J117" i="7"/>
  <c r="BK158" i="7"/>
  <c r="J168" i="2"/>
  <c r="J200" i="2"/>
  <c r="BK147" i="2"/>
  <c r="J238" i="3"/>
  <c r="J194" i="3"/>
  <c r="BK222" i="3"/>
  <c r="BK204" i="3"/>
  <c r="J149" i="3"/>
  <c r="J243" i="3"/>
  <c r="BK176" i="3"/>
  <c r="BK159" i="3"/>
  <c r="BK139" i="3"/>
  <c r="BK141" i="4"/>
  <c r="BK168" i="4"/>
  <c r="BK180" i="4"/>
  <c r="BK184" i="4"/>
  <c r="BK131" i="4"/>
  <c r="J131" i="4"/>
  <c r="J174" i="4"/>
  <c r="J218" i="4"/>
  <c r="BK139" i="4"/>
  <c r="J199" i="5"/>
  <c r="J157" i="5"/>
  <c r="BK169" i="5"/>
  <c r="J128" i="5"/>
  <c r="J207" i="5"/>
  <c r="J179" i="5"/>
  <c r="BK130" i="5"/>
  <c r="J175" i="5"/>
  <c r="BK159" i="5"/>
  <c r="BK152" i="5"/>
  <c r="BK148" i="5"/>
  <c r="J140" i="5"/>
  <c r="BK205" i="6"/>
  <c r="J195" i="6"/>
  <c r="J167" i="6"/>
  <c r="J130" i="6"/>
  <c r="J169" i="6"/>
  <c r="BK165" i="6"/>
  <c r="BK163" i="6"/>
  <c r="J126" i="6"/>
  <c r="BK188" i="7"/>
  <c r="BK178" i="7"/>
  <c r="J172" i="7"/>
  <c r="BK174" i="7"/>
  <c r="BK150" i="7"/>
  <c r="J186" i="7"/>
  <c r="J155" i="8"/>
  <c r="BK125" i="8"/>
  <c r="J145" i="9"/>
  <c r="J153" i="9"/>
  <c r="BK125" i="10"/>
  <c r="J121" i="10"/>
  <c r="J215" i="2"/>
  <c r="BK127" i="2"/>
  <c r="J149" i="2"/>
  <c r="J212" i="2"/>
  <c r="J180" i="2"/>
  <c r="BK149" i="2"/>
  <c r="BK198" i="2"/>
  <c r="J127" i="2"/>
  <c r="J142" i="2"/>
  <c r="J210" i="3"/>
  <c r="BK233" i="3"/>
  <c r="J228" i="3"/>
  <c r="BK200" i="3"/>
  <c r="BK137" i="3"/>
  <c r="J198" i="3"/>
  <c r="BK178" i="3"/>
  <c r="BK170" i="3"/>
  <c r="J155" i="3"/>
  <c r="J117" i="3"/>
  <c r="BK157" i="3"/>
  <c r="BK129" i="3"/>
  <c r="BK208" i="4"/>
  <c r="BK147" i="4"/>
  <c r="J196" i="4"/>
  <c r="BK204" i="4"/>
  <c r="BK176" i="4"/>
  <c r="BK196" i="4"/>
  <c r="BK125" i="4"/>
  <c r="J125" i="4"/>
  <c r="BK220" i="4"/>
  <c r="J188" i="4"/>
  <c r="J160" i="4"/>
  <c r="J146" i="5"/>
  <c r="J215" i="5"/>
  <c r="BK205" i="5"/>
  <c r="BK128" i="5"/>
  <c r="J199" i="6"/>
  <c r="BK173" i="6"/>
  <c r="BK143" i="6"/>
  <c r="BK153" i="6"/>
  <c r="BK179" i="6"/>
  <c r="J153" i="6"/>
  <c r="BK164" i="7"/>
  <c r="J174" i="7"/>
  <c r="BK170" i="7"/>
  <c r="BK182" i="7"/>
  <c r="J188" i="7"/>
  <c r="J135" i="7"/>
  <c r="J130" i="7"/>
  <c r="BK137" i="7"/>
  <c r="J152" i="8"/>
  <c r="BK146" i="8"/>
  <c r="J132" i="8"/>
  <c r="BK153" i="9"/>
  <c r="J138" i="9"/>
  <c r="BK131" i="10"/>
  <c r="J119" i="10"/>
  <c r="J184" i="2"/>
  <c r="J178" i="2"/>
  <c r="J144" i="2"/>
  <c r="J182" i="2"/>
  <c r="J117" i="2"/>
  <c r="J188" i="2"/>
  <c r="BK144" i="2"/>
  <c r="BK131" i="2"/>
  <c r="BK158" i="2"/>
  <c r="J224" i="3"/>
  <c r="BK241" i="3"/>
  <c r="BK208" i="3"/>
  <c r="J186" i="3"/>
  <c r="BK196" i="3"/>
  <c r="J212" i="3"/>
  <c r="BK186" i="3"/>
  <c r="J166" i="3"/>
  <c r="BK149" i="3"/>
  <c r="J182" i="3"/>
  <c r="J146" i="3"/>
  <c r="J131" i="3"/>
  <c r="BK188" i="4"/>
  <c r="J170" i="4"/>
  <c r="J192" i="4"/>
  <c r="BK216" i="4"/>
  <c r="J158" i="4"/>
  <c r="J216" i="4"/>
  <c r="J147" i="4"/>
  <c r="BK202" i="4"/>
  <c r="J154" i="4"/>
  <c r="J204" i="4"/>
  <c r="J164" i="4"/>
  <c r="J205" i="5"/>
  <c r="J133" i="5"/>
  <c r="BK187" i="5"/>
  <c r="J209" i="5"/>
  <c r="BK126" i="5"/>
  <c r="J187" i="5"/>
  <c r="J148" i="5"/>
  <c r="BK146" i="5"/>
  <c r="J145" i="6"/>
  <c r="BK155" i="6"/>
  <c r="BK171" i="6"/>
  <c r="BK136" i="6"/>
  <c r="BK154" i="7"/>
  <c r="BK156" i="7"/>
  <c r="J124" i="7"/>
  <c r="BK132" i="7"/>
  <c r="BK184" i="7"/>
  <c r="J139" i="7"/>
  <c r="BK132" i="8"/>
  <c r="J143" i="8"/>
  <c r="BK138" i="9"/>
  <c r="BK134" i="9"/>
  <c r="BK123" i="10"/>
  <c r="BK194" i="2"/>
  <c r="BK151" i="2"/>
  <c r="BK180" i="2"/>
  <c r="J164" i="2"/>
  <c r="BK129" i="2"/>
  <c r="BK186" i="2"/>
  <c r="BK138" i="2"/>
  <c r="J192" i="2"/>
  <c r="BK174" i="2"/>
  <c r="BK142" i="2"/>
  <c r="BK164" i="2"/>
  <c r="J233" i="3"/>
  <c r="J200" i="3"/>
  <c r="BK236" i="3"/>
  <c r="BK224" i="3"/>
  <c r="BK202" i="3"/>
  <c r="J151" i="3"/>
  <c r="BK218" i="3"/>
  <c r="J188" i="3"/>
  <c r="BK155" i="3"/>
  <c r="BK119" i="3"/>
  <c r="BK188" i="3"/>
  <c r="J121" i="3"/>
  <c r="BK190" i="4"/>
  <c r="BK166" i="4"/>
  <c r="J128" i="4"/>
  <c r="J194" i="4"/>
  <c r="J206" i="4"/>
  <c r="J152" i="4"/>
  <c r="BK210" i="4"/>
  <c r="J150" i="4"/>
  <c r="J123" i="4"/>
  <c r="J200" i="4"/>
  <c r="BK133" i="4"/>
  <c r="J172" i="4"/>
  <c r="BK123" i="4"/>
  <c r="J189" i="5"/>
  <c r="J122" i="5"/>
  <c r="BK163" i="5"/>
  <c r="BK215" i="5"/>
  <c r="BK177" i="5"/>
  <c r="J154" i="5"/>
  <c r="BK189" i="5"/>
  <c r="BK165" i="5"/>
  <c r="J181" i="5"/>
  <c r="J126" i="5"/>
  <c r="BK187" i="6"/>
  <c r="J187" i="6"/>
  <c r="BK189" i="6"/>
  <c r="J163" i="6"/>
  <c r="J136" i="6"/>
  <c r="J173" i="6"/>
  <c r="J121" i="7"/>
  <c r="J146" i="7"/>
  <c r="BK186" i="7"/>
  <c r="J162" i="7"/>
  <c r="J144" i="7"/>
  <c r="BK149" i="8"/>
  <c r="BK152" i="8"/>
  <c r="J149" i="9"/>
  <c r="BK131" i="9"/>
  <c r="J131" i="9"/>
  <c r="BK117" i="10"/>
  <c r="F37" i="8" l="1"/>
  <c r="BD101" i="1" s="1"/>
  <c r="T116" i="2"/>
  <c r="T116" i="5"/>
  <c r="P116" i="6"/>
  <c r="AU99" i="1" s="1"/>
  <c r="P116" i="7"/>
  <c r="AU100" i="1" s="1"/>
  <c r="R151" i="8"/>
  <c r="BK116" i="2"/>
  <c r="J116" i="2" s="1"/>
  <c r="R116" i="4"/>
  <c r="P116" i="5"/>
  <c r="AU98" i="1"/>
  <c r="BK116" i="7"/>
  <c r="J116" i="7"/>
  <c r="J96" i="7" s="1"/>
  <c r="R123" i="9"/>
  <c r="R137" i="9"/>
  <c r="BK116" i="6"/>
  <c r="J116" i="6" s="1"/>
  <c r="T142" i="8"/>
  <c r="T116" i="4"/>
  <c r="R116" i="5"/>
  <c r="R124" i="8"/>
  <c r="P142" i="8"/>
  <c r="BK137" i="9"/>
  <c r="J137" i="9" s="1"/>
  <c r="J99" i="9" s="1"/>
  <c r="P116" i="2"/>
  <c r="AU95" i="1"/>
  <c r="BK151" i="8"/>
  <c r="J151" i="8" s="1"/>
  <c r="J102" i="8" s="1"/>
  <c r="P116" i="3"/>
  <c r="AU96" i="1" s="1"/>
  <c r="P124" i="8"/>
  <c r="R135" i="8"/>
  <c r="BK123" i="9"/>
  <c r="J123" i="9"/>
  <c r="J97" i="9" s="1"/>
  <c r="R130" i="9"/>
  <c r="R116" i="2"/>
  <c r="T135" i="8"/>
  <c r="BK116" i="4"/>
  <c r="J116" i="4"/>
  <c r="J30" i="4" s="1"/>
  <c r="J96" i="4"/>
  <c r="R116" i="6"/>
  <c r="BK135" i="8"/>
  <c r="J135" i="8" s="1"/>
  <c r="J100" i="8" s="1"/>
  <c r="T151" i="8"/>
  <c r="P130" i="9"/>
  <c r="T116" i="3"/>
  <c r="T116" i="6"/>
  <c r="P123" i="9"/>
  <c r="T130" i="9"/>
  <c r="P116" i="4"/>
  <c r="AU97" i="1"/>
  <c r="BK142" i="8"/>
  <c r="J142" i="8" s="1"/>
  <c r="J101" i="8" s="1"/>
  <c r="BK116" i="10"/>
  <c r="J116" i="10" s="1"/>
  <c r="J96" i="10" s="1"/>
  <c r="BK116" i="5"/>
  <c r="J116" i="5"/>
  <c r="J96" i="5" s="1"/>
  <c r="T116" i="7"/>
  <c r="T124" i="8"/>
  <c r="T122" i="8" s="1"/>
  <c r="R142" i="8"/>
  <c r="BK130" i="9"/>
  <c r="J130" i="9" s="1"/>
  <c r="J98" i="9" s="1"/>
  <c r="P116" i="10"/>
  <c r="AU103" i="1"/>
  <c r="R116" i="3"/>
  <c r="T137" i="9"/>
  <c r="T122" i="9" s="1"/>
  <c r="R116" i="10"/>
  <c r="BK116" i="3"/>
  <c r="J116" i="3"/>
  <c r="J30" i="3" s="1"/>
  <c r="R116" i="7"/>
  <c r="BK124" i="8"/>
  <c r="J124" i="8" s="1"/>
  <c r="J98" i="8" s="1"/>
  <c r="P135" i="8"/>
  <c r="P151" i="8"/>
  <c r="T123" i="9"/>
  <c r="P137" i="9"/>
  <c r="T116" i="10"/>
  <c r="BK131" i="8"/>
  <c r="J131" i="8"/>
  <c r="J99" i="8"/>
  <c r="BK144" i="9"/>
  <c r="J144" i="9" s="1"/>
  <c r="J100" i="9" s="1"/>
  <c r="BK148" i="9"/>
  <c r="J148" i="9" s="1"/>
  <c r="J101" i="9" s="1"/>
  <c r="BK152" i="9"/>
  <c r="J152" i="9" s="1"/>
  <c r="J102" i="9" s="1"/>
  <c r="E85" i="10"/>
  <c r="F91" i="10"/>
  <c r="BE129" i="10"/>
  <c r="BE131" i="10"/>
  <c r="F92" i="10"/>
  <c r="BE121" i="10"/>
  <c r="BE125" i="10"/>
  <c r="BE133" i="10"/>
  <c r="J89" i="10"/>
  <c r="J113" i="10"/>
  <c r="J91" i="10"/>
  <c r="BE123" i="10"/>
  <c r="BE119" i="10"/>
  <c r="BE127" i="10"/>
  <c r="BE117" i="10"/>
  <c r="F91" i="9"/>
  <c r="J89" i="9"/>
  <c r="E112" i="9"/>
  <c r="J91" i="9"/>
  <c r="F119" i="9"/>
  <c r="BE153" i="9"/>
  <c r="J119" i="9"/>
  <c r="BE127" i="9"/>
  <c r="BE131" i="9"/>
  <c r="BE134" i="9"/>
  <c r="BE138" i="9"/>
  <c r="BE124" i="9"/>
  <c r="BE141" i="9"/>
  <c r="BE145" i="9"/>
  <c r="BE149" i="9"/>
  <c r="F118" i="8"/>
  <c r="F119" i="8"/>
  <c r="J116" i="8"/>
  <c r="E85" i="8"/>
  <c r="J92" i="8"/>
  <c r="BE125" i="8"/>
  <c r="BE132" i="8"/>
  <c r="BE139" i="8"/>
  <c r="J91" i="8"/>
  <c r="BE146" i="8"/>
  <c r="BE128" i="8"/>
  <c r="BE136" i="8"/>
  <c r="BE143" i="8"/>
  <c r="BE149" i="8"/>
  <c r="BE152" i="8"/>
  <c r="BE155" i="8"/>
  <c r="BE158" i="8"/>
  <c r="F112" i="7"/>
  <c r="J92" i="7"/>
  <c r="J112" i="7"/>
  <c r="BE126" i="7"/>
  <c r="BE152" i="7"/>
  <c r="BE139" i="7"/>
  <c r="BE148" i="7"/>
  <c r="BE150" i="7"/>
  <c r="BE154" i="7"/>
  <c r="BE160" i="7"/>
  <c r="BE164" i="7"/>
  <c r="BE188" i="7"/>
  <c r="F92" i="7"/>
  <c r="BE166" i="7"/>
  <c r="BE119" i="7"/>
  <c r="BE172" i="7"/>
  <c r="BE174" i="7"/>
  <c r="E106" i="7"/>
  <c r="BE190" i="7"/>
  <c r="J110" i="7"/>
  <c r="BE128" i="7"/>
  <c r="BE137" i="7"/>
  <c r="BE156" i="7"/>
  <c r="BE176" i="7"/>
  <c r="BE144" i="7"/>
  <c r="BE146" i="7"/>
  <c r="BE184" i="7"/>
  <c r="BE117" i="7"/>
  <c r="BE130" i="7"/>
  <c r="BE158" i="7"/>
  <c r="BE168" i="7"/>
  <c r="BE124" i="7"/>
  <c r="BE132" i="7"/>
  <c r="BE178" i="7"/>
  <c r="BE180" i="7"/>
  <c r="BE186" i="7"/>
  <c r="BE135" i="7"/>
  <c r="BE141" i="7"/>
  <c r="BE121" i="7"/>
  <c r="BE162" i="7"/>
  <c r="BE170" i="7"/>
  <c r="BE182" i="7"/>
  <c r="J89" i="6"/>
  <c r="F92" i="6"/>
  <c r="E106" i="6"/>
  <c r="BE128" i="6"/>
  <c r="BE132" i="6"/>
  <c r="BE134" i="6"/>
  <c r="BE138" i="6"/>
  <c r="BE145" i="6"/>
  <c r="BE157" i="6"/>
  <c r="BE169" i="6"/>
  <c r="BE177" i="6"/>
  <c r="BE179" i="6"/>
  <c r="BE181" i="6"/>
  <c r="BE183" i="6"/>
  <c r="F112" i="6"/>
  <c r="BE121" i="6"/>
  <c r="BE136" i="6"/>
  <c r="BE153" i="6"/>
  <c r="BE159" i="6"/>
  <c r="BE163" i="6"/>
  <c r="BE173" i="6"/>
  <c r="J91" i="6"/>
  <c r="BE124" i="6"/>
  <c r="BE126" i="6"/>
  <c r="BE147" i="6"/>
  <c r="BE149" i="6"/>
  <c r="BE151" i="6"/>
  <c r="BE161" i="6"/>
  <c r="BE189" i="6"/>
  <c r="J92" i="6"/>
  <c r="BE117" i="6"/>
  <c r="BE119" i="6"/>
  <c r="BE130" i="6"/>
  <c r="BE141" i="6"/>
  <c r="BE143" i="6"/>
  <c r="BE155" i="6"/>
  <c r="BE165" i="6"/>
  <c r="BE167" i="6"/>
  <c r="BE171" i="6"/>
  <c r="BE175" i="6"/>
  <c r="BE185" i="6"/>
  <c r="BE191" i="6"/>
  <c r="BE193" i="6"/>
  <c r="BE195" i="6"/>
  <c r="BE201" i="6"/>
  <c r="BE203" i="6"/>
  <c r="BE205" i="6"/>
  <c r="BE187" i="6"/>
  <c r="BE197" i="6"/>
  <c r="BE199" i="6"/>
  <c r="BE157" i="5"/>
  <c r="E106" i="5"/>
  <c r="BE130" i="5"/>
  <c r="J112" i="5"/>
  <c r="BE119" i="5"/>
  <c r="BE122" i="5"/>
  <c r="BE124" i="5"/>
  <c r="BE148" i="5"/>
  <c r="F91" i="5"/>
  <c r="J113" i="5"/>
  <c r="BE128" i="5"/>
  <c r="BE133" i="5"/>
  <c r="BE136" i="5"/>
  <c r="BE150" i="5"/>
  <c r="BE161" i="5"/>
  <c r="F92" i="5"/>
  <c r="BE163" i="5"/>
  <c r="BE175" i="5"/>
  <c r="BE183" i="5"/>
  <c r="BE187" i="5"/>
  <c r="BE189" i="5"/>
  <c r="BE199" i="5"/>
  <c r="BE126" i="5"/>
  <c r="BE143" i="5"/>
  <c r="BE146" i="5"/>
  <c r="BE159" i="5"/>
  <c r="BE177" i="5"/>
  <c r="BE185" i="5"/>
  <c r="BE154" i="5"/>
  <c r="BE169" i="5"/>
  <c r="BE173" i="5"/>
  <c r="BE181" i="5"/>
  <c r="J110" i="5"/>
  <c r="BE152" i="5"/>
  <c r="BE165" i="5"/>
  <c r="BE167" i="5"/>
  <c r="BE171" i="5"/>
  <c r="BE191" i="5"/>
  <c r="BE197" i="5"/>
  <c r="BE203" i="5"/>
  <c r="BE207" i="5"/>
  <c r="BE215" i="5"/>
  <c r="BE138" i="5"/>
  <c r="BE211" i="5"/>
  <c r="BE213" i="5"/>
  <c r="BE117" i="5"/>
  <c r="BE193" i="5"/>
  <c r="BE209" i="5"/>
  <c r="BE140" i="5"/>
  <c r="BE179" i="5"/>
  <c r="BE195" i="5"/>
  <c r="BE201" i="5"/>
  <c r="BE205" i="5"/>
  <c r="F113" i="4"/>
  <c r="BE117" i="4"/>
  <c r="BE141" i="4"/>
  <c r="BE172" i="4"/>
  <c r="BE190" i="4"/>
  <c r="BE125" i="4"/>
  <c r="BE135" i="4"/>
  <c r="BE158" i="4"/>
  <c r="BE160" i="4"/>
  <c r="BE174" i="4"/>
  <c r="BE180" i="4"/>
  <c r="BE196" i="4"/>
  <c r="BE198" i="4"/>
  <c r="BE216" i="4"/>
  <c r="BE218" i="4"/>
  <c r="BE119" i="4"/>
  <c r="BE123" i="4"/>
  <c r="BE137" i="4"/>
  <c r="J89" i="4"/>
  <c r="BE206" i="4"/>
  <c r="BE214" i="4"/>
  <c r="BE186" i="4"/>
  <c r="BE192" i="4"/>
  <c r="BE220" i="4"/>
  <c r="BE222" i="4"/>
  <c r="E85" i="4"/>
  <c r="J91" i="4"/>
  <c r="BE139" i="4"/>
  <c r="BE145" i="4"/>
  <c r="BE162" i="4"/>
  <c r="BE204" i="4"/>
  <c r="BE184" i="4"/>
  <c r="BE128" i="4"/>
  <c r="BE133" i="4"/>
  <c r="BE164" i="4"/>
  <c r="BE176" i="4"/>
  <c r="BE178" i="4"/>
  <c r="BE200" i="4"/>
  <c r="BE202" i="4"/>
  <c r="BE208" i="4"/>
  <c r="BE210" i="4"/>
  <c r="J92" i="4"/>
  <c r="F112" i="4"/>
  <c r="BE212" i="4"/>
  <c r="BE143" i="4"/>
  <c r="BE147" i="4"/>
  <c r="BE150" i="4"/>
  <c r="BE166" i="4"/>
  <c r="BE170" i="4"/>
  <c r="BE121" i="4"/>
  <c r="BE131" i="4"/>
  <c r="BE156" i="4"/>
  <c r="BE154" i="4"/>
  <c r="BE168" i="4"/>
  <c r="BE182" i="4"/>
  <c r="BE188" i="4"/>
  <c r="BE152" i="4"/>
  <c r="BE194" i="4"/>
  <c r="F112" i="3"/>
  <c r="J112" i="3"/>
  <c r="BE119" i="3"/>
  <c r="BE139" i="3"/>
  <c r="J92" i="3"/>
  <c r="BE129" i="3"/>
  <c r="BE151" i="3"/>
  <c r="BE168" i="3"/>
  <c r="BE172" i="3"/>
  <c r="BE174" i="3"/>
  <c r="E85" i="3"/>
  <c r="J89" i="3"/>
  <c r="F92" i="3"/>
  <c r="BE124" i="3"/>
  <c r="BE127" i="3"/>
  <c r="BE137" i="3"/>
  <c r="BE143" i="3"/>
  <c r="BE149" i="3"/>
  <c r="BE153" i="3"/>
  <c r="BE159" i="3"/>
  <c r="BE162" i="3"/>
  <c r="BE164" i="3"/>
  <c r="BE170" i="3"/>
  <c r="BE176" i="3"/>
  <c r="BE178" i="3"/>
  <c r="BE180" i="3"/>
  <c r="BE182" i="3"/>
  <c r="BE184" i="3"/>
  <c r="BE186" i="3"/>
  <c r="BE117" i="3"/>
  <c r="BE131" i="3"/>
  <c r="BE188" i="3"/>
  <c r="BE192" i="3"/>
  <c r="BE202" i="3"/>
  <c r="BE208" i="3"/>
  <c r="BE216" i="3"/>
  <c r="BE220" i="3"/>
  <c r="BE224" i="3"/>
  <c r="BE228" i="3"/>
  <c r="BE238" i="3"/>
  <c r="BE121" i="3"/>
  <c r="BE135" i="3"/>
  <c r="BE141" i="3"/>
  <c r="BE146" i="3"/>
  <c r="BE155" i="3"/>
  <c r="BE157" i="3"/>
  <c r="BE166" i="3"/>
  <c r="BE190" i="3"/>
  <c r="BE194" i="3"/>
  <c r="BE198" i="3"/>
  <c r="BE200" i="3"/>
  <c r="BE204" i="3"/>
  <c r="BE210" i="3"/>
  <c r="BE214" i="3"/>
  <c r="BE222" i="3"/>
  <c r="BE226" i="3"/>
  <c r="BE233" i="3"/>
  <c r="BE236" i="3"/>
  <c r="BE241" i="3"/>
  <c r="BE243" i="3"/>
  <c r="BE133" i="3"/>
  <c r="BE196" i="3"/>
  <c r="BE206" i="3"/>
  <c r="BE212" i="3"/>
  <c r="BE218" i="3"/>
  <c r="BE230" i="3"/>
  <c r="E85" i="2"/>
  <c r="F91" i="2"/>
  <c r="BE219" i="2"/>
  <c r="BE135" i="2"/>
  <c r="BE144" i="2"/>
  <c r="BE133" i="2"/>
  <c r="BE140" i="2"/>
  <c r="BE155" i="2"/>
  <c r="J91" i="2"/>
  <c r="J110" i="2"/>
  <c r="BE117" i="2"/>
  <c r="J92" i="2"/>
  <c r="BE119" i="2"/>
  <c r="BE124" i="2"/>
  <c r="BE131" i="2"/>
  <c r="BE142" i="2"/>
  <c r="BE151" i="2"/>
  <c r="BE166" i="2"/>
  <c r="BE176" i="2"/>
  <c r="BE180" i="2"/>
  <c r="BE194" i="2"/>
  <c r="BE207" i="2"/>
  <c r="F92" i="2"/>
  <c r="BE127" i="2"/>
  <c r="BE129" i="2"/>
  <c r="BE147" i="2"/>
  <c r="BE186" i="2"/>
  <c r="BE188" i="2"/>
  <c r="BE196" i="2"/>
  <c r="BE215" i="2"/>
  <c r="BE138" i="2"/>
  <c r="BE158" i="2"/>
  <c r="BE162" i="2"/>
  <c r="BE182" i="2"/>
  <c r="BE184" i="2"/>
  <c r="BE192" i="2"/>
  <c r="BE200" i="2"/>
  <c r="BE202" i="2"/>
  <c r="BE204" i="2"/>
  <c r="BE210" i="2"/>
  <c r="BE121" i="2"/>
  <c r="BE149" i="2"/>
  <c r="BE153" i="2"/>
  <c r="BE160" i="2"/>
  <c r="BE164" i="2"/>
  <c r="BE168" i="2"/>
  <c r="BE170" i="2"/>
  <c r="BE172" i="2"/>
  <c r="BE174" i="2"/>
  <c r="BE178" i="2"/>
  <c r="BE190" i="2"/>
  <c r="BE198" i="2"/>
  <c r="BE212" i="2"/>
  <c r="F34" i="4"/>
  <c r="BA97" i="1" s="1"/>
  <c r="F36" i="8"/>
  <c r="BC101" i="1" s="1"/>
  <c r="F34" i="5"/>
  <c r="BA98" i="1" s="1"/>
  <c r="F34" i="8"/>
  <c r="BA101" i="1" s="1"/>
  <c r="F36" i="9"/>
  <c r="BC102" i="1" s="1"/>
  <c r="F34" i="3"/>
  <c r="BA96" i="1"/>
  <c r="F34" i="7"/>
  <c r="BA100" i="1"/>
  <c r="F36" i="2"/>
  <c r="BC95" i="1" s="1"/>
  <c r="F34" i="6"/>
  <c r="BA99" i="1" s="1"/>
  <c r="F36" i="10"/>
  <c r="BC103" i="1"/>
  <c r="F34" i="2"/>
  <c r="BA95" i="1" s="1"/>
  <c r="F35" i="6"/>
  <c r="BB99" i="1"/>
  <c r="F35" i="9"/>
  <c r="BB102" i="1" s="1"/>
  <c r="J30" i="7"/>
  <c r="J34" i="2"/>
  <c r="AW95" i="1"/>
  <c r="F36" i="5"/>
  <c r="BC98" i="1" s="1"/>
  <c r="J34" i="8"/>
  <c r="AW101" i="1" s="1"/>
  <c r="F34" i="10"/>
  <c r="BA103" i="1"/>
  <c r="F36" i="4"/>
  <c r="BC97" i="1"/>
  <c r="F36" i="6"/>
  <c r="BC99" i="1"/>
  <c r="F35" i="2"/>
  <c r="BB95" i="1" s="1"/>
  <c r="F37" i="5"/>
  <c r="BD98" i="1"/>
  <c r="J34" i="9"/>
  <c r="AW102" i="1" s="1"/>
  <c r="F35" i="4"/>
  <c r="BB97" i="1"/>
  <c r="F35" i="5"/>
  <c r="BB98" i="1"/>
  <c r="F34" i="9"/>
  <c r="BA102" i="1" s="1"/>
  <c r="J34" i="3"/>
  <c r="AW96" i="1" s="1"/>
  <c r="F36" i="7"/>
  <c r="BC100" i="1"/>
  <c r="F37" i="3"/>
  <c r="BD96" i="1" s="1"/>
  <c r="J34" i="7"/>
  <c r="AW100" i="1"/>
  <c r="F35" i="3"/>
  <c r="BB96" i="1" s="1"/>
  <c r="F35" i="7"/>
  <c r="BB100" i="1" s="1"/>
  <c r="J34" i="10"/>
  <c r="AW103" i="1"/>
  <c r="J34" i="4"/>
  <c r="AW97" i="1" s="1"/>
  <c r="F37" i="6"/>
  <c r="BD99" i="1"/>
  <c r="F37" i="2"/>
  <c r="BD95" i="1" s="1"/>
  <c r="J34" i="6"/>
  <c r="AW99" i="1"/>
  <c r="F37" i="10"/>
  <c r="BD103" i="1" s="1"/>
  <c r="F37" i="4"/>
  <c r="BD97" i="1" s="1"/>
  <c r="J34" i="5"/>
  <c r="AW98" i="1"/>
  <c r="F35" i="8"/>
  <c r="BB101" i="1" s="1"/>
  <c r="F37" i="9"/>
  <c r="BD102" i="1" s="1"/>
  <c r="F36" i="3"/>
  <c r="BC96" i="1"/>
  <c r="F37" i="7"/>
  <c r="BD100" i="1" s="1"/>
  <c r="F35" i="10"/>
  <c r="BB103" i="1"/>
  <c r="BK122" i="8" l="1"/>
  <c r="J122" i="8" s="1"/>
  <c r="J96" i="8" s="1"/>
  <c r="J96" i="6"/>
  <c r="J30" i="6"/>
  <c r="J30" i="2"/>
  <c r="J96" i="2"/>
  <c r="BK122" i="9"/>
  <c r="J122" i="9" s="1"/>
  <c r="J30" i="9" s="1"/>
  <c r="AG102" i="1" s="1"/>
  <c r="J96" i="3"/>
  <c r="J30" i="5"/>
  <c r="AG98" i="1" s="1"/>
  <c r="R122" i="8"/>
  <c r="P122" i="8"/>
  <c r="AU101" i="1"/>
  <c r="R122" i="9"/>
  <c r="P122" i="9"/>
  <c r="AU102" i="1" s="1"/>
  <c r="AG96" i="1"/>
  <c r="AN96" i="1" s="1"/>
  <c r="AG99" i="1"/>
  <c r="AG95" i="1"/>
  <c r="AN95" i="1" s="1"/>
  <c r="AG100" i="1"/>
  <c r="AG97" i="1"/>
  <c r="F33" i="4"/>
  <c r="AZ97" i="1" s="1"/>
  <c r="J30" i="10"/>
  <c r="AG103" i="1" s="1"/>
  <c r="J33" i="3"/>
  <c r="AV96" i="1"/>
  <c r="AT96" i="1"/>
  <c r="J33" i="7"/>
  <c r="AV100" i="1" s="1"/>
  <c r="AT100" i="1" s="1"/>
  <c r="AN100" i="1" s="1"/>
  <c r="F33" i="9"/>
  <c r="AZ102" i="1" s="1"/>
  <c r="BD94" i="1"/>
  <c r="W33" i="1" s="1"/>
  <c r="J33" i="5"/>
  <c r="AV98" i="1" s="1"/>
  <c r="AT98" i="1" s="1"/>
  <c r="F33" i="2"/>
  <c r="AZ95" i="1" s="1"/>
  <c r="F33" i="7"/>
  <c r="AZ100" i="1" s="1"/>
  <c r="J33" i="10"/>
  <c r="AV103" i="1" s="1"/>
  <c r="AT103" i="1" s="1"/>
  <c r="BC94" i="1"/>
  <c r="W32" i="1" s="1"/>
  <c r="J33" i="2"/>
  <c r="AV95" i="1"/>
  <c r="AT95" i="1"/>
  <c r="F33" i="8"/>
  <c r="AZ101" i="1" s="1"/>
  <c r="BB94" i="1"/>
  <c r="AX94" i="1" s="1"/>
  <c r="F33" i="3"/>
  <c r="AZ96" i="1" s="1"/>
  <c r="J33" i="9"/>
  <c r="AV102" i="1" s="1"/>
  <c r="AT102" i="1" s="1"/>
  <c r="J33" i="4"/>
  <c r="AV97" i="1" s="1"/>
  <c r="AT97" i="1" s="1"/>
  <c r="AN97" i="1" s="1"/>
  <c r="F33" i="5"/>
  <c r="AZ98" i="1" s="1"/>
  <c r="F33" i="6"/>
  <c r="AZ99" i="1" s="1"/>
  <c r="J33" i="6"/>
  <c r="AV99" i="1" s="1"/>
  <c r="AT99" i="1" s="1"/>
  <c r="AN99" i="1" s="1"/>
  <c r="J33" i="8"/>
  <c r="AV101" i="1" s="1"/>
  <c r="AT101" i="1" s="1"/>
  <c r="F33" i="10"/>
  <c r="AZ103" i="1" s="1"/>
  <c r="BA94" i="1"/>
  <c r="AW94" i="1" s="1"/>
  <c r="AK30" i="1" s="1"/>
  <c r="J30" i="8" l="1"/>
  <c r="AG101" i="1" s="1"/>
  <c r="AG94" i="1" s="1"/>
  <c r="AK26" i="1" s="1"/>
  <c r="AN102" i="1"/>
  <c r="AN98" i="1"/>
  <c r="AN103" i="1"/>
  <c r="J96" i="9"/>
  <c r="J39" i="10"/>
  <c r="J39" i="9"/>
  <c r="J39" i="7"/>
  <c r="J39" i="6"/>
  <c r="J39" i="5"/>
  <c r="J39" i="4"/>
  <c r="J39" i="3"/>
  <c r="J39" i="2"/>
  <c r="AY94" i="1"/>
  <c r="AU94" i="1"/>
  <c r="W31" i="1"/>
  <c r="AZ94" i="1"/>
  <c r="W29" i="1" s="1"/>
  <c r="W30" i="1"/>
  <c r="J39" i="8" l="1"/>
  <c r="AN101" i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<sst xmlns="http://schemas.openxmlformats.org/spreadsheetml/2006/main" count="7458" uniqueCount="504">
  <si>
    <t>Export Komplet</t>
  </si>
  <si>
    <t/>
  </si>
  <si>
    <t>2.0</t>
  </si>
  <si>
    <t>ZAMOK</t>
  </si>
  <si>
    <t>False</t>
  </si>
  <si>
    <t>{a5d94567-663c-4b1d-825a-09b103cac621}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</si>
  <si>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</si>
  <si>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</si>
  <si>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</si>
  <si>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</si>
  <si>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</si>
  <si>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</si>
  <si>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</si>
  <si>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</si>
  <si>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64022XXX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</si>
  <si>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</si>
  <si>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</si>
  <si>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Mimoň</t>
  </si>
  <si>
    <t>KSO:</t>
  </si>
  <si>
    <t>CC-CZ:</t>
  </si>
  <si>
    <t>Místo:</t>
  </si>
  <si>
    <t xml:space="preserve"> </t>
  </si>
  <si>
    <t>Datum:</t>
  </si>
  <si>
    <t>13. 6. 2022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</si>
  <si>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</si>
  <si>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</si>
  <si>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</si>
  <si>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</si>
  <si>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</si>
  <si>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</si>
  <si>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</si>
  <si>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</si>
  <si>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</si>
  <si>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</si>
  <si>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</si>
  <si>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</si>
  <si>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</si>
  <si>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</si>
  <si>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</si>
  <si>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</si>
  <si>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</si>
  <si>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</si>
  <si>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</si>
  <si>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</si>
  <si>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</si>
  <si>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</si>
  <si>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</si>
  <si>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</si>
  <si>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</si>
  <si>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</si>
  <si>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</si>
  <si>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</si>
  <si>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</si>
  <si>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</si>
  <si>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</si>
  <si>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</si>
  <si>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</si>
  <si>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</si>
  <si>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</si>
  <si>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</si>
  <si>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</si>
  <si>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</si>
  <si>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</si>
  <si>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</si>
  <si>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</si>
  <si>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</si>
  <si>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</si>
  <si>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</si>
  <si>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</si>
  <si>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</si>
  <si>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</si>
  <si>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</si>
  <si>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</si>
  <si>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</si>
  <si>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</si>
  <si>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</si>
  <si>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</si>
  <si>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</si>
  <si>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</si>
  <si>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koleje č. 7</t>
  </si>
  <si>
    <t>STA</t>
  </si>
  <si>
    <t>1</t>
  </si>
  <si>
    <t>{970f5a51-da15-4e10-8b82-4984964b2068}</t>
  </si>
  <si>
    <t>2</t>
  </si>
  <si>
    <t>SO 02</t>
  </si>
  <si>
    <t>Oprava koleje č.5</t>
  </si>
  <si>
    <t>{83ef8ea9-60cc-4ab0-9bff-e93643c1b26f}</t>
  </si>
  <si>
    <t>SO 03</t>
  </si>
  <si>
    <t>Oprava koleje č.3</t>
  </si>
  <si>
    <t>{b5f9a45e-bc91-45f9-bd3c-a79398d25cf6}</t>
  </si>
  <si>
    <t>SO 04</t>
  </si>
  <si>
    <t>Oprava koleje č.2</t>
  </si>
  <si>
    <t>{ba216078-1356-4396-b95f-16f5559ace89}</t>
  </si>
  <si>
    <t>SO 05</t>
  </si>
  <si>
    <t>Oprava koleje č.4</t>
  </si>
  <si>
    <t>{c2db1ca5-6289-49bd-9733-49bf1574ccc9}</t>
  </si>
  <si>
    <t>SO 06</t>
  </si>
  <si>
    <t>Oprava koleje č. 13x</t>
  </si>
  <si>
    <t>{41ab4f3d-5d99-4b7e-a375-8a1816c7aa39}</t>
  </si>
  <si>
    <t>SO 07</t>
  </si>
  <si>
    <t>Materiál objednatele 1</t>
  </si>
  <si>
    <t>{4d0dcb4f-eb8f-434a-881a-0198d131fefa}</t>
  </si>
  <si>
    <t>SO 08</t>
  </si>
  <si>
    <t>Materiál objednatele 2</t>
  </si>
  <si>
    <t>PRO</t>
  </si>
  <si>
    <t>{0cb0903b-5594-4f8f-b9e5-db576d17f96e}</t>
  </si>
  <si>
    <t>SO 09</t>
  </si>
  <si>
    <t>VON</t>
  </si>
  <si>
    <t>{2084d722-0cdf-499a-822a-c775a55c0514}</t>
  </si>
  <si>
    <t>KRYCÍ LIST SOUPISU PRACÍ</t>
  </si>
  <si>
    <t>Objekt:</t>
  </si>
  <si>
    <t>SO 01 - Oprava koleje č. 7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</si>
  <si>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</si>
  <si>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</si>
  <si>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</si>
  <si>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</si>
  <si>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</si>
  <si>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</si>
  <si>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</si>
  <si>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</si>
  <si>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</si>
  <si>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</si>
  <si>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</si>
  <si>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</si>
  <si>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</si>
  <si>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</si>
  <si>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</si>
  <si>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</si>
  <si>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</si>
  <si>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</si>
  <si>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</si>
  <si>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5905010010</t>
  </si>
  <si>
    <t>Odstranění nánosu nad horní plochou pražce</t>
  </si>
  <si>
    <t>m2</t>
  </si>
  <si>
    <t>Sborník UOŽI 01 2022</t>
  </si>
  <si>
    <t>4</t>
  </si>
  <si>
    <t>ROZPOCET</t>
  </si>
  <si>
    <t>PP</t>
  </si>
  <si>
    <t>5907050130</t>
  </si>
  <si>
    <t>Dělení kolejnic kyslíkem soustavy A</t>
  </si>
  <si>
    <t>kus</t>
  </si>
  <si>
    <t>3</t>
  </si>
  <si>
    <t>5906140045</t>
  </si>
  <si>
    <t>Demontáž kolejového roštu koleje v ose koleje pražce dřevěné tvar A</t>
  </si>
  <si>
    <t>km</t>
  </si>
  <si>
    <t>6</t>
  </si>
  <si>
    <t>Demontáž kolejového roštu koleje v ose koleje pražce dřevěné tvar A.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</si>
  <si>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PSC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</si>
  <si>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</si>
  <si>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5906140165</t>
  </si>
  <si>
    <t>Demontáž kolejového roštu koleje v ose koleje pražce betonové tvar A</t>
  </si>
  <si>
    <t>8</t>
  </si>
  <si>
    <t>Demontáž kolejového roštu koleje v ose koleje pražce betonové tvar A.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</si>
  <si>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</si>
  <si>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</si>
  <si>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</si>
  <si>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t</t>
  </si>
  <si>
    <t>10</t>
  </si>
  <si>
    <t>5999005010</t>
  </si>
  <si>
    <t>Třídění spojovacích a upevňovacích součástí</t>
  </si>
  <si>
    <t>12</t>
  </si>
  <si>
    <t>7</t>
  </si>
  <si>
    <t>5999005020</t>
  </si>
  <si>
    <t>Třídění pražců a kolejnicových podpor</t>
  </si>
  <si>
    <t>14</t>
  </si>
  <si>
    <t>5999005030</t>
  </si>
  <si>
    <t>Třídění kolejnic</t>
  </si>
  <si>
    <t>16</t>
  </si>
  <si>
    <t>9</t>
  </si>
  <si>
    <t>5905050055</t>
  </si>
  <si>
    <t>Souvislá výměna KL se snesením KR koleje pražce betonové</t>
  </si>
  <si>
    <t>-247684467</t>
  </si>
  <si>
    <t>Souvislá výměna KL se snesením KR koleje pražce betonové.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</si>
  <si>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</t>
  </si>
  <si>
    <t>Poznámka k položce:_x000D_
dle ZD; 0,614 km</t>
  </si>
  <si>
    <t>5905020020</t>
  </si>
  <si>
    <t>Oprava stezky strojně s odstraněním drnu a nánosu přes 10 cm do 20 cm</t>
  </si>
  <si>
    <t>20</t>
  </si>
  <si>
    <t>11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</si>
  <si>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</si>
  <si>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</si>
  <si>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22</t>
  </si>
  <si>
    <t>9909000100</t>
  </si>
  <si>
    <t>Poplatek za uložení suti nebo hmot na oficiální skládku</t>
  </si>
  <si>
    <t>24</t>
  </si>
  <si>
    <t>13</t>
  </si>
  <si>
    <t>5906130345</t>
  </si>
  <si>
    <t>Montáž kolejového roštu v ose koleje pražce betonové vystrojené tvar S49, 49E1</t>
  </si>
  <si>
    <t>26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</si>
  <si>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</si>
  <si>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 2. V cenách nejsou obsaženy náklady na dodávku materiálu.</t>
  </si>
  <si>
    <t>5906015010</t>
  </si>
  <si>
    <t>Výměna pražce malou těžící mechanizací v KL otevřeném i zapuštěném pražec dřevěný příčný nevystrojený</t>
  </si>
  <si>
    <t>28</t>
  </si>
  <si>
    <t>5905105030</t>
  </si>
  <si>
    <t>Doplnění KL kamenivem souvisle strojně v koleji</t>
  </si>
  <si>
    <t>m3</t>
  </si>
  <si>
    <t>30</t>
  </si>
  <si>
    <t>5905025110</t>
  </si>
  <si>
    <t>Doplnění stezky štěrkodrtí souvislé</t>
  </si>
  <si>
    <t>32</t>
  </si>
  <si>
    <t>17</t>
  </si>
  <si>
    <t>5910010130</t>
  </si>
  <si>
    <t>Odtavovací stykové svařování kolejnic užitých ve stabilní svařovně vstupní délky přes 10 m tv. S49</t>
  </si>
  <si>
    <t>m</t>
  </si>
  <si>
    <t>34</t>
  </si>
  <si>
    <t>18</t>
  </si>
  <si>
    <t>5907010035</t>
  </si>
  <si>
    <t>Výměna LISŮ tvar S49, T, 49E1</t>
  </si>
  <si>
    <t>36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</si>
  <si>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</si>
  <si>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</si>
  <si>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19</t>
  </si>
  <si>
    <t>5910020030</t>
  </si>
  <si>
    <t>Svařování kolejnic termitem plný předehřev standardní spára svar sériový tv. S49</t>
  </si>
  <si>
    <t>38</t>
  </si>
  <si>
    <t>5910035030</t>
  </si>
  <si>
    <t>Dosažení dovolené upínací teploty v BK prodloužením kolejnicového pásu v koleji tv. S49</t>
  </si>
  <si>
    <t>40</t>
  </si>
  <si>
    <t>5910040310</t>
  </si>
  <si>
    <t>Umožnění volné dilatace kolejnice demontáž upevňovadel s osazením kluzných podložek rozdělení pražců "c"</t>
  </si>
  <si>
    <t>42</t>
  </si>
  <si>
    <t>5910040410</t>
  </si>
  <si>
    <t>Umožnění volné dilatace kolejnice montáž upevňovadel s odstraněním kluzných podložek rozdělení pražců "c"</t>
  </si>
  <si>
    <t>44</t>
  </si>
  <si>
    <t>23</t>
  </si>
  <si>
    <t>5909041010</t>
  </si>
  <si>
    <t>Úprava GPK výhybky směrové a výškové uspořádání pražce dřevěné nebo ocelové</t>
  </si>
  <si>
    <t>46</t>
  </si>
  <si>
    <t>5905105040</t>
  </si>
  <si>
    <t>Doplnění KL kamenivem souvisle strojně ve výhybce</t>
  </si>
  <si>
    <t>48</t>
  </si>
  <si>
    <t>25</t>
  </si>
  <si>
    <t>9902900200</t>
  </si>
  <si>
    <t>Naložení objemnějšího kusového materiálu, vybouraných hmot</t>
  </si>
  <si>
    <t>50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</si>
  <si>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</si>
  <si>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</si>
  <si>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52</t>
  </si>
  <si>
    <t>27</t>
  </si>
  <si>
    <t>9909000300</t>
  </si>
  <si>
    <t>Poplatek za likvidaci dřevěných kolejnicových podpor</t>
  </si>
  <si>
    <t>54</t>
  </si>
  <si>
    <t>9902900100</t>
  </si>
  <si>
    <t>Naložení sypanin, drobného kusového materiálu, suti</t>
  </si>
  <si>
    <t>56</t>
  </si>
  <si>
    <t>29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</si>
  <si>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</si>
  <si>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</si>
  <si>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58</t>
  </si>
  <si>
    <t>9909000400</t>
  </si>
  <si>
    <t>Poplatek za likvidaci plastových součástí</t>
  </si>
  <si>
    <t>60</t>
  </si>
  <si>
    <t>31</t>
  </si>
  <si>
    <t>M</t>
  </si>
  <si>
    <t>5955101000</t>
  </si>
  <si>
    <t>Kamenivo drcené štěrk frakce 31,5/63 třídy BI</t>
  </si>
  <si>
    <t>62</t>
  </si>
  <si>
    <t>5955101025</t>
  </si>
  <si>
    <t>Kamenivo drcené drť frakce 4/8</t>
  </si>
  <si>
    <t>64</t>
  </si>
  <si>
    <t>33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</si>
  <si>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</si>
  <si>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</si>
  <si>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-330337574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</si>
  <si>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</si>
  <si>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5956101000</t>
  </si>
  <si>
    <t>Pražec dřevěný příčný nevystrojený dub 2600x260x160 mm</t>
  </si>
  <si>
    <t>68</t>
  </si>
  <si>
    <t>35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</si>
  <si>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</si>
  <si>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</si>
  <si>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1173784731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</si>
  <si>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</si>
  <si>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5958134075</t>
  </si>
  <si>
    <t>Součásti upevňovací vrtule R1(145)</t>
  </si>
  <si>
    <t>70</t>
  </si>
  <si>
    <t>37</t>
  </si>
  <si>
    <t>5958134040</t>
  </si>
  <si>
    <t>Součásti upevňovací kroužek pružný dvojitý Fe 6</t>
  </si>
  <si>
    <t>72</t>
  </si>
  <si>
    <t>5958128010</t>
  </si>
  <si>
    <t>Komplety ŽS 4 (šroub RS 1, matice M 24, podložka Fe6, svěrka ŽS4)</t>
  </si>
  <si>
    <t>74</t>
  </si>
  <si>
    <t>39</t>
  </si>
  <si>
    <t>5958158005</t>
  </si>
  <si>
    <t>Podložka pryžová pod patu kolejnice S49  183/126/6</t>
  </si>
  <si>
    <t>76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</si>
  <si>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</si>
  <si>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</si>
  <si>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-337387725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</si>
  <si>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</si>
  <si>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41</t>
  </si>
  <si>
    <t>80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</si>
  <si>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</si>
  <si>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</t>
  </si>
  <si>
    <t>382200853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</si>
  <si>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</si>
  <si>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Přeprava kolejnicových pasů z žst. Hranice.</t>
  </si>
  <si>
    <t>43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</si>
  <si>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</si>
  <si>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</t>
  </si>
  <si>
    <t>-910516333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</si>
  <si>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</si>
  <si>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</t>
  </si>
  <si>
    <t>45</t>
  </si>
  <si>
    <t>-712128628</t>
  </si>
  <si>
    <t>Poznámka k položce:_x000D_
Přeprava 795 ks betonových pražců SB 6 z žst. Košťálov</t>
  </si>
  <si>
    <t>1637028660</t>
  </si>
  <si>
    <t>VV</t>
  </si>
  <si>
    <t>137*(0,272+0,025)</t>
  </si>
  <si>
    <t>Součet</t>
  </si>
  <si>
    <t>47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</si>
  <si>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</si>
  <si>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</si>
  <si>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1172875006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</si>
  <si>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</si>
  <si>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Přeprava 137 ks betonových pražců SB 6 z žst. Turnov</t>
  </si>
  <si>
    <t>SO 02 - Oprava koleje č.5</t>
  </si>
  <si>
    <t>5905050015</t>
  </si>
  <si>
    <t>Souvislá výměna KL se snesením KR koleje pražce dřevěné</t>
  </si>
  <si>
    <t>-1816870688</t>
  </si>
  <si>
    <t>Souvislá výměna KL se snesením KR koleje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</si>
  <si>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-2117838287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</si>
  <si>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</si>
  <si>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</si>
  <si>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5906130035</t>
  </si>
  <si>
    <t>Montáž kolejového roštu v ose koleje pražce dřevěné nevystrojené tvar S49, 49E1</t>
  </si>
  <si>
    <t>Montáž kolejového roštu v ose koleje pražce dřevěné nevystrojené tvar S49, 49E1. Poznámka: 1. V cenách jsou započteny náklady na manipulaci a montáž KR, u pražců dřevěných nevystrojených i na vrtání pražců. 2. V cenách nejsou obsaženy náklady na dodávku materiálu.</t>
  </si>
  <si>
    <t>5906120010</t>
  </si>
  <si>
    <t>Zkrácení dřevěného pražce odřezáním</t>
  </si>
  <si>
    <t>5908010130</t>
  </si>
  <si>
    <t>Zřízení kolejnicového styku s rozřezem a vrtáním - 4 otvory tv. S49</t>
  </si>
  <si>
    <t>styk</t>
  </si>
  <si>
    <t>66</t>
  </si>
  <si>
    <t>-447774185</t>
  </si>
  <si>
    <t>78</t>
  </si>
  <si>
    <t>5956116000</t>
  </si>
  <si>
    <t>Pražce dřevěné výhybkové dub skupina 3 160x260</t>
  </si>
  <si>
    <t>-1044478420</t>
  </si>
  <si>
    <t>-1876947864</t>
  </si>
  <si>
    <t>5958140000</t>
  </si>
  <si>
    <t>Podkladnice žebrová tv. S4</t>
  </si>
  <si>
    <t>86</t>
  </si>
  <si>
    <t>88</t>
  </si>
  <si>
    <t>90</t>
  </si>
  <si>
    <t>92</t>
  </si>
  <si>
    <t>5958134041</t>
  </si>
  <si>
    <t>Součásti upevňovací šroub svěrkový T5</t>
  </si>
  <si>
    <t>98</t>
  </si>
  <si>
    <t>5958134115</t>
  </si>
  <si>
    <t>Součásti upevňovací matice M24</t>
  </si>
  <si>
    <t>100</t>
  </si>
  <si>
    <t>49</t>
  </si>
  <si>
    <t>102</t>
  </si>
  <si>
    <t>5958134140</t>
  </si>
  <si>
    <t>Součásti upevňovací vložka M</t>
  </si>
  <si>
    <t>104</t>
  </si>
  <si>
    <t>51</t>
  </si>
  <si>
    <t>106</t>
  </si>
  <si>
    <t>5957134005</t>
  </si>
  <si>
    <t>Lepený izolovaný styk tv. S49 s tepelně zpracovanou hlavou délky 3,50 m</t>
  </si>
  <si>
    <t>108</t>
  </si>
  <si>
    <t>53</t>
  </si>
  <si>
    <t>-960420382</t>
  </si>
  <si>
    <t>112</t>
  </si>
  <si>
    <t>55</t>
  </si>
  <si>
    <t>-2103601026</t>
  </si>
  <si>
    <t>Poznámka k položce:_x000D_
Přeprava kolejnicových pasů 770 m z žst. Hranice</t>
  </si>
  <si>
    <t>1240665619</t>
  </si>
  <si>
    <t>57</t>
  </si>
  <si>
    <t>-1701525397</t>
  </si>
  <si>
    <t>-37956163</t>
  </si>
  <si>
    <t>Poznámka k položce:_x000D_
Přeprava kolejnicových pasů 650 m z žst. Duchcov.</t>
  </si>
  <si>
    <t>59</t>
  </si>
  <si>
    <t>118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</si>
  <si>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</si>
  <si>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</si>
  <si>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-1646876298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</si>
  <si>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</si>
  <si>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Přeprava 850 ks betonových pražců SB 5 z žst. Jestřebí.</t>
  </si>
  <si>
    <t>SO 03 - Oprava koleje č.3</t>
  </si>
  <si>
    <t>5914120010</t>
  </si>
  <si>
    <t>Demontáž nástupiště úrovňového sypaného v celé šíři</t>
  </si>
  <si>
    <t>5907050120</t>
  </si>
  <si>
    <t>Dělení kolejnic kyslíkem soustavy S49 nebo T</t>
  </si>
  <si>
    <t>5906140035</t>
  </si>
  <si>
    <t>Demontáž kolejového roštu koleje v ose koleje pražce dřevěné tvar  S49, T, 49E1</t>
  </si>
  <si>
    <t>Demontáž kolejového roštu koleje v ose koleje pražce dřevěné tvar 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</si>
  <si>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-49123435</t>
  </si>
  <si>
    <t>-773231611</t>
  </si>
  <si>
    <t>-1828828176</t>
  </si>
  <si>
    <t>1117541061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</si>
  <si>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</si>
  <si>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-1036531538</t>
  </si>
  <si>
    <t>svar</t>
  </si>
  <si>
    <t>322882375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</si>
  <si>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</si>
  <si>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-1693639587</t>
  </si>
  <si>
    <t>82</t>
  </si>
  <si>
    <t>1527876623</t>
  </si>
  <si>
    <t>-1842501363</t>
  </si>
  <si>
    <t>94</t>
  </si>
  <si>
    <t>96</t>
  </si>
  <si>
    <t>260386289</t>
  </si>
  <si>
    <t>978532874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</si>
  <si>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</si>
  <si>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</si>
  <si>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1592593560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</si>
  <si>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</si>
  <si>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kolejnicových pasů z žst. Duchcov.</t>
  </si>
  <si>
    <t>SO 04 - Oprava koleje č.2</t>
  </si>
  <si>
    <t>-774384155</t>
  </si>
  <si>
    <t>Poznámka k položce:_x000D_
přípoj za KV č. 5;  6,7/1000=0,0067 km</t>
  </si>
  <si>
    <t>2074016463</t>
  </si>
  <si>
    <t>Poznámka k položce:_x000D_
dle ZD;  0,506-0,0067=0,4993 km</t>
  </si>
  <si>
    <t>-678672908</t>
  </si>
  <si>
    <t>-1390941044</t>
  </si>
  <si>
    <t>1748017910</t>
  </si>
  <si>
    <t>1054690202</t>
  </si>
  <si>
    <t>510*0,04943</t>
  </si>
  <si>
    <t>SO 05 - Oprava koleje č.4</t>
  </si>
  <si>
    <t>-2021705959</t>
  </si>
  <si>
    <t>5906015050</t>
  </si>
  <si>
    <t>Výměna pražce malou těžící mechanizací v KL otevřeném i zapuštěném pražec dřevěný výhybkový délky přes 4 do 5 m</t>
  </si>
  <si>
    <t>-1268673149</t>
  </si>
  <si>
    <t>-1920184099</t>
  </si>
  <si>
    <t>-472899139</t>
  </si>
  <si>
    <t>-531018350</t>
  </si>
  <si>
    <t>780*0,04943</t>
  </si>
  <si>
    <t>SO 06 - Oprava koleje č. 13x</t>
  </si>
  <si>
    <t>552762129</t>
  </si>
  <si>
    <t>Poznámka k položce:_x000D_
dle ZD;  0,160 km</t>
  </si>
  <si>
    <t>270076164</t>
  </si>
  <si>
    <t>-2092904364</t>
  </si>
  <si>
    <t>320*0,04943</t>
  </si>
  <si>
    <t>SO 07 - Materiál objednatele 1</t>
  </si>
  <si>
    <t>5 - Komunikace</t>
  </si>
  <si>
    <t>D2 - SO 02</t>
  </si>
  <si>
    <t>D3 - SO 03</t>
  </si>
  <si>
    <t>D4 - SO 04</t>
  </si>
  <si>
    <t>D5 - SO 05</t>
  </si>
  <si>
    <t>D6 - SO 06</t>
  </si>
  <si>
    <t>Komunikace</t>
  </si>
  <si>
    <t>D2</t>
  </si>
  <si>
    <t>5958231045</t>
  </si>
  <si>
    <t>Svěrka užitá T5</t>
  </si>
  <si>
    <t>-1975745272</t>
  </si>
  <si>
    <t>Poznámka k položce:_x000D_
UŽITÝ MATERIÁL- DODÁ ST LIBEREC - POLOŽKU NEOCEŇOVAT A ANI NIJAK JINAK MĚNIT JEJÍ JEDNOTKOVOU CENU!!!</t>
  </si>
  <si>
    <t>5958231050</t>
  </si>
  <si>
    <t>Svěrka užitá T6</t>
  </si>
  <si>
    <t>1124411193</t>
  </si>
  <si>
    <t>D3</t>
  </si>
  <si>
    <t>5956140030</t>
  </si>
  <si>
    <t>Pražec betonový příčný vystrojený včetně kompletů tv. B 91S/2 (S)</t>
  </si>
  <si>
    <t>350165576</t>
  </si>
  <si>
    <t>Poznámka k položce:_x000D_
NOVÝ MATERIÁL- DODÁ ST LIBEREC - POLOŽKU NEOCEŇOVAT A ANI NIJAK JINAK MĚNIT JEJÍ JEDNOTKOVOU CENU!!!</t>
  </si>
  <si>
    <t>D4</t>
  </si>
  <si>
    <t>5957201010</t>
  </si>
  <si>
    <t>Kolejnice užité tv. S49</t>
  </si>
  <si>
    <t>697343947</t>
  </si>
  <si>
    <t>D5</t>
  </si>
  <si>
    <t>5956201005</t>
  </si>
  <si>
    <t>Pražec dřevěný příčný užitý vystrojený</t>
  </si>
  <si>
    <t>D6</t>
  </si>
  <si>
    <t>5956213035</t>
  </si>
  <si>
    <t>Pražec betonový příčný vystrojený  užitý SB5</t>
  </si>
  <si>
    <t>1366016269</t>
  </si>
  <si>
    <t>SO 08 - Materiál objednatele 2</t>
  </si>
  <si>
    <t>D1 - SO 01</t>
  </si>
  <si>
    <t>D1</t>
  </si>
  <si>
    <t>-188581635</t>
  </si>
  <si>
    <t>5956213040</t>
  </si>
  <si>
    <t>Pražec betonový příčný vystrojený  užitý SB6</t>
  </si>
  <si>
    <t>155081364</t>
  </si>
  <si>
    <t>2052094985</t>
  </si>
  <si>
    <t>983070464</t>
  </si>
  <si>
    <t>-1110923918</t>
  </si>
  <si>
    <t>-878911284</t>
  </si>
  <si>
    <t>119988261</t>
  </si>
  <si>
    <t>967804138</t>
  </si>
  <si>
    <t>-642556106</t>
  </si>
  <si>
    <t>SO 09 - VON</t>
  </si>
  <si>
    <t>011002000</t>
  </si>
  <si>
    <t>Průzkumné práce pro opravy - vytyčení inženýrských sítí</t>
  </si>
  <si>
    <t>Kpl</t>
  </si>
  <si>
    <t>01140-3000</t>
  </si>
  <si>
    <t>Průzkum výskytu škodlivin - kontaminace kameniva ropnými látkami</t>
  </si>
  <si>
    <t>012002000</t>
  </si>
  <si>
    <t>Geodetické práce</t>
  </si>
  <si>
    <t>013002000</t>
  </si>
  <si>
    <t>Projektové práce - realizační dokumentace</t>
  </si>
  <si>
    <t>023131001</t>
  </si>
  <si>
    <t>Projektové práce Dokumentace skutečného provedení železničního svršku a spodku</t>
  </si>
  <si>
    <t>399968364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</si>
  <si>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</si>
  <si>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030001000</t>
  </si>
  <si>
    <t>Zařízení a vybavení staveniště</t>
  </si>
  <si>
    <t>040001000</t>
  </si>
  <si>
    <t>Inženýrská činnost</t>
  </si>
  <si>
    <t>9903200100</t>
  </si>
  <si>
    <t>Přeprava mechanizace na místo prováděných prací o hmotnosti přes 12 t přes 50 do 100 km</t>
  </si>
  <si>
    <t>9903200200</t>
  </si>
  <si>
    <t>Přeprava mechanizace na místo prováděných prací o hmotnosti přes 12 t do 200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</si>
</sst>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8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</xf>
    <xf numFmtId="0" fontId="0" fillId="0" borderId="0" xfId="0"/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25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 x14ac:dyDescent="0.2"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 x14ac:dyDescent="0.2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 x14ac:dyDescent="0.2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0"/>
      <c r="AQ5" s="20"/>
      <c r="AR5" s="18"/>
      <c r="BE5" s="243" t="s">
        <v>15</v>
      </c>
      <c r="BS5" s="15" t="s">
        <v>6</v>
      </c>
    </row>
    <row r="6" spans="1:74" s="1" customFormat="1" ht="36.950000000000003" customHeight="1" x14ac:dyDescent="0.2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0"/>
      <c r="AQ6" s="20"/>
      <c r="AR6" s="18"/>
      <c r="BE6" s="244"/>
      <c r="BS6" s="15" t="s">
        <v>6</v>
      </c>
    </row>
    <row r="7" spans="1:74" s="1" customFormat="1" ht="12" customHeight="1" x14ac:dyDescent="0.2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44"/>
      <c r="BS7" s="15" t="s">
        <v>6</v>
      </c>
    </row>
    <row r="8" spans="1:74" s="1" customFormat="1" ht="12" customHeight="1" x14ac:dyDescent="0.2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44"/>
      <c r="BS8" s="15" t="s">
        <v>6</v>
      </c>
    </row>
    <row r="9" spans="1:74" s="1" customFormat="1" ht="14.45" customHeight="1" x14ac:dyDescent="0.2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44"/>
      <c r="BS9" s="15" t="s">
        <v>6</v>
      </c>
    </row>
    <row r="10" spans="1:74" s="1" customFormat="1" ht="12" customHeight="1" x14ac:dyDescent="0.2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44"/>
      <c r="BS10" s="15" t="s">
        <v>6</v>
      </c>
    </row>
    <row r="11" spans="1:74" s="1" customFormat="1" ht="18.399999999999999" customHeight="1" x14ac:dyDescent="0.2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44"/>
      <c r="BS11" s="15" t="s">
        <v>6</v>
      </c>
    </row>
    <row r="12" spans="1:74" s="1" customFormat="1" ht="6.95" customHeight="1" x14ac:dyDescent="0.2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4"/>
      <c r="BS12" s="15" t="s">
        <v>6</v>
      </c>
    </row>
    <row r="13" spans="1:74" s="1" customFormat="1" ht="12" customHeight="1" x14ac:dyDescent="0.2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44"/>
      <c r="BS13" s="15" t="s">
        <v>6</v>
      </c>
    </row>
    <row r="14" spans="1:74" ht="12.75" x14ac:dyDescent="0.2">
      <c r="B14" s="19"/>
      <c r="C14" s="20"/>
      <c r="D14" s="20"/>
      <c r="E14" s="249" t="s">
        <v>28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44"/>
      <c r="BS14" s="15" t="s">
        <v>6</v>
      </c>
    </row>
    <row r="15" spans="1:74" s="1" customFormat="1" ht="6.95" customHeight="1" x14ac:dyDescent="0.2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4"/>
      <c r="BS15" s="15" t="s">
        <v>4</v>
      </c>
    </row>
    <row r="16" spans="1:74" s="1" customFormat="1" ht="12" customHeight="1" x14ac:dyDescent="0.2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44"/>
      <c r="BS16" s="15" t="s">
        <v>4</v>
      </c>
    </row>
    <row r="17" spans="1:71" s="1" customFormat="1" ht="18.399999999999999" customHeight="1" x14ac:dyDescent="0.2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44"/>
      <c r="BS17" s="15" t="s">
        <v>30</v>
      </c>
    </row>
    <row r="18" spans="1:71" s="1" customFormat="1" ht="6.95" customHeight="1" x14ac:dyDescent="0.2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4"/>
      <c r="BS18" s="15" t="s">
        <v>6</v>
      </c>
    </row>
    <row r="19" spans="1:71" s="1" customFormat="1" ht="12" customHeight="1" x14ac:dyDescent="0.2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44"/>
      <c r="BS19" s="15" t="s">
        <v>6</v>
      </c>
    </row>
    <row r="20" spans="1:71" s="1" customFormat="1" ht="18.399999999999999" customHeight="1" x14ac:dyDescent="0.2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44"/>
      <c r="BS20" s="15" t="s">
        <v>30</v>
      </c>
    </row>
    <row r="21" spans="1:71" s="1" customFormat="1" ht="6.95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4"/>
    </row>
    <row r="22" spans="1:71" s="1" customFormat="1" ht="12" customHeight="1" x14ac:dyDescent="0.2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4"/>
    </row>
    <row r="23" spans="1:71" s="1" customFormat="1" ht="16.5" customHeight="1" x14ac:dyDescent="0.2">
      <c r="B23" s="19"/>
      <c r="C23" s="20"/>
      <c r="D23" s="20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0"/>
      <c r="AP23" s="20"/>
      <c r="AQ23" s="20"/>
      <c r="AR23" s="18"/>
      <c r="BE23" s="244"/>
    </row>
    <row r="24" spans="1:71" s="1" customFormat="1" ht="6.9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4"/>
    </row>
    <row r="25" spans="1:71" s="1" customFormat="1" ht="6.95" customHeight="1" x14ac:dyDescent="0.2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44"/>
    </row>
    <row r="26" spans="1:71" s="2" customFormat="1" ht="25.9" customHeight="1" x14ac:dyDescent="0.2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2">
        <f>ROUND(AG94,2)</f>
        <v>0</v>
      </c>
      <c r="AL26" s="253"/>
      <c r="AM26" s="253"/>
      <c r="AN26" s="253"/>
      <c r="AO26" s="253"/>
      <c r="AP26" s="34"/>
      <c r="AQ26" s="34"/>
      <c r="AR26" s="37"/>
      <c r="BE26" s="244"/>
    </row>
    <row r="27" spans="1:71" s="2" customFormat="1" ht="6.95" customHeight="1" x14ac:dyDescent="0.2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4"/>
    </row>
    <row r="28" spans="1:71" s="2" customFormat="1" ht="12.75" x14ac:dyDescent="0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54" t="s">
        <v>34</v>
      </c>
      <c r="M28" s="254"/>
      <c r="N28" s="254"/>
      <c r="O28" s="254"/>
      <c r="P28" s="254"/>
      <c r="Q28" s="34"/>
      <c r="R28" s="34"/>
      <c r="S28" s="34"/>
      <c r="T28" s="34"/>
      <c r="U28" s="34"/>
      <c r="V28" s="34"/>
      <c r="W28" s="254" t="s">
        <v>35</v>
      </c>
      <c r="X28" s="254"/>
      <c r="Y28" s="254"/>
      <c r="Z28" s="254"/>
      <c r="AA28" s="254"/>
      <c r="AB28" s="254"/>
      <c r="AC28" s="254"/>
      <c r="AD28" s="254"/>
      <c r="AE28" s="254"/>
      <c r="AF28" s="34"/>
      <c r="AG28" s="34"/>
      <c r="AH28" s="34"/>
      <c r="AI28" s="34"/>
      <c r="AJ28" s="34"/>
      <c r="AK28" s="254" t="s">
        <v>36</v>
      </c>
      <c r="AL28" s="254"/>
      <c r="AM28" s="254"/>
      <c r="AN28" s="254"/>
      <c r="AO28" s="254"/>
      <c r="AP28" s="34"/>
      <c r="AQ28" s="34"/>
      <c r="AR28" s="37"/>
      <c r="BE28" s="244"/>
    </row>
    <row r="29" spans="1:71" s="3" customFormat="1" ht="14.45" customHeight="1" x14ac:dyDescent="0.2">
      <c r="B29" s="38"/>
      <c r="C29" s="39"/>
      <c r="D29" s="27" t="s">
        <v>37</v>
      </c>
      <c r="E29" s="39"/>
      <c r="F29" s="27" t="s">
        <v>38</v>
      </c>
      <c r="G29" s="39"/>
      <c r="H29" s="39"/>
      <c r="I29" s="39"/>
      <c r="J29" s="39"/>
      <c r="K29" s="39"/>
      <c r="L29" s="238">
        <v>0.21</v>
      </c>
      <c r="M29" s="237"/>
      <c r="N29" s="237"/>
      <c r="O29" s="237"/>
      <c r="P29" s="237"/>
      <c r="Q29" s="39"/>
      <c r="R29" s="39"/>
      <c r="S29" s="39"/>
      <c r="T29" s="39"/>
      <c r="U29" s="39"/>
      <c r="V29" s="39"/>
      <c r="W29" s="236">
        <f>ROUND(AZ94, 2)</f>
        <v>0</v>
      </c>
      <c r="X29" s="237"/>
      <c r="Y29" s="237"/>
      <c r="Z29" s="237"/>
      <c r="AA29" s="237"/>
      <c r="AB29" s="237"/>
      <c r="AC29" s="237"/>
      <c r="AD29" s="237"/>
      <c r="AE29" s="237"/>
      <c r="AF29" s="39"/>
      <c r="AG29" s="39"/>
      <c r="AH29" s="39"/>
      <c r="AI29" s="39"/>
      <c r="AJ29" s="39"/>
      <c r="AK29" s="236">
        <f>ROUND(AV94, 2)</f>
        <v>0</v>
      </c>
      <c r="AL29" s="237"/>
      <c r="AM29" s="237"/>
      <c r="AN29" s="237"/>
      <c r="AO29" s="237"/>
      <c r="AP29" s="39"/>
      <c r="AQ29" s="39"/>
      <c r="AR29" s="40"/>
      <c r="BE29" s="245"/>
    </row>
    <row r="30" spans="1:71" s="3" customFormat="1" ht="14.45" customHeight="1" x14ac:dyDescent="0.2">
      <c r="B30" s="38"/>
      <c r="C30" s="39"/>
      <c r="D30" s="39"/>
      <c r="E30" s="39"/>
      <c r="F30" s="27" t="s">
        <v>39</v>
      </c>
      <c r="G30" s="39"/>
      <c r="H30" s="39"/>
      <c r="I30" s="39"/>
      <c r="J30" s="39"/>
      <c r="K30" s="39"/>
      <c r="L30" s="238">
        <v>0.15</v>
      </c>
      <c r="M30" s="237"/>
      <c r="N30" s="237"/>
      <c r="O30" s="237"/>
      <c r="P30" s="237"/>
      <c r="Q30" s="39"/>
      <c r="R30" s="39"/>
      <c r="S30" s="39"/>
      <c r="T30" s="39"/>
      <c r="U30" s="39"/>
      <c r="V30" s="39"/>
      <c r="W30" s="236">
        <f>ROUND(BA94, 2)</f>
        <v>0</v>
      </c>
      <c r="X30" s="237"/>
      <c r="Y30" s="237"/>
      <c r="Z30" s="237"/>
      <c r="AA30" s="237"/>
      <c r="AB30" s="237"/>
      <c r="AC30" s="237"/>
      <c r="AD30" s="237"/>
      <c r="AE30" s="237"/>
      <c r="AF30" s="39"/>
      <c r="AG30" s="39"/>
      <c r="AH30" s="39"/>
      <c r="AI30" s="39"/>
      <c r="AJ30" s="39"/>
      <c r="AK30" s="236">
        <f>ROUND(AW94, 2)</f>
        <v>0</v>
      </c>
      <c r="AL30" s="237"/>
      <c r="AM30" s="237"/>
      <c r="AN30" s="237"/>
      <c r="AO30" s="237"/>
      <c r="AP30" s="39"/>
      <c r="AQ30" s="39"/>
      <c r="AR30" s="40"/>
      <c r="BE30" s="245"/>
    </row>
    <row r="31" spans="1:71" s="3" customFormat="1" ht="14.45" hidden="1" customHeight="1" x14ac:dyDescent="0.2">
      <c r="B31" s="38"/>
      <c r="C31" s="39"/>
      <c r="D31" s="39"/>
      <c r="E31" s="39"/>
      <c r="F31" s="27" t="s">
        <v>40</v>
      </c>
      <c r="G31" s="39"/>
      <c r="H31" s="39"/>
      <c r="I31" s="39"/>
      <c r="J31" s="39"/>
      <c r="K31" s="39"/>
      <c r="L31" s="238">
        <v>0.21</v>
      </c>
      <c r="M31" s="237"/>
      <c r="N31" s="237"/>
      <c r="O31" s="237"/>
      <c r="P31" s="237"/>
      <c r="Q31" s="39"/>
      <c r="R31" s="39"/>
      <c r="S31" s="39"/>
      <c r="T31" s="39"/>
      <c r="U31" s="39"/>
      <c r="V31" s="39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F31" s="39"/>
      <c r="AG31" s="39"/>
      <c r="AH31" s="39"/>
      <c r="AI31" s="39"/>
      <c r="AJ31" s="39"/>
      <c r="AK31" s="236">
        <v>0</v>
      </c>
      <c r="AL31" s="237"/>
      <c r="AM31" s="237"/>
      <c r="AN31" s="237"/>
      <c r="AO31" s="237"/>
      <c r="AP31" s="39"/>
      <c r="AQ31" s="39"/>
      <c r="AR31" s="40"/>
      <c r="BE31" s="245"/>
    </row>
    <row r="32" spans="1:71" s="3" customFormat="1" ht="14.45" hidden="1" customHeight="1" x14ac:dyDescent="0.2">
      <c r="B32" s="38"/>
      <c r="C32" s="39"/>
      <c r="D32" s="39"/>
      <c r="E32" s="39"/>
      <c r="F32" s="27" t="s">
        <v>41</v>
      </c>
      <c r="G32" s="39"/>
      <c r="H32" s="39"/>
      <c r="I32" s="39"/>
      <c r="J32" s="39"/>
      <c r="K32" s="39"/>
      <c r="L32" s="238">
        <v>0.15</v>
      </c>
      <c r="M32" s="237"/>
      <c r="N32" s="237"/>
      <c r="O32" s="237"/>
      <c r="P32" s="237"/>
      <c r="Q32" s="39"/>
      <c r="R32" s="39"/>
      <c r="S32" s="39"/>
      <c r="T32" s="39"/>
      <c r="U32" s="39"/>
      <c r="V32" s="39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F32" s="39"/>
      <c r="AG32" s="39"/>
      <c r="AH32" s="39"/>
      <c r="AI32" s="39"/>
      <c r="AJ32" s="39"/>
      <c r="AK32" s="236">
        <v>0</v>
      </c>
      <c r="AL32" s="237"/>
      <c r="AM32" s="237"/>
      <c r="AN32" s="237"/>
      <c r="AO32" s="237"/>
      <c r="AP32" s="39"/>
      <c r="AQ32" s="39"/>
      <c r="AR32" s="40"/>
      <c r="BE32" s="245"/>
    </row>
    <row r="33" spans="1:57" s="3" customFormat="1" ht="14.45" hidden="1" customHeight="1" x14ac:dyDescent="0.2">
      <c r="B33" s="38"/>
      <c r="C33" s="39"/>
      <c r="D33" s="39"/>
      <c r="E33" s="39"/>
      <c r="F33" s="27" t="s">
        <v>42</v>
      </c>
      <c r="G33" s="39"/>
      <c r="H33" s="39"/>
      <c r="I33" s="39"/>
      <c r="J33" s="39"/>
      <c r="K33" s="39"/>
      <c r="L33" s="238">
        <v>0</v>
      </c>
      <c r="M33" s="237"/>
      <c r="N33" s="237"/>
      <c r="O33" s="237"/>
      <c r="P33" s="237"/>
      <c r="Q33" s="39"/>
      <c r="R33" s="39"/>
      <c r="S33" s="39"/>
      <c r="T33" s="39"/>
      <c r="U33" s="39"/>
      <c r="V33" s="39"/>
      <c r="W33" s="236">
        <f>ROUND(BD94, 2)</f>
        <v>0</v>
      </c>
      <c r="X33" s="237"/>
      <c r="Y33" s="237"/>
      <c r="Z33" s="237"/>
      <c r="AA33" s="237"/>
      <c r="AB33" s="237"/>
      <c r="AC33" s="237"/>
      <c r="AD33" s="237"/>
      <c r="AE33" s="237"/>
      <c r="AF33" s="39"/>
      <c r="AG33" s="39"/>
      <c r="AH33" s="39"/>
      <c r="AI33" s="39"/>
      <c r="AJ33" s="39"/>
      <c r="AK33" s="236">
        <v>0</v>
      </c>
      <c r="AL33" s="237"/>
      <c r="AM33" s="237"/>
      <c r="AN33" s="237"/>
      <c r="AO33" s="237"/>
      <c r="AP33" s="39"/>
      <c r="AQ33" s="39"/>
      <c r="AR33" s="40"/>
      <c r="BE33" s="245"/>
    </row>
    <row r="34" spans="1:57" s="2" customFormat="1" ht="6.95" customHeight="1" x14ac:dyDescent="0.2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4"/>
    </row>
    <row r="35" spans="1:57" s="2" customFormat="1" ht="25.9" customHeight="1" x14ac:dyDescent="0.2">
      <c r="A35" s="32"/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42" t="s">
        <v>45</v>
      </c>
      <c r="Y35" s="240"/>
      <c r="Z35" s="240"/>
      <c r="AA35" s="240"/>
      <c r="AB35" s="240"/>
      <c r="AC35" s="43"/>
      <c r="AD35" s="43"/>
      <c r="AE35" s="43"/>
      <c r="AF35" s="43"/>
      <c r="AG35" s="43"/>
      <c r="AH35" s="43"/>
      <c r="AI35" s="43"/>
      <c r="AJ35" s="43"/>
      <c r="AK35" s="239">
        <f>SUM(AK26:AK33)</f>
        <v>0</v>
      </c>
      <c r="AL35" s="240"/>
      <c r="AM35" s="240"/>
      <c r="AN35" s="240"/>
      <c r="AO35" s="241"/>
      <c r="AP35" s="41"/>
      <c r="AQ35" s="41"/>
      <c r="AR35" s="37"/>
      <c r="BE35" s="32"/>
    </row>
    <row r="36" spans="1:57" s="2" customFormat="1" ht="6.95" customHeight="1" x14ac:dyDescent="0.2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 x14ac:dyDescent="0.2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 x14ac:dyDescent="0.2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 x14ac:dyDescent="0.2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 x14ac:dyDescent="0.2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 x14ac:dyDescent="0.2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 x14ac:dyDescent="0.2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 x14ac:dyDescent="0.2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 x14ac:dyDescent="0.2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 x14ac:dyDescent="0.2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 x14ac:dyDescent="0.2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 x14ac:dyDescent="0.2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 x14ac:dyDescent="0.2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 x14ac:dyDescent="0.2">
      <c r="B49" s="45"/>
      <c r="C49" s="46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47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x14ac:dyDescent="0.2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x14ac:dyDescent="0.2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x14ac:dyDescent="0.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x14ac:dyDescent="0.2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x14ac:dyDescent="0.2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x14ac:dyDescent="0.2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x14ac:dyDescent="0.2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x14ac:dyDescent="0.2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x14ac:dyDescent="0.2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x14ac:dyDescent="0.2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 x14ac:dyDescent="0.2">
      <c r="A60" s="32"/>
      <c r="B60" s="33"/>
      <c r="C60" s="34"/>
      <c r="D60" s="50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48</v>
      </c>
      <c r="AI60" s="36"/>
      <c r="AJ60" s="36"/>
      <c r="AK60" s="36"/>
      <c r="AL60" s="36"/>
      <c r="AM60" s="50" t="s">
        <v>49</v>
      </c>
      <c r="AN60" s="36"/>
      <c r="AO60" s="36"/>
      <c r="AP60" s="34"/>
      <c r="AQ60" s="34"/>
      <c r="AR60" s="37"/>
      <c r="BE60" s="32"/>
    </row>
    <row r="61" spans="1:57" x14ac:dyDescent="0.2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x14ac:dyDescent="0.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x14ac:dyDescent="0.2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 x14ac:dyDescent="0.2">
      <c r="A64" s="32"/>
      <c r="B64" s="33"/>
      <c r="C64" s="34"/>
      <c r="D64" s="47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51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x14ac:dyDescent="0.2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x14ac:dyDescent="0.2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x14ac:dyDescent="0.2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x14ac:dyDescent="0.2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x14ac:dyDescent="0.2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x14ac:dyDescent="0.2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x14ac:dyDescent="0.2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x14ac:dyDescent="0.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x14ac:dyDescent="0.2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x14ac:dyDescent="0.2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 x14ac:dyDescent="0.2">
      <c r="A75" s="32"/>
      <c r="B75" s="33"/>
      <c r="C75" s="34"/>
      <c r="D75" s="50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48</v>
      </c>
      <c r="AI75" s="36"/>
      <c r="AJ75" s="36"/>
      <c r="AK75" s="36"/>
      <c r="AL75" s="36"/>
      <c r="AM75" s="50" t="s">
        <v>49</v>
      </c>
      <c r="AN75" s="36"/>
      <c r="AO75" s="36"/>
      <c r="AP75" s="34"/>
      <c r="AQ75" s="34"/>
      <c r="AR75" s="37"/>
      <c r="BE75" s="32"/>
    </row>
    <row r="76" spans="1:57" s="2" customFormat="1" x14ac:dyDescent="0.2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 x14ac:dyDescent="0.2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 x14ac:dyDescent="0.2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 x14ac:dyDescent="0.2">
      <c r="A82" s="32"/>
      <c r="B82" s="33"/>
      <c r="C82" s="21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 x14ac:dyDescent="0.2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64022XXX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 x14ac:dyDescent="0.2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65" t="str">
        <f>K6</f>
        <v>Oprava staničních kolejí v žst. Mimoň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P85" s="61"/>
      <c r="AQ85" s="61"/>
      <c r="AR85" s="62"/>
    </row>
    <row r="86" spans="1:91" s="2" customFormat="1" ht="6.95" customHeight="1" x14ac:dyDescent="0.2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 x14ac:dyDescent="0.2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67" t="str">
        <f>IF(AN8= "","",AN8)</f>
        <v>13. 6. 2022</v>
      </c>
      <c r="AN87" s="267"/>
      <c r="AO87" s="34"/>
      <c r="AP87" s="34"/>
      <c r="AQ87" s="34"/>
      <c r="AR87" s="37"/>
      <c r="BE87" s="32"/>
    </row>
    <row r="88" spans="1:91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 x14ac:dyDescent="0.2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29</v>
      </c>
      <c r="AJ89" s="34"/>
      <c r="AK89" s="34"/>
      <c r="AL89" s="34"/>
      <c r="AM89" s="268" t="str">
        <f>IF(E17="","",E17)</f>
        <v xml:space="preserve"> </v>
      </c>
      <c r="AN89" s="269"/>
      <c r="AO89" s="269"/>
      <c r="AP89" s="269"/>
      <c r="AQ89" s="34"/>
      <c r="AR89" s="37"/>
      <c r="AS89" s="270" t="s">
        <v>53</v>
      </c>
      <c r="AT89" s="271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 x14ac:dyDescent="0.2">
      <c r="A90" s="32"/>
      <c r="B90" s="33"/>
      <c r="C90" s="27" t="s">
        <v>27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31</v>
      </c>
      <c r="AJ90" s="34"/>
      <c r="AK90" s="34"/>
      <c r="AL90" s="34"/>
      <c r="AM90" s="268" t="str">
        <f>IF(E20="","",E20)</f>
        <v xml:space="preserve"> </v>
      </c>
      <c r="AN90" s="269"/>
      <c r="AO90" s="269"/>
      <c r="AP90" s="269"/>
      <c r="AQ90" s="34"/>
      <c r="AR90" s="37"/>
      <c r="AS90" s="272"/>
      <c r="AT90" s="273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 x14ac:dyDescent="0.2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4"/>
      <c r="AT91" s="275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 x14ac:dyDescent="0.2">
      <c r="A92" s="32"/>
      <c r="B92" s="33"/>
      <c r="C92" s="258" t="s">
        <v>54</v>
      </c>
      <c r="D92" s="259"/>
      <c r="E92" s="259"/>
      <c r="F92" s="259"/>
      <c r="G92" s="259"/>
      <c r="H92" s="71"/>
      <c r="I92" s="261" t="s">
        <v>55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0" t="s">
        <v>56</v>
      </c>
      <c r="AH92" s="259"/>
      <c r="AI92" s="259"/>
      <c r="AJ92" s="259"/>
      <c r="AK92" s="259"/>
      <c r="AL92" s="259"/>
      <c r="AM92" s="259"/>
      <c r="AN92" s="261" t="s">
        <v>57</v>
      </c>
      <c r="AO92" s="259"/>
      <c r="AP92" s="262"/>
      <c r="AQ92" s="72" t="s">
        <v>58</v>
      </c>
      <c r="AR92" s="37"/>
      <c r="AS92" s="73" t="s">
        <v>59</v>
      </c>
      <c r="AT92" s="74" t="s">
        <v>60</v>
      </c>
      <c r="AU92" s="74" t="s">
        <v>61</v>
      </c>
      <c r="AV92" s="74" t="s">
        <v>62</v>
      </c>
      <c r="AW92" s="74" t="s">
        <v>63</v>
      </c>
      <c r="AX92" s="74" t="s">
        <v>64</v>
      </c>
      <c r="AY92" s="74" t="s">
        <v>65</v>
      </c>
      <c r="AZ92" s="74" t="s">
        <v>66</v>
      </c>
      <c r="BA92" s="74" t="s">
        <v>67</v>
      </c>
      <c r="BB92" s="74" t="s">
        <v>68</v>
      </c>
      <c r="BC92" s="74" t="s">
        <v>69</v>
      </c>
      <c r="BD92" s="75" t="s">
        <v>70</v>
      </c>
      <c r="BE92" s="32"/>
    </row>
    <row r="93" spans="1:91" s="2" customFormat="1" ht="10.9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 x14ac:dyDescent="0.2">
      <c r="B94" s="79"/>
      <c r="C94" s="80" t="s">
        <v>71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3">
        <f>ROUND(SUM(AG95:AG103),2)</f>
        <v>0</v>
      </c>
      <c r="AH94" s="263"/>
      <c r="AI94" s="263"/>
      <c r="AJ94" s="263"/>
      <c r="AK94" s="263"/>
      <c r="AL94" s="263"/>
      <c r="AM94" s="263"/>
      <c r="AN94" s="264">
        <f t="shared" ref="AN94:AN103" si="0">SUM(AG94,AT94)</f>
        <v>0</v>
      </c>
      <c r="AO94" s="264"/>
      <c r="AP94" s="264"/>
      <c r="AQ94" s="83" t="s">
        <v>1</v>
      </c>
      <c r="AR94" s="84"/>
      <c r="AS94" s="85">
        <f>ROUND(SUM(AS95:AS103),2)</f>
        <v>0</v>
      </c>
      <c r="AT94" s="86">
        <f t="shared" ref="AT94:AT103" si="1">ROUND(SUM(AV94:AW94),2)</f>
        <v>0</v>
      </c>
      <c r="AU94" s="87">
        <f>ROUND(SUM(AU95:AU103),5)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ROUND(SUM(AZ95:AZ103),2)</f>
        <v>0</v>
      </c>
      <c r="BA94" s="86">
        <f>ROUND(SUM(BA95:BA103),2)</f>
        <v>0</v>
      </c>
      <c r="BB94" s="86">
        <f>ROUND(SUM(BB95:BB103),2)</f>
        <v>0</v>
      </c>
      <c r="BC94" s="86">
        <f>ROUND(SUM(BC95:BC103),2)</f>
        <v>0</v>
      </c>
      <c r="BD94" s="88">
        <f>ROUND(SUM(BD95:BD103),2)</f>
        <v>0</v>
      </c>
      <c r="BS94" s="89" t="s">
        <v>72</v>
      </c>
      <c r="BT94" s="89" t="s">
        <v>73</v>
      </c>
      <c r="BU94" s="90" t="s">
        <v>74</v>
      </c>
      <c r="BV94" s="89" t="s">
        <v>75</v>
      </c>
      <c r="BW94" s="89" t="s">
        <v>5</v>
      </c>
      <c r="BX94" s="89" t="s">
        <v>76</v>
      </c>
      <c r="CL94" s="89" t="s">
        <v>1</v>
      </c>
    </row>
    <row r="95" spans="1:91" s="7" customFormat="1" ht="16.5" customHeight="1" x14ac:dyDescent="0.2">
      <c r="A95" s="91" t="s">
        <v>77</v>
      </c>
      <c r="B95" s="92"/>
      <c r="C95" s="93"/>
      <c r="D95" s="257" t="s">
        <v>78</v>
      </c>
      <c r="E95" s="257"/>
      <c r="F95" s="257"/>
      <c r="G95" s="257"/>
      <c r="H95" s="257"/>
      <c r="I95" s="94"/>
      <c r="J95" s="257" t="s">
        <v>79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5">
        <f>'SO 01 - Oprava koleje č. 7'!J30</f>
        <v>0</v>
      </c>
      <c r="AH95" s="256"/>
      <c r="AI95" s="256"/>
      <c r="AJ95" s="256"/>
      <c r="AK95" s="256"/>
      <c r="AL95" s="256"/>
      <c r="AM95" s="256"/>
      <c r="AN95" s="255">
        <f t="shared" si="0"/>
        <v>0</v>
      </c>
      <c r="AO95" s="256"/>
      <c r="AP95" s="256"/>
      <c r="AQ95" s="95" t="s">
        <v>80</v>
      </c>
      <c r="AR95" s="96"/>
      <c r="AS95" s="97">
        <v>0</v>
      </c>
      <c r="AT95" s="98">
        <f t="shared" si="1"/>
        <v>0</v>
      </c>
      <c r="AU95" s="99">
        <f>'SO 01 - Oprava koleje č. 7'!P116</f>
        <v>0</v>
      </c>
      <c r="AV95" s="98">
        <f>'SO 01 - Oprava koleje č. 7'!J33</f>
        <v>0</v>
      </c>
      <c r="AW95" s="98">
        <f>'SO 01 - Oprava koleje č. 7'!J34</f>
        <v>0</v>
      </c>
      <c r="AX95" s="98">
        <f>'SO 01 - Oprava koleje č. 7'!J35</f>
        <v>0</v>
      </c>
      <c r="AY95" s="98">
        <f>'SO 01 - Oprava koleje č. 7'!J36</f>
        <v>0</v>
      </c>
      <c r="AZ95" s="98">
        <f>'SO 01 - Oprava koleje č. 7'!F33</f>
        <v>0</v>
      </c>
      <c r="BA95" s="98">
        <f>'SO 01 - Oprava koleje č. 7'!F34</f>
        <v>0</v>
      </c>
      <c r="BB95" s="98">
        <f>'SO 01 - Oprava koleje č. 7'!F35</f>
        <v>0</v>
      </c>
      <c r="BC95" s="98">
        <f>'SO 01 - Oprava koleje č. 7'!F36</f>
        <v>0</v>
      </c>
      <c r="BD95" s="100">
        <f>'SO 01 - Oprava koleje č. 7'!F37</f>
        <v>0</v>
      </c>
      <c r="BT95" s="101" t="s">
        <v>81</v>
      </c>
      <c r="BV95" s="101" t="s">
        <v>75</v>
      </c>
      <c r="BW95" s="101" t="s">
        <v>82</v>
      </c>
      <c r="BX95" s="101" t="s">
        <v>5</v>
      </c>
      <c r="CL95" s="101" t="s">
        <v>1</v>
      </c>
      <c r="CM95" s="101" t="s">
        <v>83</v>
      </c>
    </row>
    <row r="96" spans="1:91" s="7" customFormat="1" ht="16.5" customHeight="1" x14ac:dyDescent="0.2">
      <c r="A96" s="91" t="s">
        <v>77</v>
      </c>
      <c r="B96" s="92"/>
      <c r="C96" s="93"/>
      <c r="D96" s="257" t="s">
        <v>84</v>
      </c>
      <c r="E96" s="257"/>
      <c r="F96" s="257"/>
      <c r="G96" s="257"/>
      <c r="H96" s="257"/>
      <c r="I96" s="94"/>
      <c r="J96" s="257" t="s">
        <v>85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5">
        <f>'SO 02 - Oprava koleje č.5'!J30</f>
        <v>0</v>
      </c>
      <c r="AH96" s="256"/>
      <c r="AI96" s="256"/>
      <c r="AJ96" s="256"/>
      <c r="AK96" s="256"/>
      <c r="AL96" s="256"/>
      <c r="AM96" s="256"/>
      <c r="AN96" s="255">
        <f t="shared" si="0"/>
        <v>0</v>
      </c>
      <c r="AO96" s="256"/>
      <c r="AP96" s="256"/>
      <c r="AQ96" s="95" t="s">
        <v>80</v>
      </c>
      <c r="AR96" s="96"/>
      <c r="AS96" s="97">
        <v>0</v>
      </c>
      <c r="AT96" s="98">
        <f t="shared" si="1"/>
        <v>0</v>
      </c>
      <c r="AU96" s="99">
        <f>'SO 02 - Oprava koleje č.5'!P116</f>
        <v>0</v>
      </c>
      <c r="AV96" s="98">
        <f>'SO 02 - Oprava koleje č.5'!J33</f>
        <v>0</v>
      </c>
      <c r="AW96" s="98">
        <f>'SO 02 - Oprava koleje č.5'!J34</f>
        <v>0</v>
      </c>
      <c r="AX96" s="98">
        <f>'SO 02 - Oprava koleje č.5'!J35</f>
        <v>0</v>
      </c>
      <c r="AY96" s="98">
        <f>'SO 02 - Oprava koleje č.5'!J36</f>
        <v>0</v>
      </c>
      <c r="AZ96" s="98">
        <f>'SO 02 - Oprava koleje č.5'!F33</f>
        <v>0</v>
      </c>
      <c r="BA96" s="98">
        <f>'SO 02 - Oprava koleje č.5'!F34</f>
        <v>0</v>
      </c>
      <c r="BB96" s="98">
        <f>'SO 02 - Oprava koleje č.5'!F35</f>
        <v>0</v>
      </c>
      <c r="BC96" s="98">
        <f>'SO 02 - Oprava koleje č.5'!F36</f>
        <v>0</v>
      </c>
      <c r="BD96" s="100">
        <f>'SO 02 - Oprava koleje č.5'!F37</f>
        <v>0</v>
      </c>
      <c r="BT96" s="101" t="s">
        <v>81</v>
      </c>
      <c r="BV96" s="101" t="s">
        <v>75</v>
      </c>
      <c r="BW96" s="101" t="s">
        <v>86</v>
      </c>
      <c r="BX96" s="101" t="s">
        <v>5</v>
      </c>
      <c r="CL96" s="101" t="s">
        <v>1</v>
      </c>
      <c r="CM96" s="101" t="s">
        <v>83</v>
      </c>
    </row>
    <row r="97" spans="1:91" s="7" customFormat="1" ht="16.5" customHeight="1" x14ac:dyDescent="0.2">
      <c r="A97" s="91" t="s">
        <v>77</v>
      </c>
      <c r="B97" s="92"/>
      <c r="C97" s="93"/>
      <c r="D97" s="257" t="s">
        <v>87</v>
      </c>
      <c r="E97" s="257"/>
      <c r="F97" s="257"/>
      <c r="G97" s="257"/>
      <c r="H97" s="257"/>
      <c r="I97" s="94"/>
      <c r="J97" s="257" t="s">
        <v>88</v>
      </c>
      <c r="K97" s="257"/>
      <c r="L97" s="257"/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55">
        <f>'SO 03 - Oprava koleje č.3'!J30</f>
        <v>0</v>
      </c>
      <c r="AH97" s="256"/>
      <c r="AI97" s="256"/>
      <c r="AJ97" s="256"/>
      <c r="AK97" s="256"/>
      <c r="AL97" s="256"/>
      <c r="AM97" s="256"/>
      <c r="AN97" s="255">
        <f t="shared" si="0"/>
        <v>0</v>
      </c>
      <c r="AO97" s="256"/>
      <c r="AP97" s="256"/>
      <c r="AQ97" s="95" t="s">
        <v>80</v>
      </c>
      <c r="AR97" s="96"/>
      <c r="AS97" s="97">
        <v>0</v>
      </c>
      <c r="AT97" s="98">
        <f t="shared" si="1"/>
        <v>0</v>
      </c>
      <c r="AU97" s="99">
        <f>'SO 03 - Oprava koleje č.3'!P116</f>
        <v>0</v>
      </c>
      <c r="AV97" s="98">
        <f>'SO 03 - Oprava koleje č.3'!J33</f>
        <v>0</v>
      </c>
      <c r="AW97" s="98">
        <f>'SO 03 - Oprava koleje č.3'!J34</f>
        <v>0</v>
      </c>
      <c r="AX97" s="98">
        <f>'SO 03 - Oprava koleje č.3'!J35</f>
        <v>0</v>
      </c>
      <c r="AY97" s="98">
        <f>'SO 03 - Oprava koleje č.3'!J36</f>
        <v>0</v>
      </c>
      <c r="AZ97" s="98">
        <f>'SO 03 - Oprava koleje č.3'!F33</f>
        <v>0</v>
      </c>
      <c r="BA97" s="98">
        <f>'SO 03 - Oprava koleje č.3'!F34</f>
        <v>0</v>
      </c>
      <c r="BB97" s="98">
        <f>'SO 03 - Oprava koleje č.3'!F35</f>
        <v>0</v>
      </c>
      <c r="BC97" s="98">
        <f>'SO 03 - Oprava koleje č.3'!F36</f>
        <v>0</v>
      </c>
      <c r="BD97" s="100">
        <f>'SO 03 - Oprava koleje č.3'!F37</f>
        <v>0</v>
      </c>
      <c r="BT97" s="101" t="s">
        <v>81</v>
      </c>
      <c r="BV97" s="101" t="s">
        <v>75</v>
      </c>
      <c r="BW97" s="101" t="s">
        <v>89</v>
      </c>
      <c r="BX97" s="101" t="s">
        <v>5</v>
      </c>
      <c r="CL97" s="101" t="s">
        <v>1</v>
      </c>
      <c r="CM97" s="101" t="s">
        <v>83</v>
      </c>
    </row>
    <row r="98" spans="1:91" s="7" customFormat="1" ht="16.5" customHeight="1" x14ac:dyDescent="0.2">
      <c r="A98" s="91" t="s">
        <v>77</v>
      </c>
      <c r="B98" s="92"/>
      <c r="C98" s="93"/>
      <c r="D98" s="257" t="s">
        <v>90</v>
      </c>
      <c r="E98" s="257"/>
      <c r="F98" s="257"/>
      <c r="G98" s="257"/>
      <c r="H98" s="257"/>
      <c r="I98" s="94"/>
      <c r="J98" s="257" t="s">
        <v>91</v>
      </c>
      <c r="K98" s="257"/>
      <c r="L98" s="257"/>
      <c r="M98" s="257"/>
      <c r="N98" s="257"/>
      <c r="O98" s="257"/>
      <c r="P98" s="257"/>
      <c r="Q98" s="257"/>
      <c r="R98" s="257"/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55">
        <f>'SO 04 - Oprava koleje č.2'!J30</f>
        <v>0</v>
      </c>
      <c r="AH98" s="256"/>
      <c r="AI98" s="256"/>
      <c r="AJ98" s="256"/>
      <c r="AK98" s="256"/>
      <c r="AL98" s="256"/>
      <c r="AM98" s="256"/>
      <c r="AN98" s="255">
        <f t="shared" si="0"/>
        <v>0</v>
      </c>
      <c r="AO98" s="256"/>
      <c r="AP98" s="256"/>
      <c r="AQ98" s="95" t="s">
        <v>80</v>
      </c>
      <c r="AR98" s="96"/>
      <c r="AS98" s="97">
        <v>0</v>
      </c>
      <c r="AT98" s="98">
        <f t="shared" si="1"/>
        <v>0</v>
      </c>
      <c r="AU98" s="99">
        <f>'SO 04 - Oprava koleje č.2'!P116</f>
        <v>0</v>
      </c>
      <c r="AV98" s="98">
        <f>'SO 04 - Oprava koleje č.2'!J33</f>
        <v>0</v>
      </c>
      <c r="AW98" s="98">
        <f>'SO 04 - Oprava koleje č.2'!J34</f>
        <v>0</v>
      </c>
      <c r="AX98" s="98">
        <f>'SO 04 - Oprava koleje č.2'!J35</f>
        <v>0</v>
      </c>
      <c r="AY98" s="98">
        <f>'SO 04 - Oprava koleje č.2'!J36</f>
        <v>0</v>
      </c>
      <c r="AZ98" s="98">
        <f>'SO 04 - Oprava koleje č.2'!F33</f>
        <v>0</v>
      </c>
      <c r="BA98" s="98">
        <f>'SO 04 - Oprava koleje č.2'!F34</f>
        <v>0</v>
      </c>
      <c r="BB98" s="98">
        <f>'SO 04 - Oprava koleje č.2'!F35</f>
        <v>0</v>
      </c>
      <c r="BC98" s="98">
        <f>'SO 04 - Oprava koleje č.2'!F36</f>
        <v>0</v>
      </c>
      <c r="BD98" s="100">
        <f>'SO 04 - Oprava koleje č.2'!F37</f>
        <v>0</v>
      </c>
      <c r="BT98" s="101" t="s">
        <v>81</v>
      </c>
      <c r="BV98" s="101" t="s">
        <v>75</v>
      </c>
      <c r="BW98" s="101" t="s">
        <v>92</v>
      </c>
      <c r="BX98" s="101" t="s">
        <v>5</v>
      </c>
      <c r="CL98" s="101" t="s">
        <v>1</v>
      </c>
      <c r="CM98" s="101" t="s">
        <v>83</v>
      </c>
    </row>
    <row r="99" spans="1:91" s="7" customFormat="1" ht="16.5" customHeight="1" x14ac:dyDescent="0.2">
      <c r="A99" s="91" t="s">
        <v>77</v>
      </c>
      <c r="B99" s="92"/>
      <c r="C99" s="93"/>
      <c r="D99" s="257" t="s">
        <v>93</v>
      </c>
      <c r="E99" s="257"/>
      <c r="F99" s="257"/>
      <c r="G99" s="257"/>
      <c r="H99" s="257"/>
      <c r="I99" s="94"/>
      <c r="J99" s="257" t="s">
        <v>94</v>
      </c>
      <c r="K99" s="257"/>
      <c r="L99" s="257"/>
      <c r="M99" s="257"/>
      <c r="N99" s="257"/>
      <c r="O99" s="257"/>
      <c r="P99" s="257"/>
      <c r="Q99" s="257"/>
      <c r="R99" s="257"/>
      <c r="S99" s="257"/>
      <c r="T99" s="257"/>
      <c r="U99" s="257"/>
      <c r="V99" s="257"/>
      <c r="W99" s="257"/>
      <c r="X99" s="257"/>
      <c r="Y99" s="257"/>
      <c r="Z99" s="257"/>
      <c r="AA99" s="257"/>
      <c r="AB99" s="257"/>
      <c r="AC99" s="257"/>
      <c r="AD99" s="257"/>
      <c r="AE99" s="257"/>
      <c r="AF99" s="257"/>
      <c r="AG99" s="255">
        <f>'SO 05 - Oprava koleje č.4'!J30</f>
        <v>0</v>
      </c>
      <c r="AH99" s="256"/>
      <c r="AI99" s="256"/>
      <c r="AJ99" s="256"/>
      <c r="AK99" s="256"/>
      <c r="AL99" s="256"/>
      <c r="AM99" s="256"/>
      <c r="AN99" s="255">
        <f t="shared" si="0"/>
        <v>0</v>
      </c>
      <c r="AO99" s="256"/>
      <c r="AP99" s="256"/>
      <c r="AQ99" s="95" t="s">
        <v>80</v>
      </c>
      <c r="AR99" s="96"/>
      <c r="AS99" s="97">
        <v>0</v>
      </c>
      <c r="AT99" s="98">
        <f t="shared" si="1"/>
        <v>0</v>
      </c>
      <c r="AU99" s="99">
        <f>'SO 05 - Oprava koleje č.4'!P116</f>
        <v>0</v>
      </c>
      <c r="AV99" s="98">
        <f>'SO 05 - Oprava koleje č.4'!J33</f>
        <v>0</v>
      </c>
      <c r="AW99" s="98">
        <f>'SO 05 - Oprava koleje č.4'!J34</f>
        <v>0</v>
      </c>
      <c r="AX99" s="98">
        <f>'SO 05 - Oprava koleje č.4'!J35</f>
        <v>0</v>
      </c>
      <c r="AY99" s="98">
        <f>'SO 05 - Oprava koleje č.4'!J36</f>
        <v>0</v>
      </c>
      <c r="AZ99" s="98">
        <f>'SO 05 - Oprava koleje č.4'!F33</f>
        <v>0</v>
      </c>
      <c r="BA99" s="98">
        <f>'SO 05 - Oprava koleje č.4'!F34</f>
        <v>0</v>
      </c>
      <c r="BB99" s="98">
        <f>'SO 05 - Oprava koleje č.4'!F35</f>
        <v>0</v>
      </c>
      <c r="BC99" s="98">
        <f>'SO 05 - Oprava koleje č.4'!F36</f>
        <v>0</v>
      </c>
      <c r="BD99" s="100">
        <f>'SO 05 - Oprava koleje č.4'!F37</f>
        <v>0</v>
      </c>
      <c r="BT99" s="101" t="s">
        <v>81</v>
      </c>
      <c r="BV99" s="101" t="s">
        <v>75</v>
      </c>
      <c r="BW99" s="101" t="s">
        <v>95</v>
      </c>
      <c r="BX99" s="101" t="s">
        <v>5</v>
      </c>
      <c r="CL99" s="101" t="s">
        <v>1</v>
      </c>
      <c r="CM99" s="101" t="s">
        <v>83</v>
      </c>
    </row>
    <row r="100" spans="1:91" s="7" customFormat="1" ht="16.5" customHeight="1" x14ac:dyDescent="0.2">
      <c r="A100" s="91" t="s">
        <v>77</v>
      </c>
      <c r="B100" s="92"/>
      <c r="C100" s="93"/>
      <c r="D100" s="257" t="s">
        <v>96</v>
      </c>
      <c r="E100" s="257"/>
      <c r="F100" s="257"/>
      <c r="G100" s="257"/>
      <c r="H100" s="257"/>
      <c r="I100" s="94"/>
      <c r="J100" s="257" t="s">
        <v>97</v>
      </c>
      <c r="K100" s="257"/>
      <c r="L100" s="257"/>
      <c r="M100" s="257"/>
      <c r="N100" s="257"/>
      <c r="O100" s="257"/>
      <c r="P100" s="257"/>
      <c r="Q100" s="257"/>
      <c r="R100" s="257"/>
      <c r="S100" s="257"/>
      <c r="T100" s="257"/>
      <c r="U100" s="257"/>
      <c r="V100" s="257"/>
      <c r="W100" s="257"/>
      <c r="X100" s="257"/>
      <c r="Y100" s="257"/>
      <c r="Z100" s="257"/>
      <c r="AA100" s="257"/>
      <c r="AB100" s="257"/>
      <c r="AC100" s="257"/>
      <c r="AD100" s="257"/>
      <c r="AE100" s="257"/>
      <c r="AF100" s="257"/>
      <c r="AG100" s="255">
        <f>'SO 06 - Oprava koleje č. 13x'!J30</f>
        <v>0</v>
      </c>
      <c r="AH100" s="256"/>
      <c r="AI100" s="256"/>
      <c r="AJ100" s="256"/>
      <c r="AK100" s="256"/>
      <c r="AL100" s="256"/>
      <c r="AM100" s="256"/>
      <c r="AN100" s="255">
        <f t="shared" si="0"/>
        <v>0</v>
      </c>
      <c r="AO100" s="256"/>
      <c r="AP100" s="256"/>
      <c r="AQ100" s="95" t="s">
        <v>80</v>
      </c>
      <c r="AR100" s="96"/>
      <c r="AS100" s="97">
        <v>0</v>
      </c>
      <c r="AT100" s="98">
        <f t="shared" si="1"/>
        <v>0</v>
      </c>
      <c r="AU100" s="99">
        <f>'SO 06 - Oprava koleje č. 13x'!P116</f>
        <v>0</v>
      </c>
      <c r="AV100" s="98">
        <f>'SO 06 - Oprava koleje č. 13x'!J33</f>
        <v>0</v>
      </c>
      <c r="AW100" s="98">
        <f>'SO 06 - Oprava koleje č. 13x'!J34</f>
        <v>0</v>
      </c>
      <c r="AX100" s="98">
        <f>'SO 06 - Oprava koleje č. 13x'!J35</f>
        <v>0</v>
      </c>
      <c r="AY100" s="98">
        <f>'SO 06 - Oprava koleje č. 13x'!J36</f>
        <v>0</v>
      </c>
      <c r="AZ100" s="98">
        <f>'SO 06 - Oprava koleje č. 13x'!F33</f>
        <v>0</v>
      </c>
      <c r="BA100" s="98">
        <f>'SO 06 - Oprava koleje č. 13x'!F34</f>
        <v>0</v>
      </c>
      <c r="BB100" s="98">
        <f>'SO 06 - Oprava koleje č. 13x'!F35</f>
        <v>0</v>
      </c>
      <c r="BC100" s="98">
        <f>'SO 06 - Oprava koleje č. 13x'!F36</f>
        <v>0</v>
      </c>
      <c r="BD100" s="100">
        <f>'SO 06 - Oprava koleje č. 13x'!F37</f>
        <v>0</v>
      </c>
      <c r="BT100" s="101" t="s">
        <v>81</v>
      </c>
      <c r="BV100" s="101" t="s">
        <v>75</v>
      </c>
      <c r="BW100" s="101" t="s">
        <v>98</v>
      </c>
      <c r="BX100" s="101" t="s">
        <v>5</v>
      </c>
      <c r="CL100" s="101" t="s">
        <v>1</v>
      </c>
      <c r="CM100" s="101" t="s">
        <v>83</v>
      </c>
    </row>
    <row r="101" spans="1:91" s="7" customFormat="1" ht="16.5" customHeight="1" x14ac:dyDescent="0.2">
      <c r="A101" s="91" t="s">
        <v>77</v>
      </c>
      <c r="B101" s="92"/>
      <c r="C101" s="93"/>
      <c r="D101" s="257" t="s">
        <v>99</v>
      </c>
      <c r="E101" s="257"/>
      <c r="F101" s="257"/>
      <c r="G101" s="257"/>
      <c r="H101" s="257"/>
      <c r="I101" s="94"/>
      <c r="J101" s="257" t="s">
        <v>100</v>
      </c>
      <c r="K101" s="257"/>
      <c r="L101" s="257"/>
      <c r="M101" s="257"/>
      <c r="N101" s="257"/>
      <c r="O101" s="257"/>
      <c r="P101" s="257"/>
      <c r="Q101" s="257"/>
      <c r="R101" s="257"/>
      <c r="S101" s="257"/>
      <c r="T101" s="257"/>
      <c r="U101" s="257"/>
      <c r="V101" s="257"/>
      <c r="W101" s="257"/>
      <c r="X101" s="257"/>
      <c r="Y101" s="257"/>
      <c r="Z101" s="257"/>
      <c r="AA101" s="257"/>
      <c r="AB101" s="257"/>
      <c r="AC101" s="257"/>
      <c r="AD101" s="257"/>
      <c r="AE101" s="257"/>
      <c r="AF101" s="257"/>
      <c r="AG101" s="255">
        <f>'SO 07 - Materiál objednat...'!J30</f>
        <v>0</v>
      </c>
      <c r="AH101" s="256"/>
      <c r="AI101" s="256"/>
      <c r="AJ101" s="256"/>
      <c r="AK101" s="256"/>
      <c r="AL101" s="256"/>
      <c r="AM101" s="256"/>
      <c r="AN101" s="255">
        <f t="shared" si="0"/>
        <v>0</v>
      </c>
      <c r="AO101" s="256"/>
      <c r="AP101" s="256"/>
      <c r="AQ101" s="95" t="s">
        <v>80</v>
      </c>
      <c r="AR101" s="96"/>
      <c r="AS101" s="97">
        <v>0</v>
      </c>
      <c r="AT101" s="98">
        <f t="shared" si="1"/>
        <v>0</v>
      </c>
      <c r="AU101" s="99">
        <f>'SO 07 - Materiál objednat...'!P122</f>
        <v>0</v>
      </c>
      <c r="AV101" s="98">
        <f>'SO 07 - Materiál objednat...'!J33</f>
        <v>0</v>
      </c>
      <c r="AW101" s="98">
        <f>'SO 07 - Materiál objednat...'!J34</f>
        <v>0</v>
      </c>
      <c r="AX101" s="98">
        <f>'SO 07 - Materiál objednat...'!J35</f>
        <v>0</v>
      </c>
      <c r="AY101" s="98">
        <f>'SO 07 - Materiál objednat...'!J36</f>
        <v>0</v>
      </c>
      <c r="AZ101" s="98">
        <f>'SO 07 - Materiál objednat...'!F33</f>
        <v>0</v>
      </c>
      <c r="BA101" s="98">
        <f>'SO 07 - Materiál objednat...'!F34</f>
        <v>0</v>
      </c>
      <c r="BB101" s="98">
        <f>'SO 07 - Materiál objednat...'!F35</f>
        <v>0</v>
      </c>
      <c r="BC101" s="98">
        <f>'SO 07 - Materiál objednat...'!F36</f>
        <v>0</v>
      </c>
      <c r="BD101" s="100">
        <f>'SO 07 - Materiál objednat...'!F37</f>
        <v>0</v>
      </c>
      <c r="BT101" s="101" t="s">
        <v>81</v>
      </c>
      <c r="BV101" s="101" t="s">
        <v>75</v>
      </c>
      <c r="BW101" s="101" t="s">
        <v>101</v>
      </c>
      <c r="BX101" s="101" t="s">
        <v>5</v>
      </c>
      <c r="CL101" s="101" t="s">
        <v>1</v>
      </c>
      <c r="CM101" s="101" t="s">
        <v>83</v>
      </c>
    </row>
    <row r="102" spans="1:91" s="7" customFormat="1" ht="16.5" customHeight="1" x14ac:dyDescent="0.2">
      <c r="A102" s="91" t="s">
        <v>77</v>
      </c>
      <c r="B102" s="92"/>
      <c r="C102" s="93"/>
      <c r="D102" s="257" t="s">
        <v>102</v>
      </c>
      <c r="E102" s="257"/>
      <c r="F102" s="257"/>
      <c r="G102" s="257"/>
      <c r="H102" s="257"/>
      <c r="I102" s="94"/>
      <c r="J102" s="257" t="s">
        <v>103</v>
      </c>
      <c r="K102" s="257"/>
      <c r="L102" s="257"/>
      <c r="M102" s="257"/>
      <c r="N102" s="257"/>
      <c r="O102" s="257"/>
      <c r="P102" s="257"/>
      <c r="Q102" s="257"/>
      <c r="R102" s="257"/>
      <c r="S102" s="257"/>
      <c r="T102" s="257"/>
      <c r="U102" s="257"/>
      <c r="V102" s="257"/>
      <c r="W102" s="257"/>
      <c r="X102" s="257"/>
      <c r="Y102" s="257"/>
      <c r="Z102" s="257"/>
      <c r="AA102" s="257"/>
      <c r="AB102" s="257"/>
      <c r="AC102" s="257"/>
      <c r="AD102" s="257"/>
      <c r="AE102" s="257"/>
      <c r="AF102" s="257"/>
      <c r="AG102" s="255">
        <f>'SO 08 - Materiál objednat...'!J30</f>
        <v>0</v>
      </c>
      <c r="AH102" s="256"/>
      <c r="AI102" s="256"/>
      <c r="AJ102" s="256"/>
      <c r="AK102" s="256"/>
      <c r="AL102" s="256"/>
      <c r="AM102" s="256"/>
      <c r="AN102" s="255">
        <f t="shared" si="0"/>
        <v>0</v>
      </c>
      <c r="AO102" s="256"/>
      <c r="AP102" s="256"/>
      <c r="AQ102" s="95" t="s">
        <v>104</v>
      </c>
      <c r="AR102" s="96"/>
      <c r="AS102" s="97">
        <v>0</v>
      </c>
      <c r="AT102" s="98">
        <f t="shared" si="1"/>
        <v>0</v>
      </c>
      <c r="AU102" s="99">
        <f>'SO 08 - Materiál objednat...'!P122</f>
        <v>0</v>
      </c>
      <c r="AV102" s="98">
        <f>'SO 08 - Materiál objednat...'!J33</f>
        <v>0</v>
      </c>
      <c r="AW102" s="98">
        <f>'SO 08 - Materiál objednat...'!J34</f>
        <v>0</v>
      </c>
      <c r="AX102" s="98">
        <f>'SO 08 - Materiál objednat...'!J35</f>
        <v>0</v>
      </c>
      <c r="AY102" s="98">
        <f>'SO 08 - Materiál objednat...'!J36</f>
        <v>0</v>
      </c>
      <c r="AZ102" s="98">
        <f>'SO 08 - Materiál objednat...'!F33</f>
        <v>0</v>
      </c>
      <c r="BA102" s="98">
        <f>'SO 08 - Materiál objednat...'!F34</f>
        <v>0</v>
      </c>
      <c r="BB102" s="98">
        <f>'SO 08 - Materiál objednat...'!F35</f>
        <v>0</v>
      </c>
      <c r="BC102" s="98">
        <f>'SO 08 - Materiál objednat...'!F36</f>
        <v>0</v>
      </c>
      <c r="BD102" s="100">
        <f>'SO 08 - Materiál objednat...'!F37</f>
        <v>0</v>
      </c>
      <c r="BT102" s="101" t="s">
        <v>81</v>
      </c>
      <c r="BV102" s="101" t="s">
        <v>75</v>
      </c>
      <c r="BW102" s="101" t="s">
        <v>105</v>
      </c>
      <c r="BX102" s="101" t="s">
        <v>5</v>
      </c>
      <c r="CL102" s="101" t="s">
        <v>1</v>
      </c>
      <c r="CM102" s="101" t="s">
        <v>83</v>
      </c>
    </row>
    <row r="103" spans="1:91" s="7" customFormat="1" ht="16.5" customHeight="1" x14ac:dyDescent="0.2">
      <c r="A103" s="91" t="s">
        <v>77</v>
      </c>
      <c r="B103" s="92"/>
      <c r="C103" s="93"/>
      <c r="D103" s="257" t="s">
        <v>106</v>
      </c>
      <c r="E103" s="257"/>
      <c r="F103" s="257"/>
      <c r="G103" s="257"/>
      <c r="H103" s="257"/>
      <c r="I103" s="94"/>
      <c r="J103" s="257" t="s">
        <v>107</v>
      </c>
      <c r="K103" s="257"/>
      <c r="L103" s="257"/>
      <c r="M103" s="257"/>
      <c r="N103" s="257"/>
      <c r="O103" s="257"/>
      <c r="P103" s="257"/>
      <c r="Q103" s="257"/>
      <c r="R103" s="257"/>
      <c r="S103" s="257"/>
      <c r="T103" s="257"/>
      <c r="U103" s="257"/>
      <c r="V103" s="257"/>
      <c r="W103" s="257"/>
      <c r="X103" s="257"/>
      <c r="Y103" s="257"/>
      <c r="Z103" s="257"/>
      <c r="AA103" s="257"/>
      <c r="AB103" s="257"/>
      <c r="AC103" s="257"/>
      <c r="AD103" s="257"/>
      <c r="AE103" s="257"/>
      <c r="AF103" s="257"/>
      <c r="AG103" s="255">
        <f>'SO 09 - VON'!J30</f>
        <v>0</v>
      </c>
      <c r="AH103" s="256"/>
      <c r="AI103" s="256"/>
      <c r="AJ103" s="256"/>
      <c r="AK103" s="256"/>
      <c r="AL103" s="256"/>
      <c r="AM103" s="256"/>
      <c r="AN103" s="255">
        <f t="shared" si="0"/>
        <v>0</v>
      </c>
      <c r="AO103" s="256"/>
      <c r="AP103" s="256"/>
      <c r="AQ103" s="95" t="s">
        <v>80</v>
      </c>
      <c r="AR103" s="96"/>
      <c r="AS103" s="102">
        <v>0</v>
      </c>
      <c r="AT103" s="103">
        <f t="shared" si="1"/>
        <v>0</v>
      </c>
      <c r="AU103" s="104">
        <f>'SO 09 - VON'!P116</f>
        <v>0</v>
      </c>
      <c r="AV103" s="103">
        <f>'SO 09 - VON'!J33</f>
        <v>0</v>
      </c>
      <c r="AW103" s="103">
        <f>'SO 09 - VON'!J34</f>
        <v>0</v>
      </c>
      <c r="AX103" s="103">
        <f>'SO 09 - VON'!J35</f>
        <v>0</v>
      </c>
      <c r="AY103" s="103">
        <f>'SO 09 - VON'!J36</f>
        <v>0</v>
      </c>
      <c r="AZ103" s="103">
        <f>'SO 09 - VON'!F33</f>
        <v>0</v>
      </c>
      <c r="BA103" s="103">
        <f>'SO 09 - VON'!F34</f>
        <v>0</v>
      </c>
      <c r="BB103" s="103">
        <f>'SO 09 - VON'!F35</f>
        <v>0</v>
      </c>
      <c r="BC103" s="103">
        <f>'SO 09 - VON'!F36</f>
        <v>0</v>
      </c>
      <c r="BD103" s="105">
        <f>'SO 09 - VON'!F37</f>
        <v>0</v>
      </c>
      <c r="BT103" s="101" t="s">
        <v>81</v>
      </c>
      <c r="BV103" s="101" t="s">
        <v>75</v>
      </c>
      <c r="BW103" s="101" t="s">
        <v>108</v>
      </c>
      <c r="BX103" s="101" t="s">
        <v>5</v>
      </c>
      <c r="CL103" s="101" t="s">
        <v>1</v>
      </c>
      <c r="CM103" s="101" t="s">
        <v>83</v>
      </c>
    </row>
    <row r="104" spans="1:91" s="2" customFormat="1" ht="30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7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  <row r="105" spans="1:91" s="2" customFormat="1" ht="6.95" customHeight="1" x14ac:dyDescent="0.2">
      <c r="A105" s="3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37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</row>
  </sheetData>
  <sheetProtection algorithmName="SHA-512" hashValue="pYcoVOqdFhSdiiXlkoyy2GjF5vgaitc25XggNiEyl6wPFXQ/AIby4de14weGpsYBXRH3FTY7zLy8muqO7gavYQ==" saltValue="C/mGm4ZbpfWBhZBewIDM1vKwiop+/AzocKoUtbtPVxZcaDQQxu5uo1nyoSEjWzfdHn9RG9dg27TbOYcCDkMq8A==" spinCount="100000" sheet="1" objects="1" scenarios="1" formatColumns="0" formatRows="0"/>
  <mergeCells count="7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D102:H102"/>
    <mergeCell ref="J102:AF102"/>
    <mergeCell ref="AN103:AP103"/>
    <mergeCell ref="AG103:AM103"/>
    <mergeCell ref="D103:H103"/>
    <mergeCell ref="J103:AF103"/>
    <mergeCell ref="AK30:AO30"/>
    <mergeCell ref="L30:P30"/>
    <mergeCell ref="W30:AE30"/>
    <mergeCell ref="L31:P31"/>
    <mergeCell ref="AN102:AP102"/>
    <mergeCell ref="AG102:AM102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Oprava koleje č. 7'!C2" display="/"/>
    <hyperlink ref="A96" location="'SO 02 - Oprava koleje č.5'!C2" display="/"/>
    <hyperlink ref="A97" location="'SO 03 - Oprava koleje č.3'!C2" display="/"/>
    <hyperlink ref="A98" location="'SO 04 - Oprava koleje č.2'!C2" display="/"/>
    <hyperlink ref="A99" location="'SO 05 - Oprava koleje č.4'!C2" display="/"/>
    <hyperlink ref="A100" location="'SO 06 - Oprava koleje č. 13x'!C2" display="/"/>
    <hyperlink ref="A101" location="'SO 07 - Materiál objednat...'!C2" display="/"/>
    <hyperlink ref="A102" location="'SO 08 - Materiál objednat...'!C2" display="/"/>
    <hyperlink ref="A103" location="'SO 09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108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482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ROUND(J116,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ROUND((SUM(BE116:BE134)),  2)</f>
        <v>0</v>
      </c>
      <c r="G33" s="32"/>
      <c r="H33" s="32"/>
      <c r="I33" s="122">
        <v>0.21</v>
      </c>
      <c r="J33" s="121">
        <f>ROUND(((SUM(BE116:BE134))*I33),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ROUND((SUM(BF116:BF134)),  2)</f>
        <v>0</v>
      </c>
      <c r="G34" s="32"/>
      <c r="H34" s="32"/>
      <c r="I34" s="122">
        <v>0.15</v>
      </c>
      <c r="J34" s="121">
        <f>ROUND(((SUM(BF116:BF134))*I34),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ROUND((SUM(BG116:BG134)),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ROUND((SUM(BH116:BH134)),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ROUND((SUM(BI116:BI134)),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09 - VON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J116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2" customFormat="1" ht="21.75" customHeight="1" x14ac:dyDescent="0.2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 x14ac:dyDescent="0.2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 x14ac:dyDescent="0.2">
      <c r="A102" s="32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 x14ac:dyDescent="0.2">
      <c r="A103" s="32"/>
      <c r="B103" s="33"/>
      <c r="C103" s="21" t="s">
        <v>117</v>
      </c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 x14ac:dyDescent="0.2">
      <c r="A105" s="32"/>
      <c r="B105" s="33"/>
      <c r="C105" s="27" t="s">
        <v>16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6.5" customHeight="1" x14ac:dyDescent="0.2">
      <c r="A106" s="32"/>
      <c r="B106" s="33"/>
      <c r="C106" s="34"/>
      <c r="D106" s="34"/>
      <c r="E106" s="277" t="str">
        <f>E7</f>
        <v>Oprava staničních kolejí v žst. Mimoň</v>
      </c>
      <c r="F106" s="278"/>
      <c r="G106" s="278"/>
      <c r="H106" s="278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110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 x14ac:dyDescent="0.2">
      <c r="A108" s="32"/>
      <c r="B108" s="33"/>
      <c r="C108" s="34"/>
      <c r="D108" s="34"/>
      <c r="E108" s="265" t="str">
        <f>E9</f>
        <v>SO 09 - VON</v>
      </c>
      <c r="F108" s="276"/>
      <c r="G108" s="276"/>
      <c r="H108" s="27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 x14ac:dyDescent="0.2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 x14ac:dyDescent="0.2">
      <c r="A110" s="32"/>
      <c r="B110" s="33"/>
      <c r="C110" s="27" t="s">
        <v>20</v>
      </c>
      <c r="D110" s="34"/>
      <c r="E110" s="34"/>
      <c r="F110" s="25" t="str">
        <f>F12</f>
        <v xml:space="preserve"> </v>
      </c>
      <c r="G110" s="34"/>
      <c r="H110" s="34"/>
      <c r="I110" s="27" t="s">
        <v>22</v>
      </c>
      <c r="J110" s="64" t="str">
        <f>IF(J12="","",J12)</f>
        <v>13. 6. 2022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 x14ac:dyDescent="0.2">
      <c r="A112" s="32"/>
      <c r="B112" s="33"/>
      <c r="C112" s="27" t="s">
        <v>24</v>
      </c>
      <c r="D112" s="34"/>
      <c r="E112" s="34"/>
      <c r="F112" s="25" t="str">
        <f>E15</f>
        <v xml:space="preserve"> </v>
      </c>
      <c r="G112" s="34"/>
      <c r="H112" s="34"/>
      <c r="I112" s="27" t="s">
        <v>29</v>
      </c>
      <c r="J112" s="30" t="str">
        <f>E21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 x14ac:dyDescent="0.2">
      <c r="A113" s="32"/>
      <c r="B113" s="33"/>
      <c r="C113" s="27" t="s">
        <v>27</v>
      </c>
      <c r="D113" s="34"/>
      <c r="E113" s="34"/>
      <c r="F113" s="25" t="str">
        <f>IF(E18="","",E18)</f>
        <v>Vyplň údaj</v>
      </c>
      <c r="G113" s="34"/>
      <c r="H113" s="34"/>
      <c r="I113" s="27" t="s">
        <v>31</v>
      </c>
      <c r="J113" s="30" t="str">
        <f>E24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 x14ac:dyDescent="0.2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9" customFormat="1" ht="29.25" customHeight="1" x14ac:dyDescent="0.2">
      <c r="A115" s="145"/>
      <c r="B115" s="146"/>
      <c r="C115" s="147" t="s">
        <v>118</v>
      </c>
      <c r="D115" s="148" t="s">
        <v>58</v>
      </c>
      <c r="E115" s="148" t="s">
        <v>54</v>
      </c>
      <c r="F115" s="148" t="s">
        <v>55</v>
      </c>
      <c r="G115" s="148" t="s">
        <v>119</v>
      </c>
      <c r="H115" s="148" t="s">
        <v>120</v>
      </c>
      <c r="I115" s="148" t="s">
        <v>121</v>
      </c>
      <c r="J115" s="148" t="s">
        <v>114</v>
      </c>
      <c r="K115" s="149" t="s">
        <v>122</v>
      </c>
      <c r="L115" s="150"/>
      <c r="M115" s="73" t="s">
        <v>1</v>
      </c>
      <c r="N115" s="74" t="s">
        <v>37</v>
      </c>
      <c r="O115" s="74" t="s">
        <v>123</v>
      </c>
      <c r="P115" s="74" t="s">
        <v>124</v>
      </c>
      <c r="Q115" s="74" t="s">
        <v>125</v>
      </c>
      <c r="R115" s="74" t="s">
        <v>126</v>
      </c>
      <c r="S115" s="74" t="s">
        <v>127</v>
      </c>
      <c r="T115" s="75" t="s">
        <v>128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 x14ac:dyDescent="0.25">
      <c r="A116" s="32"/>
      <c r="B116" s="33"/>
      <c r="C116" s="80" t="s">
        <v>129</v>
      </c>
      <c r="D116" s="34"/>
      <c r="E116" s="34"/>
      <c r="F116" s="34"/>
      <c r="G116" s="34"/>
      <c r="H116" s="34"/>
      <c r="I116" s="34"/>
      <c r="J116" s="151">
        <f>BK116</f>
        <v>0</v>
      </c>
      <c r="K116" s="34"/>
      <c r="L116" s="37"/>
      <c r="M116" s="76"/>
      <c r="N116" s="152"/>
      <c r="O116" s="77"/>
      <c r="P116" s="153">
        <f>SUM(P117:P134)</f>
        <v>0</v>
      </c>
      <c r="Q116" s="77"/>
      <c r="R116" s="153">
        <f>SUM(R117:R134)</f>
        <v>0</v>
      </c>
      <c r="S116" s="77"/>
      <c r="T116" s="154">
        <f>SUM(T117:T134)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72</v>
      </c>
      <c r="AU116" s="15" t="s">
        <v>116</v>
      </c>
      <c r="BK116" s="155">
        <f>SUM(BK117:BK134)</f>
        <v>0</v>
      </c>
    </row>
    <row r="117" spans="1:65" s="2" customFormat="1" ht="21.75" customHeight="1" x14ac:dyDescent="0.2">
      <c r="A117" s="32"/>
      <c r="B117" s="33"/>
      <c r="C117" s="156" t="s">
        <v>81</v>
      </c>
      <c r="D117" s="156" t="s">
        <v>130</v>
      </c>
      <c r="E117" s="157" t="s">
        <v>483</v>
      </c>
      <c r="F117" s="158" t="s">
        <v>484</v>
      </c>
      <c r="G117" s="159" t="s">
        <v>485</v>
      </c>
      <c r="H117" s="160">
        <v>1</v>
      </c>
      <c r="I117" s="161"/>
      <c r="J117" s="162">
        <f>ROUND(I117*H117,2)</f>
        <v>0</v>
      </c>
      <c r="K117" s="158" t="s">
        <v>1</v>
      </c>
      <c r="L117" s="37"/>
      <c r="M117" s="163" t="s">
        <v>1</v>
      </c>
      <c r="N117" s="164" t="s">
        <v>38</v>
      </c>
      <c r="O117" s="69"/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135</v>
      </c>
      <c r="AT117" s="167" t="s">
        <v>130</v>
      </c>
      <c r="AU117" s="167" t="s">
        <v>73</v>
      </c>
      <c r="AY117" s="15" t="s">
        <v>136</v>
      </c>
      <c r="BE117" s="168">
        <f>IF(N117="základní",J117,0)</f>
        <v>0</v>
      </c>
      <c r="BF117" s="168">
        <f>IF(N117="snížená",J117,0)</f>
        <v>0</v>
      </c>
      <c r="BG117" s="168">
        <f>IF(N117="zákl. přenesená",J117,0)</f>
        <v>0</v>
      </c>
      <c r="BH117" s="168">
        <f>IF(N117="sníž. přenesená",J117,0)</f>
        <v>0</v>
      </c>
      <c r="BI117" s="168">
        <f>IF(N117="nulová",J117,0)</f>
        <v>0</v>
      </c>
      <c r="BJ117" s="15" t="s">
        <v>81</v>
      </c>
      <c r="BK117" s="168">
        <f>ROUND(I117*H117,2)</f>
        <v>0</v>
      </c>
      <c r="BL117" s="15" t="s">
        <v>135</v>
      </c>
      <c r="BM117" s="167" t="s">
        <v>83</v>
      </c>
    </row>
    <row r="118" spans="1:65" s="2" customFormat="1" x14ac:dyDescent="0.2">
      <c r="A118" s="32"/>
      <c r="B118" s="33"/>
      <c r="C118" s="34"/>
      <c r="D118" s="169" t="s">
        <v>137</v>
      </c>
      <c r="E118" s="34"/>
      <c r="F118" s="170" t="s">
        <v>484</v>
      </c>
      <c r="G118" s="34"/>
      <c r="H118" s="34"/>
      <c r="I118" s="171"/>
      <c r="J118" s="34"/>
      <c r="K118" s="34"/>
      <c r="L118" s="37"/>
      <c r="M118" s="172"/>
      <c r="N118" s="173"/>
      <c r="O118" s="69"/>
      <c r="P118" s="69"/>
      <c r="Q118" s="69"/>
      <c r="R118" s="69"/>
      <c r="S118" s="69"/>
      <c r="T118" s="70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137</v>
      </c>
      <c r="AU118" s="15" t="s">
        <v>73</v>
      </c>
    </row>
    <row r="119" spans="1:65" s="2" customFormat="1" ht="24.2" customHeight="1" x14ac:dyDescent="0.2">
      <c r="A119" s="32"/>
      <c r="B119" s="33"/>
      <c r="C119" s="156" t="s">
        <v>83</v>
      </c>
      <c r="D119" s="156" t="s">
        <v>130</v>
      </c>
      <c r="E119" s="157" t="s">
        <v>486</v>
      </c>
      <c r="F119" s="158" t="s">
        <v>487</v>
      </c>
      <c r="G119" s="159" t="s">
        <v>485</v>
      </c>
      <c r="H119" s="160">
        <v>1</v>
      </c>
      <c r="I119" s="161"/>
      <c r="J119" s="162">
        <f>ROUND(I119*H119,2)</f>
        <v>0</v>
      </c>
      <c r="K119" s="158" t="s">
        <v>1</v>
      </c>
      <c r="L119" s="37"/>
      <c r="M119" s="163" t="s">
        <v>1</v>
      </c>
      <c r="N119" s="164" t="s">
        <v>38</v>
      </c>
      <c r="O119" s="69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135</v>
      </c>
      <c r="AT119" s="167" t="s">
        <v>130</v>
      </c>
      <c r="AU119" s="167" t="s">
        <v>73</v>
      </c>
      <c r="AY119" s="15" t="s">
        <v>136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81</v>
      </c>
      <c r="BK119" s="168">
        <f>ROUND(I119*H119,2)</f>
        <v>0</v>
      </c>
      <c r="BL119" s="15" t="s">
        <v>135</v>
      </c>
      <c r="BM119" s="167" t="s">
        <v>135</v>
      </c>
    </row>
    <row r="120" spans="1:65" s="2" customFormat="1" ht="19.5" x14ac:dyDescent="0.2">
      <c r="A120" s="32"/>
      <c r="B120" s="33"/>
      <c r="C120" s="34"/>
      <c r="D120" s="169" t="s">
        <v>137</v>
      </c>
      <c r="E120" s="34"/>
      <c r="F120" s="170" t="s">
        <v>487</v>
      </c>
      <c r="G120" s="34"/>
      <c r="H120" s="34"/>
      <c r="I120" s="171"/>
      <c r="J120" s="34"/>
      <c r="K120" s="34"/>
      <c r="L120" s="37"/>
      <c r="M120" s="172"/>
      <c r="N120" s="173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137</v>
      </c>
      <c r="AU120" s="15" t="s">
        <v>73</v>
      </c>
    </row>
    <row r="121" spans="1:65" s="2" customFormat="1" ht="16.5" customHeight="1" x14ac:dyDescent="0.2">
      <c r="A121" s="32"/>
      <c r="B121" s="33"/>
      <c r="C121" s="156" t="s">
        <v>141</v>
      </c>
      <c r="D121" s="156" t="s">
        <v>130</v>
      </c>
      <c r="E121" s="157" t="s">
        <v>488</v>
      </c>
      <c r="F121" s="158" t="s">
        <v>489</v>
      </c>
      <c r="G121" s="159" t="s">
        <v>485</v>
      </c>
      <c r="H121" s="160">
        <v>1</v>
      </c>
      <c r="I121" s="161"/>
      <c r="J121" s="162">
        <f>ROUND(I121*H121,2)</f>
        <v>0</v>
      </c>
      <c r="K121" s="158" t="s">
        <v>1</v>
      </c>
      <c r="L121" s="37"/>
      <c r="M121" s="163" t="s">
        <v>1</v>
      </c>
      <c r="N121" s="164" t="s">
        <v>38</v>
      </c>
      <c r="O121" s="69"/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7" t="s">
        <v>135</v>
      </c>
      <c r="AT121" s="167" t="s">
        <v>130</v>
      </c>
      <c r="AU121" s="167" t="s">
        <v>73</v>
      </c>
      <c r="AY121" s="15" t="s">
        <v>136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5" t="s">
        <v>81</v>
      </c>
      <c r="BK121" s="168">
        <f>ROUND(I121*H121,2)</f>
        <v>0</v>
      </c>
      <c r="BL121" s="15" t="s">
        <v>135</v>
      </c>
      <c r="BM121" s="167" t="s">
        <v>145</v>
      </c>
    </row>
    <row r="122" spans="1:65" s="2" customFormat="1" x14ac:dyDescent="0.2">
      <c r="A122" s="32"/>
      <c r="B122" s="33"/>
      <c r="C122" s="34"/>
      <c r="D122" s="169" t="s">
        <v>137</v>
      </c>
      <c r="E122" s="34"/>
      <c r="F122" s="170" t="s">
        <v>489</v>
      </c>
      <c r="G122" s="34"/>
      <c r="H122" s="34"/>
      <c r="I122" s="171"/>
      <c r="J122" s="34"/>
      <c r="K122" s="34"/>
      <c r="L122" s="37"/>
      <c r="M122" s="172"/>
      <c r="N122" s="173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137</v>
      </c>
      <c r="AU122" s="15" t="s">
        <v>73</v>
      </c>
    </row>
    <row r="123" spans="1:65" s="2" customFormat="1" ht="16.5" customHeight="1" x14ac:dyDescent="0.2">
      <c r="A123" s="32"/>
      <c r="B123" s="33"/>
      <c r="C123" s="156" t="s">
        <v>135</v>
      </c>
      <c r="D123" s="156" t="s">
        <v>130</v>
      </c>
      <c r="E123" s="157" t="s">
        <v>490</v>
      </c>
      <c r="F123" s="158" t="s">
        <v>491</v>
      </c>
      <c r="G123" s="159" t="s">
        <v>485</v>
      </c>
      <c r="H123" s="160">
        <v>1</v>
      </c>
      <c r="I123" s="161"/>
      <c r="J123" s="162">
        <f>ROUND(I123*H123,2)</f>
        <v>0</v>
      </c>
      <c r="K123" s="158" t="s">
        <v>1</v>
      </c>
      <c r="L123" s="37"/>
      <c r="M123" s="163" t="s">
        <v>1</v>
      </c>
      <c r="N123" s="164" t="s">
        <v>38</v>
      </c>
      <c r="O123" s="69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7" t="s">
        <v>135</v>
      </c>
      <c r="AT123" s="167" t="s">
        <v>130</v>
      </c>
      <c r="AU123" s="167" t="s">
        <v>73</v>
      </c>
      <c r="AY123" s="15" t="s">
        <v>136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5" t="s">
        <v>81</v>
      </c>
      <c r="BK123" s="168">
        <f>ROUND(I123*H123,2)</f>
        <v>0</v>
      </c>
      <c r="BL123" s="15" t="s">
        <v>135</v>
      </c>
      <c r="BM123" s="167" t="s">
        <v>151</v>
      </c>
    </row>
    <row r="124" spans="1:65" s="2" customFormat="1" x14ac:dyDescent="0.2">
      <c r="A124" s="32"/>
      <c r="B124" s="33"/>
      <c r="C124" s="34"/>
      <c r="D124" s="169" t="s">
        <v>137</v>
      </c>
      <c r="E124" s="34"/>
      <c r="F124" s="170" t="s">
        <v>491</v>
      </c>
      <c r="G124" s="34"/>
      <c r="H124" s="34"/>
      <c r="I124" s="171"/>
      <c r="J124" s="34"/>
      <c r="K124" s="34"/>
      <c r="L124" s="37"/>
      <c r="M124" s="172"/>
      <c r="N124" s="173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137</v>
      </c>
      <c r="AU124" s="15" t="s">
        <v>73</v>
      </c>
    </row>
    <row r="125" spans="1:65" s="2" customFormat="1" ht="24.2" customHeight="1" x14ac:dyDescent="0.2">
      <c r="A125" s="32"/>
      <c r="B125" s="33"/>
      <c r="C125" s="156" t="s">
        <v>178</v>
      </c>
      <c r="D125" s="156" t="s">
        <v>130</v>
      </c>
      <c r="E125" s="157" t="s">
        <v>492</v>
      </c>
      <c r="F125" s="158" t="s">
        <v>493</v>
      </c>
      <c r="G125" s="159" t="s">
        <v>485</v>
      </c>
      <c r="H125" s="160">
        <v>1</v>
      </c>
      <c r="I125" s="161"/>
      <c r="J125" s="162">
        <f>ROUND(I125*H125,2)</f>
        <v>0</v>
      </c>
      <c r="K125" s="158" t="s">
        <v>134</v>
      </c>
      <c r="L125" s="37"/>
      <c r="M125" s="163" t="s">
        <v>1</v>
      </c>
      <c r="N125" s="164" t="s">
        <v>38</v>
      </c>
      <c r="O125" s="69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7" t="s">
        <v>135</v>
      </c>
      <c r="AT125" s="167" t="s">
        <v>130</v>
      </c>
      <c r="AU125" s="167" t="s">
        <v>73</v>
      </c>
      <c r="AY125" s="15" t="s">
        <v>136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5" t="s">
        <v>81</v>
      </c>
      <c r="BK125" s="168">
        <f>ROUND(I125*H125,2)</f>
        <v>0</v>
      </c>
      <c r="BL125" s="15" t="s">
        <v>135</v>
      </c>
      <c r="BM125" s="167" t="s">
        <v>494</v>
      </c>
    </row>
    <row r="126" spans="1:65" s="2" customFormat="1" ht="58.5" x14ac:dyDescent="0.2">
      <c r="A126" s="32"/>
      <c r="B126" s="33"/>
      <c r="C126" s="34"/>
      <c r="D126" s="169" t="s">
        <v>137</v>
      </c>
      <c r="E126" s="34"/>
      <c r="F126" s="170" t="s">
        <v>495</v>
      </c>
      <c r="G126" s="34"/>
      <c r="H126" s="34"/>
      <c r="I126" s="171"/>
      <c r="J126" s="34"/>
      <c r="K126" s="34"/>
      <c r="L126" s="37"/>
      <c r="M126" s="172"/>
      <c r="N126" s="17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137</v>
      </c>
      <c r="AU126" s="15" t="s">
        <v>73</v>
      </c>
    </row>
    <row r="127" spans="1:65" s="2" customFormat="1" ht="16.5" customHeight="1" x14ac:dyDescent="0.2">
      <c r="A127" s="32"/>
      <c r="B127" s="33"/>
      <c r="C127" s="156" t="s">
        <v>145</v>
      </c>
      <c r="D127" s="156" t="s">
        <v>130</v>
      </c>
      <c r="E127" s="157" t="s">
        <v>496</v>
      </c>
      <c r="F127" s="158" t="s">
        <v>497</v>
      </c>
      <c r="G127" s="159" t="s">
        <v>485</v>
      </c>
      <c r="H127" s="160">
        <v>1</v>
      </c>
      <c r="I127" s="161"/>
      <c r="J127" s="162">
        <f>ROUND(I127*H127,2)</f>
        <v>0</v>
      </c>
      <c r="K127" s="158" t="s">
        <v>1</v>
      </c>
      <c r="L127" s="37"/>
      <c r="M127" s="163" t="s">
        <v>1</v>
      </c>
      <c r="N127" s="164" t="s">
        <v>38</v>
      </c>
      <c r="O127" s="69"/>
      <c r="P127" s="165">
        <f>O127*H127</f>
        <v>0</v>
      </c>
      <c r="Q127" s="165">
        <v>0</v>
      </c>
      <c r="R127" s="165">
        <f>Q127*H127</f>
        <v>0</v>
      </c>
      <c r="S127" s="165">
        <v>0</v>
      </c>
      <c r="T127" s="16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7" t="s">
        <v>135</v>
      </c>
      <c r="AT127" s="167" t="s">
        <v>130</v>
      </c>
      <c r="AU127" s="167" t="s">
        <v>73</v>
      </c>
      <c r="AY127" s="15" t="s">
        <v>136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5" t="s">
        <v>81</v>
      </c>
      <c r="BK127" s="168">
        <f>ROUND(I127*H127,2)</f>
        <v>0</v>
      </c>
      <c r="BL127" s="15" t="s">
        <v>135</v>
      </c>
      <c r="BM127" s="167" t="s">
        <v>160</v>
      </c>
    </row>
    <row r="128" spans="1:65" s="2" customFormat="1" x14ac:dyDescent="0.2">
      <c r="A128" s="32"/>
      <c r="B128" s="33"/>
      <c r="C128" s="34"/>
      <c r="D128" s="169" t="s">
        <v>137</v>
      </c>
      <c r="E128" s="34"/>
      <c r="F128" s="170" t="s">
        <v>497</v>
      </c>
      <c r="G128" s="34"/>
      <c r="H128" s="34"/>
      <c r="I128" s="171"/>
      <c r="J128" s="34"/>
      <c r="K128" s="34"/>
      <c r="L128" s="37"/>
      <c r="M128" s="172"/>
      <c r="N128" s="173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137</v>
      </c>
      <c r="AU128" s="15" t="s">
        <v>73</v>
      </c>
    </row>
    <row r="129" spans="1:65" s="2" customFormat="1" ht="16.5" customHeight="1" x14ac:dyDescent="0.2">
      <c r="A129" s="32"/>
      <c r="B129" s="33"/>
      <c r="C129" s="156" t="s">
        <v>161</v>
      </c>
      <c r="D129" s="156" t="s">
        <v>130</v>
      </c>
      <c r="E129" s="157" t="s">
        <v>498</v>
      </c>
      <c r="F129" s="158" t="s">
        <v>499</v>
      </c>
      <c r="G129" s="159" t="s">
        <v>485</v>
      </c>
      <c r="H129" s="160">
        <v>1</v>
      </c>
      <c r="I129" s="161"/>
      <c r="J129" s="162">
        <f>ROUND(I129*H129,2)</f>
        <v>0</v>
      </c>
      <c r="K129" s="158" t="s">
        <v>1</v>
      </c>
      <c r="L129" s="37"/>
      <c r="M129" s="163" t="s">
        <v>1</v>
      </c>
      <c r="N129" s="164" t="s">
        <v>38</v>
      </c>
      <c r="O129" s="69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7" t="s">
        <v>135</v>
      </c>
      <c r="AT129" s="167" t="s">
        <v>130</v>
      </c>
      <c r="AU129" s="167" t="s">
        <v>73</v>
      </c>
      <c r="AY129" s="15" t="s">
        <v>136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5" t="s">
        <v>81</v>
      </c>
      <c r="BK129" s="168">
        <f>ROUND(I129*H129,2)</f>
        <v>0</v>
      </c>
      <c r="BL129" s="15" t="s">
        <v>135</v>
      </c>
      <c r="BM129" s="167" t="s">
        <v>164</v>
      </c>
    </row>
    <row r="130" spans="1:65" s="2" customFormat="1" x14ac:dyDescent="0.2">
      <c r="A130" s="32"/>
      <c r="B130" s="33"/>
      <c r="C130" s="34"/>
      <c r="D130" s="169" t="s">
        <v>137</v>
      </c>
      <c r="E130" s="34"/>
      <c r="F130" s="170" t="s">
        <v>499</v>
      </c>
      <c r="G130" s="34"/>
      <c r="H130" s="34"/>
      <c r="I130" s="171"/>
      <c r="J130" s="34"/>
      <c r="K130" s="34"/>
      <c r="L130" s="37"/>
      <c r="M130" s="172"/>
      <c r="N130" s="173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137</v>
      </c>
      <c r="AU130" s="15" t="s">
        <v>73</v>
      </c>
    </row>
    <row r="131" spans="1:65" s="2" customFormat="1" ht="33" customHeight="1" x14ac:dyDescent="0.2">
      <c r="A131" s="32"/>
      <c r="B131" s="33"/>
      <c r="C131" s="156" t="s">
        <v>168</v>
      </c>
      <c r="D131" s="156" t="s">
        <v>130</v>
      </c>
      <c r="E131" s="157" t="s">
        <v>500</v>
      </c>
      <c r="F131" s="158" t="s">
        <v>501</v>
      </c>
      <c r="G131" s="159" t="s">
        <v>140</v>
      </c>
      <c r="H131" s="160">
        <v>6</v>
      </c>
      <c r="I131" s="161"/>
      <c r="J131" s="162">
        <f>ROUND(I131*H131,2)</f>
        <v>0</v>
      </c>
      <c r="K131" s="158" t="s">
        <v>1</v>
      </c>
      <c r="L131" s="37"/>
      <c r="M131" s="163" t="s">
        <v>1</v>
      </c>
      <c r="N131" s="164" t="s">
        <v>38</v>
      </c>
      <c r="O131" s="69"/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7" t="s">
        <v>135</v>
      </c>
      <c r="AT131" s="167" t="s">
        <v>130</v>
      </c>
      <c r="AU131" s="167" t="s">
        <v>73</v>
      </c>
      <c r="AY131" s="15" t="s">
        <v>136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5" t="s">
        <v>81</v>
      </c>
      <c r="BK131" s="168">
        <f>ROUND(I131*H131,2)</f>
        <v>0</v>
      </c>
      <c r="BL131" s="15" t="s">
        <v>135</v>
      </c>
      <c r="BM131" s="167" t="s">
        <v>206</v>
      </c>
    </row>
    <row r="132" spans="1:65" s="2" customFormat="1" ht="19.5" x14ac:dyDescent="0.2">
      <c r="A132" s="32"/>
      <c r="B132" s="33"/>
      <c r="C132" s="34"/>
      <c r="D132" s="169" t="s">
        <v>137</v>
      </c>
      <c r="E132" s="34"/>
      <c r="F132" s="170" t="s">
        <v>501</v>
      </c>
      <c r="G132" s="34"/>
      <c r="H132" s="34"/>
      <c r="I132" s="171"/>
      <c r="J132" s="34"/>
      <c r="K132" s="34"/>
      <c r="L132" s="37"/>
      <c r="M132" s="172"/>
      <c r="N132" s="173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137</v>
      </c>
      <c r="AU132" s="15" t="s">
        <v>73</v>
      </c>
    </row>
    <row r="133" spans="1:65" s="2" customFormat="1" ht="24.2" customHeight="1" x14ac:dyDescent="0.2">
      <c r="A133" s="32"/>
      <c r="B133" s="33"/>
      <c r="C133" s="156" t="s">
        <v>157</v>
      </c>
      <c r="D133" s="156" t="s">
        <v>130</v>
      </c>
      <c r="E133" s="157" t="s">
        <v>502</v>
      </c>
      <c r="F133" s="158" t="s">
        <v>503</v>
      </c>
      <c r="G133" s="159" t="s">
        <v>140</v>
      </c>
      <c r="H133" s="160">
        <v>6</v>
      </c>
      <c r="I133" s="161"/>
      <c r="J133" s="162">
        <f>ROUND(I133*H133,2)</f>
        <v>0</v>
      </c>
      <c r="K133" s="158" t="s">
        <v>1</v>
      </c>
      <c r="L133" s="37"/>
      <c r="M133" s="163" t="s">
        <v>1</v>
      </c>
      <c r="N133" s="164" t="s">
        <v>38</v>
      </c>
      <c r="O133" s="69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7" t="s">
        <v>135</v>
      </c>
      <c r="AT133" s="167" t="s">
        <v>130</v>
      </c>
      <c r="AU133" s="167" t="s">
        <v>73</v>
      </c>
      <c r="AY133" s="15" t="s">
        <v>136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5" t="s">
        <v>81</v>
      </c>
      <c r="BK133" s="168">
        <f>ROUND(I133*H133,2)</f>
        <v>0</v>
      </c>
      <c r="BL133" s="15" t="s">
        <v>135</v>
      </c>
      <c r="BM133" s="167" t="s">
        <v>177</v>
      </c>
    </row>
    <row r="134" spans="1:65" s="2" customFormat="1" ht="19.5" x14ac:dyDescent="0.2">
      <c r="A134" s="32"/>
      <c r="B134" s="33"/>
      <c r="C134" s="34"/>
      <c r="D134" s="169" t="s">
        <v>137</v>
      </c>
      <c r="E134" s="34"/>
      <c r="F134" s="170" t="s">
        <v>503</v>
      </c>
      <c r="G134" s="34"/>
      <c r="H134" s="34"/>
      <c r="I134" s="171"/>
      <c r="J134" s="34"/>
      <c r="K134" s="34"/>
      <c r="L134" s="37"/>
      <c r="M134" s="207"/>
      <c r="N134" s="208"/>
      <c r="O134" s="209"/>
      <c r="P134" s="209"/>
      <c r="Q134" s="209"/>
      <c r="R134" s="209"/>
      <c r="S134" s="209"/>
      <c r="T134" s="21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137</v>
      </c>
      <c r="AU134" s="15" t="s">
        <v>73</v>
      </c>
    </row>
    <row r="135" spans="1:65" s="2" customFormat="1" ht="6.95" customHeight="1" x14ac:dyDescent="0.2">
      <c r="A135" s="3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37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sheetProtection algorithmName="SHA-512" hashValue="SowOMIV4y+0Nk/bXsP4paTUAThyFL4CGMKgurtfnGAsB6AiOo8G1K13Zf8SWnrV8RmD7f260Itv17amx+vztNQ==" saltValue="RqOfRmjJlh/gKkakbUMZimYqPo+/TeFRG6n93nQjW6gtqf3QCkSKYVPUrhgoSaWO1EBr6hiNtGGyJA6VTH8KfQ==" spinCount="100000" sheet="1" objects="1" scenarios="1" formatColumns="0" formatRows="0" autoFilter="0"/>
  <autoFilter ref="C115:K13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82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111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ROUND(J116,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ROUND((SUM(BE116:BE221)),  2)</f>
        <v>0</v>
      </c>
      <c r="G33" s="32"/>
      <c r="H33" s="32"/>
      <c r="I33" s="122">
        <v>0.21</v>
      </c>
      <c r="J33" s="121">
        <f>ROUND(((SUM(BE116:BE221))*I33),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ROUND((SUM(BF116:BF221)),  2)</f>
        <v>0</v>
      </c>
      <c r="G34" s="32"/>
      <c r="H34" s="32"/>
      <c r="I34" s="122">
        <v>0.15</v>
      </c>
      <c r="J34" s="121">
        <f>ROUND(((SUM(BF116:BF221))*I34),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ROUND((SUM(BG116:BG221)),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ROUND((SUM(BH116:BH221)),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ROUND((SUM(BI116:BI221)),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01 - Oprava koleje č. 7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J116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2" customFormat="1" ht="21.75" customHeight="1" x14ac:dyDescent="0.2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 x14ac:dyDescent="0.2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 x14ac:dyDescent="0.2">
      <c r="A102" s="32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 x14ac:dyDescent="0.2">
      <c r="A103" s="32"/>
      <c r="B103" s="33"/>
      <c r="C103" s="21" t="s">
        <v>117</v>
      </c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 x14ac:dyDescent="0.2">
      <c r="A105" s="32"/>
      <c r="B105" s="33"/>
      <c r="C105" s="27" t="s">
        <v>16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6.5" customHeight="1" x14ac:dyDescent="0.2">
      <c r="A106" s="32"/>
      <c r="B106" s="33"/>
      <c r="C106" s="34"/>
      <c r="D106" s="34"/>
      <c r="E106" s="277" t="str">
        <f>E7</f>
        <v>Oprava staničních kolejí v žst. Mimoň</v>
      </c>
      <c r="F106" s="278"/>
      <c r="G106" s="278"/>
      <c r="H106" s="278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110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 x14ac:dyDescent="0.2">
      <c r="A108" s="32"/>
      <c r="B108" s="33"/>
      <c r="C108" s="34"/>
      <c r="D108" s="34"/>
      <c r="E108" s="265" t="str">
        <f>E9</f>
        <v>SO 01 - Oprava koleje č. 7</v>
      </c>
      <c r="F108" s="276"/>
      <c r="G108" s="276"/>
      <c r="H108" s="27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 x14ac:dyDescent="0.2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 x14ac:dyDescent="0.2">
      <c r="A110" s="32"/>
      <c r="B110" s="33"/>
      <c r="C110" s="27" t="s">
        <v>20</v>
      </c>
      <c r="D110" s="34"/>
      <c r="E110" s="34"/>
      <c r="F110" s="25" t="str">
        <f>F12</f>
        <v xml:space="preserve"> </v>
      </c>
      <c r="G110" s="34"/>
      <c r="H110" s="34"/>
      <c r="I110" s="27" t="s">
        <v>22</v>
      </c>
      <c r="J110" s="64" t="str">
        <f>IF(J12="","",J12)</f>
        <v>13. 6. 2022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 x14ac:dyDescent="0.2">
      <c r="A112" s="32"/>
      <c r="B112" s="33"/>
      <c r="C112" s="27" t="s">
        <v>24</v>
      </c>
      <c r="D112" s="34"/>
      <c r="E112" s="34"/>
      <c r="F112" s="25" t="str">
        <f>E15</f>
        <v xml:space="preserve"> </v>
      </c>
      <c r="G112" s="34"/>
      <c r="H112" s="34"/>
      <c r="I112" s="27" t="s">
        <v>29</v>
      </c>
      <c r="J112" s="30" t="str">
        <f>E21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 x14ac:dyDescent="0.2">
      <c r="A113" s="32"/>
      <c r="B113" s="33"/>
      <c r="C113" s="27" t="s">
        <v>27</v>
      </c>
      <c r="D113" s="34"/>
      <c r="E113" s="34"/>
      <c r="F113" s="25" t="str">
        <f>IF(E18="","",E18)</f>
        <v>Vyplň údaj</v>
      </c>
      <c r="G113" s="34"/>
      <c r="H113" s="34"/>
      <c r="I113" s="27" t="s">
        <v>31</v>
      </c>
      <c r="J113" s="30" t="str">
        <f>E24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 x14ac:dyDescent="0.2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9" customFormat="1" ht="29.25" customHeight="1" x14ac:dyDescent="0.2">
      <c r="A115" s="145"/>
      <c r="B115" s="146"/>
      <c r="C115" s="147" t="s">
        <v>118</v>
      </c>
      <c r="D115" s="148" t="s">
        <v>58</v>
      </c>
      <c r="E115" s="148" t="s">
        <v>54</v>
      </c>
      <c r="F115" s="148" t="s">
        <v>55</v>
      </c>
      <c r="G115" s="148" t="s">
        <v>119</v>
      </c>
      <c r="H115" s="148" t="s">
        <v>120</v>
      </c>
      <c r="I115" s="148" t="s">
        <v>121</v>
      </c>
      <c r="J115" s="148" t="s">
        <v>114</v>
      </c>
      <c r="K115" s="149" t="s">
        <v>122</v>
      </c>
      <c r="L115" s="150"/>
      <c r="M115" s="73" t="s">
        <v>1</v>
      </c>
      <c r="N115" s="74" t="s">
        <v>37</v>
      </c>
      <c r="O115" s="74" t="s">
        <v>123</v>
      </c>
      <c r="P115" s="74" t="s">
        <v>124</v>
      </c>
      <c r="Q115" s="74" t="s">
        <v>125</v>
      </c>
      <c r="R115" s="74" t="s">
        <v>126</v>
      </c>
      <c r="S115" s="74" t="s">
        <v>127</v>
      </c>
      <c r="T115" s="75" t="s">
        <v>128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 x14ac:dyDescent="0.25">
      <c r="A116" s="32"/>
      <c r="B116" s="33"/>
      <c r="C116" s="80" t="s">
        <v>129</v>
      </c>
      <c r="D116" s="34"/>
      <c r="E116" s="34"/>
      <c r="F116" s="34"/>
      <c r="G116" s="34"/>
      <c r="H116" s="34"/>
      <c r="I116" s="34"/>
      <c r="J116" s="151">
        <f>BK116</f>
        <v>0</v>
      </c>
      <c r="K116" s="34"/>
      <c r="L116" s="37"/>
      <c r="M116" s="76"/>
      <c r="N116" s="152"/>
      <c r="O116" s="77"/>
      <c r="P116" s="153">
        <f>SUM(P117:P221)</f>
        <v>0</v>
      </c>
      <c r="Q116" s="77"/>
      <c r="R116" s="153">
        <f>SUM(R117:R221)</f>
        <v>0</v>
      </c>
      <c r="S116" s="77"/>
      <c r="T116" s="154">
        <f>SUM(T117:T221)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72</v>
      </c>
      <c r="AU116" s="15" t="s">
        <v>116</v>
      </c>
      <c r="BK116" s="155">
        <f>SUM(BK117:BK221)</f>
        <v>0</v>
      </c>
    </row>
    <row r="117" spans="1:65" s="2" customFormat="1" ht="16.5" customHeight="1" x14ac:dyDescent="0.2">
      <c r="A117" s="32"/>
      <c r="B117" s="33"/>
      <c r="C117" s="156" t="s">
        <v>81</v>
      </c>
      <c r="D117" s="156" t="s">
        <v>130</v>
      </c>
      <c r="E117" s="157" t="s">
        <v>131</v>
      </c>
      <c r="F117" s="158" t="s">
        <v>132</v>
      </c>
      <c r="G117" s="159" t="s">
        <v>133</v>
      </c>
      <c r="H117" s="160">
        <v>680</v>
      </c>
      <c r="I117" s="161"/>
      <c r="J117" s="162">
        <f>ROUND(I117*H117,2)</f>
        <v>0</v>
      </c>
      <c r="K117" s="158" t="s">
        <v>134</v>
      </c>
      <c r="L117" s="37"/>
      <c r="M117" s="163" t="s">
        <v>1</v>
      </c>
      <c r="N117" s="164" t="s">
        <v>38</v>
      </c>
      <c r="O117" s="69"/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135</v>
      </c>
      <c r="AT117" s="167" t="s">
        <v>130</v>
      </c>
      <c r="AU117" s="167" t="s">
        <v>73</v>
      </c>
      <c r="AY117" s="15" t="s">
        <v>136</v>
      </c>
      <c r="BE117" s="168">
        <f>IF(N117="základní",J117,0)</f>
        <v>0</v>
      </c>
      <c r="BF117" s="168">
        <f>IF(N117="snížená",J117,0)</f>
        <v>0</v>
      </c>
      <c r="BG117" s="168">
        <f>IF(N117="zákl. přenesená",J117,0)</f>
        <v>0</v>
      </c>
      <c r="BH117" s="168">
        <f>IF(N117="sníž. přenesená",J117,0)</f>
        <v>0</v>
      </c>
      <c r="BI117" s="168">
        <f>IF(N117="nulová",J117,0)</f>
        <v>0</v>
      </c>
      <c r="BJ117" s="15" t="s">
        <v>81</v>
      </c>
      <c r="BK117" s="168">
        <f>ROUND(I117*H117,2)</f>
        <v>0</v>
      </c>
      <c r="BL117" s="15" t="s">
        <v>135</v>
      </c>
      <c r="BM117" s="167" t="s">
        <v>83</v>
      </c>
    </row>
    <row r="118" spans="1:65" s="2" customFormat="1" x14ac:dyDescent="0.2">
      <c r="A118" s="32"/>
      <c r="B118" s="33"/>
      <c r="C118" s="34"/>
      <c r="D118" s="169" t="s">
        <v>137</v>
      </c>
      <c r="E118" s="34"/>
      <c r="F118" s="170" t="s">
        <v>132</v>
      </c>
      <c r="G118" s="34"/>
      <c r="H118" s="34"/>
      <c r="I118" s="171"/>
      <c r="J118" s="34"/>
      <c r="K118" s="34"/>
      <c r="L118" s="37"/>
      <c r="M118" s="172"/>
      <c r="N118" s="173"/>
      <c r="O118" s="69"/>
      <c r="P118" s="69"/>
      <c r="Q118" s="69"/>
      <c r="R118" s="69"/>
      <c r="S118" s="69"/>
      <c r="T118" s="70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137</v>
      </c>
      <c r="AU118" s="15" t="s">
        <v>73</v>
      </c>
    </row>
    <row r="119" spans="1:65" s="2" customFormat="1" ht="16.5" customHeight="1" x14ac:dyDescent="0.2">
      <c r="A119" s="32"/>
      <c r="B119" s="33"/>
      <c r="C119" s="156" t="s">
        <v>83</v>
      </c>
      <c r="D119" s="156" t="s">
        <v>130</v>
      </c>
      <c r="E119" s="157" t="s">
        <v>138</v>
      </c>
      <c r="F119" s="158" t="s">
        <v>139</v>
      </c>
      <c r="G119" s="159" t="s">
        <v>140</v>
      </c>
      <c r="H119" s="160">
        <v>52</v>
      </c>
      <c r="I119" s="161"/>
      <c r="J119" s="162">
        <f>ROUND(I119*H119,2)</f>
        <v>0</v>
      </c>
      <c r="K119" s="158" t="s">
        <v>134</v>
      </c>
      <c r="L119" s="37"/>
      <c r="M119" s="163" t="s">
        <v>1</v>
      </c>
      <c r="N119" s="164" t="s">
        <v>38</v>
      </c>
      <c r="O119" s="69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135</v>
      </c>
      <c r="AT119" s="167" t="s">
        <v>130</v>
      </c>
      <c r="AU119" s="167" t="s">
        <v>73</v>
      </c>
      <c r="AY119" s="15" t="s">
        <v>136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81</v>
      </c>
      <c r="BK119" s="168">
        <f>ROUND(I119*H119,2)</f>
        <v>0</v>
      </c>
      <c r="BL119" s="15" t="s">
        <v>135</v>
      </c>
      <c r="BM119" s="167" t="s">
        <v>135</v>
      </c>
    </row>
    <row r="120" spans="1:65" s="2" customFormat="1" x14ac:dyDescent="0.2">
      <c r="A120" s="32"/>
      <c r="B120" s="33"/>
      <c r="C120" s="34"/>
      <c r="D120" s="169" t="s">
        <v>137</v>
      </c>
      <c r="E120" s="34"/>
      <c r="F120" s="170" t="s">
        <v>139</v>
      </c>
      <c r="G120" s="34"/>
      <c r="H120" s="34"/>
      <c r="I120" s="171"/>
      <c r="J120" s="34"/>
      <c r="K120" s="34"/>
      <c r="L120" s="37"/>
      <c r="M120" s="172"/>
      <c r="N120" s="173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137</v>
      </c>
      <c r="AU120" s="15" t="s">
        <v>73</v>
      </c>
    </row>
    <row r="121" spans="1:65" s="2" customFormat="1" ht="24.2" customHeight="1" x14ac:dyDescent="0.2">
      <c r="A121" s="32"/>
      <c r="B121" s="33"/>
      <c r="C121" s="156" t="s">
        <v>141</v>
      </c>
      <c r="D121" s="156" t="s">
        <v>130</v>
      </c>
      <c r="E121" s="157" t="s">
        <v>142</v>
      </c>
      <c r="F121" s="158" t="s">
        <v>143</v>
      </c>
      <c r="G121" s="159" t="s">
        <v>144</v>
      </c>
      <c r="H121" s="160">
        <v>0.55300000000000005</v>
      </c>
      <c r="I121" s="161"/>
      <c r="J121" s="162">
        <f>ROUND(I121*H121,2)</f>
        <v>0</v>
      </c>
      <c r="K121" s="158" t="s">
        <v>134</v>
      </c>
      <c r="L121" s="37"/>
      <c r="M121" s="163" t="s">
        <v>1</v>
      </c>
      <c r="N121" s="164" t="s">
        <v>38</v>
      </c>
      <c r="O121" s="69"/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7" t="s">
        <v>135</v>
      </c>
      <c r="AT121" s="167" t="s">
        <v>130</v>
      </c>
      <c r="AU121" s="167" t="s">
        <v>73</v>
      </c>
      <c r="AY121" s="15" t="s">
        <v>136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5" t="s">
        <v>81</v>
      </c>
      <c r="BK121" s="168">
        <f>ROUND(I121*H121,2)</f>
        <v>0</v>
      </c>
      <c r="BL121" s="15" t="s">
        <v>135</v>
      </c>
      <c r="BM121" s="167" t="s">
        <v>145</v>
      </c>
    </row>
    <row r="122" spans="1:65" s="2" customFormat="1" ht="48.75" x14ac:dyDescent="0.2">
      <c r="A122" s="32"/>
      <c r="B122" s="33"/>
      <c r="C122" s="34"/>
      <c r="D122" s="169" t="s">
        <v>137</v>
      </c>
      <c r="E122" s="34"/>
      <c r="F122" s="170" t="s">
        <v>146</v>
      </c>
      <c r="G122" s="34"/>
      <c r="H122" s="34"/>
      <c r="I122" s="171"/>
      <c r="J122" s="34"/>
      <c r="K122" s="34"/>
      <c r="L122" s="37"/>
      <c r="M122" s="172"/>
      <c r="N122" s="173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137</v>
      </c>
      <c r="AU122" s="15" t="s">
        <v>73</v>
      </c>
    </row>
    <row r="123" spans="1:65" s="2" customFormat="1" ht="48.75" x14ac:dyDescent="0.2">
      <c r="A123" s="32"/>
      <c r="B123" s="33"/>
      <c r="C123" s="34"/>
      <c r="D123" s="169" t="s">
        <v>147</v>
      </c>
      <c r="E123" s="34"/>
      <c r="F123" s="174" t="s">
        <v>148</v>
      </c>
      <c r="G123" s="34"/>
      <c r="H123" s="34"/>
      <c r="I123" s="171"/>
      <c r="J123" s="34"/>
      <c r="K123" s="34"/>
      <c r="L123" s="37"/>
      <c r="M123" s="172"/>
      <c r="N123" s="173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147</v>
      </c>
      <c r="AU123" s="15" t="s">
        <v>73</v>
      </c>
    </row>
    <row r="124" spans="1:65" s="2" customFormat="1" ht="24.2" customHeight="1" x14ac:dyDescent="0.2">
      <c r="A124" s="32"/>
      <c r="B124" s="33"/>
      <c r="C124" s="156" t="s">
        <v>135</v>
      </c>
      <c r="D124" s="156" t="s">
        <v>130</v>
      </c>
      <c r="E124" s="157" t="s">
        <v>149</v>
      </c>
      <c r="F124" s="158" t="s">
        <v>150</v>
      </c>
      <c r="G124" s="159" t="s">
        <v>144</v>
      </c>
      <c r="H124" s="160">
        <v>6.0999999999999999E-2</v>
      </c>
      <c r="I124" s="161"/>
      <c r="J124" s="162">
        <f>ROUND(I124*H124,2)</f>
        <v>0</v>
      </c>
      <c r="K124" s="158" t="s">
        <v>134</v>
      </c>
      <c r="L124" s="37"/>
      <c r="M124" s="163" t="s">
        <v>1</v>
      </c>
      <c r="N124" s="164" t="s">
        <v>38</v>
      </c>
      <c r="O124" s="69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135</v>
      </c>
      <c r="AT124" s="167" t="s">
        <v>130</v>
      </c>
      <c r="AU124" s="167" t="s">
        <v>73</v>
      </c>
      <c r="AY124" s="15" t="s">
        <v>136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135</v>
      </c>
      <c r="BM124" s="167" t="s">
        <v>151</v>
      </c>
    </row>
    <row r="125" spans="1:65" s="2" customFormat="1" ht="48.75" x14ac:dyDescent="0.2">
      <c r="A125" s="32"/>
      <c r="B125" s="33"/>
      <c r="C125" s="34"/>
      <c r="D125" s="169" t="s">
        <v>137</v>
      </c>
      <c r="E125" s="34"/>
      <c r="F125" s="170" t="s">
        <v>152</v>
      </c>
      <c r="G125" s="34"/>
      <c r="H125" s="34"/>
      <c r="I125" s="171"/>
      <c r="J125" s="34"/>
      <c r="K125" s="34"/>
      <c r="L125" s="37"/>
      <c r="M125" s="172"/>
      <c r="N125" s="173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137</v>
      </c>
      <c r="AU125" s="15" t="s">
        <v>73</v>
      </c>
    </row>
    <row r="126" spans="1:65" s="2" customFormat="1" ht="48.75" x14ac:dyDescent="0.2">
      <c r="A126" s="32"/>
      <c r="B126" s="33"/>
      <c r="C126" s="34"/>
      <c r="D126" s="169" t="s">
        <v>147</v>
      </c>
      <c r="E126" s="34"/>
      <c r="F126" s="174" t="s">
        <v>148</v>
      </c>
      <c r="G126" s="34"/>
      <c r="H126" s="34"/>
      <c r="I126" s="171"/>
      <c r="J126" s="34"/>
      <c r="K126" s="34"/>
      <c r="L126" s="37"/>
      <c r="M126" s="172"/>
      <c r="N126" s="17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147</v>
      </c>
      <c r="AU126" s="15" t="s">
        <v>73</v>
      </c>
    </row>
    <row r="127" spans="1:65" s="2" customFormat="1" ht="66.75" customHeight="1" x14ac:dyDescent="0.2">
      <c r="A127" s="32"/>
      <c r="B127" s="33"/>
      <c r="C127" s="156" t="s">
        <v>153</v>
      </c>
      <c r="D127" s="156" t="s">
        <v>130</v>
      </c>
      <c r="E127" s="157" t="s">
        <v>154</v>
      </c>
      <c r="F127" s="158" t="s">
        <v>155</v>
      </c>
      <c r="G127" s="159" t="s">
        <v>156</v>
      </c>
      <c r="H127" s="160">
        <v>173.27099999999999</v>
      </c>
      <c r="I127" s="161"/>
      <c r="J127" s="162">
        <f>ROUND(I127*H127,2)</f>
        <v>0</v>
      </c>
      <c r="K127" s="158" t="s">
        <v>134</v>
      </c>
      <c r="L127" s="37"/>
      <c r="M127" s="163" t="s">
        <v>1</v>
      </c>
      <c r="N127" s="164" t="s">
        <v>38</v>
      </c>
      <c r="O127" s="69"/>
      <c r="P127" s="165">
        <f>O127*H127</f>
        <v>0</v>
      </c>
      <c r="Q127" s="165">
        <v>0</v>
      </c>
      <c r="R127" s="165">
        <f>Q127*H127</f>
        <v>0</v>
      </c>
      <c r="S127" s="165">
        <v>0</v>
      </c>
      <c r="T127" s="16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7" t="s">
        <v>135</v>
      </c>
      <c r="AT127" s="167" t="s">
        <v>130</v>
      </c>
      <c r="AU127" s="167" t="s">
        <v>73</v>
      </c>
      <c r="AY127" s="15" t="s">
        <v>136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5" t="s">
        <v>81</v>
      </c>
      <c r="BK127" s="168">
        <f>ROUND(I127*H127,2)</f>
        <v>0</v>
      </c>
      <c r="BL127" s="15" t="s">
        <v>135</v>
      </c>
      <c r="BM127" s="167" t="s">
        <v>157</v>
      </c>
    </row>
    <row r="128" spans="1:65" s="2" customFormat="1" ht="39" x14ac:dyDescent="0.2">
      <c r="A128" s="32"/>
      <c r="B128" s="33"/>
      <c r="C128" s="34"/>
      <c r="D128" s="169" t="s">
        <v>137</v>
      </c>
      <c r="E128" s="34"/>
      <c r="F128" s="170" t="s">
        <v>155</v>
      </c>
      <c r="G128" s="34"/>
      <c r="H128" s="34"/>
      <c r="I128" s="171"/>
      <c r="J128" s="34"/>
      <c r="K128" s="34"/>
      <c r="L128" s="37"/>
      <c r="M128" s="172"/>
      <c r="N128" s="173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137</v>
      </c>
      <c r="AU128" s="15" t="s">
        <v>73</v>
      </c>
    </row>
    <row r="129" spans="1:65" s="2" customFormat="1" ht="16.5" customHeight="1" x14ac:dyDescent="0.2">
      <c r="A129" s="32"/>
      <c r="B129" s="33"/>
      <c r="C129" s="156" t="s">
        <v>145</v>
      </c>
      <c r="D129" s="156" t="s">
        <v>130</v>
      </c>
      <c r="E129" s="157" t="s">
        <v>158</v>
      </c>
      <c r="F129" s="158" t="s">
        <v>159</v>
      </c>
      <c r="G129" s="159" t="s">
        <v>156</v>
      </c>
      <c r="H129" s="160">
        <v>25.218</v>
      </c>
      <c r="I129" s="161"/>
      <c r="J129" s="162">
        <f>ROUND(I129*H129,2)</f>
        <v>0</v>
      </c>
      <c r="K129" s="158" t="s">
        <v>134</v>
      </c>
      <c r="L129" s="37"/>
      <c r="M129" s="163" t="s">
        <v>1</v>
      </c>
      <c r="N129" s="164" t="s">
        <v>38</v>
      </c>
      <c r="O129" s="69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7" t="s">
        <v>135</v>
      </c>
      <c r="AT129" s="167" t="s">
        <v>130</v>
      </c>
      <c r="AU129" s="167" t="s">
        <v>73</v>
      </c>
      <c r="AY129" s="15" t="s">
        <v>136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5" t="s">
        <v>81</v>
      </c>
      <c r="BK129" s="168">
        <f>ROUND(I129*H129,2)</f>
        <v>0</v>
      </c>
      <c r="BL129" s="15" t="s">
        <v>135</v>
      </c>
      <c r="BM129" s="167" t="s">
        <v>160</v>
      </c>
    </row>
    <row r="130" spans="1:65" s="2" customFormat="1" x14ac:dyDescent="0.2">
      <c r="A130" s="32"/>
      <c r="B130" s="33"/>
      <c r="C130" s="34"/>
      <c r="D130" s="169" t="s">
        <v>137</v>
      </c>
      <c r="E130" s="34"/>
      <c r="F130" s="170" t="s">
        <v>159</v>
      </c>
      <c r="G130" s="34"/>
      <c r="H130" s="34"/>
      <c r="I130" s="171"/>
      <c r="J130" s="34"/>
      <c r="K130" s="34"/>
      <c r="L130" s="37"/>
      <c r="M130" s="172"/>
      <c r="N130" s="173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137</v>
      </c>
      <c r="AU130" s="15" t="s">
        <v>73</v>
      </c>
    </row>
    <row r="131" spans="1:65" s="2" customFormat="1" ht="16.5" customHeight="1" x14ac:dyDescent="0.2">
      <c r="A131" s="32"/>
      <c r="B131" s="33"/>
      <c r="C131" s="156" t="s">
        <v>161</v>
      </c>
      <c r="D131" s="156" t="s">
        <v>130</v>
      </c>
      <c r="E131" s="157" t="s">
        <v>162</v>
      </c>
      <c r="F131" s="158" t="s">
        <v>163</v>
      </c>
      <c r="G131" s="159" t="s">
        <v>156</v>
      </c>
      <c r="H131" s="160">
        <v>92.11</v>
      </c>
      <c r="I131" s="161"/>
      <c r="J131" s="162">
        <f>ROUND(I131*H131,2)</f>
        <v>0</v>
      </c>
      <c r="K131" s="158" t="s">
        <v>134</v>
      </c>
      <c r="L131" s="37"/>
      <c r="M131" s="163" t="s">
        <v>1</v>
      </c>
      <c r="N131" s="164" t="s">
        <v>38</v>
      </c>
      <c r="O131" s="69"/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7" t="s">
        <v>135</v>
      </c>
      <c r="AT131" s="167" t="s">
        <v>130</v>
      </c>
      <c r="AU131" s="167" t="s">
        <v>73</v>
      </c>
      <c r="AY131" s="15" t="s">
        <v>136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5" t="s">
        <v>81</v>
      </c>
      <c r="BK131" s="168">
        <f>ROUND(I131*H131,2)</f>
        <v>0</v>
      </c>
      <c r="BL131" s="15" t="s">
        <v>135</v>
      </c>
      <c r="BM131" s="167" t="s">
        <v>164</v>
      </c>
    </row>
    <row r="132" spans="1:65" s="2" customFormat="1" x14ac:dyDescent="0.2">
      <c r="A132" s="32"/>
      <c r="B132" s="33"/>
      <c r="C132" s="34"/>
      <c r="D132" s="169" t="s">
        <v>137</v>
      </c>
      <c r="E132" s="34"/>
      <c r="F132" s="170" t="s">
        <v>163</v>
      </c>
      <c r="G132" s="34"/>
      <c r="H132" s="34"/>
      <c r="I132" s="171"/>
      <c r="J132" s="34"/>
      <c r="K132" s="34"/>
      <c r="L132" s="37"/>
      <c r="M132" s="172"/>
      <c r="N132" s="173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137</v>
      </c>
      <c r="AU132" s="15" t="s">
        <v>73</v>
      </c>
    </row>
    <row r="133" spans="1:65" s="2" customFormat="1" ht="16.5" customHeight="1" x14ac:dyDescent="0.2">
      <c r="A133" s="32"/>
      <c r="B133" s="33"/>
      <c r="C133" s="156" t="s">
        <v>151</v>
      </c>
      <c r="D133" s="156" t="s">
        <v>130</v>
      </c>
      <c r="E133" s="157" t="s">
        <v>165</v>
      </c>
      <c r="F133" s="158" t="s">
        <v>166</v>
      </c>
      <c r="G133" s="159" t="s">
        <v>156</v>
      </c>
      <c r="H133" s="160">
        <v>54.031999999999996</v>
      </c>
      <c r="I133" s="161"/>
      <c r="J133" s="162">
        <f>ROUND(I133*H133,2)</f>
        <v>0</v>
      </c>
      <c r="K133" s="158" t="s">
        <v>134</v>
      </c>
      <c r="L133" s="37"/>
      <c r="M133" s="163" t="s">
        <v>1</v>
      </c>
      <c r="N133" s="164" t="s">
        <v>38</v>
      </c>
      <c r="O133" s="69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7" t="s">
        <v>135</v>
      </c>
      <c r="AT133" s="167" t="s">
        <v>130</v>
      </c>
      <c r="AU133" s="167" t="s">
        <v>73</v>
      </c>
      <c r="AY133" s="15" t="s">
        <v>136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5" t="s">
        <v>81</v>
      </c>
      <c r="BK133" s="168">
        <f>ROUND(I133*H133,2)</f>
        <v>0</v>
      </c>
      <c r="BL133" s="15" t="s">
        <v>135</v>
      </c>
      <c r="BM133" s="167" t="s">
        <v>167</v>
      </c>
    </row>
    <row r="134" spans="1:65" s="2" customFormat="1" x14ac:dyDescent="0.2">
      <c r="A134" s="32"/>
      <c r="B134" s="33"/>
      <c r="C134" s="34"/>
      <c r="D134" s="169" t="s">
        <v>137</v>
      </c>
      <c r="E134" s="34"/>
      <c r="F134" s="170" t="s">
        <v>166</v>
      </c>
      <c r="G134" s="34"/>
      <c r="H134" s="34"/>
      <c r="I134" s="171"/>
      <c r="J134" s="34"/>
      <c r="K134" s="34"/>
      <c r="L134" s="37"/>
      <c r="M134" s="172"/>
      <c r="N134" s="173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137</v>
      </c>
      <c r="AU134" s="15" t="s">
        <v>73</v>
      </c>
    </row>
    <row r="135" spans="1:65" s="2" customFormat="1" ht="24.2" customHeight="1" x14ac:dyDescent="0.2">
      <c r="A135" s="32"/>
      <c r="B135" s="33"/>
      <c r="C135" s="156" t="s">
        <v>168</v>
      </c>
      <c r="D135" s="156" t="s">
        <v>130</v>
      </c>
      <c r="E135" s="157" t="s">
        <v>169</v>
      </c>
      <c r="F135" s="158" t="s">
        <v>170</v>
      </c>
      <c r="G135" s="159" t="s">
        <v>144</v>
      </c>
      <c r="H135" s="160">
        <v>0.61399999999999999</v>
      </c>
      <c r="I135" s="161"/>
      <c r="J135" s="162">
        <f>ROUND(I135*H135,2)</f>
        <v>0</v>
      </c>
      <c r="K135" s="158" t="s">
        <v>134</v>
      </c>
      <c r="L135" s="37"/>
      <c r="M135" s="163" t="s">
        <v>1</v>
      </c>
      <c r="N135" s="164" t="s">
        <v>38</v>
      </c>
      <c r="O135" s="6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7" t="s">
        <v>135</v>
      </c>
      <c r="AT135" s="167" t="s">
        <v>130</v>
      </c>
      <c r="AU135" s="167" t="s">
        <v>73</v>
      </c>
      <c r="AY135" s="15" t="s">
        <v>136</v>
      </c>
      <c r="BE135" s="168">
        <f>IF(N135="základní",J135,0)</f>
        <v>0</v>
      </c>
      <c r="BF135" s="168">
        <f>IF(N135="snížená",J135,0)</f>
        <v>0</v>
      </c>
      <c r="BG135" s="168">
        <f>IF(N135="zákl. přenesená",J135,0)</f>
        <v>0</v>
      </c>
      <c r="BH135" s="168">
        <f>IF(N135="sníž. přenesená",J135,0)</f>
        <v>0</v>
      </c>
      <c r="BI135" s="168">
        <f>IF(N135="nulová",J135,0)</f>
        <v>0</v>
      </c>
      <c r="BJ135" s="15" t="s">
        <v>81</v>
      </c>
      <c r="BK135" s="168">
        <f>ROUND(I135*H135,2)</f>
        <v>0</v>
      </c>
      <c r="BL135" s="15" t="s">
        <v>135</v>
      </c>
      <c r="BM135" s="167" t="s">
        <v>171</v>
      </c>
    </row>
    <row r="136" spans="1:65" s="2" customFormat="1" ht="117" x14ac:dyDescent="0.2">
      <c r="A136" s="32"/>
      <c r="B136" s="33"/>
      <c r="C136" s="34"/>
      <c r="D136" s="169" t="s">
        <v>137</v>
      </c>
      <c r="E136" s="34"/>
      <c r="F136" s="170" t="s">
        <v>172</v>
      </c>
      <c r="G136" s="34"/>
      <c r="H136" s="34"/>
      <c r="I136" s="171"/>
      <c r="J136" s="34"/>
      <c r="K136" s="34"/>
      <c r="L136" s="37"/>
      <c r="M136" s="172"/>
      <c r="N136" s="173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137</v>
      </c>
      <c r="AU136" s="15" t="s">
        <v>73</v>
      </c>
    </row>
    <row r="137" spans="1:65" s="2" customFormat="1" ht="19.5" x14ac:dyDescent="0.2">
      <c r="A137" s="32"/>
      <c r="B137" s="33"/>
      <c r="C137" s="34"/>
      <c r="D137" s="169" t="s">
        <v>173</v>
      </c>
      <c r="E137" s="34"/>
      <c r="F137" s="174" t="s">
        <v>174</v>
      </c>
      <c r="G137" s="34"/>
      <c r="H137" s="34"/>
      <c r="I137" s="171"/>
      <c r="J137" s="34"/>
      <c r="K137" s="34"/>
      <c r="L137" s="37"/>
      <c r="M137" s="172"/>
      <c r="N137" s="173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173</v>
      </c>
      <c r="AU137" s="15" t="s">
        <v>73</v>
      </c>
    </row>
    <row r="138" spans="1:65" s="2" customFormat="1" ht="24.2" customHeight="1" x14ac:dyDescent="0.2">
      <c r="A138" s="32"/>
      <c r="B138" s="33"/>
      <c r="C138" s="156" t="s">
        <v>157</v>
      </c>
      <c r="D138" s="156" t="s">
        <v>130</v>
      </c>
      <c r="E138" s="157" t="s">
        <v>175</v>
      </c>
      <c r="F138" s="158" t="s">
        <v>176</v>
      </c>
      <c r="G138" s="159" t="s">
        <v>133</v>
      </c>
      <c r="H138" s="160">
        <v>1657.8</v>
      </c>
      <c r="I138" s="161"/>
      <c r="J138" s="162">
        <f>ROUND(I138*H138,2)</f>
        <v>0</v>
      </c>
      <c r="K138" s="158" t="s">
        <v>134</v>
      </c>
      <c r="L138" s="37"/>
      <c r="M138" s="163" t="s">
        <v>1</v>
      </c>
      <c r="N138" s="164" t="s">
        <v>38</v>
      </c>
      <c r="O138" s="6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7" t="s">
        <v>135</v>
      </c>
      <c r="AT138" s="167" t="s">
        <v>130</v>
      </c>
      <c r="AU138" s="167" t="s">
        <v>73</v>
      </c>
      <c r="AY138" s="15" t="s">
        <v>136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5" t="s">
        <v>81</v>
      </c>
      <c r="BK138" s="168">
        <f>ROUND(I138*H138,2)</f>
        <v>0</v>
      </c>
      <c r="BL138" s="15" t="s">
        <v>135</v>
      </c>
      <c r="BM138" s="167" t="s">
        <v>177</v>
      </c>
    </row>
    <row r="139" spans="1:65" s="2" customFormat="1" ht="19.5" x14ac:dyDescent="0.2">
      <c r="A139" s="32"/>
      <c r="B139" s="33"/>
      <c r="C139" s="34"/>
      <c r="D139" s="169" t="s">
        <v>137</v>
      </c>
      <c r="E139" s="34"/>
      <c r="F139" s="170" t="s">
        <v>176</v>
      </c>
      <c r="G139" s="34"/>
      <c r="H139" s="34"/>
      <c r="I139" s="171"/>
      <c r="J139" s="34"/>
      <c r="K139" s="34"/>
      <c r="L139" s="37"/>
      <c r="M139" s="172"/>
      <c r="N139" s="173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137</v>
      </c>
      <c r="AU139" s="15" t="s">
        <v>73</v>
      </c>
    </row>
    <row r="140" spans="1:65" s="2" customFormat="1" ht="55.5" customHeight="1" x14ac:dyDescent="0.2">
      <c r="A140" s="32"/>
      <c r="B140" s="33"/>
      <c r="C140" s="156" t="s">
        <v>178</v>
      </c>
      <c r="D140" s="156" t="s">
        <v>130</v>
      </c>
      <c r="E140" s="157" t="s">
        <v>179</v>
      </c>
      <c r="F140" s="158" t="s">
        <v>180</v>
      </c>
      <c r="G140" s="159" t="s">
        <v>156</v>
      </c>
      <c r="H140" s="160">
        <v>1607.319</v>
      </c>
      <c r="I140" s="161"/>
      <c r="J140" s="162">
        <f>ROUND(I140*H140,2)</f>
        <v>0</v>
      </c>
      <c r="K140" s="158" t="s">
        <v>134</v>
      </c>
      <c r="L140" s="37"/>
      <c r="M140" s="163" t="s">
        <v>1</v>
      </c>
      <c r="N140" s="164" t="s">
        <v>38</v>
      </c>
      <c r="O140" s="6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7" t="s">
        <v>135</v>
      </c>
      <c r="AT140" s="167" t="s">
        <v>130</v>
      </c>
      <c r="AU140" s="167" t="s">
        <v>73</v>
      </c>
      <c r="AY140" s="15" t="s">
        <v>136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5" t="s">
        <v>81</v>
      </c>
      <c r="BK140" s="168">
        <f>ROUND(I140*H140,2)</f>
        <v>0</v>
      </c>
      <c r="BL140" s="15" t="s">
        <v>135</v>
      </c>
      <c r="BM140" s="167" t="s">
        <v>181</v>
      </c>
    </row>
    <row r="141" spans="1:65" s="2" customFormat="1" ht="29.25" x14ac:dyDescent="0.2">
      <c r="A141" s="32"/>
      <c r="B141" s="33"/>
      <c r="C141" s="34"/>
      <c r="D141" s="169" t="s">
        <v>137</v>
      </c>
      <c r="E141" s="34"/>
      <c r="F141" s="170" t="s">
        <v>180</v>
      </c>
      <c r="G141" s="34"/>
      <c r="H141" s="34"/>
      <c r="I141" s="171"/>
      <c r="J141" s="34"/>
      <c r="K141" s="34"/>
      <c r="L141" s="37"/>
      <c r="M141" s="172"/>
      <c r="N141" s="173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137</v>
      </c>
      <c r="AU141" s="15" t="s">
        <v>73</v>
      </c>
    </row>
    <row r="142" spans="1:65" s="2" customFormat="1" ht="21.75" customHeight="1" x14ac:dyDescent="0.2">
      <c r="A142" s="32"/>
      <c r="B142" s="33"/>
      <c r="C142" s="156" t="s">
        <v>160</v>
      </c>
      <c r="D142" s="156" t="s">
        <v>130</v>
      </c>
      <c r="E142" s="157" t="s">
        <v>182</v>
      </c>
      <c r="F142" s="158" t="s">
        <v>183</v>
      </c>
      <c r="G142" s="159" t="s">
        <v>156</v>
      </c>
      <c r="H142" s="160">
        <v>1607.319</v>
      </c>
      <c r="I142" s="161"/>
      <c r="J142" s="162">
        <f>ROUND(I142*H142,2)</f>
        <v>0</v>
      </c>
      <c r="K142" s="158" t="s">
        <v>134</v>
      </c>
      <c r="L142" s="37"/>
      <c r="M142" s="163" t="s">
        <v>1</v>
      </c>
      <c r="N142" s="164" t="s">
        <v>38</v>
      </c>
      <c r="O142" s="69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7" t="s">
        <v>135</v>
      </c>
      <c r="AT142" s="167" t="s">
        <v>130</v>
      </c>
      <c r="AU142" s="167" t="s">
        <v>73</v>
      </c>
      <c r="AY142" s="15" t="s">
        <v>136</v>
      </c>
      <c r="BE142" s="168">
        <f>IF(N142="základní",J142,0)</f>
        <v>0</v>
      </c>
      <c r="BF142" s="168">
        <f>IF(N142="snížená",J142,0)</f>
        <v>0</v>
      </c>
      <c r="BG142" s="168">
        <f>IF(N142="zákl. přenesená",J142,0)</f>
        <v>0</v>
      </c>
      <c r="BH142" s="168">
        <f>IF(N142="sníž. přenesená",J142,0)</f>
        <v>0</v>
      </c>
      <c r="BI142" s="168">
        <f>IF(N142="nulová",J142,0)</f>
        <v>0</v>
      </c>
      <c r="BJ142" s="15" t="s">
        <v>81</v>
      </c>
      <c r="BK142" s="168">
        <f>ROUND(I142*H142,2)</f>
        <v>0</v>
      </c>
      <c r="BL142" s="15" t="s">
        <v>135</v>
      </c>
      <c r="BM142" s="167" t="s">
        <v>184</v>
      </c>
    </row>
    <row r="143" spans="1:65" s="2" customFormat="1" x14ac:dyDescent="0.2">
      <c r="A143" s="32"/>
      <c r="B143" s="33"/>
      <c r="C143" s="34"/>
      <c r="D143" s="169" t="s">
        <v>137</v>
      </c>
      <c r="E143" s="34"/>
      <c r="F143" s="170" t="s">
        <v>183</v>
      </c>
      <c r="G143" s="34"/>
      <c r="H143" s="34"/>
      <c r="I143" s="171"/>
      <c r="J143" s="34"/>
      <c r="K143" s="34"/>
      <c r="L143" s="37"/>
      <c r="M143" s="172"/>
      <c r="N143" s="173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137</v>
      </c>
      <c r="AU143" s="15" t="s">
        <v>73</v>
      </c>
    </row>
    <row r="144" spans="1:65" s="2" customFormat="1" ht="24.2" customHeight="1" x14ac:dyDescent="0.2">
      <c r="A144" s="32"/>
      <c r="B144" s="33"/>
      <c r="C144" s="156" t="s">
        <v>185</v>
      </c>
      <c r="D144" s="156" t="s">
        <v>130</v>
      </c>
      <c r="E144" s="157" t="s">
        <v>186</v>
      </c>
      <c r="F144" s="158" t="s">
        <v>187</v>
      </c>
      <c r="G144" s="159" t="s">
        <v>144</v>
      </c>
      <c r="H144" s="160">
        <v>0.61399999999999999</v>
      </c>
      <c r="I144" s="161"/>
      <c r="J144" s="162">
        <f>ROUND(I144*H144,2)</f>
        <v>0</v>
      </c>
      <c r="K144" s="158" t="s">
        <v>134</v>
      </c>
      <c r="L144" s="37"/>
      <c r="M144" s="163" t="s">
        <v>1</v>
      </c>
      <c r="N144" s="164" t="s">
        <v>38</v>
      </c>
      <c r="O144" s="69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7" t="s">
        <v>135</v>
      </c>
      <c r="AT144" s="167" t="s">
        <v>130</v>
      </c>
      <c r="AU144" s="167" t="s">
        <v>73</v>
      </c>
      <c r="AY144" s="15" t="s">
        <v>136</v>
      </c>
      <c r="BE144" s="168">
        <f>IF(N144="základní",J144,0)</f>
        <v>0</v>
      </c>
      <c r="BF144" s="168">
        <f>IF(N144="snížená",J144,0)</f>
        <v>0</v>
      </c>
      <c r="BG144" s="168">
        <f>IF(N144="zákl. přenesená",J144,0)</f>
        <v>0</v>
      </c>
      <c r="BH144" s="168">
        <f>IF(N144="sníž. přenesená",J144,0)</f>
        <v>0</v>
      </c>
      <c r="BI144" s="168">
        <f>IF(N144="nulová",J144,0)</f>
        <v>0</v>
      </c>
      <c r="BJ144" s="15" t="s">
        <v>81</v>
      </c>
      <c r="BK144" s="168">
        <f>ROUND(I144*H144,2)</f>
        <v>0</v>
      </c>
      <c r="BL144" s="15" t="s">
        <v>135</v>
      </c>
      <c r="BM144" s="167" t="s">
        <v>188</v>
      </c>
    </row>
    <row r="145" spans="1:65" s="2" customFormat="1" ht="48.75" x14ac:dyDescent="0.2">
      <c r="A145" s="32"/>
      <c r="B145" s="33"/>
      <c r="C145" s="34"/>
      <c r="D145" s="169" t="s">
        <v>137</v>
      </c>
      <c r="E145" s="34"/>
      <c r="F145" s="170" t="s">
        <v>189</v>
      </c>
      <c r="G145" s="34"/>
      <c r="H145" s="34"/>
      <c r="I145" s="171"/>
      <c r="J145" s="34"/>
      <c r="K145" s="34"/>
      <c r="L145" s="37"/>
      <c r="M145" s="172"/>
      <c r="N145" s="173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137</v>
      </c>
      <c r="AU145" s="15" t="s">
        <v>73</v>
      </c>
    </row>
    <row r="146" spans="1:65" s="2" customFormat="1" ht="39" x14ac:dyDescent="0.2">
      <c r="A146" s="32"/>
      <c r="B146" s="33"/>
      <c r="C146" s="34"/>
      <c r="D146" s="169" t="s">
        <v>147</v>
      </c>
      <c r="E146" s="34"/>
      <c r="F146" s="174" t="s">
        <v>190</v>
      </c>
      <c r="G146" s="34"/>
      <c r="H146" s="34"/>
      <c r="I146" s="171"/>
      <c r="J146" s="34"/>
      <c r="K146" s="34"/>
      <c r="L146" s="37"/>
      <c r="M146" s="172"/>
      <c r="N146" s="173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147</v>
      </c>
      <c r="AU146" s="15" t="s">
        <v>73</v>
      </c>
    </row>
    <row r="147" spans="1:65" s="2" customFormat="1" ht="37.9" customHeight="1" x14ac:dyDescent="0.2">
      <c r="A147" s="32"/>
      <c r="B147" s="33"/>
      <c r="C147" s="156" t="s">
        <v>164</v>
      </c>
      <c r="D147" s="156" t="s">
        <v>130</v>
      </c>
      <c r="E147" s="157" t="s">
        <v>191</v>
      </c>
      <c r="F147" s="158" t="s">
        <v>192</v>
      </c>
      <c r="G147" s="159" t="s">
        <v>140</v>
      </c>
      <c r="H147" s="160">
        <v>4</v>
      </c>
      <c r="I147" s="161"/>
      <c r="J147" s="162">
        <f>ROUND(I147*H147,2)</f>
        <v>0</v>
      </c>
      <c r="K147" s="158" t="s">
        <v>134</v>
      </c>
      <c r="L147" s="37"/>
      <c r="M147" s="163" t="s">
        <v>1</v>
      </c>
      <c r="N147" s="164" t="s">
        <v>38</v>
      </c>
      <c r="O147" s="69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7" t="s">
        <v>135</v>
      </c>
      <c r="AT147" s="167" t="s">
        <v>130</v>
      </c>
      <c r="AU147" s="167" t="s">
        <v>73</v>
      </c>
      <c r="AY147" s="15" t="s">
        <v>136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5" t="s">
        <v>81</v>
      </c>
      <c r="BK147" s="168">
        <f>ROUND(I147*H147,2)</f>
        <v>0</v>
      </c>
      <c r="BL147" s="15" t="s">
        <v>135</v>
      </c>
      <c r="BM147" s="167" t="s">
        <v>193</v>
      </c>
    </row>
    <row r="148" spans="1:65" s="2" customFormat="1" ht="19.5" x14ac:dyDescent="0.2">
      <c r="A148" s="32"/>
      <c r="B148" s="33"/>
      <c r="C148" s="34"/>
      <c r="D148" s="169" t="s">
        <v>137</v>
      </c>
      <c r="E148" s="34"/>
      <c r="F148" s="170" t="s">
        <v>192</v>
      </c>
      <c r="G148" s="34"/>
      <c r="H148" s="34"/>
      <c r="I148" s="171"/>
      <c r="J148" s="34"/>
      <c r="K148" s="34"/>
      <c r="L148" s="37"/>
      <c r="M148" s="172"/>
      <c r="N148" s="173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137</v>
      </c>
      <c r="AU148" s="15" t="s">
        <v>73</v>
      </c>
    </row>
    <row r="149" spans="1:65" s="2" customFormat="1" ht="16.5" customHeight="1" x14ac:dyDescent="0.2">
      <c r="A149" s="32"/>
      <c r="B149" s="33"/>
      <c r="C149" s="156" t="s">
        <v>8</v>
      </c>
      <c r="D149" s="156" t="s">
        <v>130</v>
      </c>
      <c r="E149" s="157" t="s">
        <v>194</v>
      </c>
      <c r="F149" s="158" t="s">
        <v>195</v>
      </c>
      <c r="G149" s="159" t="s">
        <v>196</v>
      </c>
      <c r="H149" s="160">
        <v>626.28</v>
      </c>
      <c r="I149" s="161"/>
      <c r="J149" s="162">
        <f>ROUND(I149*H149,2)</f>
        <v>0</v>
      </c>
      <c r="K149" s="158" t="s">
        <v>134</v>
      </c>
      <c r="L149" s="37"/>
      <c r="M149" s="163" t="s">
        <v>1</v>
      </c>
      <c r="N149" s="164" t="s">
        <v>38</v>
      </c>
      <c r="O149" s="69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7" t="s">
        <v>135</v>
      </c>
      <c r="AT149" s="167" t="s">
        <v>130</v>
      </c>
      <c r="AU149" s="167" t="s">
        <v>73</v>
      </c>
      <c r="AY149" s="15" t="s">
        <v>136</v>
      </c>
      <c r="BE149" s="168">
        <f>IF(N149="základní",J149,0)</f>
        <v>0</v>
      </c>
      <c r="BF149" s="168">
        <f>IF(N149="snížená",J149,0)</f>
        <v>0</v>
      </c>
      <c r="BG149" s="168">
        <f>IF(N149="zákl. přenesená",J149,0)</f>
        <v>0</v>
      </c>
      <c r="BH149" s="168">
        <f>IF(N149="sníž. přenesená",J149,0)</f>
        <v>0</v>
      </c>
      <c r="BI149" s="168">
        <f>IF(N149="nulová",J149,0)</f>
        <v>0</v>
      </c>
      <c r="BJ149" s="15" t="s">
        <v>81</v>
      </c>
      <c r="BK149" s="168">
        <f>ROUND(I149*H149,2)</f>
        <v>0</v>
      </c>
      <c r="BL149" s="15" t="s">
        <v>135</v>
      </c>
      <c r="BM149" s="167" t="s">
        <v>197</v>
      </c>
    </row>
    <row r="150" spans="1:65" s="2" customFormat="1" x14ac:dyDescent="0.2">
      <c r="A150" s="32"/>
      <c r="B150" s="33"/>
      <c r="C150" s="34"/>
      <c r="D150" s="169" t="s">
        <v>137</v>
      </c>
      <c r="E150" s="34"/>
      <c r="F150" s="170" t="s">
        <v>195</v>
      </c>
      <c r="G150" s="34"/>
      <c r="H150" s="34"/>
      <c r="I150" s="171"/>
      <c r="J150" s="34"/>
      <c r="K150" s="34"/>
      <c r="L150" s="37"/>
      <c r="M150" s="172"/>
      <c r="N150" s="173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137</v>
      </c>
      <c r="AU150" s="15" t="s">
        <v>73</v>
      </c>
    </row>
    <row r="151" spans="1:65" s="2" customFormat="1" ht="16.5" customHeight="1" x14ac:dyDescent="0.2">
      <c r="A151" s="32"/>
      <c r="B151" s="33"/>
      <c r="C151" s="156" t="s">
        <v>167</v>
      </c>
      <c r="D151" s="156" t="s">
        <v>130</v>
      </c>
      <c r="E151" s="157" t="s">
        <v>198</v>
      </c>
      <c r="F151" s="158" t="s">
        <v>199</v>
      </c>
      <c r="G151" s="159" t="s">
        <v>196</v>
      </c>
      <c r="H151" s="160">
        <v>82.89</v>
      </c>
      <c r="I151" s="161"/>
      <c r="J151" s="162">
        <f>ROUND(I151*H151,2)</f>
        <v>0</v>
      </c>
      <c r="K151" s="158" t="s">
        <v>134</v>
      </c>
      <c r="L151" s="37"/>
      <c r="M151" s="163" t="s">
        <v>1</v>
      </c>
      <c r="N151" s="164" t="s">
        <v>38</v>
      </c>
      <c r="O151" s="69"/>
      <c r="P151" s="165">
        <f>O151*H151</f>
        <v>0</v>
      </c>
      <c r="Q151" s="165">
        <v>0</v>
      </c>
      <c r="R151" s="165">
        <f>Q151*H151</f>
        <v>0</v>
      </c>
      <c r="S151" s="165">
        <v>0</v>
      </c>
      <c r="T151" s="16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7" t="s">
        <v>135</v>
      </c>
      <c r="AT151" s="167" t="s">
        <v>130</v>
      </c>
      <c r="AU151" s="167" t="s">
        <v>73</v>
      </c>
      <c r="AY151" s="15" t="s">
        <v>136</v>
      </c>
      <c r="BE151" s="168">
        <f>IF(N151="základní",J151,0)</f>
        <v>0</v>
      </c>
      <c r="BF151" s="168">
        <f>IF(N151="snížená",J151,0)</f>
        <v>0</v>
      </c>
      <c r="BG151" s="168">
        <f>IF(N151="zákl. přenesená",J151,0)</f>
        <v>0</v>
      </c>
      <c r="BH151" s="168">
        <f>IF(N151="sníž. přenesená",J151,0)</f>
        <v>0</v>
      </c>
      <c r="BI151" s="168">
        <f>IF(N151="nulová",J151,0)</f>
        <v>0</v>
      </c>
      <c r="BJ151" s="15" t="s">
        <v>81</v>
      </c>
      <c r="BK151" s="168">
        <f>ROUND(I151*H151,2)</f>
        <v>0</v>
      </c>
      <c r="BL151" s="15" t="s">
        <v>135</v>
      </c>
      <c r="BM151" s="167" t="s">
        <v>200</v>
      </c>
    </row>
    <row r="152" spans="1:65" s="2" customFormat="1" x14ac:dyDescent="0.2">
      <c r="A152" s="32"/>
      <c r="B152" s="33"/>
      <c r="C152" s="34"/>
      <c r="D152" s="169" t="s">
        <v>137</v>
      </c>
      <c r="E152" s="34"/>
      <c r="F152" s="170" t="s">
        <v>199</v>
      </c>
      <c r="G152" s="34"/>
      <c r="H152" s="34"/>
      <c r="I152" s="171"/>
      <c r="J152" s="34"/>
      <c r="K152" s="34"/>
      <c r="L152" s="37"/>
      <c r="M152" s="172"/>
      <c r="N152" s="173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137</v>
      </c>
      <c r="AU152" s="15" t="s">
        <v>73</v>
      </c>
    </row>
    <row r="153" spans="1:65" s="2" customFormat="1" ht="33" customHeight="1" x14ac:dyDescent="0.2">
      <c r="A153" s="32"/>
      <c r="B153" s="33"/>
      <c r="C153" s="156" t="s">
        <v>201</v>
      </c>
      <c r="D153" s="156" t="s">
        <v>130</v>
      </c>
      <c r="E153" s="157" t="s">
        <v>202</v>
      </c>
      <c r="F153" s="158" t="s">
        <v>203</v>
      </c>
      <c r="G153" s="159" t="s">
        <v>204</v>
      </c>
      <c r="H153" s="160">
        <v>1230</v>
      </c>
      <c r="I153" s="161"/>
      <c r="J153" s="162">
        <f>ROUND(I153*H153,2)</f>
        <v>0</v>
      </c>
      <c r="K153" s="158" t="s">
        <v>134</v>
      </c>
      <c r="L153" s="37"/>
      <c r="M153" s="163" t="s">
        <v>1</v>
      </c>
      <c r="N153" s="164" t="s">
        <v>38</v>
      </c>
      <c r="O153" s="69"/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7" t="s">
        <v>135</v>
      </c>
      <c r="AT153" s="167" t="s">
        <v>130</v>
      </c>
      <c r="AU153" s="167" t="s">
        <v>73</v>
      </c>
      <c r="AY153" s="15" t="s">
        <v>136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5" t="s">
        <v>81</v>
      </c>
      <c r="BK153" s="168">
        <f>ROUND(I153*H153,2)</f>
        <v>0</v>
      </c>
      <c r="BL153" s="15" t="s">
        <v>135</v>
      </c>
      <c r="BM153" s="167" t="s">
        <v>205</v>
      </c>
    </row>
    <row r="154" spans="1:65" s="2" customFormat="1" ht="19.5" x14ac:dyDescent="0.2">
      <c r="A154" s="32"/>
      <c r="B154" s="33"/>
      <c r="C154" s="34"/>
      <c r="D154" s="169" t="s">
        <v>137</v>
      </c>
      <c r="E154" s="34"/>
      <c r="F154" s="170" t="s">
        <v>203</v>
      </c>
      <c r="G154" s="34"/>
      <c r="H154" s="34"/>
      <c r="I154" s="171"/>
      <c r="J154" s="34"/>
      <c r="K154" s="34"/>
      <c r="L154" s="37"/>
      <c r="M154" s="172"/>
      <c r="N154" s="173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137</v>
      </c>
      <c r="AU154" s="15" t="s">
        <v>73</v>
      </c>
    </row>
    <row r="155" spans="1:65" s="2" customFormat="1" ht="16.5" customHeight="1" x14ac:dyDescent="0.2">
      <c r="A155" s="32"/>
      <c r="B155" s="33"/>
      <c r="C155" s="156" t="s">
        <v>206</v>
      </c>
      <c r="D155" s="156" t="s">
        <v>130</v>
      </c>
      <c r="E155" s="157" t="s">
        <v>207</v>
      </c>
      <c r="F155" s="158" t="s">
        <v>208</v>
      </c>
      <c r="G155" s="159" t="s">
        <v>204</v>
      </c>
      <c r="H155" s="160">
        <v>14</v>
      </c>
      <c r="I155" s="161"/>
      <c r="J155" s="162">
        <f>ROUND(I155*H155,2)</f>
        <v>0</v>
      </c>
      <c r="K155" s="158" t="s">
        <v>134</v>
      </c>
      <c r="L155" s="37"/>
      <c r="M155" s="163" t="s">
        <v>1</v>
      </c>
      <c r="N155" s="164" t="s">
        <v>38</v>
      </c>
      <c r="O155" s="69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7" t="s">
        <v>135</v>
      </c>
      <c r="AT155" s="167" t="s">
        <v>130</v>
      </c>
      <c r="AU155" s="167" t="s">
        <v>73</v>
      </c>
      <c r="AY155" s="15" t="s">
        <v>136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5" t="s">
        <v>81</v>
      </c>
      <c r="BK155" s="168">
        <f>ROUND(I155*H155,2)</f>
        <v>0</v>
      </c>
      <c r="BL155" s="15" t="s">
        <v>135</v>
      </c>
      <c r="BM155" s="167" t="s">
        <v>209</v>
      </c>
    </row>
    <row r="156" spans="1:65" s="2" customFormat="1" ht="58.5" x14ac:dyDescent="0.2">
      <c r="A156" s="32"/>
      <c r="B156" s="33"/>
      <c r="C156" s="34"/>
      <c r="D156" s="169" t="s">
        <v>137</v>
      </c>
      <c r="E156" s="34"/>
      <c r="F156" s="170" t="s">
        <v>210</v>
      </c>
      <c r="G156" s="34"/>
      <c r="H156" s="34"/>
      <c r="I156" s="171"/>
      <c r="J156" s="34"/>
      <c r="K156" s="34"/>
      <c r="L156" s="37"/>
      <c r="M156" s="172"/>
      <c r="N156" s="173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137</v>
      </c>
      <c r="AU156" s="15" t="s">
        <v>73</v>
      </c>
    </row>
    <row r="157" spans="1:65" s="2" customFormat="1" ht="58.5" x14ac:dyDescent="0.2">
      <c r="A157" s="32"/>
      <c r="B157" s="33"/>
      <c r="C157" s="34"/>
      <c r="D157" s="169" t="s">
        <v>147</v>
      </c>
      <c r="E157" s="34"/>
      <c r="F157" s="174" t="s">
        <v>211</v>
      </c>
      <c r="G157" s="34"/>
      <c r="H157" s="34"/>
      <c r="I157" s="171"/>
      <c r="J157" s="34"/>
      <c r="K157" s="34"/>
      <c r="L157" s="37"/>
      <c r="M157" s="172"/>
      <c r="N157" s="173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147</v>
      </c>
      <c r="AU157" s="15" t="s">
        <v>73</v>
      </c>
    </row>
    <row r="158" spans="1:65" s="2" customFormat="1" ht="24.2" customHeight="1" x14ac:dyDescent="0.2">
      <c r="A158" s="32"/>
      <c r="B158" s="33"/>
      <c r="C158" s="156" t="s">
        <v>212</v>
      </c>
      <c r="D158" s="156" t="s">
        <v>130</v>
      </c>
      <c r="E158" s="157" t="s">
        <v>213</v>
      </c>
      <c r="F158" s="158" t="s">
        <v>214</v>
      </c>
      <c r="G158" s="159" t="s">
        <v>140</v>
      </c>
      <c r="H158" s="160">
        <v>20</v>
      </c>
      <c r="I158" s="161"/>
      <c r="J158" s="162">
        <f>ROUND(I158*H158,2)</f>
        <v>0</v>
      </c>
      <c r="K158" s="158" t="s">
        <v>134</v>
      </c>
      <c r="L158" s="37"/>
      <c r="M158" s="163" t="s">
        <v>1</v>
      </c>
      <c r="N158" s="164" t="s">
        <v>38</v>
      </c>
      <c r="O158" s="69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7" t="s">
        <v>135</v>
      </c>
      <c r="AT158" s="167" t="s">
        <v>130</v>
      </c>
      <c r="AU158" s="167" t="s">
        <v>73</v>
      </c>
      <c r="AY158" s="15" t="s">
        <v>136</v>
      </c>
      <c r="BE158" s="168">
        <f>IF(N158="základní",J158,0)</f>
        <v>0</v>
      </c>
      <c r="BF158" s="168">
        <f>IF(N158="snížená",J158,0)</f>
        <v>0</v>
      </c>
      <c r="BG158" s="168">
        <f>IF(N158="zákl. přenesená",J158,0)</f>
        <v>0</v>
      </c>
      <c r="BH158" s="168">
        <f>IF(N158="sníž. přenesená",J158,0)</f>
        <v>0</v>
      </c>
      <c r="BI158" s="168">
        <f>IF(N158="nulová",J158,0)</f>
        <v>0</v>
      </c>
      <c r="BJ158" s="15" t="s">
        <v>81</v>
      </c>
      <c r="BK158" s="168">
        <f>ROUND(I158*H158,2)</f>
        <v>0</v>
      </c>
      <c r="BL158" s="15" t="s">
        <v>135</v>
      </c>
      <c r="BM158" s="167" t="s">
        <v>215</v>
      </c>
    </row>
    <row r="159" spans="1:65" s="2" customFormat="1" ht="19.5" x14ac:dyDescent="0.2">
      <c r="A159" s="32"/>
      <c r="B159" s="33"/>
      <c r="C159" s="34"/>
      <c r="D159" s="169" t="s">
        <v>137</v>
      </c>
      <c r="E159" s="34"/>
      <c r="F159" s="170" t="s">
        <v>214</v>
      </c>
      <c r="G159" s="34"/>
      <c r="H159" s="34"/>
      <c r="I159" s="171"/>
      <c r="J159" s="34"/>
      <c r="K159" s="34"/>
      <c r="L159" s="37"/>
      <c r="M159" s="172"/>
      <c r="N159" s="173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137</v>
      </c>
      <c r="AU159" s="15" t="s">
        <v>73</v>
      </c>
    </row>
    <row r="160" spans="1:65" s="2" customFormat="1" ht="24.2" customHeight="1" x14ac:dyDescent="0.2">
      <c r="A160" s="32"/>
      <c r="B160" s="33"/>
      <c r="C160" s="156" t="s">
        <v>177</v>
      </c>
      <c r="D160" s="156" t="s">
        <v>130</v>
      </c>
      <c r="E160" s="157" t="s">
        <v>216</v>
      </c>
      <c r="F160" s="158" t="s">
        <v>217</v>
      </c>
      <c r="G160" s="159" t="s">
        <v>140</v>
      </c>
      <c r="H160" s="160">
        <v>4</v>
      </c>
      <c r="I160" s="161"/>
      <c r="J160" s="162">
        <f>ROUND(I160*H160,2)</f>
        <v>0</v>
      </c>
      <c r="K160" s="158" t="s">
        <v>134</v>
      </c>
      <c r="L160" s="37"/>
      <c r="M160" s="163" t="s">
        <v>1</v>
      </c>
      <c r="N160" s="164" t="s">
        <v>38</v>
      </c>
      <c r="O160" s="69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7" t="s">
        <v>135</v>
      </c>
      <c r="AT160" s="167" t="s">
        <v>130</v>
      </c>
      <c r="AU160" s="167" t="s">
        <v>73</v>
      </c>
      <c r="AY160" s="15" t="s">
        <v>136</v>
      </c>
      <c r="BE160" s="168">
        <f>IF(N160="základní",J160,0)</f>
        <v>0</v>
      </c>
      <c r="BF160" s="168">
        <f>IF(N160="snížená",J160,0)</f>
        <v>0</v>
      </c>
      <c r="BG160" s="168">
        <f>IF(N160="zákl. přenesená",J160,0)</f>
        <v>0</v>
      </c>
      <c r="BH160" s="168">
        <f>IF(N160="sníž. přenesená",J160,0)</f>
        <v>0</v>
      </c>
      <c r="BI160" s="168">
        <f>IF(N160="nulová",J160,0)</f>
        <v>0</v>
      </c>
      <c r="BJ160" s="15" t="s">
        <v>81</v>
      </c>
      <c r="BK160" s="168">
        <f>ROUND(I160*H160,2)</f>
        <v>0</v>
      </c>
      <c r="BL160" s="15" t="s">
        <v>135</v>
      </c>
      <c r="BM160" s="167" t="s">
        <v>218</v>
      </c>
    </row>
    <row r="161" spans="1:65" s="2" customFormat="1" ht="19.5" x14ac:dyDescent="0.2">
      <c r="A161" s="32"/>
      <c r="B161" s="33"/>
      <c r="C161" s="34"/>
      <c r="D161" s="169" t="s">
        <v>137</v>
      </c>
      <c r="E161" s="34"/>
      <c r="F161" s="170" t="s">
        <v>217</v>
      </c>
      <c r="G161" s="34"/>
      <c r="H161" s="34"/>
      <c r="I161" s="171"/>
      <c r="J161" s="34"/>
      <c r="K161" s="34"/>
      <c r="L161" s="37"/>
      <c r="M161" s="172"/>
      <c r="N161" s="173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137</v>
      </c>
      <c r="AU161" s="15" t="s">
        <v>73</v>
      </c>
    </row>
    <row r="162" spans="1:65" s="2" customFormat="1" ht="37.9" customHeight="1" x14ac:dyDescent="0.2">
      <c r="A162" s="32"/>
      <c r="B162" s="33"/>
      <c r="C162" s="156" t="s">
        <v>7</v>
      </c>
      <c r="D162" s="156" t="s">
        <v>130</v>
      </c>
      <c r="E162" s="157" t="s">
        <v>219</v>
      </c>
      <c r="F162" s="158" t="s">
        <v>220</v>
      </c>
      <c r="G162" s="159" t="s">
        <v>204</v>
      </c>
      <c r="H162" s="160">
        <v>1228</v>
      </c>
      <c r="I162" s="161"/>
      <c r="J162" s="162">
        <f>ROUND(I162*H162,2)</f>
        <v>0</v>
      </c>
      <c r="K162" s="158" t="s">
        <v>134</v>
      </c>
      <c r="L162" s="37"/>
      <c r="M162" s="163" t="s">
        <v>1</v>
      </c>
      <c r="N162" s="164" t="s">
        <v>38</v>
      </c>
      <c r="O162" s="69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7" t="s">
        <v>135</v>
      </c>
      <c r="AT162" s="167" t="s">
        <v>130</v>
      </c>
      <c r="AU162" s="167" t="s">
        <v>73</v>
      </c>
      <c r="AY162" s="15" t="s">
        <v>136</v>
      </c>
      <c r="BE162" s="168">
        <f>IF(N162="základní",J162,0)</f>
        <v>0</v>
      </c>
      <c r="BF162" s="168">
        <f>IF(N162="snížená",J162,0)</f>
        <v>0</v>
      </c>
      <c r="BG162" s="168">
        <f>IF(N162="zákl. přenesená",J162,0)</f>
        <v>0</v>
      </c>
      <c r="BH162" s="168">
        <f>IF(N162="sníž. přenesená",J162,0)</f>
        <v>0</v>
      </c>
      <c r="BI162" s="168">
        <f>IF(N162="nulová",J162,0)</f>
        <v>0</v>
      </c>
      <c r="BJ162" s="15" t="s">
        <v>81</v>
      </c>
      <c r="BK162" s="168">
        <f>ROUND(I162*H162,2)</f>
        <v>0</v>
      </c>
      <c r="BL162" s="15" t="s">
        <v>135</v>
      </c>
      <c r="BM162" s="167" t="s">
        <v>221</v>
      </c>
    </row>
    <row r="163" spans="1:65" s="2" customFormat="1" ht="19.5" x14ac:dyDescent="0.2">
      <c r="A163" s="32"/>
      <c r="B163" s="33"/>
      <c r="C163" s="34"/>
      <c r="D163" s="169" t="s">
        <v>137</v>
      </c>
      <c r="E163" s="34"/>
      <c r="F163" s="170" t="s">
        <v>220</v>
      </c>
      <c r="G163" s="34"/>
      <c r="H163" s="34"/>
      <c r="I163" s="171"/>
      <c r="J163" s="34"/>
      <c r="K163" s="34"/>
      <c r="L163" s="37"/>
      <c r="M163" s="172"/>
      <c r="N163" s="173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137</v>
      </c>
      <c r="AU163" s="15" t="s">
        <v>73</v>
      </c>
    </row>
    <row r="164" spans="1:65" s="2" customFormat="1" ht="37.9" customHeight="1" x14ac:dyDescent="0.2">
      <c r="A164" s="32"/>
      <c r="B164" s="33"/>
      <c r="C164" s="156" t="s">
        <v>181</v>
      </c>
      <c r="D164" s="156" t="s">
        <v>130</v>
      </c>
      <c r="E164" s="157" t="s">
        <v>222</v>
      </c>
      <c r="F164" s="158" t="s">
        <v>223</v>
      </c>
      <c r="G164" s="159" t="s">
        <v>204</v>
      </c>
      <c r="H164" s="160">
        <v>1228</v>
      </c>
      <c r="I164" s="161"/>
      <c r="J164" s="162">
        <f>ROUND(I164*H164,2)</f>
        <v>0</v>
      </c>
      <c r="K164" s="158" t="s">
        <v>134</v>
      </c>
      <c r="L164" s="37"/>
      <c r="M164" s="163" t="s">
        <v>1</v>
      </c>
      <c r="N164" s="164" t="s">
        <v>38</v>
      </c>
      <c r="O164" s="69"/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7" t="s">
        <v>135</v>
      </c>
      <c r="AT164" s="167" t="s">
        <v>130</v>
      </c>
      <c r="AU164" s="167" t="s">
        <v>73</v>
      </c>
      <c r="AY164" s="15" t="s">
        <v>136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5" t="s">
        <v>81</v>
      </c>
      <c r="BK164" s="168">
        <f>ROUND(I164*H164,2)</f>
        <v>0</v>
      </c>
      <c r="BL164" s="15" t="s">
        <v>135</v>
      </c>
      <c r="BM164" s="167" t="s">
        <v>224</v>
      </c>
    </row>
    <row r="165" spans="1:65" s="2" customFormat="1" ht="19.5" x14ac:dyDescent="0.2">
      <c r="A165" s="32"/>
      <c r="B165" s="33"/>
      <c r="C165" s="34"/>
      <c r="D165" s="169" t="s">
        <v>137</v>
      </c>
      <c r="E165" s="34"/>
      <c r="F165" s="170" t="s">
        <v>223</v>
      </c>
      <c r="G165" s="34"/>
      <c r="H165" s="34"/>
      <c r="I165" s="171"/>
      <c r="J165" s="34"/>
      <c r="K165" s="34"/>
      <c r="L165" s="37"/>
      <c r="M165" s="172"/>
      <c r="N165" s="173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137</v>
      </c>
      <c r="AU165" s="15" t="s">
        <v>73</v>
      </c>
    </row>
    <row r="166" spans="1:65" s="2" customFormat="1" ht="24.2" customHeight="1" x14ac:dyDescent="0.2">
      <c r="A166" s="32"/>
      <c r="B166" s="33"/>
      <c r="C166" s="156" t="s">
        <v>225</v>
      </c>
      <c r="D166" s="156" t="s">
        <v>130</v>
      </c>
      <c r="E166" s="157" t="s">
        <v>226</v>
      </c>
      <c r="F166" s="158" t="s">
        <v>227</v>
      </c>
      <c r="G166" s="159" t="s">
        <v>204</v>
      </c>
      <c r="H166" s="160">
        <v>99.7</v>
      </c>
      <c r="I166" s="161"/>
      <c r="J166" s="162">
        <f>ROUND(I166*H166,2)</f>
        <v>0</v>
      </c>
      <c r="K166" s="158" t="s">
        <v>134</v>
      </c>
      <c r="L166" s="37"/>
      <c r="M166" s="163" t="s">
        <v>1</v>
      </c>
      <c r="N166" s="164" t="s">
        <v>38</v>
      </c>
      <c r="O166" s="6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7" t="s">
        <v>135</v>
      </c>
      <c r="AT166" s="167" t="s">
        <v>130</v>
      </c>
      <c r="AU166" s="167" t="s">
        <v>73</v>
      </c>
      <c r="AY166" s="15" t="s">
        <v>136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5" t="s">
        <v>81</v>
      </c>
      <c r="BK166" s="168">
        <f>ROUND(I166*H166,2)</f>
        <v>0</v>
      </c>
      <c r="BL166" s="15" t="s">
        <v>135</v>
      </c>
      <c r="BM166" s="167" t="s">
        <v>228</v>
      </c>
    </row>
    <row r="167" spans="1:65" s="2" customFormat="1" ht="19.5" x14ac:dyDescent="0.2">
      <c r="A167" s="32"/>
      <c r="B167" s="33"/>
      <c r="C167" s="34"/>
      <c r="D167" s="169" t="s">
        <v>137</v>
      </c>
      <c r="E167" s="34"/>
      <c r="F167" s="170" t="s">
        <v>227</v>
      </c>
      <c r="G167" s="34"/>
      <c r="H167" s="34"/>
      <c r="I167" s="171"/>
      <c r="J167" s="34"/>
      <c r="K167" s="34"/>
      <c r="L167" s="37"/>
      <c r="M167" s="172"/>
      <c r="N167" s="173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137</v>
      </c>
      <c r="AU167" s="15" t="s">
        <v>73</v>
      </c>
    </row>
    <row r="168" spans="1:65" s="2" customFormat="1" ht="21.75" customHeight="1" x14ac:dyDescent="0.2">
      <c r="A168" s="32"/>
      <c r="B168" s="33"/>
      <c r="C168" s="156" t="s">
        <v>184</v>
      </c>
      <c r="D168" s="156" t="s">
        <v>130</v>
      </c>
      <c r="E168" s="157" t="s">
        <v>229</v>
      </c>
      <c r="F168" s="158" t="s">
        <v>230</v>
      </c>
      <c r="G168" s="159" t="s">
        <v>196</v>
      </c>
      <c r="H168" s="160">
        <v>10</v>
      </c>
      <c r="I168" s="161"/>
      <c r="J168" s="162">
        <f>ROUND(I168*H168,2)</f>
        <v>0</v>
      </c>
      <c r="K168" s="158" t="s">
        <v>134</v>
      </c>
      <c r="L168" s="37"/>
      <c r="M168" s="163" t="s">
        <v>1</v>
      </c>
      <c r="N168" s="164" t="s">
        <v>38</v>
      </c>
      <c r="O168" s="69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7" t="s">
        <v>135</v>
      </c>
      <c r="AT168" s="167" t="s">
        <v>130</v>
      </c>
      <c r="AU168" s="167" t="s">
        <v>73</v>
      </c>
      <c r="AY168" s="15" t="s">
        <v>136</v>
      </c>
      <c r="BE168" s="168">
        <f>IF(N168="základní",J168,0)</f>
        <v>0</v>
      </c>
      <c r="BF168" s="168">
        <f>IF(N168="snížená",J168,0)</f>
        <v>0</v>
      </c>
      <c r="BG168" s="168">
        <f>IF(N168="zákl. přenesená",J168,0)</f>
        <v>0</v>
      </c>
      <c r="BH168" s="168">
        <f>IF(N168="sníž. přenesená",J168,0)</f>
        <v>0</v>
      </c>
      <c r="BI168" s="168">
        <f>IF(N168="nulová",J168,0)</f>
        <v>0</v>
      </c>
      <c r="BJ168" s="15" t="s">
        <v>81</v>
      </c>
      <c r="BK168" s="168">
        <f>ROUND(I168*H168,2)</f>
        <v>0</v>
      </c>
      <c r="BL168" s="15" t="s">
        <v>135</v>
      </c>
      <c r="BM168" s="167" t="s">
        <v>231</v>
      </c>
    </row>
    <row r="169" spans="1:65" s="2" customFormat="1" x14ac:dyDescent="0.2">
      <c r="A169" s="32"/>
      <c r="B169" s="33"/>
      <c r="C169" s="34"/>
      <c r="D169" s="169" t="s">
        <v>137</v>
      </c>
      <c r="E169" s="34"/>
      <c r="F169" s="170" t="s">
        <v>230</v>
      </c>
      <c r="G169" s="34"/>
      <c r="H169" s="34"/>
      <c r="I169" s="171"/>
      <c r="J169" s="34"/>
      <c r="K169" s="34"/>
      <c r="L169" s="37"/>
      <c r="M169" s="172"/>
      <c r="N169" s="173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137</v>
      </c>
      <c r="AU169" s="15" t="s">
        <v>73</v>
      </c>
    </row>
    <row r="170" spans="1:65" s="2" customFormat="1" ht="24.2" customHeight="1" x14ac:dyDescent="0.2">
      <c r="A170" s="32"/>
      <c r="B170" s="33"/>
      <c r="C170" s="156" t="s">
        <v>232</v>
      </c>
      <c r="D170" s="156" t="s">
        <v>130</v>
      </c>
      <c r="E170" s="157" t="s">
        <v>233</v>
      </c>
      <c r="F170" s="158" t="s">
        <v>234</v>
      </c>
      <c r="G170" s="159" t="s">
        <v>156</v>
      </c>
      <c r="H170" s="160">
        <v>67.195999999999998</v>
      </c>
      <c r="I170" s="161"/>
      <c r="J170" s="162">
        <f>ROUND(I170*H170,2)</f>
        <v>0</v>
      </c>
      <c r="K170" s="158" t="s">
        <v>134</v>
      </c>
      <c r="L170" s="37"/>
      <c r="M170" s="163" t="s">
        <v>1</v>
      </c>
      <c r="N170" s="164" t="s">
        <v>38</v>
      </c>
      <c r="O170" s="69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7" t="s">
        <v>135</v>
      </c>
      <c r="AT170" s="167" t="s">
        <v>130</v>
      </c>
      <c r="AU170" s="167" t="s">
        <v>73</v>
      </c>
      <c r="AY170" s="15" t="s">
        <v>136</v>
      </c>
      <c r="BE170" s="168">
        <f>IF(N170="základní",J170,0)</f>
        <v>0</v>
      </c>
      <c r="BF170" s="168">
        <f>IF(N170="snížená",J170,0)</f>
        <v>0</v>
      </c>
      <c r="BG170" s="168">
        <f>IF(N170="zákl. přenesená",J170,0)</f>
        <v>0</v>
      </c>
      <c r="BH170" s="168">
        <f>IF(N170="sníž. přenesená",J170,0)</f>
        <v>0</v>
      </c>
      <c r="BI170" s="168">
        <f>IF(N170="nulová",J170,0)</f>
        <v>0</v>
      </c>
      <c r="BJ170" s="15" t="s">
        <v>81</v>
      </c>
      <c r="BK170" s="168">
        <f>ROUND(I170*H170,2)</f>
        <v>0</v>
      </c>
      <c r="BL170" s="15" t="s">
        <v>135</v>
      </c>
      <c r="BM170" s="167" t="s">
        <v>235</v>
      </c>
    </row>
    <row r="171" spans="1:65" s="2" customFormat="1" x14ac:dyDescent="0.2">
      <c r="A171" s="32"/>
      <c r="B171" s="33"/>
      <c r="C171" s="34"/>
      <c r="D171" s="169" t="s">
        <v>137</v>
      </c>
      <c r="E171" s="34"/>
      <c r="F171" s="170" t="s">
        <v>234</v>
      </c>
      <c r="G171" s="34"/>
      <c r="H171" s="34"/>
      <c r="I171" s="171"/>
      <c r="J171" s="34"/>
      <c r="K171" s="34"/>
      <c r="L171" s="37"/>
      <c r="M171" s="172"/>
      <c r="N171" s="173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137</v>
      </c>
      <c r="AU171" s="15" t="s">
        <v>73</v>
      </c>
    </row>
    <row r="172" spans="1:65" s="2" customFormat="1" ht="66.75" customHeight="1" x14ac:dyDescent="0.2">
      <c r="A172" s="32"/>
      <c r="B172" s="33"/>
      <c r="C172" s="156" t="s">
        <v>188</v>
      </c>
      <c r="D172" s="156" t="s">
        <v>130</v>
      </c>
      <c r="E172" s="157" t="s">
        <v>236</v>
      </c>
      <c r="F172" s="158" t="s">
        <v>237</v>
      </c>
      <c r="G172" s="159" t="s">
        <v>156</v>
      </c>
      <c r="H172" s="160">
        <v>67.195999999999998</v>
      </c>
      <c r="I172" s="161"/>
      <c r="J172" s="162">
        <f>ROUND(I172*H172,2)</f>
        <v>0</v>
      </c>
      <c r="K172" s="158" t="s">
        <v>134</v>
      </c>
      <c r="L172" s="37"/>
      <c r="M172" s="163" t="s">
        <v>1</v>
      </c>
      <c r="N172" s="164" t="s">
        <v>38</v>
      </c>
      <c r="O172" s="69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7" t="s">
        <v>135</v>
      </c>
      <c r="AT172" s="167" t="s">
        <v>130</v>
      </c>
      <c r="AU172" s="167" t="s">
        <v>73</v>
      </c>
      <c r="AY172" s="15" t="s">
        <v>136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5" t="s">
        <v>81</v>
      </c>
      <c r="BK172" s="168">
        <f>ROUND(I172*H172,2)</f>
        <v>0</v>
      </c>
      <c r="BL172" s="15" t="s">
        <v>135</v>
      </c>
      <c r="BM172" s="167" t="s">
        <v>238</v>
      </c>
    </row>
    <row r="173" spans="1:65" s="2" customFormat="1" ht="39" x14ac:dyDescent="0.2">
      <c r="A173" s="32"/>
      <c r="B173" s="33"/>
      <c r="C173" s="34"/>
      <c r="D173" s="169" t="s">
        <v>137</v>
      </c>
      <c r="E173" s="34"/>
      <c r="F173" s="170" t="s">
        <v>237</v>
      </c>
      <c r="G173" s="34"/>
      <c r="H173" s="34"/>
      <c r="I173" s="171"/>
      <c r="J173" s="34"/>
      <c r="K173" s="34"/>
      <c r="L173" s="37"/>
      <c r="M173" s="172"/>
      <c r="N173" s="173"/>
      <c r="O173" s="69"/>
      <c r="P173" s="69"/>
      <c r="Q173" s="69"/>
      <c r="R173" s="69"/>
      <c r="S173" s="69"/>
      <c r="T173" s="70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137</v>
      </c>
      <c r="AU173" s="15" t="s">
        <v>73</v>
      </c>
    </row>
    <row r="174" spans="1:65" s="2" customFormat="1" ht="21.75" customHeight="1" x14ac:dyDescent="0.2">
      <c r="A174" s="32"/>
      <c r="B174" s="33"/>
      <c r="C174" s="156" t="s">
        <v>239</v>
      </c>
      <c r="D174" s="156" t="s">
        <v>130</v>
      </c>
      <c r="E174" s="157" t="s">
        <v>240</v>
      </c>
      <c r="F174" s="158" t="s">
        <v>241</v>
      </c>
      <c r="G174" s="159" t="s">
        <v>156</v>
      </c>
      <c r="H174" s="160">
        <v>67.195999999999998</v>
      </c>
      <c r="I174" s="161"/>
      <c r="J174" s="162">
        <f>ROUND(I174*H174,2)</f>
        <v>0</v>
      </c>
      <c r="K174" s="158" t="s">
        <v>134</v>
      </c>
      <c r="L174" s="37"/>
      <c r="M174" s="163" t="s">
        <v>1</v>
      </c>
      <c r="N174" s="164" t="s">
        <v>38</v>
      </c>
      <c r="O174" s="69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7" t="s">
        <v>135</v>
      </c>
      <c r="AT174" s="167" t="s">
        <v>130</v>
      </c>
      <c r="AU174" s="167" t="s">
        <v>73</v>
      </c>
      <c r="AY174" s="15" t="s">
        <v>136</v>
      </c>
      <c r="BE174" s="168">
        <f>IF(N174="základní",J174,0)</f>
        <v>0</v>
      </c>
      <c r="BF174" s="168">
        <f>IF(N174="snížená",J174,0)</f>
        <v>0</v>
      </c>
      <c r="BG174" s="168">
        <f>IF(N174="zákl. přenesená",J174,0)</f>
        <v>0</v>
      </c>
      <c r="BH174" s="168">
        <f>IF(N174="sníž. přenesená",J174,0)</f>
        <v>0</v>
      </c>
      <c r="BI174" s="168">
        <f>IF(N174="nulová",J174,0)</f>
        <v>0</v>
      </c>
      <c r="BJ174" s="15" t="s">
        <v>81</v>
      </c>
      <c r="BK174" s="168">
        <f>ROUND(I174*H174,2)</f>
        <v>0</v>
      </c>
      <c r="BL174" s="15" t="s">
        <v>135</v>
      </c>
      <c r="BM174" s="167" t="s">
        <v>242</v>
      </c>
    </row>
    <row r="175" spans="1:65" s="2" customFormat="1" x14ac:dyDescent="0.2">
      <c r="A175" s="32"/>
      <c r="B175" s="33"/>
      <c r="C175" s="34"/>
      <c r="D175" s="169" t="s">
        <v>137</v>
      </c>
      <c r="E175" s="34"/>
      <c r="F175" s="170" t="s">
        <v>241</v>
      </c>
      <c r="G175" s="34"/>
      <c r="H175" s="34"/>
      <c r="I175" s="171"/>
      <c r="J175" s="34"/>
      <c r="K175" s="34"/>
      <c r="L175" s="37"/>
      <c r="M175" s="172"/>
      <c r="N175" s="173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137</v>
      </c>
      <c r="AU175" s="15" t="s">
        <v>73</v>
      </c>
    </row>
    <row r="176" spans="1:65" s="2" customFormat="1" ht="21.75" customHeight="1" x14ac:dyDescent="0.2">
      <c r="A176" s="32"/>
      <c r="B176" s="33"/>
      <c r="C176" s="156" t="s">
        <v>193</v>
      </c>
      <c r="D176" s="156" t="s">
        <v>130</v>
      </c>
      <c r="E176" s="157" t="s">
        <v>243</v>
      </c>
      <c r="F176" s="158" t="s">
        <v>244</v>
      </c>
      <c r="G176" s="159" t="s">
        <v>156</v>
      </c>
      <c r="H176" s="160">
        <v>0.47199999999999998</v>
      </c>
      <c r="I176" s="161"/>
      <c r="J176" s="162">
        <f>ROUND(I176*H176,2)</f>
        <v>0</v>
      </c>
      <c r="K176" s="158" t="s">
        <v>134</v>
      </c>
      <c r="L176" s="37"/>
      <c r="M176" s="163" t="s">
        <v>1</v>
      </c>
      <c r="N176" s="164" t="s">
        <v>38</v>
      </c>
      <c r="O176" s="6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7" t="s">
        <v>135</v>
      </c>
      <c r="AT176" s="167" t="s">
        <v>130</v>
      </c>
      <c r="AU176" s="167" t="s">
        <v>73</v>
      </c>
      <c r="AY176" s="15" t="s">
        <v>136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5" t="s">
        <v>81</v>
      </c>
      <c r="BK176" s="168">
        <f>ROUND(I176*H176,2)</f>
        <v>0</v>
      </c>
      <c r="BL176" s="15" t="s">
        <v>135</v>
      </c>
      <c r="BM176" s="167" t="s">
        <v>245</v>
      </c>
    </row>
    <row r="177" spans="1:65" s="2" customFormat="1" x14ac:dyDescent="0.2">
      <c r="A177" s="32"/>
      <c r="B177" s="33"/>
      <c r="C177" s="34"/>
      <c r="D177" s="169" t="s">
        <v>137</v>
      </c>
      <c r="E177" s="34"/>
      <c r="F177" s="170" t="s">
        <v>244</v>
      </c>
      <c r="G177" s="34"/>
      <c r="H177" s="34"/>
      <c r="I177" s="171"/>
      <c r="J177" s="34"/>
      <c r="K177" s="34"/>
      <c r="L177" s="37"/>
      <c r="M177" s="172"/>
      <c r="N177" s="173"/>
      <c r="O177" s="69"/>
      <c r="P177" s="69"/>
      <c r="Q177" s="69"/>
      <c r="R177" s="69"/>
      <c r="S177" s="69"/>
      <c r="T177" s="70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137</v>
      </c>
      <c r="AU177" s="15" t="s">
        <v>73</v>
      </c>
    </row>
    <row r="178" spans="1:65" s="2" customFormat="1" ht="62.65" customHeight="1" x14ac:dyDescent="0.2">
      <c r="A178" s="32"/>
      <c r="B178" s="33"/>
      <c r="C178" s="156" t="s">
        <v>246</v>
      </c>
      <c r="D178" s="156" t="s">
        <v>130</v>
      </c>
      <c r="E178" s="157" t="s">
        <v>247</v>
      </c>
      <c r="F178" s="158" t="s">
        <v>248</v>
      </c>
      <c r="G178" s="159" t="s">
        <v>140</v>
      </c>
      <c r="H178" s="160">
        <v>1</v>
      </c>
      <c r="I178" s="161"/>
      <c r="J178" s="162">
        <f>ROUND(I178*H178,2)</f>
        <v>0</v>
      </c>
      <c r="K178" s="158" t="s">
        <v>134</v>
      </c>
      <c r="L178" s="37"/>
      <c r="M178" s="163" t="s">
        <v>1</v>
      </c>
      <c r="N178" s="164" t="s">
        <v>38</v>
      </c>
      <c r="O178" s="69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7" t="s">
        <v>135</v>
      </c>
      <c r="AT178" s="167" t="s">
        <v>130</v>
      </c>
      <c r="AU178" s="167" t="s">
        <v>73</v>
      </c>
      <c r="AY178" s="15" t="s">
        <v>136</v>
      </c>
      <c r="BE178" s="168">
        <f>IF(N178="základní",J178,0)</f>
        <v>0</v>
      </c>
      <c r="BF178" s="168">
        <f>IF(N178="snížená",J178,0)</f>
        <v>0</v>
      </c>
      <c r="BG178" s="168">
        <f>IF(N178="zákl. přenesená",J178,0)</f>
        <v>0</v>
      </c>
      <c r="BH178" s="168">
        <f>IF(N178="sníž. přenesená",J178,0)</f>
        <v>0</v>
      </c>
      <c r="BI178" s="168">
        <f>IF(N178="nulová",J178,0)</f>
        <v>0</v>
      </c>
      <c r="BJ178" s="15" t="s">
        <v>81</v>
      </c>
      <c r="BK178" s="168">
        <f>ROUND(I178*H178,2)</f>
        <v>0</v>
      </c>
      <c r="BL178" s="15" t="s">
        <v>135</v>
      </c>
      <c r="BM178" s="167" t="s">
        <v>249</v>
      </c>
    </row>
    <row r="179" spans="1:65" s="2" customFormat="1" ht="39" x14ac:dyDescent="0.2">
      <c r="A179" s="32"/>
      <c r="B179" s="33"/>
      <c r="C179" s="34"/>
      <c r="D179" s="169" t="s">
        <v>137</v>
      </c>
      <c r="E179" s="34"/>
      <c r="F179" s="170" t="s">
        <v>248</v>
      </c>
      <c r="G179" s="34"/>
      <c r="H179" s="34"/>
      <c r="I179" s="171"/>
      <c r="J179" s="34"/>
      <c r="K179" s="34"/>
      <c r="L179" s="37"/>
      <c r="M179" s="172"/>
      <c r="N179" s="173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137</v>
      </c>
      <c r="AU179" s="15" t="s">
        <v>73</v>
      </c>
    </row>
    <row r="180" spans="1:65" s="2" customFormat="1" ht="16.5" customHeight="1" x14ac:dyDescent="0.2">
      <c r="A180" s="32"/>
      <c r="B180" s="33"/>
      <c r="C180" s="156" t="s">
        <v>197</v>
      </c>
      <c r="D180" s="156" t="s">
        <v>130</v>
      </c>
      <c r="E180" s="157" t="s">
        <v>250</v>
      </c>
      <c r="F180" s="158" t="s">
        <v>251</v>
      </c>
      <c r="G180" s="159" t="s">
        <v>156</v>
      </c>
      <c r="H180" s="160">
        <v>0.47199999999999998</v>
      </c>
      <c r="I180" s="161"/>
      <c r="J180" s="162">
        <f>ROUND(I180*H180,2)</f>
        <v>0</v>
      </c>
      <c r="K180" s="158" t="s">
        <v>134</v>
      </c>
      <c r="L180" s="37"/>
      <c r="M180" s="163" t="s">
        <v>1</v>
      </c>
      <c r="N180" s="164" t="s">
        <v>38</v>
      </c>
      <c r="O180" s="69"/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7" t="s">
        <v>135</v>
      </c>
      <c r="AT180" s="167" t="s">
        <v>130</v>
      </c>
      <c r="AU180" s="167" t="s">
        <v>73</v>
      </c>
      <c r="AY180" s="15" t="s">
        <v>136</v>
      </c>
      <c r="BE180" s="168">
        <f>IF(N180="základní",J180,0)</f>
        <v>0</v>
      </c>
      <c r="BF180" s="168">
        <f>IF(N180="snížená",J180,0)</f>
        <v>0</v>
      </c>
      <c r="BG180" s="168">
        <f>IF(N180="zákl. přenesená",J180,0)</f>
        <v>0</v>
      </c>
      <c r="BH180" s="168">
        <f>IF(N180="sníž. přenesená",J180,0)</f>
        <v>0</v>
      </c>
      <c r="BI180" s="168">
        <f>IF(N180="nulová",J180,0)</f>
        <v>0</v>
      </c>
      <c r="BJ180" s="15" t="s">
        <v>81</v>
      </c>
      <c r="BK180" s="168">
        <f>ROUND(I180*H180,2)</f>
        <v>0</v>
      </c>
      <c r="BL180" s="15" t="s">
        <v>135</v>
      </c>
      <c r="BM180" s="167" t="s">
        <v>252</v>
      </c>
    </row>
    <row r="181" spans="1:65" s="2" customFormat="1" x14ac:dyDescent="0.2">
      <c r="A181" s="32"/>
      <c r="B181" s="33"/>
      <c r="C181" s="34"/>
      <c r="D181" s="169" t="s">
        <v>137</v>
      </c>
      <c r="E181" s="34"/>
      <c r="F181" s="170" t="s">
        <v>251</v>
      </c>
      <c r="G181" s="34"/>
      <c r="H181" s="34"/>
      <c r="I181" s="171"/>
      <c r="J181" s="34"/>
      <c r="K181" s="34"/>
      <c r="L181" s="37"/>
      <c r="M181" s="172"/>
      <c r="N181" s="173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137</v>
      </c>
      <c r="AU181" s="15" t="s">
        <v>73</v>
      </c>
    </row>
    <row r="182" spans="1:65" s="2" customFormat="1" ht="16.5" customHeight="1" x14ac:dyDescent="0.2">
      <c r="A182" s="32"/>
      <c r="B182" s="33"/>
      <c r="C182" s="175" t="s">
        <v>253</v>
      </c>
      <c r="D182" s="175" t="s">
        <v>254</v>
      </c>
      <c r="E182" s="176" t="s">
        <v>255</v>
      </c>
      <c r="F182" s="177" t="s">
        <v>256</v>
      </c>
      <c r="G182" s="178" t="s">
        <v>156</v>
      </c>
      <c r="H182" s="179">
        <v>1294.83</v>
      </c>
      <c r="I182" s="180"/>
      <c r="J182" s="181">
        <f>ROUND(I182*H182,2)</f>
        <v>0</v>
      </c>
      <c r="K182" s="177" t="s">
        <v>134</v>
      </c>
      <c r="L182" s="182"/>
      <c r="M182" s="183" t="s">
        <v>1</v>
      </c>
      <c r="N182" s="184" t="s">
        <v>38</v>
      </c>
      <c r="O182" s="69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7" t="s">
        <v>151</v>
      </c>
      <c r="AT182" s="167" t="s">
        <v>254</v>
      </c>
      <c r="AU182" s="167" t="s">
        <v>73</v>
      </c>
      <c r="AY182" s="15" t="s">
        <v>136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5" t="s">
        <v>81</v>
      </c>
      <c r="BK182" s="168">
        <f>ROUND(I182*H182,2)</f>
        <v>0</v>
      </c>
      <c r="BL182" s="15" t="s">
        <v>135</v>
      </c>
      <c r="BM182" s="167" t="s">
        <v>257</v>
      </c>
    </row>
    <row r="183" spans="1:65" s="2" customFormat="1" x14ac:dyDescent="0.2">
      <c r="A183" s="32"/>
      <c r="B183" s="33"/>
      <c r="C183" s="34"/>
      <c r="D183" s="169" t="s">
        <v>137</v>
      </c>
      <c r="E183" s="34"/>
      <c r="F183" s="170" t="s">
        <v>256</v>
      </c>
      <c r="G183" s="34"/>
      <c r="H183" s="34"/>
      <c r="I183" s="171"/>
      <c r="J183" s="34"/>
      <c r="K183" s="34"/>
      <c r="L183" s="37"/>
      <c r="M183" s="172"/>
      <c r="N183" s="173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137</v>
      </c>
      <c r="AU183" s="15" t="s">
        <v>73</v>
      </c>
    </row>
    <row r="184" spans="1:65" s="2" customFormat="1" ht="16.5" customHeight="1" x14ac:dyDescent="0.2">
      <c r="A184" s="32"/>
      <c r="B184" s="33"/>
      <c r="C184" s="175" t="s">
        <v>200</v>
      </c>
      <c r="D184" s="175" t="s">
        <v>254</v>
      </c>
      <c r="E184" s="176" t="s">
        <v>258</v>
      </c>
      <c r="F184" s="177" t="s">
        <v>259</v>
      </c>
      <c r="G184" s="178" t="s">
        <v>156</v>
      </c>
      <c r="H184" s="179">
        <v>153.34700000000001</v>
      </c>
      <c r="I184" s="180"/>
      <c r="J184" s="181">
        <f>ROUND(I184*H184,2)</f>
        <v>0</v>
      </c>
      <c r="K184" s="177" t="s">
        <v>134</v>
      </c>
      <c r="L184" s="182"/>
      <c r="M184" s="183" t="s">
        <v>1</v>
      </c>
      <c r="N184" s="184" t="s">
        <v>38</v>
      </c>
      <c r="O184" s="69"/>
      <c r="P184" s="165">
        <f>O184*H184</f>
        <v>0</v>
      </c>
      <c r="Q184" s="165">
        <v>0</v>
      </c>
      <c r="R184" s="165">
        <f>Q184*H184</f>
        <v>0</v>
      </c>
      <c r="S184" s="165">
        <v>0</v>
      </c>
      <c r="T184" s="16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7" t="s">
        <v>151</v>
      </c>
      <c r="AT184" s="167" t="s">
        <v>254</v>
      </c>
      <c r="AU184" s="167" t="s">
        <v>73</v>
      </c>
      <c r="AY184" s="15" t="s">
        <v>136</v>
      </c>
      <c r="BE184" s="168">
        <f>IF(N184="základní",J184,0)</f>
        <v>0</v>
      </c>
      <c r="BF184" s="168">
        <f>IF(N184="snížená",J184,0)</f>
        <v>0</v>
      </c>
      <c r="BG184" s="168">
        <f>IF(N184="zákl. přenesená",J184,0)</f>
        <v>0</v>
      </c>
      <c r="BH184" s="168">
        <f>IF(N184="sníž. přenesená",J184,0)</f>
        <v>0</v>
      </c>
      <c r="BI184" s="168">
        <f>IF(N184="nulová",J184,0)</f>
        <v>0</v>
      </c>
      <c r="BJ184" s="15" t="s">
        <v>81</v>
      </c>
      <c r="BK184" s="168">
        <f>ROUND(I184*H184,2)</f>
        <v>0</v>
      </c>
      <c r="BL184" s="15" t="s">
        <v>135</v>
      </c>
      <c r="BM184" s="167" t="s">
        <v>260</v>
      </c>
    </row>
    <row r="185" spans="1:65" s="2" customFormat="1" x14ac:dyDescent="0.2">
      <c r="A185" s="32"/>
      <c r="B185" s="33"/>
      <c r="C185" s="34"/>
      <c r="D185" s="169" t="s">
        <v>137</v>
      </c>
      <c r="E185" s="34"/>
      <c r="F185" s="170" t="s">
        <v>259</v>
      </c>
      <c r="G185" s="34"/>
      <c r="H185" s="34"/>
      <c r="I185" s="171"/>
      <c r="J185" s="34"/>
      <c r="K185" s="34"/>
      <c r="L185" s="37"/>
      <c r="M185" s="172"/>
      <c r="N185" s="173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137</v>
      </c>
      <c r="AU185" s="15" t="s">
        <v>73</v>
      </c>
    </row>
    <row r="186" spans="1:65" s="2" customFormat="1" ht="55.5" customHeight="1" x14ac:dyDescent="0.2">
      <c r="A186" s="32"/>
      <c r="B186" s="33"/>
      <c r="C186" s="156" t="s">
        <v>261</v>
      </c>
      <c r="D186" s="156" t="s">
        <v>130</v>
      </c>
      <c r="E186" s="157" t="s">
        <v>262</v>
      </c>
      <c r="F186" s="158" t="s">
        <v>263</v>
      </c>
      <c r="G186" s="159" t="s">
        <v>156</v>
      </c>
      <c r="H186" s="160">
        <v>1448.1759999999999</v>
      </c>
      <c r="I186" s="161"/>
      <c r="J186" s="162">
        <f>ROUND(I186*H186,2)</f>
        <v>0</v>
      </c>
      <c r="K186" s="158" t="s">
        <v>134</v>
      </c>
      <c r="L186" s="37"/>
      <c r="M186" s="163" t="s">
        <v>1</v>
      </c>
      <c r="N186" s="164" t="s">
        <v>38</v>
      </c>
      <c r="O186" s="69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7" t="s">
        <v>135</v>
      </c>
      <c r="AT186" s="167" t="s">
        <v>130</v>
      </c>
      <c r="AU186" s="167" t="s">
        <v>73</v>
      </c>
      <c r="AY186" s="15" t="s">
        <v>136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5" t="s">
        <v>81</v>
      </c>
      <c r="BK186" s="168">
        <f>ROUND(I186*H186,2)</f>
        <v>0</v>
      </c>
      <c r="BL186" s="15" t="s">
        <v>135</v>
      </c>
      <c r="BM186" s="167" t="s">
        <v>264</v>
      </c>
    </row>
    <row r="187" spans="1:65" s="2" customFormat="1" ht="78" x14ac:dyDescent="0.2">
      <c r="A187" s="32"/>
      <c r="B187" s="33"/>
      <c r="C187" s="34"/>
      <c r="D187" s="169" t="s">
        <v>137</v>
      </c>
      <c r="E187" s="34"/>
      <c r="F187" s="170" t="s">
        <v>265</v>
      </c>
      <c r="G187" s="34"/>
      <c r="H187" s="34"/>
      <c r="I187" s="171"/>
      <c r="J187" s="34"/>
      <c r="K187" s="34"/>
      <c r="L187" s="37"/>
      <c r="M187" s="172"/>
      <c r="N187" s="173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137</v>
      </c>
      <c r="AU187" s="15" t="s">
        <v>73</v>
      </c>
    </row>
    <row r="188" spans="1:65" s="2" customFormat="1" ht="24.2" customHeight="1" x14ac:dyDescent="0.2">
      <c r="A188" s="32"/>
      <c r="B188" s="33"/>
      <c r="C188" s="175" t="s">
        <v>205</v>
      </c>
      <c r="D188" s="175" t="s">
        <v>254</v>
      </c>
      <c r="E188" s="176" t="s">
        <v>266</v>
      </c>
      <c r="F188" s="177" t="s">
        <v>267</v>
      </c>
      <c r="G188" s="178" t="s">
        <v>140</v>
      </c>
      <c r="H188" s="179">
        <v>4</v>
      </c>
      <c r="I188" s="180"/>
      <c r="J188" s="181">
        <f>ROUND(I188*H188,2)</f>
        <v>0</v>
      </c>
      <c r="K188" s="177" t="s">
        <v>134</v>
      </c>
      <c r="L188" s="182"/>
      <c r="M188" s="183" t="s">
        <v>1</v>
      </c>
      <c r="N188" s="184" t="s">
        <v>38</v>
      </c>
      <c r="O188" s="69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7" t="s">
        <v>151</v>
      </c>
      <c r="AT188" s="167" t="s">
        <v>254</v>
      </c>
      <c r="AU188" s="167" t="s">
        <v>73</v>
      </c>
      <c r="AY188" s="15" t="s">
        <v>136</v>
      </c>
      <c r="BE188" s="168">
        <f>IF(N188="základní",J188,0)</f>
        <v>0</v>
      </c>
      <c r="BF188" s="168">
        <f>IF(N188="snížená",J188,0)</f>
        <v>0</v>
      </c>
      <c r="BG188" s="168">
        <f>IF(N188="zákl. přenesená",J188,0)</f>
        <v>0</v>
      </c>
      <c r="BH188" s="168">
        <f>IF(N188="sníž. přenesená",J188,0)</f>
        <v>0</v>
      </c>
      <c r="BI188" s="168">
        <f>IF(N188="nulová",J188,0)</f>
        <v>0</v>
      </c>
      <c r="BJ188" s="15" t="s">
        <v>81</v>
      </c>
      <c r="BK188" s="168">
        <f>ROUND(I188*H188,2)</f>
        <v>0</v>
      </c>
      <c r="BL188" s="15" t="s">
        <v>135</v>
      </c>
      <c r="BM188" s="167" t="s">
        <v>268</v>
      </c>
    </row>
    <row r="189" spans="1:65" s="2" customFormat="1" x14ac:dyDescent="0.2">
      <c r="A189" s="32"/>
      <c r="B189" s="33"/>
      <c r="C189" s="34"/>
      <c r="D189" s="169" t="s">
        <v>137</v>
      </c>
      <c r="E189" s="34"/>
      <c r="F189" s="170" t="s">
        <v>267</v>
      </c>
      <c r="G189" s="34"/>
      <c r="H189" s="34"/>
      <c r="I189" s="171"/>
      <c r="J189" s="34"/>
      <c r="K189" s="34"/>
      <c r="L189" s="37"/>
      <c r="M189" s="172"/>
      <c r="N189" s="173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137</v>
      </c>
      <c r="AU189" s="15" t="s">
        <v>73</v>
      </c>
    </row>
    <row r="190" spans="1:65" s="2" customFormat="1" ht="66.75" customHeight="1" x14ac:dyDescent="0.2">
      <c r="A190" s="32"/>
      <c r="B190" s="33"/>
      <c r="C190" s="156" t="s">
        <v>269</v>
      </c>
      <c r="D190" s="156" t="s">
        <v>130</v>
      </c>
      <c r="E190" s="157" t="s">
        <v>270</v>
      </c>
      <c r="F190" s="158" t="s">
        <v>271</v>
      </c>
      <c r="G190" s="159" t="s">
        <v>156</v>
      </c>
      <c r="H190" s="160">
        <v>0.32</v>
      </c>
      <c r="I190" s="161"/>
      <c r="J190" s="162">
        <f>ROUND(I190*H190,2)</f>
        <v>0</v>
      </c>
      <c r="K190" s="158" t="s">
        <v>134</v>
      </c>
      <c r="L190" s="37"/>
      <c r="M190" s="163" t="s">
        <v>1</v>
      </c>
      <c r="N190" s="164" t="s">
        <v>38</v>
      </c>
      <c r="O190" s="69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7" t="s">
        <v>135</v>
      </c>
      <c r="AT190" s="167" t="s">
        <v>130</v>
      </c>
      <c r="AU190" s="167" t="s">
        <v>73</v>
      </c>
      <c r="AY190" s="15" t="s">
        <v>136</v>
      </c>
      <c r="BE190" s="168">
        <f>IF(N190="základní",J190,0)</f>
        <v>0</v>
      </c>
      <c r="BF190" s="168">
        <f>IF(N190="snížená",J190,0)</f>
        <v>0</v>
      </c>
      <c r="BG190" s="168">
        <f>IF(N190="zákl. přenesená",J190,0)</f>
        <v>0</v>
      </c>
      <c r="BH190" s="168">
        <f>IF(N190="sníž. přenesená",J190,0)</f>
        <v>0</v>
      </c>
      <c r="BI190" s="168">
        <f>IF(N190="nulová",J190,0)</f>
        <v>0</v>
      </c>
      <c r="BJ190" s="15" t="s">
        <v>81</v>
      </c>
      <c r="BK190" s="168">
        <f>ROUND(I190*H190,2)</f>
        <v>0</v>
      </c>
      <c r="BL190" s="15" t="s">
        <v>135</v>
      </c>
      <c r="BM190" s="167" t="s">
        <v>272</v>
      </c>
    </row>
    <row r="191" spans="1:65" s="2" customFormat="1" ht="78" x14ac:dyDescent="0.2">
      <c r="A191" s="32"/>
      <c r="B191" s="33"/>
      <c r="C191" s="34"/>
      <c r="D191" s="169" t="s">
        <v>137</v>
      </c>
      <c r="E191" s="34"/>
      <c r="F191" s="170" t="s">
        <v>273</v>
      </c>
      <c r="G191" s="34"/>
      <c r="H191" s="34"/>
      <c r="I191" s="171"/>
      <c r="J191" s="34"/>
      <c r="K191" s="34"/>
      <c r="L191" s="37"/>
      <c r="M191" s="172"/>
      <c r="N191" s="173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137</v>
      </c>
      <c r="AU191" s="15" t="s">
        <v>73</v>
      </c>
    </row>
    <row r="192" spans="1:65" s="2" customFormat="1" ht="16.5" customHeight="1" x14ac:dyDescent="0.2">
      <c r="A192" s="32"/>
      <c r="B192" s="33"/>
      <c r="C192" s="175" t="s">
        <v>209</v>
      </c>
      <c r="D192" s="175" t="s">
        <v>254</v>
      </c>
      <c r="E192" s="176" t="s">
        <v>274</v>
      </c>
      <c r="F192" s="177" t="s">
        <v>275</v>
      </c>
      <c r="G192" s="178" t="s">
        <v>140</v>
      </c>
      <c r="H192" s="179">
        <v>32</v>
      </c>
      <c r="I192" s="180"/>
      <c r="J192" s="181">
        <f>ROUND(I192*H192,2)</f>
        <v>0</v>
      </c>
      <c r="K192" s="177" t="s">
        <v>134</v>
      </c>
      <c r="L192" s="182"/>
      <c r="M192" s="183" t="s">
        <v>1</v>
      </c>
      <c r="N192" s="184" t="s">
        <v>38</v>
      </c>
      <c r="O192" s="69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7" t="s">
        <v>151</v>
      </c>
      <c r="AT192" s="167" t="s">
        <v>254</v>
      </c>
      <c r="AU192" s="167" t="s">
        <v>73</v>
      </c>
      <c r="AY192" s="15" t="s">
        <v>136</v>
      </c>
      <c r="BE192" s="168">
        <f>IF(N192="základní",J192,0)</f>
        <v>0</v>
      </c>
      <c r="BF192" s="168">
        <f>IF(N192="snížená",J192,0)</f>
        <v>0</v>
      </c>
      <c r="BG192" s="168">
        <f>IF(N192="zákl. přenesená",J192,0)</f>
        <v>0</v>
      </c>
      <c r="BH192" s="168">
        <f>IF(N192="sníž. přenesená",J192,0)</f>
        <v>0</v>
      </c>
      <c r="BI192" s="168">
        <f>IF(N192="nulová",J192,0)</f>
        <v>0</v>
      </c>
      <c r="BJ192" s="15" t="s">
        <v>81</v>
      </c>
      <c r="BK192" s="168">
        <f>ROUND(I192*H192,2)</f>
        <v>0</v>
      </c>
      <c r="BL192" s="15" t="s">
        <v>135</v>
      </c>
      <c r="BM192" s="167" t="s">
        <v>276</v>
      </c>
    </row>
    <row r="193" spans="1:65" s="2" customFormat="1" x14ac:dyDescent="0.2">
      <c r="A193" s="32"/>
      <c r="B193" s="33"/>
      <c r="C193" s="34"/>
      <c r="D193" s="169" t="s">
        <v>137</v>
      </c>
      <c r="E193" s="34"/>
      <c r="F193" s="170" t="s">
        <v>275</v>
      </c>
      <c r="G193" s="34"/>
      <c r="H193" s="34"/>
      <c r="I193" s="171"/>
      <c r="J193" s="34"/>
      <c r="K193" s="34"/>
      <c r="L193" s="37"/>
      <c r="M193" s="172"/>
      <c r="N193" s="173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137</v>
      </c>
      <c r="AU193" s="15" t="s">
        <v>73</v>
      </c>
    </row>
    <row r="194" spans="1:65" s="2" customFormat="1" ht="16.5" customHeight="1" x14ac:dyDescent="0.2">
      <c r="A194" s="32"/>
      <c r="B194" s="33"/>
      <c r="C194" s="175" t="s">
        <v>277</v>
      </c>
      <c r="D194" s="175" t="s">
        <v>254</v>
      </c>
      <c r="E194" s="176" t="s">
        <v>278</v>
      </c>
      <c r="F194" s="177" t="s">
        <v>279</v>
      </c>
      <c r="G194" s="178" t="s">
        <v>140</v>
      </c>
      <c r="H194" s="179">
        <v>32</v>
      </c>
      <c r="I194" s="180"/>
      <c r="J194" s="181">
        <f>ROUND(I194*H194,2)</f>
        <v>0</v>
      </c>
      <c r="K194" s="177" t="s">
        <v>134</v>
      </c>
      <c r="L194" s="182"/>
      <c r="M194" s="183" t="s">
        <v>1</v>
      </c>
      <c r="N194" s="184" t="s">
        <v>38</v>
      </c>
      <c r="O194" s="69"/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7" t="s">
        <v>151</v>
      </c>
      <c r="AT194" s="167" t="s">
        <v>254</v>
      </c>
      <c r="AU194" s="167" t="s">
        <v>73</v>
      </c>
      <c r="AY194" s="15" t="s">
        <v>136</v>
      </c>
      <c r="BE194" s="168">
        <f>IF(N194="základní",J194,0)</f>
        <v>0</v>
      </c>
      <c r="BF194" s="168">
        <f>IF(N194="snížená",J194,0)</f>
        <v>0</v>
      </c>
      <c r="BG194" s="168">
        <f>IF(N194="zákl. přenesená",J194,0)</f>
        <v>0</v>
      </c>
      <c r="BH194" s="168">
        <f>IF(N194="sníž. přenesená",J194,0)</f>
        <v>0</v>
      </c>
      <c r="BI194" s="168">
        <f>IF(N194="nulová",J194,0)</f>
        <v>0</v>
      </c>
      <c r="BJ194" s="15" t="s">
        <v>81</v>
      </c>
      <c r="BK194" s="168">
        <f>ROUND(I194*H194,2)</f>
        <v>0</v>
      </c>
      <c r="BL194" s="15" t="s">
        <v>135</v>
      </c>
      <c r="BM194" s="167" t="s">
        <v>280</v>
      </c>
    </row>
    <row r="195" spans="1:65" s="2" customFormat="1" x14ac:dyDescent="0.2">
      <c r="A195" s="32"/>
      <c r="B195" s="33"/>
      <c r="C195" s="34"/>
      <c r="D195" s="169" t="s">
        <v>137</v>
      </c>
      <c r="E195" s="34"/>
      <c r="F195" s="170" t="s">
        <v>279</v>
      </c>
      <c r="G195" s="34"/>
      <c r="H195" s="34"/>
      <c r="I195" s="171"/>
      <c r="J195" s="34"/>
      <c r="K195" s="34"/>
      <c r="L195" s="37"/>
      <c r="M195" s="172"/>
      <c r="N195" s="173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137</v>
      </c>
      <c r="AU195" s="15" t="s">
        <v>73</v>
      </c>
    </row>
    <row r="196" spans="1:65" s="2" customFormat="1" ht="24.2" customHeight="1" x14ac:dyDescent="0.2">
      <c r="A196" s="32"/>
      <c r="B196" s="33"/>
      <c r="C196" s="175" t="s">
        <v>215</v>
      </c>
      <c r="D196" s="175" t="s">
        <v>254</v>
      </c>
      <c r="E196" s="176" t="s">
        <v>281</v>
      </c>
      <c r="F196" s="177" t="s">
        <v>282</v>
      </c>
      <c r="G196" s="178" t="s">
        <v>140</v>
      </c>
      <c r="H196" s="179">
        <v>3736</v>
      </c>
      <c r="I196" s="180"/>
      <c r="J196" s="181">
        <f>ROUND(I196*H196,2)</f>
        <v>0</v>
      </c>
      <c r="K196" s="177" t="s">
        <v>134</v>
      </c>
      <c r="L196" s="182"/>
      <c r="M196" s="183" t="s">
        <v>1</v>
      </c>
      <c r="N196" s="184" t="s">
        <v>38</v>
      </c>
      <c r="O196" s="69"/>
      <c r="P196" s="165">
        <f>O196*H196</f>
        <v>0</v>
      </c>
      <c r="Q196" s="165">
        <v>0</v>
      </c>
      <c r="R196" s="165">
        <f>Q196*H196</f>
        <v>0</v>
      </c>
      <c r="S196" s="165">
        <v>0</v>
      </c>
      <c r="T196" s="16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7" t="s">
        <v>151</v>
      </c>
      <c r="AT196" s="167" t="s">
        <v>254</v>
      </c>
      <c r="AU196" s="167" t="s">
        <v>73</v>
      </c>
      <c r="AY196" s="15" t="s">
        <v>136</v>
      </c>
      <c r="BE196" s="168">
        <f>IF(N196="základní",J196,0)</f>
        <v>0</v>
      </c>
      <c r="BF196" s="168">
        <f>IF(N196="snížená",J196,0)</f>
        <v>0</v>
      </c>
      <c r="BG196" s="168">
        <f>IF(N196="zákl. přenesená",J196,0)</f>
        <v>0</v>
      </c>
      <c r="BH196" s="168">
        <f>IF(N196="sníž. přenesená",J196,0)</f>
        <v>0</v>
      </c>
      <c r="BI196" s="168">
        <f>IF(N196="nulová",J196,0)</f>
        <v>0</v>
      </c>
      <c r="BJ196" s="15" t="s">
        <v>81</v>
      </c>
      <c r="BK196" s="168">
        <f>ROUND(I196*H196,2)</f>
        <v>0</v>
      </c>
      <c r="BL196" s="15" t="s">
        <v>135</v>
      </c>
      <c r="BM196" s="167" t="s">
        <v>283</v>
      </c>
    </row>
    <row r="197" spans="1:65" s="2" customFormat="1" ht="19.5" x14ac:dyDescent="0.2">
      <c r="A197" s="32"/>
      <c r="B197" s="33"/>
      <c r="C197" s="34"/>
      <c r="D197" s="169" t="s">
        <v>137</v>
      </c>
      <c r="E197" s="34"/>
      <c r="F197" s="170" t="s">
        <v>282</v>
      </c>
      <c r="G197" s="34"/>
      <c r="H197" s="34"/>
      <c r="I197" s="171"/>
      <c r="J197" s="34"/>
      <c r="K197" s="34"/>
      <c r="L197" s="37"/>
      <c r="M197" s="172"/>
      <c r="N197" s="173"/>
      <c r="O197" s="69"/>
      <c r="P197" s="69"/>
      <c r="Q197" s="69"/>
      <c r="R197" s="69"/>
      <c r="S197" s="69"/>
      <c r="T197" s="70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137</v>
      </c>
      <c r="AU197" s="15" t="s">
        <v>73</v>
      </c>
    </row>
    <row r="198" spans="1:65" s="2" customFormat="1" ht="21.75" customHeight="1" x14ac:dyDescent="0.2">
      <c r="A198" s="32"/>
      <c r="B198" s="33"/>
      <c r="C198" s="175" t="s">
        <v>284</v>
      </c>
      <c r="D198" s="175" t="s">
        <v>254</v>
      </c>
      <c r="E198" s="176" t="s">
        <v>285</v>
      </c>
      <c r="F198" s="177" t="s">
        <v>286</v>
      </c>
      <c r="G198" s="178" t="s">
        <v>140</v>
      </c>
      <c r="H198" s="179">
        <v>1868</v>
      </c>
      <c r="I198" s="180"/>
      <c r="J198" s="181">
        <f>ROUND(I198*H198,2)</f>
        <v>0</v>
      </c>
      <c r="K198" s="177" t="s">
        <v>134</v>
      </c>
      <c r="L198" s="182"/>
      <c r="M198" s="183" t="s">
        <v>1</v>
      </c>
      <c r="N198" s="184" t="s">
        <v>38</v>
      </c>
      <c r="O198" s="69"/>
      <c r="P198" s="165">
        <f>O198*H198</f>
        <v>0</v>
      </c>
      <c r="Q198" s="165">
        <v>0</v>
      </c>
      <c r="R198" s="165">
        <f>Q198*H198</f>
        <v>0</v>
      </c>
      <c r="S198" s="165">
        <v>0</v>
      </c>
      <c r="T198" s="16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7" t="s">
        <v>151</v>
      </c>
      <c r="AT198" s="167" t="s">
        <v>254</v>
      </c>
      <c r="AU198" s="167" t="s">
        <v>73</v>
      </c>
      <c r="AY198" s="15" t="s">
        <v>136</v>
      </c>
      <c r="BE198" s="168">
        <f>IF(N198="základní",J198,0)</f>
        <v>0</v>
      </c>
      <c r="BF198" s="168">
        <f>IF(N198="snížená",J198,0)</f>
        <v>0</v>
      </c>
      <c r="BG198" s="168">
        <f>IF(N198="zákl. přenesená",J198,0)</f>
        <v>0</v>
      </c>
      <c r="BH198" s="168">
        <f>IF(N198="sníž. přenesená",J198,0)</f>
        <v>0</v>
      </c>
      <c r="BI198" s="168">
        <f>IF(N198="nulová",J198,0)</f>
        <v>0</v>
      </c>
      <c r="BJ198" s="15" t="s">
        <v>81</v>
      </c>
      <c r="BK198" s="168">
        <f>ROUND(I198*H198,2)</f>
        <v>0</v>
      </c>
      <c r="BL198" s="15" t="s">
        <v>135</v>
      </c>
      <c r="BM198" s="167" t="s">
        <v>287</v>
      </c>
    </row>
    <row r="199" spans="1:65" s="2" customFormat="1" x14ac:dyDescent="0.2">
      <c r="A199" s="32"/>
      <c r="B199" s="33"/>
      <c r="C199" s="34"/>
      <c r="D199" s="169" t="s">
        <v>137</v>
      </c>
      <c r="E199" s="34"/>
      <c r="F199" s="170" t="s">
        <v>286</v>
      </c>
      <c r="G199" s="34"/>
      <c r="H199" s="34"/>
      <c r="I199" s="171"/>
      <c r="J199" s="34"/>
      <c r="K199" s="34"/>
      <c r="L199" s="37"/>
      <c r="M199" s="172"/>
      <c r="N199" s="173"/>
      <c r="O199" s="69"/>
      <c r="P199" s="69"/>
      <c r="Q199" s="69"/>
      <c r="R199" s="69"/>
      <c r="S199" s="69"/>
      <c r="T199" s="70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137</v>
      </c>
      <c r="AU199" s="15" t="s">
        <v>73</v>
      </c>
    </row>
    <row r="200" spans="1:65" s="2" customFormat="1" ht="66.75" customHeight="1" x14ac:dyDescent="0.2">
      <c r="A200" s="32"/>
      <c r="B200" s="33"/>
      <c r="C200" s="156" t="s">
        <v>218</v>
      </c>
      <c r="D200" s="156" t="s">
        <v>130</v>
      </c>
      <c r="E200" s="157" t="s">
        <v>288</v>
      </c>
      <c r="F200" s="158" t="s">
        <v>289</v>
      </c>
      <c r="G200" s="159" t="s">
        <v>156</v>
      </c>
      <c r="H200" s="160">
        <v>4.9800000000000004</v>
      </c>
      <c r="I200" s="161"/>
      <c r="J200" s="162">
        <f>ROUND(I200*H200,2)</f>
        <v>0</v>
      </c>
      <c r="K200" s="158" t="s">
        <v>134</v>
      </c>
      <c r="L200" s="37"/>
      <c r="M200" s="163" t="s">
        <v>1</v>
      </c>
      <c r="N200" s="164" t="s">
        <v>38</v>
      </c>
      <c r="O200" s="69"/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7" t="s">
        <v>135</v>
      </c>
      <c r="AT200" s="167" t="s">
        <v>130</v>
      </c>
      <c r="AU200" s="167" t="s">
        <v>73</v>
      </c>
      <c r="AY200" s="15" t="s">
        <v>136</v>
      </c>
      <c r="BE200" s="168">
        <f>IF(N200="základní",J200,0)</f>
        <v>0</v>
      </c>
      <c r="BF200" s="168">
        <f>IF(N200="snížená",J200,0)</f>
        <v>0</v>
      </c>
      <c r="BG200" s="168">
        <f>IF(N200="zákl. přenesená",J200,0)</f>
        <v>0</v>
      </c>
      <c r="BH200" s="168">
        <f>IF(N200="sníž. přenesená",J200,0)</f>
        <v>0</v>
      </c>
      <c r="BI200" s="168">
        <f>IF(N200="nulová",J200,0)</f>
        <v>0</v>
      </c>
      <c r="BJ200" s="15" t="s">
        <v>81</v>
      </c>
      <c r="BK200" s="168">
        <f>ROUND(I200*H200,2)</f>
        <v>0</v>
      </c>
      <c r="BL200" s="15" t="s">
        <v>135</v>
      </c>
      <c r="BM200" s="167" t="s">
        <v>290</v>
      </c>
    </row>
    <row r="201" spans="1:65" s="2" customFormat="1" ht="78" x14ac:dyDescent="0.2">
      <c r="A201" s="32"/>
      <c r="B201" s="33"/>
      <c r="C201" s="34"/>
      <c r="D201" s="169" t="s">
        <v>137</v>
      </c>
      <c r="E201" s="34"/>
      <c r="F201" s="170" t="s">
        <v>291</v>
      </c>
      <c r="G201" s="34"/>
      <c r="H201" s="34"/>
      <c r="I201" s="171"/>
      <c r="J201" s="34"/>
      <c r="K201" s="34"/>
      <c r="L201" s="37"/>
      <c r="M201" s="172"/>
      <c r="N201" s="173"/>
      <c r="O201" s="69"/>
      <c r="P201" s="69"/>
      <c r="Q201" s="69"/>
      <c r="R201" s="69"/>
      <c r="S201" s="69"/>
      <c r="T201" s="70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137</v>
      </c>
      <c r="AU201" s="15" t="s">
        <v>73</v>
      </c>
    </row>
    <row r="202" spans="1:65" s="2" customFormat="1" ht="24.2" customHeight="1" x14ac:dyDescent="0.2">
      <c r="A202" s="32"/>
      <c r="B202" s="33"/>
      <c r="C202" s="156" t="s">
        <v>292</v>
      </c>
      <c r="D202" s="156" t="s">
        <v>130</v>
      </c>
      <c r="E202" s="157" t="s">
        <v>233</v>
      </c>
      <c r="F202" s="158" t="s">
        <v>234</v>
      </c>
      <c r="G202" s="159" t="s">
        <v>156</v>
      </c>
      <c r="H202" s="160">
        <v>60.798999999999999</v>
      </c>
      <c r="I202" s="161"/>
      <c r="J202" s="162">
        <f>ROUND(I202*H202,2)</f>
        <v>0</v>
      </c>
      <c r="K202" s="158" t="s">
        <v>134</v>
      </c>
      <c r="L202" s="37"/>
      <c r="M202" s="163" t="s">
        <v>1</v>
      </c>
      <c r="N202" s="164" t="s">
        <v>38</v>
      </c>
      <c r="O202" s="69"/>
      <c r="P202" s="165">
        <f>O202*H202</f>
        <v>0</v>
      </c>
      <c r="Q202" s="165">
        <v>0</v>
      </c>
      <c r="R202" s="165">
        <f>Q202*H202</f>
        <v>0</v>
      </c>
      <c r="S202" s="165">
        <v>0</v>
      </c>
      <c r="T202" s="16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7" t="s">
        <v>135</v>
      </c>
      <c r="AT202" s="167" t="s">
        <v>130</v>
      </c>
      <c r="AU202" s="167" t="s">
        <v>73</v>
      </c>
      <c r="AY202" s="15" t="s">
        <v>136</v>
      </c>
      <c r="BE202" s="168">
        <f>IF(N202="základní",J202,0)</f>
        <v>0</v>
      </c>
      <c r="BF202" s="168">
        <f>IF(N202="snížená",J202,0)</f>
        <v>0</v>
      </c>
      <c r="BG202" s="168">
        <f>IF(N202="zákl. přenesená",J202,0)</f>
        <v>0</v>
      </c>
      <c r="BH202" s="168">
        <f>IF(N202="sníž. přenesená",J202,0)</f>
        <v>0</v>
      </c>
      <c r="BI202" s="168">
        <f>IF(N202="nulová",J202,0)</f>
        <v>0</v>
      </c>
      <c r="BJ202" s="15" t="s">
        <v>81</v>
      </c>
      <c r="BK202" s="168">
        <f>ROUND(I202*H202,2)</f>
        <v>0</v>
      </c>
      <c r="BL202" s="15" t="s">
        <v>135</v>
      </c>
      <c r="BM202" s="167" t="s">
        <v>293</v>
      </c>
    </row>
    <row r="203" spans="1:65" s="2" customFormat="1" x14ac:dyDescent="0.2">
      <c r="A203" s="32"/>
      <c r="B203" s="33"/>
      <c r="C203" s="34"/>
      <c r="D203" s="169" t="s">
        <v>137</v>
      </c>
      <c r="E203" s="34"/>
      <c r="F203" s="170" t="s">
        <v>234</v>
      </c>
      <c r="G203" s="34"/>
      <c r="H203" s="34"/>
      <c r="I203" s="171"/>
      <c r="J203" s="34"/>
      <c r="K203" s="34"/>
      <c r="L203" s="37"/>
      <c r="M203" s="172"/>
      <c r="N203" s="173"/>
      <c r="O203" s="69"/>
      <c r="P203" s="69"/>
      <c r="Q203" s="69"/>
      <c r="R203" s="69"/>
      <c r="S203" s="69"/>
      <c r="T203" s="70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137</v>
      </c>
      <c r="AU203" s="15" t="s">
        <v>73</v>
      </c>
    </row>
    <row r="204" spans="1:65" s="2" customFormat="1" ht="66.75" customHeight="1" x14ac:dyDescent="0.2">
      <c r="A204" s="32"/>
      <c r="B204" s="33"/>
      <c r="C204" s="156" t="s">
        <v>221</v>
      </c>
      <c r="D204" s="156" t="s">
        <v>130</v>
      </c>
      <c r="E204" s="157" t="s">
        <v>294</v>
      </c>
      <c r="F204" s="158" t="s">
        <v>295</v>
      </c>
      <c r="G204" s="159" t="s">
        <v>156</v>
      </c>
      <c r="H204" s="160">
        <v>60.798999999999999</v>
      </c>
      <c r="I204" s="161"/>
      <c r="J204" s="162">
        <f>ROUND(I204*H204,2)</f>
        <v>0</v>
      </c>
      <c r="K204" s="158" t="s">
        <v>134</v>
      </c>
      <c r="L204" s="37"/>
      <c r="M204" s="163" t="s">
        <v>1</v>
      </c>
      <c r="N204" s="164" t="s">
        <v>38</v>
      </c>
      <c r="O204" s="69"/>
      <c r="P204" s="165">
        <f>O204*H204</f>
        <v>0</v>
      </c>
      <c r="Q204" s="165">
        <v>0</v>
      </c>
      <c r="R204" s="165">
        <f>Q204*H204</f>
        <v>0</v>
      </c>
      <c r="S204" s="165">
        <v>0</v>
      </c>
      <c r="T204" s="16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7" t="s">
        <v>135</v>
      </c>
      <c r="AT204" s="167" t="s">
        <v>130</v>
      </c>
      <c r="AU204" s="167" t="s">
        <v>73</v>
      </c>
      <c r="AY204" s="15" t="s">
        <v>136</v>
      </c>
      <c r="BE204" s="168">
        <f>IF(N204="základní",J204,0)</f>
        <v>0</v>
      </c>
      <c r="BF204" s="168">
        <f>IF(N204="snížená",J204,0)</f>
        <v>0</v>
      </c>
      <c r="BG204" s="168">
        <f>IF(N204="zákl. přenesená",J204,0)</f>
        <v>0</v>
      </c>
      <c r="BH204" s="168">
        <f>IF(N204="sníž. přenesená",J204,0)</f>
        <v>0</v>
      </c>
      <c r="BI204" s="168">
        <f>IF(N204="nulová",J204,0)</f>
        <v>0</v>
      </c>
      <c r="BJ204" s="15" t="s">
        <v>81</v>
      </c>
      <c r="BK204" s="168">
        <f>ROUND(I204*H204,2)</f>
        <v>0</v>
      </c>
      <c r="BL204" s="15" t="s">
        <v>135</v>
      </c>
      <c r="BM204" s="167" t="s">
        <v>296</v>
      </c>
    </row>
    <row r="205" spans="1:65" s="2" customFormat="1" ht="78" x14ac:dyDescent="0.2">
      <c r="A205" s="32"/>
      <c r="B205" s="33"/>
      <c r="C205" s="34"/>
      <c r="D205" s="169" t="s">
        <v>137</v>
      </c>
      <c r="E205" s="34"/>
      <c r="F205" s="170" t="s">
        <v>297</v>
      </c>
      <c r="G205" s="34"/>
      <c r="H205" s="34"/>
      <c r="I205" s="171"/>
      <c r="J205" s="34"/>
      <c r="K205" s="34"/>
      <c r="L205" s="37"/>
      <c r="M205" s="172"/>
      <c r="N205" s="173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137</v>
      </c>
      <c r="AU205" s="15" t="s">
        <v>73</v>
      </c>
    </row>
    <row r="206" spans="1:65" s="2" customFormat="1" ht="19.5" x14ac:dyDescent="0.2">
      <c r="A206" s="32"/>
      <c r="B206" s="33"/>
      <c r="C206" s="34"/>
      <c r="D206" s="169" t="s">
        <v>173</v>
      </c>
      <c r="E206" s="34"/>
      <c r="F206" s="174" t="s">
        <v>298</v>
      </c>
      <c r="G206" s="34"/>
      <c r="H206" s="34"/>
      <c r="I206" s="171"/>
      <c r="J206" s="34"/>
      <c r="K206" s="34"/>
      <c r="L206" s="37"/>
      <c r="M206" s="172"/>
      <c r="N206" s="173"/>
      <c r="O206" s="69"/>
      <c r="P206" s="69"/>
      <c r="Q206" s="69"/>
      <c r="R206" s="69"/>
      <c r="S206" s="69"/>
      <c r="T206" s="70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173</v>
      </c>
      <c r="AU206" s="15" t="s">
        <v>73</v>
      </c>
    </row>
    <row r="207" spans="1:65" s="2" customFormat="1" ht="76.349999999999994" customHeight="1" x14ac:dyDescent="0.2">
      <c r="A207" s="32"/>
      <c r="B207" s="33"/>
      <c r="C207" s="156" t="s">
        <v>299</v>
      </c>
      <c r="D207" s="156" t="s">
        <v>130</v>
      </c>
      <c r="E207" s="157" t="s">
        <v>300</v>
      </c>
      <c r="F207" s="158" t="s">
        <v>301</v>
      </c>
      <c r="G207" s="159" t="s">
        <v>156</v>
      </c>
      <c r="H207" s="160">
        <v>668.78800000000001</v>
      </c>
      <c r="I207" s="161"/>
      <c r="J207" s="162">
        <f>ROUND(I207*H207,2)</f>
        <v>0</v>
      </c>
      <c r="K207" s="158" t="s">
        <v>134</v>
      </c>
      <c r="L207" s="37"/>
      <c r="M207" s="163" t="s">
        <v>1</v>
      </c>
      <c r="N207" s="164" t="s">
        <v>38</v>
      </c>
      <c r="O207" s="69"/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7" t="s">
        <v>135</v>
      </c>
      <c r="AT207" s="167" t="s">
        <v>130</v>
      </c>
      <c r="AU207" s="167" t="s">
        <v>73</v>
      </c>
      <c r="AY207" s="15" t="s">
        <v>136</v>
      </c>
      <c r="BE207" s="168">
        <f>IF(N207="základní",J207,0)</f>
        <v>0</v>
      </c>
      <c r="BF207" s="168">
        <f>IF(N207="snížená",J207,0)</f>
        <v>0</v>
      </c>
      <c r="BG207" s="168">
        <f>IF(N207="zákl. přenesená",J207,0)</f>
        <v>0</v>
      </c>
      <c r="BH207" s="168">
        <f>IF(N207="sníž. přenesená",J207,0)</f>
        <v>0</v>
      </c>
      <c r="BI207" s="168">
        <f>IF(N207="nulová",J207,0)</f>
        <v>0</v>
      </c>
      <c r="BJ207" s="15" t="s">
        <v>81</v>
      </c>
      <c r="BK207" s="168">
        <f>ROUND(I207*H207,2)</f>
        <v>0</v>
      </c>
      <c r="BL207" s="15" t="s">
        <v>135</v>
      </c>
      <c r="BM207" s="167" t="s">
        <v>302</v>
      </c>
    </row>
    <row r="208" spans="1:65" s="2" customFormat="1" ht="87.75" x14ac:dyDescent="0.2">
      <c r="A208" s="32"/>
      <c r="B208" s="33"/>
      <c r="C208" s="34"/>
      <c r="D208" s="169" t="s">
        <v>137</v>
      </c>
      <c r="E208" s="34"/>
      <c r="F208" s="170" t="s">
        <v>303</v>
      </c>
      <c r="G208" s="34"/>
      <c r="H208" s="34"/>
      <c r="I208" s="171"/>
      <c r="J208" s="34"/>
      <c r="K208" s="34"/>
      <c r="L208" s="37"/>
      <c r="M208" s="172"/>
      <c r="N208" s="173"/>
      <c r="O208" s="69"/>
      <c r="P208" s="69"/>
      <c r="Q208" s="69"/>
      <c r="R208" s="69"/>
      <c r="S208" s="69"/>
      <c r="T208" s="70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137</v>
      </c>
      <c r="AU208" s="15" t="s">
        <v>73</v>
      </c>
    </row>
    <row r="209" spans="1:65" s="2" customFormat="1" ht="19.5" x14ac:dyDescent="0.2">
      <c r="A209" s="32"/>
      <c r="B209" s="33"/>
      <c r="C209" s="34"/>
      <c r="D209" s="169" t="s">
        <v>173</v>
      </c>
      <c r="E209" s="34"/>
      <c r="F209" s="174" t="s">
        <v>298</v>
      </c>
      <c r="G209" s="34"/>
      <c r="H209" s="34"/>
      <c r="I209" s="171"/>
      <c r="J209" s="34"/>
      <c r="K209" s="34"/>
      <c r="L209" s="37"/>
      <c r="M209" s="172"/>
      <c r="N209" s="173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173</v>
      </c>
      <c r="AU209" s="15" t="s">
        <v>73</v>
      </c>
    </row>
    <row r="210" spans="1:65" s="2" customFormat="1" ht="24.2" customHeight="1" x14ac:dyDescent="0.2">
      <c r="A210" s="32"/>
      <c r="B210" s="33"/>
      <c r="C210" s="156" t="s">
        <v>224</v>
      </c>
      <c r="D210" s="156" t="s">
        <v>130</v>
      </c>
      <c r="E210" s="157" t="s">
        <v>233</v>
      </c>
      <c r="F210" s="158" t="s">
        <v>234</v>
      </c>
      <c r="G210" s="159" t="s">
        <v>156</v>
      </c>
      <c r="H210" s="160">
        <v>236.11500000000001</v>
      </c>
      <c r="I210" s="161"/>
      <c r="J210" s="162">
        <f>ROUND(I210*H210,2)</f>
        <v>0</v>
      </c>
      <c r="K210" s="158" t="s">
        <v>134</v>
      </c>
      <c r="L210" s="37"/>
      <c r="M210" s="163" t="s">
        <v>1</v>
      </c>
      <c r="N210" s="164" t="s">
        <v>38</v>
      </c>
      <c r="O210" s="69"/>
      <c r="P210" s="165">
        <f>O210*H210</f>
        <v>0</v>
      </c>
      <c r="Q210" s="165">
        <v>0</v>
      </c>
      <c r="R210" s="165">
        <f>Q210*H210</f>
        <v>0</v>
      </c>
      <c r="S210" s="165">
        <v>0</v>
      </c>
      <c r="T210" s="16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7" t="s">
        <v>135</v>
      </c>
      <c r="AT210" s="167" t="s">
        <v>130</v>
      </c>
      <c r="AU210" s="167" t="s">
        <v>73</v>
      </c>
      <c r="AY210" s="15" t="s">
        <v>136</v>
      </c>
      <c r="BE210" s="168">
        <f>IF(N210="základní",J210,0)</f>
        <v>0</v>
      </c>
      <c r="BF210" s="168">
        <f>IF(N210="snížená",J210,0)</f>
        <v>0</v>
      </c>
      <c r="BG210" s="168">
        <f>IF(N210="zákl. přenesená",J210,0)</f>
        <v>0</v>
      </c>
      <c r="BH210" s="168">
        <f>IF(N210="sníž. přenesená",J210,0)</f>
        <v>0</v>
      </c>
      <c r="BI210" s="168">
        <f>IF(N210="nulová",J210,0)</f>
        <v>0</v>
      </c>
      <c r="BJ210" s="15" t="s">
        <v>81</v>
      </c>
      <c r="BK210" s="168">
        <f>ROUND(I210*H210,2)</f>
        <v>0</v>
      </c>
      <c r="BL210" s="15" t="s">
        <v>135</v>
      </c>
      <c r="BM210" s="167" t="s">
        <v>304</v>
      </c>
    </row>
    <row r="211" spans="1:65" s="2" customFormat="1" x14ac:dyDescent="0.2">
      <c r="A211" s="32"/>
      <c r="B211" s="33"/>
      <c r="C211" s="34"/>
      <c r="D211" s="169" t="s">
        <v>137</v>
      </c>
      <c r="E211" s="34"/>
      <c r="F211" s="170" t="s">
        <v>234</v>
      </c>
      <c r="G211" s="34"/>
      <c r="H211" s="34"/>
      <c r="I211" s="171"/>
      <c r="J211" s="34"/>
      <c r="K211" s="34"/>
      <c r="L211" s="37"/>
      <c r="M211" s="172"/>
      <c r="N211" s="173"/>
      <c r="O211" s="69"/>
      <c r="P211" s="69"/>
      <c r="Q211" s="69"/>
      <c r="R211" s="69"/>
      <c r="S211" s="69"/>
      <c r="T211" s="70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137</v>
      </c>
      <c r="AU211" s="15" t="s">
        <v>73</v>
      </c>
    </row>
    <row r="212" spans="1:65" s="2" customFormat="1" ht="66.75" customHeight="1" x14ac:dyDescent="0.2">
      <c r="A212" s="32"/>
      <c r="B212" s="33"/>
      <c r="C212" s="156" t="s">
        <v>305</v>
      </c>
      <c r="D212" s="156" t="s">
        <v>130</v>
      </c>
      <c r="E212" s="157" t="s">
        <v>288</v>
      </c>
      <c r="F212" s="158" t="s">
        <v>289</v>
      </c>
      <c r="G212" s="159" t="s">
        <v>156</v>
      </c>
      <c r="H212" s="160">
        <v>236.11500000000001</v>
      </c>
      <c r="I212" s="161"/>
      <c r="J212" s="162">
        <f>ROUND(I212*H212,2)</f>
        <v>0</v>
      </c>
      <c r="K212" s="158" t="s">
        <v>134</v>
      </c>
      <c r="L212" s="37"/>
      <c r="M212" s="163" t="s">
        <v>1</v>
      </c>
      <c r="N212" s="164" t="s">
        <v>38</v>
      </c>
      <c r="O212" s="69"/>
      <c r="P212" s="165">
        <f>O212*H212</f>
        <v>0</v>
      </c>
      <c r="Q212" s="165">
        <v>0</v>
      </c>
      <c r="R212" s="165">
        <f>Q212*H212</f>
        <v>0</v>
      </c>
      <c r="S212" s="165">
        <v>0</v>
      </c>
      <c r="T212" s="16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7" t="s">
        <v>135</v>
      </c>
      <c r="AT212" s="167" t="s">
        <v>130</v>
      </c>
      <c r="AU212" s="167" t="s">
        <v>73</v>
      </c>
      <c r="AY212" s="15" t="s">
        <v>136</v>
      </c>
      <c r="BE212" s="168">
        <f>IF(N212="základní",J212,0)</f>
        <v>0</v>
      </c>
      <c r="BF212" s="168">
        <f>IF(N212="snížená",J212,0)</f>
        <v>0</v>
      </c>
      <c r="BG212" s="168">
        <f>IF(N212="zákl. přenesená",J212,0)</f>
        <v>0</v>
      </c>
      <c r="BH212" s="168">
        <f>IF(N212="sníž. přenesená",J212,0)</f>
        <v>0</v>
      </c>
      <c r="BI212" s="168">
        <f>IF(N212="nulová",J212,0)</f>
        <v>0</v>
      </c>
      <c r="BJ212" s="15" t="s">
        <v>81</v>
      </c>
      <c r="BK212" s="168">
        <f>ROUND(I212*H212,2)</f>
        <v>0</v>
      </c>
      <c r="BL212" s="15" t="s">
        <v>135</v>
      </c>
      <c r="BM212" s="167" t="s">
        <v>306</v>
      </c>
    </row>
    <row r="213" spans="1:65" s="2" customFormat="1" ht="78" x14ac:dyDescent="0.2">
      <c r="A213" s="32"/>
      <c r="B213" s="33"/>
      <c r="C213" s="34"/>
      <c r="D213" s="169" t="s">
        <v>137</v>
      </c>
      <c r="E213" s="34"/>
      <c r="F213" s="170" t="s">
        <v>291</v>
      </c>
      <c r="G213" s="34"/>
      <c r="H213" s="34"/>
      <c r="I213" s="171"/>
      <c r="J213" s="34"/>
      <c r="K213" s="34"/>
      <c r="L213" s="37"/>
      <c r="M213" s="172"/>
      <c r="N213" s="173"/>
      <c r="O213" s="69"/>
      <c r="P213" s="69"/>
      <c r="Q213" s="69"/>
      <c r="R213" s="69"/>
      <c r="S213" s="69"/>
      <c r="T213" s="70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137</v>
      </c>
      <c r="AU213" s="15" t="s">
        <v>73</v>
      </c>
    </row>
    <row r="214" spans="1:65" s="2" customFormat="1" ht="19.5" x14ac:dyDescent="0.2">
      <c r="A214" s="32"/>
      <c r="B214" s="33"/>
      <c r="C214" s="34"/>
      <c r="D214" s="169" t="s">
        <v>173</v>
      </c>
      <c r="E214" s="34"/>
      <c r="F214" s="174" t="s">
        <v>307</v>
      </c>
      <c r="G214" s="34"/>
      <c r="H214" s="34"/>
      <c r="I214" s="171"/>
      <c r="J214" s="34"/>
      <c r="K214" s="34"/>
      <c r="L214" s="37"/>
      <c r="M214" s="172"/>
      <c r="N214" s="173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173</v>
      </c>
      <c r="AU214" s="15" t="s">
        <v>73</v>
      </c>
    </row>
    <row r="215" spans="1:65" s="2" customFormat="1" ht="24.2" customHeight="1" x14ac:dyDescent="0.2">
      <c r="A215" s="32"/>
      <c r="B215" s="33"/>
      <c r="C215" s="156" t="s">
        <v>228</v>
      </c>
      <c r="D215" s="156" t="s">
        <v>130</v>
      </c>
      <c r="E215" s="157" t="s">
        <v>233</v>
      </c>
      <c r="F215" s="158" t="s">
        <v>234</v>
      </c>
      <c r="G215" s="159" t="s">
        <v>156</v>
      </c>
      <c r="H215" s="160">
        <v>40.689</v>
      </c>
      <c r="I215" s="161"/>
      <c r="J215" s="162">
        <f>ROUND(I215*H215,2)</f>
        <v>0</v>
      </c>
      <c r="K215" s="158" t="s">
        <v>134</v>
      </c>
      <c r="L215" s="37"/>
      <c r="M215" s="163" t="s">
        <v>1</v>
      </c>
      <c r="N215" s="164" t="s">
        <v>38</v>
      </c>
      <c r="O215" s="69"/>
      <c r="P215" s="165">
        <f>O215*H215</f>
        <v>0</v>
      </c>
      <c r="Q215" s="165">
        <v>0</v>
      </c>
      <c r="R215" s="165">
        <f>Q215*H215</f>
        <v>0</v>
      </c>
      <c r="S215" s="165">
        <v>0</v>
      </c>
      <c r="T215" s="16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7" t="s">
        <v>135</v>
      </c>
      <c r="AT215" s="167" t="s">
        <v>130</v>
      </c>
      <c r="AU215" s="167" t="s">
        <v>73</v>
      </c>
      <c r="AY215" s="15" t="s">
        <v>136</v>
      </c>
      <c r="BE215" s="168">
        <f>IF(N215="základní",J215,0)</f>
        <v>0</v>
      </c>
      <c r="BF215" s="168">
        <f>IF(N215="snížená",J215,0)</f>
        <v>0</v>
      </c>
      <c r="BG215" s="168">
        <f>IF(N215="zákl. přenesená",J215,0)</f>
        <v>0</v>
      </c>
      <c r="BH215" s="168">
        <f>IF(N215="sníž. přenesená",J215,0)</f>
        <v>0</v>
      </c>
      <c r="BI215" s="168">
        <f>IF(N215="nulová",J215,0)</f>
        <v>0</v>
      </c>
      <c r="BJ215" s="15" t="s">
        <v>81</v>
      </c>
      <c r="BK215" s="168">
        <f>ROUND(I215*H215,2)</f>
        <v>0</v>
      </c>
      <c r="BL215" s="15" t="s">
        <v>135</v>
      </c>
      <c r="BM215" s="167" t="s">
        <v>308</v>
      </c>
    </row>
    <row r="216" spans="1:65" s="2" customFormat="1" x14ac:dyDescent="0.2">
      <c r="A216" s="32"/>
      <c r="B216" s="33"/>
      <c r="C216" s="34"/>
      <c r="D216" s="169" t="s">
        <v>137</v>
      </c>
      <c r="E216" s="34"/>
      <c r="F216" s="170" t="s">
        <v>234</v>
      </c>
      <c r="G216" s="34"/>
      <c r="H216" s="34"/>
      <c r="I216" s="171"/>
      <c r="J216" s="34"/>
      <c r="K216" s="34"/>
      <c r="L216" s="37"/>
      <c r="M216" s="172"/>
      <c r="N216" s="173"/>
      <c r="O216" s="69"/>
      <c r="P216" s="69"/>
      <c r="Q216" s="69"/>
      <c r="R216" s="69"/>
      <c r="S216" s="69"/>
      <c r="T216" s="70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137</v>
      </c>
      <c r="AU216" s="15" t="s">
        <v>73</v>
      </c>
    </row>
    <row r="217" spans="1:65" s="10" customFormat="1" x14ac:dyDescent="0.2">
      <c r="B217" s="185"/>
      <c r="C217" s="186"/>
      <c r="D217" s="169" t="s">
        <v>309</v>
      </c>
      <c r="E217" s="187" t="s">
        <v>1</v>
      </c>
      <c r="F217" s="188" t="s">
        <v>310</v>
      </c>
      <c r="G217" s="186"/>
      <c r="H217" s="189">
        <v>40.689</v>
      </c>
      <c r="I217" s="190"/>
      <c r="J217" s="186"/>
      <c r="K217" s="186"/>
      <c r="L217" s="191"/>
      <c r="M217" s="192"/>
      <c r="N217" s="193"/>
      <c r="O217" s="193"/>
      <c r="P217" s="193"/>
      <c r="Q217" s="193"/>
      <c r="R217" s="193"/>
      <c r="S217" s="193"/>
      <c r="T217" s="194"/>
      <c r="AT217" s="195" t="s">
        <v>309</v>
      </c>
      <c r="AU217" s="195" t="s">
        <v>73</v>
      </c>
      <c r="AV217" s="10" t="s">
        <v>83</v>
      </c>
      <c r="AW217" s="10" t="s">
        <v>30</v>
      </c>
      <c r="AX217" s="10" t="s">
        <v>73</v>
      </c>
      <c r="AY217" s="195" t="s">
        <v>136</v>
      </c>
    </row>
    <row r="218" spans="1:65" s="11" customFormat="1" x14ac:dyDescent="0.2">
      <c r="B218" s="196"/>
      <c r="C218" s="197"/>
      <c r="D218" s="169" t="s">
        <v>309</v>
      </c>
      <c r="E218" s="198" t="s">
        <v>1</v>
      </c>
      <c r="F218" s="199" t="s">
        <v>311</v>
      </c>
      <c r="G218" s="197"/>
      <c r="H218" s="200">
        <v>40.689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309</v>
      </c>
      <c r="AU218" s="206" t="s">
        <v>73</v>
      </c>
      <c r="AV218" s="11" t="s">
        <v>135</v>
      </c>
      <c r="AW218" s="11" t="s">
        <v>30</v>
      </c>
      <c r="AX218" s="11" t="s">
        <v>81</v>
      </c>
      <c r="AY218" s="206" t="s">
        <v>136</v>
      </c>
    </row>
    <row r="219" spans="1:65" s="2" customFormat="1" ht="66.75" customHeight="1" x14ac:dyDescent="0.2">
      <c r="A219" s="32"/>
      <c r="B219" s="33"/>
      <c r="C219" s="156" t="s">
        <v>312</v>
      </c>
      <c r="D219" s="156" t="s">
        <v>130</v>
      </c>
      <c r="E219" s="157" t="s">
        <v>313</v>
      </c>
      <c r="F219" s="158" t="s">
        <v>314</v>
      </c>
      <c r="G219" s="159" t="s">
        <v>156</v>
      </c>
      <c r="H219" s="160">
        <v>40.689</v>
      </c>
      <c r="I219" s="161"/>
      <c r="J219" s="162">
        <f>ROUND(I219*H219,2)</f>
        <v>0</v>
      </c>
      <c r="K219" s="158" t="s">
        <v>134</v>
      </c>
      <c r="L219" s="37"/>
      <c r="M219" s="163" t="s">
        <v>1</v>
      </c>
      <c r="N219" s="164" t="s">
        <v>38</v>
      </c>
      <c r="O219" s="69"/>
      <c r="P219" s="165">
        <f>O219*H219</f>
        <v>0</v>
      </c>
      <c r="Q219" s="165">
        <v>0</v>
      </c>
      <c r="R219" s="165">
        <f>Q219*H219</f>
        <v>0</v>
      </c>
      <c r="S219" s="165">
        <v>0</v>
      </c>
      <c r="T219" s="16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7" t="s">
        <v>135</v>
      </c>
      <c r="AT219" s="167" t="s">
        <v>130</v>
      </c>
      <c r="AU219" s="167" t="s">
        <v>73</v>
      </c>
      <c r="AY219" s="15" t="s">
        <v>136</v>
      </c>
      <c r="BE219" s="168">
        <f>IF(N219="základní",J219,0)</f>
        <v>0</v>
      </c>
      <c r="BF219" s="168">
        <f>IF(N219="snížená",J219,0)</f>
        <v>0</v>
      </c>
      <c r="BG219" s="168">
        <f>IF(N219="zákl. přenesená",J219,0)</f>
        <v>0</v>
      </c>
      <c r="BH219" s="168">
        <f>IF(N219="sníž. přenesená",J219,0)</f>
        <v>0</v>
      </c>
      <c r="BI219" s="168">
        <f>IF(N219="nulová",J219,0)</f>
        <v>0</v>
      </c>
      <c r="BJ219" s="15" t="s">
        <v>81</v>
      </c>
      <c r="BK219" s="168">
        <f>ROUND(I219*H219,2)</f>
        <v>0</v>
      </c>
      <c r="BL219" s="15" t="s">
        <v>135</v>
      </c>
      <c r="BM219" s="167" t="s">
        <v>315</v>
      </c>
    </row>
    <row r="220" spans="1:65" s="2" customFormat="1" ht="78" x14ac:dyDescent="0.2">
      <c r="A220" s="32"/>
      <c r="B220" s="33"/>
      <c r="C220" s="34"/>
      <c r="D220" s="169" t="s">
        <v>137</v>
      </c>
      <c r="E220" s="34"/>
      <c r="F220" s="170" t="s">
        <v>316</v>
      </c>
      <c r="G220" s="34"/>
      <c r="H220" s="34"/>
      <c r="I220" s="171"/>
      <c r="J220" s="34"/>
      <c r="K220" s="34"/>
      <c r="L220" s="37"/>
      <c r="M220" s="172"/>
      <c r="N220" s="173"/>
      <c r="O220" s="69"/>
      <c r="P220" s="69"/>
      <c r="Q220" s="69"/>
      <c r="R220" s="69"/>
      <c r="S220" s="69"/>
      <c r="T220" s="70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5" t="s">
        <v>137</v>
      </c>
      <c r="AU220" s="15" t="s">
        <v>73</v>
      </c>
    </row>
    <row r="221" spans="1:65" s="2" customFormat="1" ht="19.5" x14ac:dyDescent="0.2">
      <c r="A221" s="32"/>
      <c r="B221" s="33"/>
      <c r="C221" s="34"/>
      <c r="D221" s="169" t="s">
        <v>173</v>
      </c>
      <c r="E221" s="34"/>
      <c r="F221" s="174" t="s">
        <v>317</v>
      </c>
      <c r="G221" s="34"/>
      <c r="H221" s="34"/>
      <c r="I221" s="171"/>
      <c r="J221" s="34"/>
      <c r="K221" s="34"/>
      <c r="L221" s="37"/>
      <c r="M221" s="207"/>
      <c r="N221" s="208"/>
      <c r="O221" s="209"/>
      <c r="P221" s="209"/>
      <c r="Q221" s="209"/>
      <c r="R221" s="209"/>
      <c r="S221" s="209"/>
      <c r="T221" s="210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173</v>
      </c>
      <c r="AU221" s="15" t="s">
        <v>73</v>
      </c>
    </row>
    <row r="222" spans="1:65" s="2" customFormat="1" ht="6.95" customHeight="1" x14ac:dyDescent="0.2">
      <c r="A222" s="32"/>
      <c r="B222" s="52"/>
      <c r="C222" s="53"/>
      <c r="D222" s="53"/>
      <c r="E222" s="53"/>
      <c r="F222" s="53"/>
      <c r="G222" s="53"/>
      <c r="H222" s="53"/>
      <c r="I222" s="53"/>
      <c r="J222" s="53"/>
      <c r="K222" s="53"/>
      <c r="L222" s="37"/>
      <c r="M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</row>
  </sheetData>
  <sheetProtection algorithmName="SHA-512" hashValue="d7uJVRfQhf+pde0t6kiyIQg1J2wMIiBwyidIhwYIDn8FmEqG+kZEXGXxvMQfSYDTXHG7ShAaXGuMt1CbNPc2eQ==" saltValue="3Cc5jPiNocw/jPW8Wiq0t2rYMkgvmYW5kId02HibFTRw9PIBsjd8H6FzkRF1kobq+AbF9KDBEeAcXr/Etq/bPw==" spinCount="100000" sheet="1" objects="1" scenarios="1" formatColumns="0" formatRows="0" autoFilter="0"/>
  <autoFilter ref="C115:K221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6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86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318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ROUND(J116,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ROUND((SUM(BE116:BE245)),  2)</f>
        <v>0</v>
      </c>
      <c r="G33" s="32"/>
      <c r="H33" s="32"/>
      <c r="I33" s="122">
        <v>0.21</v>
      </c>
      <c r="J33" s="121">
        <f>ROUND(((SUM(BE116:BE245))*I33),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ROUND((SUM(BF116:BF245)),  2)</f>
        <v>0</v>
      </c>
      <c r="G34" s="32"/>
      <c r="H34" s="32"/>
      <c r="I34" s="122">
        <v>0.15</v>
      </c>
      <c r="J34" s="121">
        <f>ROUND(((SUM(BF116:BF245))*I34),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ROUND((SUM(BG116:BG245)),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ROUND((SUM(BH116:BH245)),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ROUND((SUM(BI116:BI245)),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02 - Oprava koleje č.5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J116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2" customFormat="1" ht="21.75" customHeight="1" x14ac:dyDescent="0.2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 x14ac:dyDescent="0.2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 x14ac:dyDescent="0.2">
      <c r="A102" s="32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 x14ac:dyDescent="0.2">
      <c r="A103" s="32"/>
      <c r="B103" s="33"/>
      <c r="C103" s="21" t="s">
        <v>117</v>
      </c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 x14ac:dyDescent="0.2">
      <c r="A105" s="32"/>
      <c r="B105" s="33"/>
      <c r="C105" s="27" t="s">
        <v>16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6.5" customHeight="1" x14ac:dyDescent="0.2">
      <c r="A106" s="32"/>
      <c r="B106" s="33"/>
      <c r="C106" s="34"/>
      <c r="D106" s="34"/>
      <c r="E106" s="277" t="str">
        <f>E7</f>
        <v>Oprava staničních kolejí v žst. Mimoň</v>
      </c>
      <c r="F106" s="278"/>
      <c r="G106" s="278"/>
      <c r="H106" s="278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110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 x14ac:dyDescent="0.2">
      <c r="A108" s="32"/>
      <c r="B108" s="33"/>
      <c r="C108" s="34"/>
      <c r="D108" s="34"/>
      <c r="E108" s="265" t="str">
        <f>E9</f>
        <v>SO 02 - Oprava koleje č.5</v>
      </c>
      <c r="F108" s="276"/>
      <c r="G108" s="276"/>
      <c r="H108" s="27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 x14ac:dyDescent="0.2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 x14ac:dyDescent="0.2">
      <c r="A110" s="32"/>
      <c r="B110" s="33"/>
      <c r="C110" s="27" t="s">
        <v>20</v>
      </c>
      <c r="D110" s="34"/>
      <c r="E110" s="34"/>
      <c r="F110" s="25" t="str">
        <f>F12</f>
        <v xml:space="preserve"> </v>
      </c>
      <c r="G110" s="34"/>
      <c r="H110" s="34"/>
      <c r="I110" s="27" t="s">
        <v>22</v>
      </c>
      <c r="J110" s="64" t="str">
        <f>IF(J12="","",J12)</f>
        <v>13. 6. 2022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 x14ac:dyDescent="0.2">
      <c r="A112" s="32"/>
      <c r="B112" s="33"/>
      <c r="C112" s="27" t="s">
        <v>24</v>
      </c>
      <c r="D112" s="34"/>
      <c r="E112" s="34"/>
      <c r="F112" s="25" t="str">
        <f>E15</f>
        <v xml:space="preserve"> </v>
      </c>
      <c r="G112" s="34"/>
      <c r="H112" s="34"/>
      <c r="I112" s="27" t="s">
        <v>29</v>
      </c>
      <c r="J112" s="30" t="str">
        <f>E21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 x14ac:dyDescent="0.2">
      <c r="A113" s="32"/>
      <c r="B113" s="33"/>
      <c r="C113" s="27" t="s">
        <v>27</v>
      </c>
      <c r="D113" s="34"/>
      <c r="E113" s="34"/>
      <c r="F113" s="25" t="str">
        <f>IF(E18="","",E18)</f>
        <v>Vyplň údaj</v>
      </c>
      <c r="G113" s="34"/>
      <c r="H113" s="34"/>
      <c r="I113" s="27" t="s">
        <v>31</v>
      </c>
      <c r="J113" s="30" t="str">
        <f>E24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 x14ac:dyDescent="0.2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9" customFormat="1" ht="29.25" customHeight="1" x14ac:dyDescent="0.2">
      <c r="A115" s="145"/>
      <c r="B115" s="146"/>
      <c r="C115" s="147" t="s">
        <v>118</v>
      </c>
      <c r="D115" s="148" t="s">
        <v>58</v>
      </c>
      <c r="E115" s="148" t="s">
        <v>54</v>
      </c>
      <c r="F115" s="148" t="s">
        <v>55</v>
      </c>
      <c r="G115" s="148" t="s">
        <v>119</v>
      </c>
      <c r="H115" s="148" t="s">
        <v>120</v>
      </c>
      <c r="I115" s="148" t="s">
        <v>121</v>
      </c>
      <c r="J115" s="148" t="s">
        <v>114</v>
      </c>
      <c r="K115" s="149" t="s">
        <v>122</v>
      </c>
      <c r="L115" s="150"/>
      <c r="M115" s="73" t="s">
        <v>1</v>
      </c>
      <c r="N115" s="74" t="s">
        <v>37</v>
      </c>
      <c r="O115" s="74" t="s">
        <v>123</v>
      </c>
      <c r="P115" s="74" t="s">
        <v>124</v>
      </c>
      <c r="Q115" s="74" t="s">
        <v>125</v>
      </c>
      <c r="R115" s="74" t="s">
        <v>126</v>
      </c>
      <c r="S115" s="74" t="s">
        <v>127</v>
      </c>
      <c r="T115" s="75" t="s">
        <v>128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 x14ac:dyDescent="0.25">
      <c r="A116" s="32"/>
      <c r="B116" s="33"/>
      <c r="C116" s="80" t="s">
        <v>129</v>
      </c>
      <c r="D116" s="34"/>
      <c r="E116" s="34"/>
      <c r="F116" s="34"/>
      <c r="G116" s="34"/>
      <c r="H116" s="34"/>
      <c r="I116" s="34"/>
      <c r="J116" s="151">
        <f>BK116</f>
        <v>0</v>
      </c>
      <c r="K116" s="34"/>
      <c r="L116" s="37"/>
      <c r="M116" s="76"/>
      <c r="N116" s="152"/>
      <c r="O116" s="77"/>
      <c r="P116" s="153">
        <f>SUM(P117:P245)</f>
        <v>0</v>
      </c>
      <c r="Q116" s="77"/>
      <c r="R116" s="153">
        <f>SUM(R117:R245)</f>
        <v>1.8144999999999998</v>
      </c>
      <c r="S116" s="77"/>
      <c r="T116" s="154">
        <f>SUM(T117:T245)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72</v>
      </c>
      <c r="AU116" s="15" t="s">
        <v>116</v>
      </c>
      <c r="BK116" s="155">
        <f>SUM(BK117:BK245)</f>
        <v>0</v>
      </c>
    </row>
    <row r="117" spans="1:65" s="2" customFormat="1" ht="16.5" customHeight="1" x14ac:dyDescent="0.2">
      <c r="A117" s="32"/>
      <c r="B117" s="33"/>
      <c r="C117" s="156" t="s">
        <v>81</v>
      </c>
      <c r="D117" s="156" t="s">
        <v>130</v>
      </c>
      <c r="E117" s="157" t="s">
        <v>131</v>
      </c>
      <c r="F117" s="158" t="s">
        <v>132</v>
      </c>
      <c r="G117" s="159" t="s">
        <v>133</v>
      </c>
      <c r="H117" s="160">
        <v>680</v>
      </c>
      <c r="I117" s="161"/>
      <c r="J117" s="162">
        <f>ROUND(I117*H117,2)</f>
        <v>0</v>
      </c>
      <c r="K117" s="158" t="s">
        <v>134</v>
      </c>
      <c r="L117" s="37"/>
      <c r="M117" s="163" t="s">
        <v>1</v>
      </c>
      <c r="N117" s="164" t="s">
        <v>38</v>
      </c>
      <c r="O117" s="69"/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135</v>
      </c>
      <c r="AT117" s="167" t="s">
        <v>130</v>
      </c>
      <c r="AU117" s="167" t="s">
        <v>73</v>
      </c>
      <c r="AY117" s="15" t="s">
        <v>136</v>
      </c>
      <c r="BE117" s="168">
        <f>IF(N117="základní",J117,0)</f>
        <v>0</v>
      </c>
      <c r="BF117" s="168">
        <f>IF(N117="snížená",J117,0)</f>
        <v>0</v>
      </c>
      <c r="BG117" s="168">
        <f>IF(N117="zákl. přenesená",J117,0)</f>
        <v>0</v>
      </c>
      <c r="BH117" s="168">
        <f>IF(N117="sníž. přenesená",J117,0)</f>
        <v>0</v>
      </c>
      <c r="BI117" s="168">
        <f>IF(N117="nulová",J117,0)</f>
        <v>0</v>
      </c>
      <c r="BJ117" s="15" t="s">
        <v>81</v>
      </c>
      <c r="BK117" s="168">
        <f>ROUND(I117*H117,2)</f>
        <v>0</v>
      </c>
      <c r="BL117" s="15" t="s">
        <v>135</v>
      </c>
      <c r="BM117" s="167" t="s">
        <v>83</v>
      </c>
    </row>
    <row r="118" spans="1:65" s="2" customFormat="1" x14ac:dyDescent="0.2">
      <c r="A118" s="32"/>
      <c r="B118" s="33"/>
      <c r="C118" s="34"/>
      <c r="D118" s="169" t="s">
        <v>137</v>
      </c>
      <c r="E118" s="34"/>
      <c r="F118" s="170" t="s">
        <v>132</v>
      </c>
      <c r="G118" s="34"/>
      <c r="H118" s="34"/>
      <c r="I118" s="171"/>
      <c r="J118" s="34"/>
      <c r="K118" s="34"/>
      <c r="L118" s="37"/>
      <c r="M118" s="172"/>
      <c r="N118" s="173"/>
      <c r="O118" s="69"/>
      <c r="P118" s="69"/>
      <c r="Q118" s="69"/>
      <c r="R118" s="69"/>
      <c r="S118" s="69"/>
      <c r="T118" s="70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137</v>
      </c>
      <c r="AU118" s="15" t="s">
        <v>73</v>
      </c>
    </row>
    <row r="119" spans="1:65" s="2" customFormat="1" ht="16.5" customHeight="1" x14ac:dyDescent="0.2">
      <c r="A119" s="32"/>
      <c r="B119" s="33"/>
      <c r="C119" s="156" t="s">
        <v>83</v>
      </c>
      <c r="D119" s="156" t="s">
        <v>130</v>
      </c>
      <c r="E119" s="157" t="s">
        <v>138</v>
      </c>
      <c r="F119" s="158" t="s">
        <v>139</v>
      </c>
      <c r="G119" s="159" t="s">
        <v>140</v>
      </c>
      <c r="H119" s="160">
        <v>58</v>
      </c>
      <c r="I119" s="161"/>
      <c r="J119" s="162">
        <f>ROUND(I119*H119,2)</f>
        <v>0</v>
      </c>
      <c r="K119" s="158" t="s">
        <v>134</v>
      </c>
      <c r="L119" s="37"/>
      <c r="M119" s="163" t="s">
        <v>1</v>
      </c>
      <c r="N119" s="164" t="s">
        <v>38</v>
      </c>
      <c r="O119" s="69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135</v>
      </c>
      <c r="AT119" s="167" t="s">
        <v>130</v>
      </c>
      <c r="AU119" s="167" t="s">
        <v>73</v>
      </c>
      <c r="AY119" s="15" t="s">
        <v>136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81</v>
      </c>
      <c r="BK119" s="168">
        <f>ROUND(I119*H119,2)</f>
        <v>0</v>
      </c>
      <c r="BL119" s="15" t="s">
        <v>135</v>
      </c>
      <c r="BM119" s="167" t="s">
        <v>135</v>
      </c>
    </row>
    <row r="120" spans="1:65" s="2" customFormat="1" x14ac:dyDescent="0.2">
      <c r="A120" s="32"/>
      <c r="B120" s="33"/>
      <c r="C120" s="34"/>
      <c r="D120" s="169" t="s">
        <v>137</v>
      </c>
      <c r="E120" s="34"/>
      <c r="F120" s="170" t="s">
        <v>139</v>
      </c>
      <c r="G120" s="34"/>
      <c r="H120" s="34"/>
      <c r="I120" s="171"/>
      <c r="J120" s="34"/>
      <c r="K120" s="34"/>
      <c r="L120" s="37"/>
      <c r="M120" s="172"/>
      <c r="N120" s="173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137</v>
      </c>
      <c r="AU120" s="15" t="s">
        <v>73</v>
      </c>
    </row>
    <row r="121" spans="1:65" s="2" customFormat="1" ht="24.2" customHeight="1" x14ac:dyDescent="0.2">
      <c r="A121" s="32"/>
      <c r="B121" s="33"/>
      <c r="C121" s="156" t="s">
        <v>141</v>
      </c>
      <c r="D121" s="156" t="s">
        <v>130</v>
      </c>
      <c r="E121" s="157" t="s">
        <v>142</v>
      </c>
      <c r="F121" s="158" t="s">
        <v>143</v>
      </c>
      <c r="G121" s="159" t="s">
        <v>144</v>
      </c>
      <c r="H121" s="160">
        <v>0.63700000000000001</v>
      </c>
      <c r="I121" s="161"/>
      <c r="J121" s="162">
        <f>ROUND(I121*H121,2)</f>
        <v>0</v>
      </c>
      <c r="K121" s="158" t="s">
        <v>134</v>
      </c>
      <c r="L121" s="37"/>
      <c r="M121" s="163" t="s">
        <v>1</v>
      </c>
      <c r="N121" s="164" t="s">
        <v>38</v>
      </c>
      <c r="O121" s="69"/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7" t="s">
        <v>135</v>
      </c>
      <c r="AT121" s="167" t="s">
        <v>130</v>
      </c>
      <c r="AU121" s="167" t="s">
        <v>73</v>
      </c>
      <c r="AY121" s="15" t="s">
        <v>136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5" t="s">
        <v>81</v>
      </c>
      <c r="BK121" s="168">
        <f>ROUND(I121*H121,2)</f>
        <v>0</v>
      </c>
      <c r="BL121" s="15" t="s">
        <v>135</v>
      </c>
      <c r="BM121" s="167" t="s">
        <v>145</v>
      </c>
    </row>
    <row r="122" spans="1:65" s="2" customFormat="1" ht="48.75" x14ac:dyDescent="0.2">
      <c r="A122" s="32"/>
      <c r="B122" s="33"/>
      <c r="C122" s="34"/>
      <c r="D122" s="169" t="s">
        <v>137</v>
      </c>
      <c r="E122" s="34"/>
      <c r="F122" s="170" t="s">
        <v>146</v>
      </c>
      <c r="G122" s="34"/>
      <c r="H122" s="34"/>
      <c r="I122" s="171"/>
      <c r="J122" s="34"/>
      <c r="K122" s="34"/>
      <c r="L122" s="37"/>
      <c r="M122" s="172"/>
      <c r="N122" s="173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137</v>
      </c>
      <c r="AU122" s="15" t="s">
        <v>73</v>
      </c>
    </row>
    <row r="123" spans="1:65" s="2" customFormat="1" ht="48.75" x14ac:dyDescent="0.2">
      <c r="A123" s="32"/>
      <c r="B123" s="33"/>
      <c r="C123" s="34"/>
      <c r="D123" s="169" t="s">
        <v>147</v>
      </c>
      <c r="E123" s="34"/>
      <c r="F123" s="174" t="s">
        <v>148</v>
      </c>
      <c r="G123" s="34"/>
      <c r="H123" s="34"/>
      <c r="I123" s="171"/>
      <c r="J123" s="34"/>
      <c r="K123" s="34"/>
      <c r="L123" s="37"/>
      <c r="M123" s="172"/>
      <c r="N123" s="173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147</v>
      </c>
      <c r="AU123" s="15" t="s">
        <v>73</v>
      </c>
    </row>
    <row r="124" spans="1:65" s="2" customFormat="1" ht="24.2" customHeight="1" x14ac:dyDescent="0.2">
      <c r="A124" s="32"/>
      <c r="B124" s="33"/>
      <c r="C124" s="156" t="s">
        <v>135</v>
      </c>
      <c r="D124" s="156" t="s">
        <v>130</v>
      </c>
      <c r="E124" s="157" t="s">
        <v>149</v>
      </c>
      <c r="F124" s="158" t="s">
        <v>150</v>
      </c>
      <c r="G124" s="159" t="s">
        <v>144</v>
      </c>
      <c r="H124" s="160">
        <v>7.0999999999999994E-2</v>
      </c>
      <c r="I124" s="161"/>
      <c r="J124" s="162">
        <f>ROUND(I124*H124,2)</f>
        <v>0</v>
      </c>
      <c r="K124" s="158" t="s">
        <v>134</v>
      </c>
      <c r="L124" s="37"/>
      <c r="M124" s="163" t="s">
        <v>1</v>
      </c>
      <c r="N124" s="164" t="s">
        <v>38</v>
      </c>
      <c r="O124" s="69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135</v>
      </c>
      <c r="AT124" s="167" t="s">
        <v>130</v>
      </c>
      <c r="AU124" s="167" t="s">
        <v>73</v>
      </c>
      <c r="AY124" s="15" t="s">
        <v>136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135</v>
      </c>
      <c r="BM124" s="167" t="s">
        <v>151</v>
      </c>
    </row>
    <row r="125" spans="1:65" s="2" customFormat="1" ht="48.75" x14ac:dyDescent="0.2">
      <c r="A125" s="32"/>
      <c r="B125" s="33"/>
      <c r="C125" s="34"/>
      <c r="D125" s="169" t="s">
        <v>137</v>
      </c>
      <c r="E125" s="34"/>
      <c r="F125" s="170" t="s">
        <v>152</v>
      </c>
      <c r="G125" s="34"/>
      <c r="H125" s="34"/>
      <c r="I125" s="171"/>
      <c r="J125" s="34"/>
      <c r="K125" s="34"/>
      <c r="L125" s="37"/>
      <c r="M125" s="172"/>
      <c r="N125" s="173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137</v>
      </c>
      <c r="AU125" s="15" t="s">
        <v>73</v>
      </c>
    </row>
    <row r="126" spans="1:65" s="2" customFormat="1" ht="48.75" x14ac:dyDescent="0.2">
      <c r="A126" s="32"/>
      <c r="B126" s="33"/>
      <c r="C126" s="34"/>
      <c r="D126" s="169" t="s">
        <v>147</v>
      </c>
      <c r="E126" s="34"/>
      <c r="F126" s="174" t="s">
        <v>148</v>
      </c>
      <c r="G126" s="34"/>
      <c r="H126" s="34"/>
      <c r="I126" s="171"/>
      <c r="J126" s="34"/>
      <c r="K126" s="34"/>
      <c r="L126" s="37"/>
      <c r="M126" s="172"/>
      <c r="N126" s="17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147</v>
      </c>
      <c r="AU126" s="15" t="s">
        <v>73</v>
      </c>
    </row>
    <row r="127" spans="1:65" s="2" customFormat="1" ht="66.75" customHeight="1" x14ac:dyDescent="0.2">
      <c r="A127" s="32"/>
      <c r="B127" s="33"/>
      <c r="C127" s="156" t="s">
        <v>153</v>
      </c>
      <c r="D127" s="156" t="s">
        <v>130</v>
      </c>
      <c r="E127" s="157" t="s">
        <v>154</v>
      </c>
      <c r="F127" s="158" t="s">
        <v>155</v>
      </c>
      <c r="G127" s="159" t="s">
        <v>156</v>
      </c>
      <c r="H127" s="160">
        <v>199.798</v>
      </c>
      <c r="I127" s="161"/>
      <c r="J127" s="162">
        <f>ROUND(I127*H127,2)</f>
        <v>0</v>
      </c>
      <c r="K127" s="158" t="s">
        <v>134</v>
      </c>
      <c r="L127" s="37"/>
      <c r="M127" s="163" t="s">
        <v>1</v>
      </c>
      <c r="N127" s="164" t="s">
        <v>38</v>
      </c>
      <c r="O127" s="69"/>
      <c r="P127" s="165">
        <f>O127*H127</f>
        <v>0</v>
      </c>
      <c r="Q127" s="165">
        <v>0</v>
      </c>
      <c r="R127" s="165">
        <f>Q127*H127</f>
        <v>0</v>
      </c>
      <c r="S127" s="165">
        <v>0</v>
      </c>
      <c r="T127" s="16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7" t="s">
        <v>135</v>
      </c>
      <c r="AT127" s="167" t="s">
        <v>130</v>
      </c>
      <c r="AU127" s="167" t="s">
        <v>73</v>
      </c>
      <c r="AY127" s="15" t="s">
        <v>136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5" t="s">
        <v>81</v>
      </c>
      <c r="BK127" s="168">
        <f>ROUND(I127*H127,2)</f>
        <v>0</v>
      </c>
      <c r="BL127" s="15" t="s">
        <v>135</v>
      </c>
      <c r="BM127" s="167" t="s">
        <v>157</v>
      </c>
    </row>
    <row r="128" spans="1:65" s="2" customFormat="1" ht="39" x14ac:dyDescent="0.2">
      <c r="A128" s="32"/>
      <c r="B128" s="33"/>
      <c r="C128" s="34"/>
      <c r="D128" s="169" t="s">
        <v>137</v>
      </c>
      <c r="E128" s="34"/>
      <c r="F128" s="170" t="s">
        <v>155</v>
      </c>
      <c r="G128" s="34"/>
      <c r="H128" s="34"/>
      <c r="I128" s="171"/>
      <c r="J128" s="34"/>
      <c r="K128" s="34"/>
      <c r="L128" s="37"/>
      <c r="M128" s="172"/>
      <c r="N128" s="173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137</v>
      </c>
      <c r="AU128" s="15" t="s">
        <v>73</v>
      </c>
    </row>
    <row r="129" spans="1:65" s="2" customFormat="1" ht="16.5" customHeight="1" x14ac:dyDescent="0.2">
      <c r="A129" s="32"/>
      <c r="B129" s="33"/>
      <c r="C129" s="156" t="s">
        <v>145</v>
      </c>
      <c r="D129" s="156" t="s">
        <v>130</v>
      </c>
      <c r="E129" s="157" t="s">
        <v>158</v>
      </c>
      <c r="F129" s="158" t="s">
        <v>159</v>
      </c>
      <c r="G129" s="159" t="s">
        <v>156</v>
      </c>
      <c r="H129" s="160">
        <v>29.079000000000001</v>
      </c>
      <c r="I129" s="161"/>
      <c r="J129" s="162">
        <f>ROUND(I129*H129,2)</f>
        <v>0</v>
      </c>
      <c r="K129" s="158" t="s">
        <v>134</v>
      </c>
      <c r="L129" s="37"/>
      <c r="M129" s="163" t="s">
        <v>1</v>
      </c>
      <c r="N129" s="164" t="s">
        <v>38</v>
      </c>
      <c r="O129" s="69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7" t="s">
        <v>135</v>
      </c>
      <c r="AT129" s="167" t="s">
        <v>130</v>
      </c>
      <c r="AU129" s="167" t="s">
        <v>73</v>
      </c>
      <c r="AY129" s="15" t="s">
        <v>136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5" t="s">
        <v>81</v>
      </c>
      <c r="BK129" s="168">
        <f>ROUND(I129*H129,2)</f>
        <v>0</v>
      </c>
      <c r="BL129" s="15" t="s">
        <v>135</v>
      </c>
      <c r="BM129" s="167" t="s">
        <v>160</v>
      </c>
    </row>
    <row r="130" spans="1:65" s="2" customFormat="1" x14ac:dyDescent="0.2">
      <c r="A130" s="32"/>
      <c r="B130" s="33"/>
      <c r="C130" s="34"/>
      <c r="D130" s="169" t="s">
        <v>137</v>
      </c>
      <c r="E130" s="34"/>
      <c r="F130" s="170" t="s">
        <v>159</v>
      </c>
      <c r="G130" s="34"/>
      <c r="H130" s="34"/>
      <c r="I130" s="171"/>
      <c r="J130" s="34"/>
      <c r="K130" s="34"/>
      <c r="L130" s="37"/>
      <c r="M130" s="172"/>
      <c r="N130" s="173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137</v>
      </c>
      <c r="AU130" s="15" t="s">
        <v>73</v>
      </c>
    </row>
    <row r="131" spans="1:65" s="2" customFormat="1" ht="16.5" customHeight="1" x14ac:dyDescent="0.2">
      <c r="A131" s="32"/>
      <c r="B131" s="33"/>
      <c r="C131" s="156" t="s">
        <v>161</v>
      </c>
      <c r="D131" s="156" t="s">
        <v>130</v>
      </c>
      <c r="E131" s="157" t="s">
        <v>162</v>
      </c>
      <c r="F131" s="158" t="s">
        <v>163</v>
      </c>
      <c r="G131" s="159" t="s">
        <v>156</v>
      </c>
      <c r="H131" s="160">
        <v>106.14</v>
      </c>
      <c r="I131" s="161"/>
      <c r="J131" s="162">
        <f>ROUND(I131*H131,2)</f>
        <v>0</v>
      </c>
      <c r="K131" s="158" t="s">
        <v>134</v>
      </c>
      <c r="L131" s="37"/>
      <c r="M131" s="163" t="s">
        <v>1</v>
      </c>
      <c r="N131" s="164" t="s">
        <v>38</v>
      </c>
      <c r="O131" s="69"/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7" t="s">
        <v>135</v>
      </c>
      <c r="AT131" s="167" t="s">
        <v>130</v>
      </c>
      <c r="AU131" s="167" t="s">
        <v>73</v>
      </c>
      <c r="AY131" s="15" t="s">
        <v>136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5" t="s">
        <v>81</v>
      </c>
      <c r="BK131" s="168">
        <f>ROUND(I131*H131,2)</f>
        <v>0</v>
      </c>
      <c r="BL131" s="15" t="s">
        <v>135</v>
      </c>
      <c r="BM131" s="167" t="s">
        <v>164</v>
      </c>
    </row>
    <row r="132" spans="1:65" s="2" customFormat="1" x14ac:dyDescent="0.2">
      <c r="A132" s="32"/>
      <c r="B132" s="33"/>
      <c r="C132" s="34"/>
      <c r="D132" s="169" t="s">
        <v>137</v>
      </c>
      <c r="E132" s="34"/>
      <c r="F132" s="170" t="s">
        <v>163</v>
      </c>
      <c r="G132" s="34"/>
      <c r="H132" s="34"/>
      <c r="I132" s="171"/>
      <c r="J132" s="34"/>
      <c r="K132" s="34"/>
      <c r="L132" s="37"/>
      <c r="M132" s="172"/>
      <c r="N132" s="173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137</v>
      </c>
      <c r="AU132" s="15" t="s">
        <v>73</v>
      </c>
    </row>
    <row r="133" spans="1:65" s="2" customFormat="1" ht="16.5" customHeight="1" x14ac:dyDescent="0.2">
      <c r="A133" s="32"/>
      <c r="B133" s="33"/>
      <c r="C133" s="156" t="s">
        <v>151</v>
      </c>
      <c r="D133" s="156" t="s">
        <v>130</v>
      </c>
      <c r="E133" s="157" t="s">
        <v>165</v>
      </c>
      <c r="F133" s="158" t="s">
        <v>166</v>
      </c>
      <c r="G133" s="159" t="s">
        <v>156</v>
      </c>
      <c r="H133" s="160">
        <v>62.304000000000002</v>
      </c>
      <c r="I133" s="161"/>
      <c r="J133" s="162">
        <f>ROUND(I133*H133,2)</f>
        <v>0</v>
      </c>
      <c r="K133" s="158" t="s">
        <v>134</v>
      </c>
      <c r="L133" s="37"/>
      <c r="M133" s="163" t="s">
        <v>1</v>
      </c>
      <c r="N133" s="164" t="s">
        <v>38</v>
      </c>
      <c r="O133" s="69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7" t="s">
        <v>135</v>
      </c>
      <c r="AT133" s="167" t="s">
        <v>130</v>
      </c>
      <c r="AU133" s="167" t="s">
        <v>73</v>
      </c>
      <c r="AY133" s="15" t="s">
        <v>136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5" t="s">
        <v>81</v>
      </c>
      <c r="BK133" s="168">
        <f>ROUND(I133*H133,2)</f>
        <v>0</v>
      </c>
      <c r="BL133" s="15" t="s">
        <v>135</v>
      </c>
      <c r="BM133" s="167" t="s">
        <v>167</v>
      </c>
    </row>
    <row r="134" spans="1:65" s="2" customFormat="1" x14ac:dyDescent="0.2">
      <c r="A134" s="32"/>
      <c r="B134" s="33"/>
      <c r="C134" s="34"/>
      <c r="D134" s="169" t="s">
        <v>137</v>
      </c>
      <c r="E134" s="34"/>
      <c r="F134" s="170" t="s">
        <v>166</v>
      </c>
      <c r="G134" s="34"/>
      <c r="H134" s="34"/>
      <c r="I134" s="171"/>
      <c r="J134" s="34"/>
      <c r="K134" s="34"/>
      <c r="L134" s="37"/>
      <c r="M134" s="172"/>
      <c r="N134" s="173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137</v>
      </c>
      <c r="AU134" s="15" t="s">
        <v>73</v>
      </c>
    </row>
    <row r="135" spans="1:65" s="2" customFormat="1" ht="24.2" customHeight="1" x14ac:dyDescent="0.2">
      <c r="A135" s="32"/>
      <c r="B135" s="33"/>
      <c r="C135" s="156" t="s">
        <v>168</v>
      </c>
      <c r="D135" s="156" t="s">
        <v>130</v>
      </c>
      <c r="E135" s="157" t="s">
        <v>319</v>
      </c>
      <c r="F135" s="158" t="s">
        <v>320</v>
      </c>
      <c r="G135" s="159" t="s">
        <v>144</v>
      </c>
      <c r="H135" s="160">
        <v>1.2999999999999999E-2</v>
      </c>
      <c r="I135" s="161"/>
      <c r="J135" s="162">
        <f>ROUND(I135*H135,2)</f>
        <v>0</v>
      </c>
      <c r="K135" s="158" t="s">
        <v>134</v>
      </c>
      <c r="L135" s="37"/>
      <c r="M135" s="163" t="s">
        <v>1</v>
      </c>
      <c r="N135" s="164" t="s">
        <v>38</v>
      </c>
      <c r="O135" s="6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7" t="s">
        <v>135</v>
      </c>
      <c r="AT135" s="167" t="s">
        <v>130</v>
      </c>
      <c r="AU135" s="167" t="s">
        <v>73</v>
      </c>
      <c r="AY135" s="15" t="s">
        <v>136</v>
      </c>
      <c r="BE135" s="168">
        <f>IF(N135="základní",J135,0)</f>
        <v>0</v>
      </c>
      <c r="BF135" s="168">
        <f>IF(N135="snížená",J135,0)</f>
        <v>0</v>
      </c>
      <c r="BG135" s="168">
        <f>IF(N135="zákl. přenesená",J135,0)</f>
        <v>0</v>
      </c>
      <c r="BH135" s="168">
        <f>IF(N135="sníž. přenesená",J135,0)</f>
        <v>0</v>
      </c>
      <c r="BI135" s="168">
        <f>IF(N135="nulová",J135,0)</f>
        <v>0</v>
      </c>
      <c r="BJ135" s="15" t="s">
        <v>81</v>
      </c>
      <c r="BK135" s="168">
        <f>ROUND(I135*H135,2)</f>
        <v>0</v>
      </c>
      <c r="BL135" s="15" t="s">
        <v>135</v>
      </c>
      <c r="BM135" s="167" t="s">
        <v>321</v>
      </c>
    </row>
    <row r="136" spans="1:65" s="2" customFormat="1" ht="117" x14ac:dyDescent="0.2">
      <c r="A136" s="32"/>
      <c r="B136" s="33"/>
      <c r="C136" s="34"/>
      <c r="D136" s="169" t="s">
        <v>137</v>
      </c>
      <c r="E136" s="34"/>
      <c r="F136" s="170" t="s">
        <v>322</v>
      </c>
      <c r="G136" s="34"/>
      <c r="H136" s="34"/>
      <c r="I136" s="171"/>
      <c r="J136" s="34"/>
      <c r="K136" s="34"/>
      <c r="L136" s="37"/>
      <c r="M136" s="172"/>
      <c r="N136" s="173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137</v>
      </c>
      <c r="AU136" s="15" t="s">
        <v>73</v>
      </c>
    </row>
    <row r="137" spans="1:65" s="2" customFormat="1" ht="24.2" customHeight="1" x14ac:dyDescent="0.2">
      <c r="A137" s="32"/>
      <c r="B137" s="33"/>
      <c r="C137" s="156" t="s">
        <v>157</v>
      </c>
      <c r="D137" s="156" t="s">
        <v>130</v>
      </c>
      <c r="E137" s="157" t="s">
        <v>169</v>
      </c>
      <c r="F137" s="158" t="s">
        <v>170</v>
      </c>
      <c r="G137" s="159" t="s">
        <v>144</v>
      </c>
      <c r="H137" s="160">
        <v>0.69499999999999995</v>
      </c>
      <c r="I137" s="161"/>
      <c r="J137" s="162">
        <f>ROUND(I137*H137,2)</f>
        <v>0</v>
      </c>
      <c r="K137" s="158" t="s">
        <v>134</v>
      </c>
      <c r="L137" s="37"/>
      <c r="M137" s="163" t="s">
        <v>1</v>
      </c>
      <c r="N137" s="164" t="s">
        <v>38</v>
      </c>
      <c r="O137" s="69"/>
      <c r="P137" s="165">
        <f>O137*H137</f>
        <v>0</v>
      </c>
      <c r="Q137" s="165">
        <v>0</v>
      </c>
      <c r="R137" s="165">
        <f>Q137*H137</f>
        <v>0</v>
      </c>
      <c r="S137" s="165">
        <v>0</v>
      </c>
      <c r="T137" s="16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7" t="s">
        <v>135</v>
      </c>
      <c r="AT137" s="167" t="s">
        <v>130</v>
      </c>
      <c r="AU137" s="167" t="s">
        <v>73</v>
      </c>
      <c r="AY137" s="15" t="s">
        <v>136</v>
      </c>
      <c r="BE137" s="168">
        <f>IF(N137="základní",J137,0)</f>
        <v>0</v>
      </c>
      <c r="BF137" s="168">
        <f>IF(N137="snížená",J137,0)</f>
        <v>0</v>
      </c>
      <c r="BG137" s="168">
        <f>IF(N137="zákl. přenesená",J137,0)</f>
        <v>0</v>
      </c>
      <c r="BH137" s="168">
        <f>IF(N137="sníž. přenesená",J137,0)</f>
        <v>0</v>
      </c>
      <c r="BI137" s="168">
        <f>IF(N137="nulová",J137,0)</f>
        <v>0</v>
      </c>
      <c r="BJ137" s="15" t="s">
        <v>81</v>
      </c>
      <c r="BK137" s="168">
        <f>ROUND(I137*H137,2)</f>
        <v>0</v>
      </c>
      <c r="BL137" s="15" t="s">
        <v>135</v>
      </c>
      <c r="BM137" s="167" t="s">
        <v>323</v>
      </c>
    </row>
    <row r="138" spans="1:65" s="2" customFormat="1" ht="117" x14ac:dyDescent="0.2">
      <c r="A138" s="32"/>
      <c r="B138" s="33"/>
      <c r="C138" s="34"/>
      <c r="D138" s="169" t="s">
        <v>137</v>
      </c>
      <c r="E138" s="34"/>
      <c r="F138" s="170" t="s">
        <v>172</v>
      </c>
      <c r="G138" s="34"/>
      <c r="H138" s="34"/>
      <c r="I138" s="171"/>
      <c r="J138" s="34"/>
      <c r="K138" s="34"/>
      <c r="L138" s="37"/>
      <c r="M138" s="172"/>
      <c r="N138" s="173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137</v>
      </c>
      <c r="AU138" s="15" t="s">
        <v>73</v>
      </c>
    </row>
    <row r="139" spans="1:65" s="2" customFormat="1" ht="24.2" customHeight="1" x14ac:dyDescent="0.2">
      <c r="A139" s="32"/>
      <c r="B139" s="33"/>
      <c r="C139" s="156" t="s">
        <v>178</v>
      </c>
      <c r="D139" s="156" t="s">
        <v>130</v>
      </c>
      <c r="E139" s="157" t="s">
        <v>175</v>
      </c>
      <c r="F139" s="158" t="s">
        <v>176</v>
      </c>
      <c r="G139" s="159" t="s">
        <v>133</v>
      </c>
      <c r="H139" s="160">
        <v>1876.5</v>
      </c>
      <c r="I139" s="161"/>
      <c r="J139" s="162">
        <f>ROUND(I139*H139,2)</f>
        <v>0</v>
      </c>
      <c r="K139" s="158" t="s">
        <v>134</v>
      </c>
      <c r="L139" s="37"/>
      <c r="M139" s="163" t="s">
        <v>1</v>
      </c>
      <c r="N139" s="164" t="s">
        <v>38</v>
      </c>
      <c r="O139" s="69"/>
      <c r="P139" s="165">
        <f>O139*H139</f>
        <v>0</v>
      </c>
      <c r="Q139" s="165">
        <v>0</v>
      </c>
      <c r="R139" s="165">
        <f>Q139*H139</f>
        <v>0</v>
      </c>
      <c r="S139" s="165">
        <v>0</v>
      </c>
      <c r="T139" s="16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7" t="s">
        <v>135</v>
      </c>
      <c r="AT139" s="167" t="s">
        <v>130</v>
      </c>
      <c r="AU139" s="167" t="s">
        <v>73</v>
      </c>
      <c r="AY139" s="15" t="s">
        <v>136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5" t="s">
        <v>81</v>
      </c>
      <c r="BK139" s="168">
        <f>ROUND(I139*H139,2)</f>
        <v>0</v>
      </c>
      <c r="BL139" s="15" t="s">
        <v>135</v>
      </c>
      <c r="BM139" s="167" t="s">
        <v>181</v>
      </c>
    </row>
    <row r="140" spans="1:65" s="2" customFormat="1" ht="19.5" x14ac:dyDescent="0.2">
      <c r="A140" s="32"/>
      <c r="B140" s="33"/>
      <c r="C140" s="34"/>
      <c r="D140" s="169" t="s">
        <v>137</v>
      </c>
      <c r="E140" s="34"/>
      <c r="F140" s="170" t="s">
        <v>176</v>
      </c>
      <c r="G140" s="34"/>
      <c r="H140" s="34"/>
      <c r="I140" s="171"/>
      <c r="J140" s="34"/>
      <c r="K140" s="34"/>
      <c r="L140" s="37"/>
      <c r="M140" s="172"/>
      <c r="N140" s="17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137</v>
      </c>
      <c r="AU140" s="15" t="s">
        <v>73</v>
      </c>
    </row>
    <row r="141" spans="1:65" s="2" customFormat="1" ht="55.5" customHeight="1" x14ac:dyDescent="0.2">
      <c r="A141" s="32"/>
      <c r="B141" s="33"/>
      <c r="C141" s="156" t="s">
        <v>160</v>
      </c>
      <c r="D141" s="156" t="s">
        <v>130</v>
      </c>
      <c r="E141" s="157" t="s">
        <v>324</v>
      </c>
      <c r="F141" s="158" t="s">
        <v>325</v>
      </c>
      <c r="G141" s="159" t="s">
        <v>156</v>
      </c>
      <c r="H141" s="160">
        <v>1825.759</v>
      </c>
      <c r="I141" s="161"/>
      <c r="J141" s="162">
        <f>ROUND(I141*H141,2)</f>
        <v>0</v>
      </c>
      <c r="K141" s="158" t="s">
        <v>134</v>
      </c>
      <c r="L141" s="37"/>
      <c r="M141" s="163" t="s">
        <v>1</v>
      </c>
      <c r="N141" s="164" t="s">
        <v>38</v>
      </c>
      <c r="O141" s="6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7" t="s">
        <v>135</v>
      </c>
      <c r="AT141" s="167" t="s">
        <v>130</v>
      </c>
      <c r="AU141" s="167" t="s">
        <v>73</v>
      </c>
      <c r="AY141" s="15" t="s">
        <v>136</v>
      </c>
      <c r="BE141" s="168">
        <f>IF(N141="základní",J141,0)</f>
        <v>0</v>
      </c>
      <c r="BF141" s="168">
        <f>IF(N141="snížená",J141,0)</f>
        <v>0</v>
      </c>
      <c r="BG141" s="168">
        <f>IF(N141="zákl. přenesená",J141,0)</f>
        <v>0</v>
      </c>
      <c r="BH141" s="168">
        <f>IF(N141="sníž. přenesená",J141,0)</f>
        <v>0</v>
      </c>
      <c r="BI141" s="168">
        <f>IF(N141="nulová",J141,0)</f>
        <v>0</v>
      </c>
      <c r="BJ141" s="15" t="s">
        <v>81</v>
      </c>
      <c r="BK141" s="168">
        <f>ROUND(I141*H141,2)</f>
        <v>0</v>
      </c>
      <c r="BL141" s="15" t="s">
        <v>135</v>
      </c>
      <c r="BM141" s="167" t="s">
        <v>184</v>
      </c>
    </row>
    <row r="142" spans="1:65" s="2" customFormat="1" ht="29.25" x14ac:dyDescent="0.2">
      <c r="A142" s="32"/>
      <c r="B142" s="33"/>
      <c r="C142" s="34"/>
      <c r="D142" s="169" t="s">
        <v>137</v>
      </c>
      <c r="E142" s="34"/>
      <c r="F142" s="170" t="s">
        <v>325</v>
      </c>
      <c r="G142" s="34"/>
      <c r="H142" s="34"/>
      <c r="I142" s="171"/>
      <c r="J142" s="34"/>
      <c r="K142" s="34"/>
      <c r="L142" s="37"/>
      <c r="M142" s="172"/>
      <c r="N142" s="17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137</v>
      </c>
      <c r="AU142" s="15" t="s">
        <v>73</v>
      </c>
    </row>
    <row r="143" spans="1:65" s="2" customFormat="1" ht="24.2" customHeight="1" x14ac:dyDescent="0.2">
      <c r="A143" s="32"/>
      <c r="B143" s="33"/>
      <c r="C143" s="156" t="s">
        <v>185</v>
      </c>
      <c r="D143" s="156" t="s">
        <v>130</v>
      </c>
      <c r="E143" s="157" t="s">
        <v>326</v>
      </c>
      <c r="F143" s="158" t="s">
        <v>327</v>
      </c>
      <c r="G143" s="159" t="s">
        <v>144</v>
      </c>
      <c r="H143" s="160">
        <v>1.2999999999999999E-2</v>
      </c>
      <c r="I143" s="161"/>
      <c r="J143" s="162">
        <f>ROUND(I143*H143,2)</f>
        <v>0</v>
      </c>
      <c r="K143" s="158" t="s">
        <v>134</v>
      </c>
      <c r="L143" s="37"/>
      <c r="M143" s="163" t="s">
        <v>1</v>
      </c>
      <c r="N143" s="164" t="s">
        <v>38</v>
      </c>
      <c r="O143" s="69"/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7" t="s">
        <v>135</v>
      </c>
      <c r="AT143" s="167" t="s">
        <v>130</v>
      </c>
      <c r="AU143" s="167" t="s">
        <v>73</v>
      </c>
      <c r="AY143" s="15" t="s">
        <v>136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5" t="s">
        <v>81</v>
      </c>
      <c r="BK143" s="168">
        <f>ROUND(I143*H143,2)</f>
        <v>0</v>
      </c>
      <c r="BL143" s="15" t="s">
        <v>135</v>
      </c>
      <c r="BM143" s="167" t="s">
        <v>188</v>
      </c>
    </row>
    <row r="144" spans="1:65" s="2" customFormat="1" ht="48.75" x14ac:dyDescent="0.2">
      <c r="A144" s="32"/>
      <c r="B144" s="33"/>
      <c r="C144" s="34"/>
      <c r="D144" s="169" t="s">
        <v>137</v>
      </c>
      <c r="E144" s="34"/>
      <c r="F144" s="170" t="s">
        <v>328</v>
      </c>
      <c r="G144" s="34"/>
      <c r="H144" s="34"/>
      <c r="I144" s="171"/>
      <c r="J144" s="34"/>
      <c r="K144" s="34"/>
      <c r="L144" s="37"/>
      <c r="M144" s="172"/>
      <c r="N144" s="173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137</v>
      </c>
      <c r="AU144" s="15" t="s">
        <v>73</v>
      </c>
    </row>
    <row r="145" spans="1:65" s="2" customFormat="1" ht="39" x14ac:dyDescent="0.2">
      <c r="A145" s="32"/>
      <c r="B145" s="33"/>
      <c r="C145" s="34"/>
      <c r="D145" s="169" t="s">
        <v>147</v>
      </c>
      <c r="E145" s="34"/>
      <c r="F145" s="174" t="s">
        <v>190</v>
      </c>
      <c r="G145" s="34"/>
      <c r="H145" s="34"/>
      <c r="I145" s="171"/>
      <c r="J145" s="34"/>
      <c r="K145" s="34"/>
      <c r="L145" s="37"/>
      <c r="M145" s="172"/>
      <c r="N145" s="173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147</v>
      </c>
      <c r="AU145" s="15" t="s">
        <v>73</v>
      </c>
    </row>
    <row r="146" spans="1:65" s="2" customFormat="1" ht="24.2" customHeight="1" x14ac:dyDescent="0.2">
      <c r="A146" s="32"/>
      <c r="B146" s="33"/>
      <c r="C146" s="156" t="s">
        <v>164</v>
      </c>
      <c r="D146" s="156" t="s">
        <v>130</v>
      </c>
      <c r="E146" s="157" t="s">
        <v>186</v>
      </c>
      <c r="F146" s="158" t="s">
        <v>187</v>
      </c>
      <c r="G146" s="159" t="s">
        <v>144</v>
      </c>
      <c r="H146" s="160">
        <v>0.69499999999999995</v>
      </c>
      <c r="I146" s="161"/>
      <c r="J146" s="162">
        <f>ROUND(I146*H146,2)</f>
        <v>0</v>
      </c>
      <c r="K146" s="158" t="s">
        <v>134</v>
      </c>
      <c r="L146" s="37"/>
      <c r="M146" s="163" t="s">
        <v>1</v>
      </c>
      <c r="N146" s="164" t="s">
        <v>38</v>
      </c>
      <c r="O146" s="6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7" t="s">
        <v>135</v>
      </c>
      <c r="AT146" s="167" t="s">
        <v>130</v>
      </c>
      <c r="AU146" s="167" t="s">
        <v>73</v>
      </c>
      <c r="AY146" s="15" t="s">
        <v>136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81</v>
      </c>
      <c r="BK146" s="168">
        <f>ROUND(I146*H146,2)</f>
        <v>0</v>
      </c>
      <c r="BL146" s="15" t="s">
        <v>135</v>
      </c>
      <c r="BM146" s="167" t="s">
        <v>193</v>
      </c>
    </row>
    <row r="147" spans="1:65" s="2" customFormat="1" ht="48.75" x14ac:dyDescent="0.2">
      <c r="A147" s="32"/>
      <c r="B147" s="33"/>
      <c r="C147" s="34"/>
      <c r="D147" s="169" t="s">
        <v>137</v>
      </c>
      <c r="E147" s="34"/>
      <c r="F147" s="170" t="s">
        <v>189</v>
      </c>
      <c r="G147" s="34"/>
      <c r="H147" s="34"/>
      <c r="I147" s="171"/>
      <c r="J147" s="34"/>
      <c r="K147" s="34"/>
      <c r="L147" s="37"/>
      <c r="M147" s="172"/>
      <c r="N147" s="17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137</v>
      </c>
      <c r="AU147" s="15" t="s">
        <v>73</v>
      </c>
    </row>
    <row r="148" spans="1:65" s="2" customFormat="1" ht="39" x14ac:dyDescent="0.2">
      <c r="A148" s="32"/>
      <c r="B148" s="33"/>
      <c r="C148" s="34"/>
      <c r="D148" s="169" t="s">
        <v>147</v>
      </c>
      <c r="E148" s="34"/>
      <c r="F148" s="174" t="s">
        <v>190</v>
      </c>
      <c r="G148" s="34"/>
      <c r="H148" s="34"/>
      <c r="I148" s="171"/>
      <c r="J148" s="34"/>
      <c r="K148" s="34"/>
      <c r="L148" s="37"/>
      <c r="M148" s="172"/>
      <c r="N148" s="173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147</v>
      </c>
      <c r="AU148" s="15" t="s">
        <v>73</v>
      </c>
    </row>
    <row r="149" spans="1:65" s="2" customFormat="1" ht="16.5" customHeight="1" x14ac:dyDescent="0.2">
      <c r="A149" s="32"/>
      <c r="B149" s="33"/>
      <c r="C149" s="156" t="s">
        <v>8</v>
      </c>
      <c r="D149" s="156" t="s">
        <v>130</v>
      </c>
      <c r="E149" s="157" t="s">
        <v>329</v>
      </c>
      <c r="F149" s="158" t="s">
        <v>330</v>
      </c>
      <c r="G149" s="159" t="s">
        <v>140</v>
      </c>
      <c r="H149" s="160">
        <v>18</v>
      </c>
      <c r="I149" s="161"/>
      <c r="J149" s="162">
        <f>ROUND(I149*H149,2)</f>
        <v>0</v>
      </c>
      <c r="K149" s="158" t="s">
        <v>134</v>
      </c>
      <c r="L149" s="37"/>
      <c r="M149" s="163" t="s">
        <v>1</v>
      </c>
      <c r="N149" s="164" t="s">
        <v>38</v>
      </c>
      <c r="O149" s="69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7" t="s">
        <v>135</v>
      </c>
      <c r="AT149" s="167" t="s">
        <v>130</v>
      </c>
      <c r="AU149" s="167" t="s">
        <v>73</v>
      </c>
      <c r="AY149" s="15" t="s">
        <v>136</v>
      </c>
      <c r="BE149" s="168">
        <f>IF(N149="základní",J149,0)</f>
        <v>0</v>
      </c>
      <c r="BF149" s="168">
        <f>IF(N149="snížená",J149,0)</f>
        <v>0</v>
      </c>
      <c r="BG149" s="168">
        <f>IF(N149="zákl. přenesená",J149,0)</f>
        <v>0</v>
      </c>
      <c r="BH149" s="168">
        <f>IF(N149="sníž. přenesená",J149,0)</f>
        <v>0</v>
      </c>
      <c r="BI149" s="168">
        <f>IF(N149="nulová",J149,0)</f>
        <v>0</v>
      </c>
      <c r="BJ149" s="15" t="s">
        <v>81</v>
      </c>
      <c r="BK149" s="168">
        <f>ROUND(I149*H149,2)</f>
        <v>0</v>
      </c>
      <c r="BL149" s="15" t="s">
        <v>135</v>
      </c>
      <c r="BM149" s="167" t="s">
        <v>197</v>
      </c>
    </row>
    <row r="150" spans="1:65" s="2" customFormat="1" x14ac:dyDescent="0.2">
      <c r="A150" s="32"/>
      <c r="B150" s="33"/>
      <c r="C150" s="34"/>
      <c r="D150" s="169" t="s">
        <v>137</v>
      </c>
      <c r="E150" s="34"/>
      <c r="F150" s="170" t="s">
        <v>330</v>
      </c>
      <c r="G150" s="34"/>
      <c r="H150" s="34"/>
      <c r="I150" s="171"/>
      <c r="J150" s="34"/>
      <c r="K150" s="34"/>
      <c r="L150" s="37"/>
      <c r="M150" s="172"/>
      <c r="N150" s="173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137</v>
      </c>
      <c r="AU150" s="15" t="s">
        <v>73</v>
      </c>
    </row>
    <row r="151" spans="1:65" s="2" customFormat="1" ht="16.5" customHeight="1" x14ac:dyDescent="0.2">
      <c r="A151" s="32"/>
      <c r="B151" s="33"/>
      <c r="C151" s="156" t="s">
        <v>167</v>
      </c>
      <c r="D151" s="156" t="s">
        <v>130</v>
      </c>
      <c r="E151" s="157" t="s">
        <v>194</v>
      </c>
      <c r="F151" s="158" t="s">
        <v>195</v>
      </c>
      <c r="G151" s="159" t="s">
        <v>196</v>
      </c>
      <c r="H151" s="160">
        <v>719.88199999999995</v>
      </c>
      <c r="I151" s="161"/>
      <c r="J151" s="162">
        <f>ROUND(I151*H151,2)</f>
        <v>0</v>
      </c>
      <c r="K151" s="158" t="s">
        <v>134</v>
      </c>
      <c r="L151" s="37"/>
      <c r="M151" s="163" t="s">
        <v>1</v>
      </c>
      <c r="N151" s="164" t="s">
        <v>38</v>
      </c>
      <c r="O151" s="69"/>
      <c r="P151" s="165">
        <f>O151*H151</f>
        <v>0</v>
      </c>
      <c r="Q151" s="165">
        <v>0</v>
      </c>
      <c r="R151" s="165">
        <f>Q151*H151</f>
        <v>0</v>
      </c>
      <c r="S151" s="165">
        <v>0</v>
      </c>
      <c r="T151" s="16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7" t="s">
        <v>135</v>
      </c>
      <c r="AT151" s="167" t="s">
        <v>130</v>
      </c>
      <c r="AU151" s="167" t="s">
        <v>73</v>
      </c>
      <c r="AY151" s="15" t="s">
        <v>136</v>
      </c>
      <c r="BE151" s="168">
        <f>IF(N151="základní",J151,0)</f>
        <v>0</v>
      </c>
      <c r="BF151" s="168">
        <f>IF(N151="snížená",J151,0)</f>
        <v>0</v>
      </c>
      <c r="BG151" s="168">
        <f>IF(N151="zákl. přenesená",J151,0)</f>
        <v>0</v>
      </c>
      <c r="BH151" s="168">
        <f>IF(N151="sníž. přenesená",J151,0)</f>
        <v>0</v>
      </c>
      <c r="BI151" s="168">
        <f>IF(N151="nulová",J151,0)</f>
        <v>0</v>
      </c>
      <c r="BJ151" s="15" t="s">
        <v>81</v>
      </c>
      <c r="BK151" s="168">
        <f>ROUND(I151*H151,2)</f>
        <v>0</v>
      </c>
      <c r="BL151" s="15" t="s">
        <v>135</v>
      </c>
      <c r="BM151" s="167" t="s">
        <v>200</v>
      </c>
    </row>
    <row r="152" spans="1:65" s="2" customFormat="1" x14ac:dyDescent="0.2">
      <c r="A152" s="32"/>
      <c r="B152" s="33"/>
      <c r="C152" s="34"/>
      <c r="D152" s="169" t="s">
        <v>137</v>
      </c>
      <c r="E152" s="34"/>
      <c r="F152" s="170" t="s">
        <v>195</v>
      </c>
      <c r="G152" s="34"/>
      <c r="H152" s="34"/>
      <c r="I152" s="171"/>
      <c r="J152" s="34"/>
      <c r="K152" s="34"/>
      <c r="L152" s="37"/>
      <c r="M152" s="172"/>
      <c r="N152" s="173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137</v>
      </c>
      <c r="AU152" s="15" t="s">
        <v>73</v>
      </c>
    </row>
    <row r="153" spans="1:65" s="2" customFormat="1" ht="16.5" customHeight="1" x14ac:dyDescent="0.2">
      <c r="A153" s="32"/>
      <c r="B153" s="33"/>
      <c r="C153" s="156" t="s">
        <v>201</v>
      </c>
      <c r="D153" s="156" t="s">
        <v>130</v>
      </c>
      <c r="E153" s="157" t="s">
        <v>198</v>
      </c>
      <c r="F153" s="158" t="s">
        <v>199</v>
      </c>
      <c r="G153" s="159" t="s">
        <v>196</v>
      </c>
      <c r="H153" s="160">
        <v>93.825000000000003</v>
      </c>
      <c r="I153" s="161"/>
      <c r="J153" s="162">
        <f>ROUND(I153*H153,2)</f>
        <v>0</v>
      </c>
      <c r="K153" s="158" t="s">
        <v>134</v>
      </c>
      <c r="L153" s="37"/>
      <c r="M153" s="163" t="s">
        <v>1</v>
      </c>
      <c r="N153" s="164" t="s">
        <v>38</v>
      </c>
      <c r="O153" s="69"/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7" t="s">
        <v>135</v>
      </c>
      <c r="AT153" s="167" t="s">
        <v>130</v>
      </c>
      <c r="AU153" s="167" t="s">
        <v>73</v>
      </c>
      <c r="AY153" s="15" t="s">
        <v>136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5" t="s">
        <v>81</v>
      </c>
      <c r="BK153" s="168">
        <f>ROUND(I153*H153,2)</f>
        <v>0</v>
      </c>
      <c r="BL153" s="15" t="s">
        <v>135</v>
      </c>
      <c r="BM153" s="167" t="s">
        <v>205</v>
      </c>
    </row>
    <row r="154" spans="1:65" s="2" customFormat="1" x14ac:dyDescent="0.2">
      <c r="A154" s="32"/>
      <c r="B154" s="33"/>
      <c r="C154" s="34"/>
      <c r="D154" s="169" t="s">
        <v>137</v>
      </c>
      <c r="E154" s="34"/>
      <c r="F154" s="170" t="s">
        <v>199</v>
      </c>
      <c r="G154" s="34"/>
      <c r="H154" s="34"/>
      <c r="I154" s="171"/>
      <c r="J154" s="34"/>
      <c r="K154" s="34"/>
      <c r="L154" s="37"/>
      <c r="M154" s="172"/>
      <c r="N154" s="173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137</v>
      </c>
      <c r="AU154" s="15" t="s">
        <v>73</v>
      </c>
    </row>
    <row r="155" spans="1:65" s="2" customFormat="1" ht="24.2" customHeight="1" x14ac:dyDescent="0.2">
      <c r="A155" s="32"/>
      <c r="B155" s="33"/>
      <c r="C155" s="156" t="s">
        <v>206</v>
      </c>
      <c r="D155" s="156" t="s">
        <v>130</v>
      </c>
      <c r="E155" s="157" t="s">
        <v>331</v>
      </c>
      <c r="F155" s="158" t="s">
        <v>332</v>
      </c>
      <c r="G155" s="159" t="s">
        <v>333</v>
      </c>
      <c r="H155" s="160">
        <v>2</v>
      </c>
      <c r="I155" s="161"/>
      <c r="J155" s="162">
        <f>ROUND(I155*H155,2)</f>
        <v>0</v>
      </c>
      <c r="K155" s="158" t="s">
        <v>134</v>
      </c>
      <c r="L155" s="37"/>
      <c r="M155" s="163" t="s">
        <v>1</v>
      </c>
      <c r="N155" s="164" t="s">
        <v>38</v>
      </c>
      <c r="O155" s="69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7" t="s">
        <v>135</v>
      </c>
      <c r="AT155" s="167" t="s">
        <v>130</v>
      </c>
      <c r="AU155" s="167" t="s">
        <v>73</v>
      </c>
      <c r="AY155" s="15" t="s">
        <v>136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5" t="s">
        <v>81</v>
      </c>
      <c r="BK155" s="168">
        <f>ROUND(I155*H155,2)</f>
        <v>0</v>
      </c>
      <c r="BL155" s="15" t="s">
        <v>135</v>
      </c>
      <c r="BM155" s="167" t="s">
        <v>209</v>
      </c>
    </row>
    <row r="156" spans="1:65" s="2" customFormat="1" x14ac:dyDescent="0.2">
      <c r="A156" s="32"/>
      <c r="B156" s="33"/>
      <c r="C156" s="34"/>
      <c r="D156" s="169" t="s">
        <v>137</v>
      </c>
      <c r="E156" s="34"/>
      <c r="F156" s="170" t="s">
        <v>332</v>
      </c>
      <c r="G156" s="34"/>
      <c r="H156" s="34"/>
      <c r="I156" s="171"/>
      <c r="J156" s="34"/>
      <c r="K156" s="34"/>
      <c r="L156" s="37"/>
      <c r="M156" s="172"/>
      <c r="N156" s="173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137</v>
      </c>
      <c r="AU156" s="15" t="s">
        <v>73</v>
      </c>
    </row>
    <row r="157" spans="1:65" s="2" customFormat="1" ht="33" customHeight="1" x14ac:dyDescent="0.2">
      <c r="A157" s="32"/>
      <c r="B157" s="33"/>
      <c r="C157" s="156" t="s">
        <v>212</v>
      </c>
      <c r="D157" s="156" t="s">
        <v>130</v>
      </c>
      <c r="E157" s="157" t="s">
        <v>202</v>
      </c>
      <c r="F157" s="158" t="s">
        <v>203</v>
      </c>
      <c r="G157" s="159" t="s">
        <v>204</v>
      </c>
      <c r="H157" s="160">
        <v>1420</v>
      </c>
      <c r="I157" s="161"/>
      <c r="J157" s="162">
        <f>ROUND(I157*H157,2)</f>
        <v>0</v>
      </c>
      <c r="K157" s="158" t="s">
        <v>134</v>
      </c>
      <c r="L157" s="37"/>
      <c r="M157" s="163" t="s">
        <v>1</v>
      </c>
      <c r="N157" s="164" t="s">
        <v>38</v>
      </c>
      <c r="O157" s="69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7" t="s">
        <v>135</v>
      </c>
      <c r="AT157" s="167" t="s">
        <v>130</v>
      </c>
      <c r="AU157" s="167" t="s">
        <v>73</v>
      </c>
      <c r="AY157" s="15" t="s">
        <v>136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5" t="s">
        <v>81</v>
      </c>
      <c r="BK157" s="168">
        <f>ROUND(I157*H157,2)</f>
        <v>0</v>
      </c>
      <c r="BL157" s="15" t="s">
        <v>135</v>
      </c>
      <c r="BM157" s="167" t="s">
        <v>215</v>
      </c>
    </row>
    <row r="158" spans="1:65" s="2" customFormat="1" ht="19.5" x14ac:dyDescent="0.2">
      <c r="A158" s="32"/>
      <c r="B158" s="33"/>
      <c r="C158" s="34"/>
      <c r="D158" s="169" t="s">
        <v>137</v>
      </c>
      <c r="E158" s="34"/>
      <c r="F158" s="170" t="s">
        <v>203</v>
      </c>
      <c r="G158" s="34"/>
      <c r="H158" s="34"/>
      <c r="I158" s="171"/>
      <c r="J158" s="34"/>
      <c r="K158" s="34"/>
      <c r="L158" s="37"/>
      <c r="M158" s="172"/>
      <c r="N158" s="173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137</v>
      </c>
      <c r="AU158" s="15" t="s">
        <v>73</v>
      </c>
    </row>
    <row r="159" spans="1:65" s="2" customFormat="1" ht="16.5" customHeight="1" x14ac:dyDescent="0.2">
      <c r="A159" s="32"/>
      <c r="B159" s="33"/>
      <c r="C159" s="156" t="s">
        <v>177</v>
      </c>
      <c r="D159" s="156" t="s">
        <v>130</v>
      </c>
      <c r="E159" s="157" t="s">
        <v>207</v>
      </c>
      <c r="F159" s="158" t="s">
        <v>208</v>
      </c>
      <c r="G159" s="159" t="s">
        <v>204</v>
      </c>
      <c r="H159" s="160">
        <v>14</v>
      </c>
      <c r="I159" s="161"/>
      <c r="J159" s="162">
        <f>ROUND(I159*H159,2)</f>
        <v>0</v>
      </c>
      <c r="K159" s="158" t="s">
        <v>134</v>
      </c>
      <c r="L159" s="37"/>
      <c r="M159" s="163" t="s">
        <v>1</v>
      </c>
      <c r="N159" s="164" t="s">
        <v>38</v>
      </c>
      <c r="O159" s="69"/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7" t="s">
        <v>135</v>
      </c>
      <c r="AT159" s="167" t="s">
        <v>130</v>
      </c>
      <c r="AU159" s="167" t="s">
        <v>73</v>
      </c>
      <c r="AY159" s="15" t="s">
        <v>136</v>
      </c>
      <c r="BE159" s="168">
        <f>IF(N159="základní",J159,0)</f>
        <v>0</v>
      </c>
      <c r="BF159" s="168">
        <f>IF(N159="snížená",J159,0)</f>
        <v>0</v>
      </c>
      <c r="BG159" s="168">
        <f>IF(N159="zákl. přenesená",J159,0)</f>
        <v>0</v>
      </c>
      <c r="BH159" s="168">
        <f>IF(N159="sníž. přenesená",J159,0)</f>
        <v>0</v>
      </c>
      <c r="BI159" s="168">
        <f>IF(N159="nulová",J159,0)</f>
        <v>0</v>
      </c>
      <c r="BJ159" s="15" t="s">
        <v>81</v>
      </c>
      <c r="BK159" s="168">
        <f>ROUND(I159*H159,2)</f>
        <v>0</v>
      </c>
      <c r="BL159" s="15" t="s">
        <v>135</v>
      </c>
      <c r="BM159" s="167" t="s">
        <v>218</v>
      </c>
    </row>
    <row r="160" spans="1:65" s="2" customFormat="1" ht="58.5" x14ac:dyDescent="0.2">
      <c r="A160" s="32"/>
      <c r="B160" s="33"/>
      <c r="C160" s="34"/>
      <c r="D160" s="169" t="s">
        <v>137</v>
      </c>
      <c r="E160" s="34"/>
      <c r="F160" s="170" t="s">
        <v>210</v>
      </c>
      <c r="G160" s="34"/>
      <c r="H160" s="34"/>
      <c r="I160" s="171"/>
      <c r="J160" s="34"/>
      <c r="K160" s="34"/>
      <c r="L160" s="37"/>
      <c r="M160" s="172"/>
      <c r="N160" s="173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137</v>
      </c>
      <c r="AU160" s="15" t="s">
        <v>73</v>
      </c>
    </row>
    <row r="161" spans="1:65" s="2" customFormat="1" ht="58.5" x14ac:dyDescent="0.2">
      <c r="A161" s="32"/>
      <c r="B161" s="33"/>
      <c r="C161" s="34"/>
      <c r="D161" s="169" t="s">
        <v>147</v>
      </c>
      <c r="E161" s="34"/>
      <c r="F161" s="174" t="s">
        <v>211</v>
      </c>
      <c r="G161" s="34"/>
      <c r="H161" s="34"/>
      <c r="I161" s="171"/>
      <c r="J161" s="34"/>
      <c r="K161" s="34"/>
      <c r="L161" s="37"/>
      <c r="M161" s="172"/>
      <c r="N161" s="173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147</v>
      </c>
      <c r="AU161" s="15" t="s">
        <v>73</v>
      </c>
    </row>
    <row r="162" spans="1:65" s="2" customFormat="1" ht="24.2" customHeight="1" x14ac:dyDescent="0.2">
      <c r="A162" s="32"/>
      <c r="B162" s="33"/>
      <c r="C162" s="156" t="s">
        <v>7</v>
      </c>
      <c r="D162" s="156" t="s">
        <v>130</v>
      </c>
      <c r="E162" s="157" t="s">
        <v>213</v>
      </c>
      <c r="F162" s="158" t="s">
        <v>214</v>
      </c>
      <c r="G162" s="159" t="s">
        <v>140</v>
      </c>
      <c r="H162" s="160">
        <v>20</v>
      </c>
      <c r="I162" s="161"/>
      <c r="J162" s="162">
        <f>ROUND(I162*H162,2)</f>
        <v>0</v>
      </c>
      <c r="K162" s="158" t="s">
        <v>134</v>
      </c>
      <c r="L162" s="37"/>
      <c r="M162" s="163" t="s">
        <v>1</v>
      </c>
      <c r="N162" s="164" t="s">
        <v>38</v>
      </c>
      <c r="O162" s="69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7" t="s">
        <v>135</v>
      </c>
      <c r="AT162" s="167" t="s">
        <v>130</v>
      </c>
      <c r="AU162" s="167" t="s">
        <v>73</v>
      </c>
      <c r="AY162" s="15" t="s">
        <v>136</v>
      </c>
      <c r="BE162" s="168">
        <f>IF(N162="základní",J162,0)</f>
        <v>0</v>
      </c>
      <c r="BF162" s="168">
        <f>IF(N162="snížená",J162,0)</f>
        <v>0</v>
      </c>
      <c r="BG162" s="168">
        <f>IF(N162="zákl. přenesená",J162,0)</f>
        <v>0</v>
      </c>
      <c r="BH162" s="168">
        <f>IF(N162="sníž. přenesená",J162,0)</f>
        <v>0</v>
      </c>
      <c r="BI162" s="168">
        <f>IF(N162="nulová",J162,0)</f>
        <v>0</v>
      </c>
      <c r="BJ162" s="15" t="s">
        <v>81</v>
      </c>
      <c r="BK162" s="168">
        <f>ROUND(I162*H162,2)</f>
        <v>0</v>
      </c>
      <c r="BL162" s="15" t="s">
        <v>135</v>
      </c>
      <c r="BM162" s="167" t="s">
        <v>221</v>
      </c>
    </row>
    <row r="163" spans="1:65" s="2" customFormat="1" ht="19.5" x14ac:dyDescent="0.2">
      <c r="A163" s="32"/>
      <c r="B163" s="33"/>
      <c r="C163" s="34"/>
      <c r="D163" s="169" t="s">
        <v>137</v>
      </c>
      <c r="E163" s="34"/>
      <c r="F163" s="170" t="s">
        <v>214</v>
      </c>
      <c r="G163" s="34"/>
      <c r="H163" s="34"/>
      <c r="I163" s="171"/>
      <c r="J163" s="34"/>
      <c r="K163" s="34"/>
      <c r="L163" s="37"/>
      <c r="M163" s="172"/>
      <c r="N163" s="173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137</v>
      </c>
      <c r="AU163" s="15" t="s">
        <v>73</v>
      </c>
    </row>
    <row r="164" spans="1:65" s="2" customFormat="1" ht="24.2" customHeight="1" x14ac:dyDescent="0.2">
      <c r="A164" s="32"/>
      <c r="B164" s="33"/>
      <c r="C164" s="156" t="s">
        <v>181</v>
      </c>
      <c r="D164" s="156" t="s">
        <v>130</v>
      </c>
      <c r="E164" s="157" t="s">
        <v>216</v>
      </c>
      <c r="F164" s="158" t="s">
        <v>217</v>
      </c>
      <c r="G164" s="159" t="s">
        <v>140</v>
      </c>
      <c r="H164" s="160">
        <v>4</v>
      </c>
      <c r="I164" s="161"/>
      <c r="J164" s="162">
        <f>ROUND(I164*H164,2)</f>
        <v>0</v>
      </c>
      <c r="K164" s="158" t="s">
        <v>134</v>
      </c>
      <c r="L164" s="37"/>
      <c r="M164" s="163" t="s">
        <v>1</v>
      </c>
      <c r="N164" s="164" t="s">
        <v>38</v>
      </c>
      <c r="O164" s="69"/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7" t="s">
        <v>135</v>
      </c>
      <c r="AT164" s="167" t="s">
        <v>130</v>
      </c>
      <c r="AU164" s="167" t="s">
        <v>73</v>
      </c>
      <c r="AY164" s="15" t="s">
        <v>136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5" t="s">
        <v>81</v>
      </c>
      <c r="BK164" s="168">
        <f>ROUND(I164*H164,2)</f>
        <v>0</v>
      </c>
      <c r="BL164" s="15" t="s">
        <v>135</v>
      </c>
      <c r="BM164" s="167" t="s">
        <v>224</v>
      </c>
    </row>
    <row r="165" spans="1:65" s="2" customFormat="1" ht="19.5" x14ac:dyDescent="0.2">
      <c r="A165" s="32"/>
      <c r="B165" s="33"/>
      <c r="C165" s="34"/>
      <c r="D165" s="169" t="s">
        <v>137</v>
      </c>
      <c r="E165" s="34"/>
      <c r="F165" s="170" t="s">
        <v>217</v>
      </c>
      <c r="G165" s="34"/>
      <c r="H165" s="34"/>
      <c r="I165" s="171"/>
      <c r="J165" s="34"/>
      <c r="K165" s="34"/>
      <c r="L165" s="37"/>
      <c r="M165" s="172"/>
      <c r="N165" s="173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137</v>
      </c>
      <c r="AU165" s="15" t="s">
        <v>73</v>
      </c>
    </row>
    <row r="166" spans="1:65" s="2" customFormat="1" ht="37.9" customHeight="1" x14ac:dyDescent="0.2">
      <c r="A166" s="32"/>
      <c r="B166" s="33"/>
      <c r="C166" s="156" t="s">
        <v>225</v>
      </c>
      <c r="D166" s="156" t="s">
        <v>130</v>
      </c>
      <c r="E166" s="157" t="s">
        <v>219</v>
      </c>
      <c r="F166" s="158" t="s">
        <v>220</v>
      </c>
      <c r="G166" s="159" t="s">
        <v>204</v>
      </c>
      <c r="H166" s="160">
        <v>1416</v>
      </c>
      <c r="I166" s="161"/>
      <c r="J166" s="162">
        <f>ROUND(I166*H166,2)</f>
        <v>0</v>
      </c>
      <c r="K166" s="158" t="s">
        <v>134</v>
      </c>
      <c r="L166" s="37"/>
      <c r="M166" s="163" t="s">
        <v>1</v>
      </c>
      <c r="N166" s="164" t="s">
        <v>38</v>
      </c>
      <c r="O166" s="6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7" t="s">
        <v>135</v>
      </c>
      <c r="AT166" s="167" t="s">
        <v>130</v>
      </c>
      <c r="AU166" s="167" t="s">
        <v>73</v>
      </c>
      <c r="AY166" s="15" t="s">
        <v>136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5" t="s">
        <v>81</v>
      </c>
      <c r="BK166" s="168">
        <f>ROUND(I166*H166,2)</f>
        <v>0</v>
      </c>
      <c r="BL166" s="15" t="s">
        <v>135</v>
      </c>
      <c r="BM166" s="167" t="s">
        <v>228</v>
      </c>
    </row>
    <row r="167" spans="1:65" s="2" customFormat="1" ht="19.5" x14ac:dyDescent="0.2">
      <c r="A167" s="32"/>
      <c r="B167" s="33"/>
      <c r="C167" s="34"/>
      <c r="D167" s="169" t="s">
        <v>137</v>
      </c>
      <c r="E167" s="34"/>
      <c r="F167" s="170" t="s">
        <v>220</v>
      </c>
      <c r="G167" s="34"/>
      <c r="H167" s="34"/>
      <c r="I167" s="171"/>
      <c r="J167" s="34"/>
      <c r="K167" s="34"/>
      <c r="L167" s="37"/>
      <c r="M167" s="172"/>
      <c r="N167" s="173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137</v>
      </c>
      <c r="AU167" s="15" t="s">
        <v>73</v>
      </c>
    </row>
    <row r="168" spans="1:65" s="2" customFormat="1" ht="37.9" customHeight="1" x14ac:dyDescent="0.2">
      <c r="A168" s="32"/>
      <c r="B168" s="33"/>
      <c r="C168" s="156" t="s">
        <v>184</v>
      </c>
      <c r="D168" s="156" t="s">
        <v>130</v>
      </c>
      <c r="E168" s="157" t="s">
        <v>222</v>
      </c>
      <c r="F168" s="158" t="s">
        <v>223</v>
      </c>
      <c r="G168" s="159" t="s">
        <v>204</v>
      </c>
      <c r="H168" s="160">
        <v>1416</v>
      </c>
      <c r="I168" s="161"/>
      <c r="J168" s="162">
        <f>ROUND(I168*H168,2)</f>
        <v>0</v>
      </c>
      <c r="K168" s="158" t="s">
        <v>134</v>
      </c>
      <c r="L168" s="37"/>
      <c r="M168" s="163" t="s">
        <v>1</v>
      </c>
      <c r="N168" s="164" t="s">
        <v>38</v>
      </c>
      <c r="O168" s="69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7" t="s">
        <v>135</v>
      </c>
      <c r="AT168" s="167" t="s">
        <v>130</v>
      </c>
      <c r="AU168" s="167" t="s">
        <v>73</v>
      </c>
      <c r="AY168" s="15" t="s">
        <v>136</v>
      </c>
      <c r="BE168" s="168">
        <f>IF(N168="základní",J168,0)</f>
        <v>0</v>
      </c>
      <c r="BF168" s="168">
        <f>IF(N168="snížená",J168,0)</f>
        <v>0</v>
      </c>
      <c r="BG168" s="168">
        <f>IF(N168="zákl. přenesená",J168,0)</f>
        <v>0</v>
      </c>
      <c r="BH168" s="168">
        <f>IF(N168="sníž. přenesená",J168,0)</f>
        <v>0</v>
      </c>
      <c r="BI168" s="168">
        <f>IF(N168="nulová",J168,0)</f>
        <v>0</v>
      </c>
      <c r="BJ168" s="15" t="s">
        <v>81</v>
      </c>
      <c r="BK168" s="168">
        <f>ROUND(I168*H168,2)</f>
        <v>0</v>
      </c>
      <c r="BL168" s="15" t="s">
        <v>135</v>
      </c>
      <c r="BM168" s="167" t="s">
        <v>231</v>
      </c>
    </row>
    <row r="169" spans="1:65" s="2" customFormat="1" ht="19.5" x14ac:dyDescent="0.2">
      <c r="A169" s="32"/>
      <c r="B169" s="33"/>
      <c r="C169" s="34"/>
      <c r="D169" s="169" t="s">
        <v>137</v>
      </c>
      <c r="E169" s="34"/>
      <c r="F169" s="170" t="s">
        <v>223</v>
      </c>
      <c r="G169" s="34"/>
      <c r="H169" s="34"/>
      <c r="I169" s="171"/>
      <c r="J169" s="34"/>
      <c r="K169" s="34"/>
      <c r="L169" s="37"/>
      <c r="M169" s="172"/>
      <c r="N169" s="173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137</v>
      </c>
      <c r="AU169" s="15" t="s">
        <v>73</v>
      </c>
    </row>
    <row r="170" spans="1:65" s="2" customFormat="1" ht="24.2" customHeight="1" x14ac:dyDescent="0.2">
      <c r="A170" s="32"/>
      <c r="B170" s="33"/>
      <c r="C170" s="156" t="s">
        <v>232</v>
      </c>
      <c r="D170" s="156" t="s">
        <v>130</v>
      </c>
      <c r="E170" s="157" t="s">
        <v>226</v>
      </c>
      <c r="F170" s="158" t="s">
        <v>227</v>
      </c>
      <c r="G170" s="159" t="s">
        <v>204</v>
      </c>
      <c r="H170" s="160">
        <v>87.68</v>
      </c>
      <c r="I170" s="161"/>
      <c r="J170" s="162">
        <f>ROUND(I170*H170,2)</f>
        <v>0</v>
      </c>
      <c r="K170" s="158" t="s">
        <v>134</v>
      </c>
      <c r="L170" s="37"/>
      <c r="M170" s="163" t="s">
        <v>1</v>
      </c>
      <c r="N170" s="164" t="s">
        <v>38</v>
      </c>
      <c r="O170" s="69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7" t="s">
        <v>135</v>
      </c>
      <c r="AT170" s="167" t="s">
        <v>130</v>
      </c>
      <c r="AU170" s="167" t="s">
        <v>73</v>
      </c>
      <c r="AY170" s="15" t="s">
        <v>136</v>
      </c>
      <c r="BE170" s="168">
        <f>IF(N170="základní",J170,0)</f>
        <v>0</v>
      </c>
      <c r="BF170" s="168">
        <f>IF(N170="snížená",J170,0)</f>
        <v>0</v>
      </c>
      <c r="BG170" s="168">
        <f>IF(N170="zákl. přenesená",J170,0)</f>
        <v>0</v>
      </c>
      <c r="BH170" s="168">
        <f>IF(N170="sníž. přenesená",J170,0)</f>
        <v>0</v>
      </c>
      <c r="BI170" s="168">
        <f>IF(N170="nulová",J170,0)</f>
        <v>0</v>
      </c>
      <c r="BJ170" s="15" t="s">
        <v>81</v>
      </c>
      <c r="BK170" s="168">
        <f>ROUND(I170*H170,2)</f>
        <v>0</v>
      </c>
      <c r="BL170" s="15" t="s">
        <v>135</v>
      </c>
      <c r="BM170" s="167" t="s">
        <v>235</v>
      </c>
    </row>
    <row r="171" spans="1:65" s="2" customFormat="1" ht="19.5" x14ac:dyDescent="0.2">
      <c r="A171" s="32"/>
      <c r="B171" s="33"/>
      <c r="C171" s="34"/>
      <c r="D171" s="169" t="s">
        <v>137</v>
      </c>
      <c r="E171" s="34"/>
      <c r="F171" s="170" t="s">
        <v>227</v>
      </c>
      <c r="G171" s="34"/>
      <c r="H171" s="34"/>
      <c r="I171" s="171"/>
      <c r="J171" s="34"/>
      <c r="K171" s="34"/>
      <c r="L171" s="37"/>
      <c r="M171" s="172"/>
      <c r="N171" s="173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137</v>
      </c>
      <c r="AU171" s="15" t="s">
        <v>73</v>
      </c>
    </row>
    <row r="172" spans="1:65" s="2" customFormat="1" ht="21.75" customHeight="1" x14ac:dyDescent="0.2">
      <c r="A172" s="32"/>
      <c r="B172" s="33"/>
      <c r="C172" s="156" t="s">
        <v>188</v>
      </c>
      <c r="D172" s="156" t="s">
        <v>130</v>
      </c>
      <c r="E172" s="157" t="s">
        <v>229</v>
      </c>
      <c r="F172" s="158" t="s">
        <v>230</v>
      </c>
      <c r="G172" s="159" t="s">
        <v>196</v>
      </c>
      <c r="H172" s="160">
        <v>8</v>
      </c>
      <c r="I172" s="161"/>
      <c r="J172" s="162">
        <f>ROUND(I172*H172,2)</f>
        <v>0</v>
      </c>
      <c r="K172" s="158" t="s">
        <v>134</v>
      </c>
      <c r="L172" s="37"/>
      <c r="M172" s="163" t="s">
        <v>1</v>
      </c>
      <c r="N172" s="164" t="s">
        <v>38</v>
      </c>
      <c r="O172" s="69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7" t="s">
        <v>135</v>
      </c>
      <c r="AT172" s="167" t="s">
        <v>130</v>
      </c>
      <c r="AU172" s="167" t="s">
        <v>73</v>
      </c>
      <c r="AY172" s="15" t="s">
        <v>136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5" t="s">
        <v>81</v>
      </c>
      <c r="BK172" s="168">
        <f>ROUND(I172*H172,2)</f>
        <v>0</v>
      </c>
      <c r="BL172" s="15" t="s">
        <v>135</v>
      </c>
      <c r="BM172" s="167" t="s">
        <v>238</v>
      </c>
    </row>
    <row r="173" spans="1:65" s="2" customFormat="1" x14ac:dyDescent="0.2">
      <c r="A173" s="32"/>
      <c r="B173" s="33"/>
      <c r="C173" s="34"/>
      <c r="D173" s="169" t="s">
        <v>137</v>
      </c>
      <c r="E173" s="34"/>
      <c r="F173" s="170" t="s">
        <v>230</v>
      </c>
      <c r="G173" s="34"/>
      <c r="H173" s="34"/>
      <c r="I173" s="171"/>
      <c r="J173" s="34"/>
      <c r="K173" s="34"/>
      <c r="L173" s="37"/>
      <c r="M173" s="172"/>
      <c r="N173" s="173"/>
      <c r="O173" s="69"/>
      <c r="P173" s="69"/>
      <c r="Q173" s="69"/>
      <c r="R173" s="69"/>
      <c r="S173" s="69"/>
      <c r="T173" s="70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137</v>
      </c>
      <c r="AU173" s="15" t="s">
        <v>73</v>
      </c>
    </row>
    <row r="174" spans="1:65" s="2" customFormat="1" ht="21.75" customHeight="1" x14ac:dyDescent="0.2">
      <c r="A174" s="32"/>
      <c r="B174" s="33"/>
      <c r="C174" s="156" t="s">
        <v>239</v>
      </c>
      <c r="D174" s="156" t="s">
        <v>130</v>
      </c>
      <c r="E174" s="157" t="s">
        <v>243</v>
      </c>
      <c r="F174" s="158" t="s">
        <v>244</v>
      </c>
      <c r="G174" s="159" t="s">
        <v>156</v>
      </c>
      <c r="H174" s="160">
        <v>1825.759</v>
      </c>
      <c r="I174" s="161"/>
      <c r="J174" s="162">
        <f>ROUND(I174*H174,2)</f>
        <v>0</v>
      </c>
      <c r="K174" s="158" t="s">
        <v>134</v>
      </c>
      <c r="L174" s="37"/>
      <c r="M174" s="163" t="s">
        <v>1</v>
      </c>
      <c r="N174" s="164" t="s">
        <v>38</v>
      </c>
      <c r="O174" s="69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7" t="s">
        <v>135</v>
      </c>
      <c r="AT174" s="167" t="s">
        <v>130</v>
      </c>
      <c r="AU174" s="167" t="s">
        <v>73</v>
      </c>
      <c r="AY174" s="15" t="s">
        <v>136</v>
      </c>
      <c r="BE174" s="168">
        <f>IF(N174="základní",J174,0)</f>
        <v>0</v>
      </c>
      <c r="BF174" s="168">
        <f>IF(N174="snížená",J174,0)</f>
        <v>0</v>
      </c>
      <c r="BG174" s="168">
        <f>IF(N174="zákl. přenesená",J174,0)</f>
        <v>0</v>
      </c>
      <c r="BH174" s="168">
        <f>IF(N174="sníž. přenesená",J174,0)</f>
        <v>0</v>
      </c>
      <c r="BI174" s="168">
        <f>IF(N174="nulová",J174,0)</f>
        <v>0</v>
      </c>
      <c r="BJ174" s="15" t="s">
        <v>81</v>
      </c>
      <c r="BK174" s="168">
        <f>ROUND(I174*H174,2)</f>
        <v>0</v>
      </c>
      <c r="BL174" s="15" t="s">
        <v>135</v>
      </c>
      <c r="BM174" s="167" t="s">
        <v>242</v>
      </c>
    </row>
    <row r="175" spans="1:65" s="2" customFormat="1" x14ac:dyDescent="0.2">
      <c r="A175" s="32"/>
      <c r="B175" s="33"/>
      <c r="C175" s="34"/>
      <c r="D175" s="169" t="s">
        <v>137</v>
      </c>
      <c r="E175" s="34"/>
      <c r="F175" s="170" t="s">
        <v>244</v>
      </c>
      <c r="G175" s="34"/>
      <c r="H175" s="34"/>
      <c r="I175" s="171"/>
      <c r="J175" s="34"/>
      <c r="K175" s="34"/>
      <c r="L175" s="37"/>
      <c r="M175" s="172"/>
      <c r="N175" s="173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137</v>
      </c>
      <c r="AU175" s="15" t="s">
        <v>73</v>
      </c>
    </row>
    <row r="176" spans="1:65" s="2" customFormat="1" ht="55.5" customHeight="1" x14ac:dyDescent="0.2">
      <c r="A176" s="32"/>
      <c r="B176" s="33"/>
      <c r="C176" s="156" t="s">
        <v>193</v>
      </c>
      <c r="D176" s="156" t="s">
        <v>130</v>
      </c>
      <c r="E176" s="157" t="s">
        <v>179</v>
      </c>
      <c r="F176" s="158" t="s">
        <v>180</v>
      </c>
      <c r="G176" s="159" t="s">
        <v>156</v>
      </c>
      <c r="H176" s="160">
        <v>1825.759</v>
      </c>
      <c r="I176" s="161"/>
      <c r="J176" s="162">
        <f>ROUND(I176*H176,2)</f>
        <v>0</v>
      </c>
      <c r="K176" s="158" t="s">
        <v>134</v>
      </c>
      <c r="L176" s="37"/>
      <c r="M176" s="163" t="s">
        <v>1</v>
      </c>
      <c r="N176" s="164" t="s">
        <v>38</v>
      </c>
      <c r="O176" s="6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7" t="s">
        <v>135</v>
      </c>
      <c r="AT176" s="167" t="s">
        <v>130</v>
      </c>
      <c r="AU176" s="167" t="s">
        <v>73</v>
      </c>
      <c r="AY176" s="15" t="s">
        <v>136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5" t="s">
        <v>81</v>
      </c>
      <c r="BK176" s="168">
        <f>ROUND(I176*H176,2)</f>
        <v>0</v>
      </c>
      <c r="BL176" s="15" t="s">
        <v>135</v>
      </c>
      <c r="BM176" s="167" t="s">
        <v>245</v>
      </c>
    </row>
    <row r="177" spans="1:65" s="2" customFormat="1" ht="29.25" x14ac:dyDescent="0.2">
      <c r="A177" s="32"/>
      <c r="B177" s="33"/>
      <c r="C177" s="34"/>
      <c r="D177" s="169" t="s">
        <v>137</v>
      </c>
      <c r="E177" s="34"/>
      <c r="F177" s="170" t="s">
        <v>180</v>
      </c>
      <c r="G177" s="34"/>
      <c r="H177" s="34"/>
      <c r="I177" s="171"/>
      <c r="J177" s="34"/>
      <c r="K177" s="34"/>
      <c r="L177" s="37"/>
      <c r="M177" s="172"/>
      <c r="N177" s="173"/>
      <c r="O177" s="69"/>
      <c r="P177" s="69"/>
      <c r="Q177" s="69"/>
      <c r="R177" s="69"/>
      <c r="S177" s="69"/>
      <c r="T177" s="70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137</v>
      </c>
      <c r="AU177" s="15" t="s">
        <v>73</v>
      </c>
    </row>
    <row r="178" spans="1:65" s="2" customFormat="1" ht="21.75" customHeight="1" x14ac:dyDescent="0.2">
      <c r="A178" s="32"/>
      <c r="B178" s="33"/>
      <c r="C178" s="156" t="s">
        <v>246</v>
      </c>
      <c r="D178" s="156" t="s">
        <v>130</v>
      </c>
      <c r="E178" s="157" t="s">
        <v>182</v>
      </c>
      <c r="F178" s="158" t="s">
        <v>183</v>
      </c>
      <c r="G178" s="159" t="s">
        <v>156</v>
      </c>
      <c r="H178" s="160">
        <v>1825.759</v>
      </c>
      <c r="I178" s="161"/>
      <c r="J178" s="162">
        <f>ROUND(I178*H178,2)</f>
        <v>0</v>
      </c>
      <c r="K178" s="158" t="s">
        <v>134</v>
      </c>
      <c r="L178" s="37"/>
      <c r="M178" s="163" t="s">
        <v>1</v>
      </c>
      <c r="N178" s="164" t="s">
        <v>38</v>
      </c>
      <c r="O178" s="69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7" t="s">
        <v>135</v>
      </c>
      <c r="AT178" s="167" t="s">
        <v>130</v>
      </c>
      <c r="AU178" s="167" t="s">
        <v>73</v>
      </c>
      <c r="AY178" s="15" t="s">
        <v>136</v>
      </c>
      <c r="BE178" s="168">
        <f>IF(N178="základní",J178,0)</f>
        <v>0</v>
      </c>
      <c r="BF178" s="168">
        <f>IF(N178="snížená",J178,0)</f>
        <v>0</v>
      </c>
      <c r="BG178" s="168">
        <f>IF(N178="zákl. přenesená",J178,0)</f>
        <v>0</v>
      </c>
      <c r="BH178" s="168">
        <f>IF(N178="sníž. přenesená",J178,0)</f>
        <v>0</v>
      </c>
      <c r="BI178" s="168">
        <f>IF(N178="nulová",J178,0)</f>
        <v>0</v>
      </c>
      <c r="BJ178" s="15" t="s">
        <v>81</v>
      </c>
      <c r="BK178" s="168">
        <f>ROUND(I178*H178,2)</f>
        <v>0</v>
      </c>
      <c r="BL178" s="15" t="s">
        <v>135</v>
      </c>
      <c r="BM178" s="167" t="s">
        <v>249</v>
      </c>
    </row>
    <row r="179" spans="1:65" s="2" customFormat="1" x14ac:dyDescent="0.2">
      <c r="A179" s="32"/>
      <c r="B179" s="33"/>
      <c r="C179" s="34"/>
      <c r="D179" s="169" t="s">
        <v>137</v>
      </c>
      <c r="E179" s="34"/>
      <c r="F179" s="170" t="s">
        <v>183</v>
      </c>
      <c r="G179" s="34"/>
      <c r="H179" s="34"/>
      <c r="I179" s="171"/>
      <c r="J179" s="34"/>
      <c r="K179" s="34"/>
      <c r="L179" s="37"/>
      <c r="M179" s="172"/>
      <c r="N179" s="173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137</v>
      </c>
      <c r="AU179" s="15" t="s">
        <v>73</v>
      </c>
    </row>
    <row r="180" spans="1:65" s="2" customFormat="1" ht="24.2" customHeight="1" x14ac:dyDescent="0.2">
      <c r="A180" s="32"/>
      <c r="B180" s="33"/>
      <c r="C180" s="156" t="s">
        <v>197</v>
      </c>
      <c r="D180" s="156" t="s">
        <v>130</v>
      </c>
      <c r="E180" s="157" t="s">
        <v>233</v>
      </c>
      <c r="F180" s="158" t="s">
        <v>234</v>
      </c>
      <c r="G180" s="159" t="s">
        <v>156</v>
      </c>
      <c r="H180" s="160">
        <v>77.483999999999995</v>
      </c>
      <c r="I180" s="161"/>
      <c r="J180" s="162">
        <f>ROUND(I180*H180,2)</f>
        <v>0</v>
      </c>
      <c r="K180" s="158" t="s">
        <v>134</v>
      </c>
      <c r="L180" s="37"/>
      <c r="M180" s="163" t="s">
        <v>1</v>
      </c>
      <c r="N180" s="164" t="s">
        <v>38</v>
      </c>
      <c r="O180" s="69"/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7" t="s">
        <v>135</v>
      </c>
      <c r="AT180" s="167" t="s">
        <v>130</v>
      </c>
      <c r="AU180" s="167" t="s">
        <v>73</v>
      </c>
      <c r="AY180" s="15" t="s">
        <v>136</v>
      </c>
      <c r="BE180" s="168">
        <f>IF(N180="základní",J180,0)</f>
        <v>0</v>
      </c>
      <c r="BF180" s="168">
        <f>IF(N180="snížená",J180,0)</f>
        <v>0</v>
      </c>
      <c r="BG180" s="168">
        <f>IF(N180="zákl. přenesená",J180,0)</f>
        <v>0</v>
      </c>
      <c r="BH180" s="168">
        <f>IF(N180="sníž. přenesená",J180,0)</f>
        <v>0</v>
      </c>
      <c r="BI180" s="168">
        <f>IF(N180="nulová",J180,0)</f>
        <v>0</v>
      </c>
      <c r="BJ180" s="15" t="s">
        <v>81</v>
      </c>
      <c r="BK180" s="168">
        <f>ROUND(I180*H180,2)</f>
        <v>0</v>
      </c>
      <c r="BL180" s="15" t="s">
        <v>135</v>
      </c>
      <c r="BM180" s="167" t="s">
        <v>252</v>
      </c>
    </row>
    <row r="181" spans="1:65" s="2" customFormat="1" x14ac:dyDescent="0.2">
      <c r="A181" s="32"/>
      <c r="B181" s="33"/>
      <c r="C181" s="34"/>
      <c r="D181" s="169" t="s">
        <v>137</v>
      </c>
      <c r="E181" s="34"/>
      <c r="F181" s="170" t="s">
        <v>234</v>
      </c>
      <c r="G181" s="34"/>
      <c r="H181" s="34"/>
      <c r="I181" s="171"/>
      <c r="J181" s="34"/>
      <c r="K181" s="34"/>
      <c r="L181" s="37"/>
      <c r="M181" s="172"/>
      <c r="N181" s="173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137</v>
      </c>
      <c r="AU181" s="15" t="s">
        <v>73</v>
      </c>
    </row>
    <row r="182" spans="1:65" s="2" customFormat="1" ht="66.75" customHeight="1" x14ac:dyDescent="0.2">
      <c r="A182" s="32"/>
      <c r="B182" s="33"/>
      <c r="C182" s="156" t="s">
        <v>253</v>
      </c>
      <c r="D182" s="156" t="s">
        <v>130</v>
      </c>
      <c r="E182" s="157" t="s">
        <v>236</v>
      </c>
      <c r="F182" s="158" t="s">
        <v>237</v>
      </c>
      <c r="G182" s="159" t="s">
        <v>156</v>
      </c>
      <c r="H182" s="160">
        <v>77.483999999999995</v>
      </c>
      <c r="I182" s="161"/>
      <c r="J182" s="162">
        <f>ROUND(I182*H182,2)</f>
        <v>0</v>
      </c>
      <c r="K182" s="158" t="s">
        <v>134</v>
      </c>
      <c r="L182" s="37"/>
      <c r="M182" s="163" t="s">
        <v>1</v>
      </c>
      <c r="N182" s="164" t="s">
        <v>38</v>
      </c>
      <c r="O182" s="69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7" t="s">
        <v>135</v>
      </c>
      <c r="AT182" s="167" t="s">
        <v>130</v>
      </c>
      <c r="AU182" s="167" t="s">
        <v>73</v>
      </c>
      <c r="AY182" s="15" t="s">
        <v>136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5" t="s">
        <v>81</v>
      </c>
      <c r="BK182" s="168">
        <f>ROUND(I182*H182,2)</f>
        <v>0</v>
      </c>
      <c r="BL182" s="15" t="s">
        <v>135</v>
      </c>
      <c r="BM182" s="167" t="s">
        <v>257</v>
      </c>
    </row>
    <row r="183" spans="1:65" s="2" customFormat="1" ht="39" x14ac:dyDescent="0.2">
      <c r="A183" s="32"/>
      <c r="B183" s="33"/>
      <c r="C183" s="34"/>
      <c r="D183" s="169" t="s">
        <v>137</v>
      </c>
      <c r="E183" s="34"/>
      <c r="F183" s="170" t="s">
        <v>237</v>
      </c>
      <c r="G183" s="34"/>
      <c r="H183" s="34"/>
      <c r="I183" s="171"/>
      <c r="J183" s="34"/>
      <c r="K183" s="34"/>
      <c r="L183" s="37"/>
      <c r="M183" s="172"/>
      <c r="N183" s="173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137</v>
      </c>
      <c r="AU183" s="15" t="s">
        <v>73</v>
      </c>
    </row>
    <row r="184" spans="1:65" s="2" customFormat="1" ht="21.75" customHeight="1" x14ac:dyDescent="0.2">
      <c r="A184" s="32"/>
      <c r="B184" s="33"/>
      <c r="C184" s="156" t="s">
        <v>200</v>
      </c>
      <c r="D184" s="156" t="s">
        <v>130</v>
      </c>
      <c r="E184" s="157" t="s">
        <v>240</v>
      </c>
      <c r="F184" s="158" t="s">
        <v>241</v>
      </c>
      <c r="G184" s="159" t="s">
        <v>156</v>
      </c>
      <c r="H184" s="160">
        <v>77.483999999999995</v>
      </c>
      <c r="I184" s="161"/>
      <c r="J184" s="162">
        <f>ROUND(I184*H184,2)</f>
        <v>0</v>
      </c>
      <c r="K184" s="158" t="s">
        <v>134</v>
      </c>
      <c r="L184" s="37"/>
      <c r="M184" s="163" t="s">
        <v>1</v>
      </c>
      <c r="N184" s="164" t="s">
        <v>38</v>
      </c>
      <c r="O184" s="69"/>
      <c r="P184" s="165">
        <f>O184*H184</f>
        <v>0</v>
      </c>
      <c r="Q184" s="165">
        <v>0</v>
      </c>
      <c r="R184" s="165">
        <f>Q184*H184</f>
        <v>0</v>
      </c>
      <c r="S184" s="165">
        <v>0</v>
      </c>
      <c r="T184" s="16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7" t="s">
        <v>135</v>
      </c>
      <c r="AT184" s="167" t="s">
        <v>130</v>
      </c>
      <c r="AU184" s="167" t="s">
        <v>73</v>
      </c>
      <c r="AY184" s="15" t="s">
        <v>136</v>
      </c>
      <c r="BE184" s="168">
        <f>IF(N184="základní",J184,0)</f>
        <v>0</v>
      </c>
      <c r="BF184" s="168">
        <f>IF(N184="snížená",J184,0)</f>
        <v>0</v>
      </c>
      <c r="BG184" s="168">
        <f>IF(N184="zákl. přenesená",J184,0)</f>
        <v>0</v>
      </c>
      <c r="BH184" s="168">
        <f>IF(N184="sníž. přenesená",J184,0)</f>
        <v>0</v>
      </c>
      <c r="BI184" s="168">
        <f>IF(N184="nulová",J184,0)</f>
        <v>0</v>
      </c>
      <c r="BJ184" s="15" t="s">
        <v>81</v>
      </c>
      <c r="BK184" s="168">
        <f>ROUND(I184*H184,2)</f>
        <v>0</v>
      </c>
      <c r="BL184" s="15" t="s">
        <v>135</v>
      </c>
      <c r="BM184" s="167" t="s">
        <v>260</v>
      </c>
    </row>
    <row r="185" spans="1:65" s="2" customFormat="1" x14ac:dyDescent="0.2">
      <c r="A185" s="32"/>
      <c r="B185" s="33"/>
      <c r="C185" s="34"/>
      <c r="D185" s="169" t="s">
        <v>137</v>
      </c>
      <c r="E185" s="34"/>
      <c r="F185" s="170" t="s">
        <v>241</v>
      </c>
      <c r="G185" s="34"/>
      <c r="H185" s="34"/>
      <c r="I185" s="171"/>
      <c r="J185" s="34"/>
      <c r="K185" s="34"/>
      <c r="L185" s="37"/>
      <c r="M185" s="172"/>
      <c r="N185" s="173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137</v>
      </c>
      <c r="AU185" s="15" t="s">
        <v>73</v>
      </c>
    </row>
    <row r="186" spans="1:65" s="2" customFormat="1" ht="21.75" customHeight="1" x14ac:dyDescent="0.2">
      <c r="A186" s="32"/>
      <c r="B186" s="33"/>
      <c r="C186" s="156" t="s">
        <v>261</v>
      </c>
      <c r="D186" s="156" t="s">
        <v>130</v>
      </c>
      <c r="E186" s="157" t="s">
        <v>243</v>
      </c>
      <c r="F186" s="158" t="s">
        <v>244</v>
      </c>
      <c r="G186" s="159" t="s">
        <v>156</v>
      </c>
      <c r="H186" s="160">
        <v>0.54500000000000004</v>
      </c>
      <c r="I186" s="161"/>
      <c r="J186" s="162">
        <f>ROUND(I186*H186,2)</f>
        <v>0</v>
      </c>
      <c r="K186" s="158" t="s">
        <v>134</v>
      </c>
      <c r="L186" s="37"/>
      <c r="M186" s="163" t="s">
        <v>1</v>
      </c>
      <c r="N186" s="164" t="s">
        <v>38</v>
      </c>
      <c r="O186" s="69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7" t="s">
        <v>135</v>
      </c>
      <c r="AT186" s="167" t="s">
        <v>130</v>
      </c>
      <c r="AU186" s="167" t="s">
        <v>73</v>
      </c>
      <c r="AY186" s="15" t="s">
        <v>136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5" t="s">
        <v>81</v>
      </c>
      <c r="BK186" s="168">
        <f>ROUND(I186*H186,2)</f>
        <v>0</v>
      </c>
      <c r="BL186" s="15" t="s">
        <v>135</v>
      </c>
      <c r="BM186" s="167" t="s">
        <v>334</v>
      </c>
    </row>
    <row r="187" spans="1:65" s="2" customFormat="1" x14ac:dyDescent="0.2">
      <c r="A187" s="32"/>
      <c r="B187" s="33"/>
      <c r="C187" s="34"/>
      <c r="D187" s="169" t="s">
        <v>137</v>
      </c>
      <c r="E187" s="34"/>
      <c r="F187" s="170" t="s">
        <v>244</v>
      </c>
      <c r="G187" s="34"/>
      <c r="H187" s="34"/>
      <c r="I187" s="171"/>
      <c r="J187" s="34"/>
      <c r="K187" s="34"/>
      <c r="L187" s="37"/>
      <c r="M187" s="172"/>
      <c r="N187" s="173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137</v>
      </c>
      <c r="AU187" s="15" t="s">
        <v>73</v>
      </c>
    </row>
    <row r="188" spans="1:65" s="2" customFormat="1" ht="62.65" customHeight="1" x14ac:dyDescent="0.2">
      <c r="A188" s="32"/>
      <c r="B188" s="33"/>
      <c r="C188" s="156" t="s">
        <v>205</v>
      </c>
      <c r="D188" s="156" t="s">
        <v>130</v>
      </c>
      <c r="E188" s="157" t="s">
        <v>247</v>
      </c>
      <c r="F188" s="158" t="s">
        <v>248</v>
      </c>
      <c r="G188" s="159" t="s">
        <v>140</v>
      </c>
      <c r="H188" s="160">
        <v>1</v>
      </c>
      <c r="I188" s="161"/>
      <c r="J188" s="162">
        <f>ROUND(I188*H188,2)</f>
        <v>0</v>
      </c>
      <c r="K188" s="158" t="s">
        <v>134</v>
      </c>
      <c r="L188" s="37"/>
      <c r="M188" s="163" t="s">
        <v>1</v>
      </c>
      <c r="N188" s="164" t="s">
        <v>38</v>
      </c>
      <c r="O188" s="69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7" t="s">
        <v>135</v>
      </c>
      <c r="AT188" s="167" t="s">
        <v>130</v>
      </c>
      <c r="AU188" s="167" t="s">
        <v>73</v>
      </c>
      <c r="AY188" s="15" t="s">
        <v>136</v>
      </c>
      <c r="BE188" s="168">
        <f>IF(N188="základní",J188,0)</f>
        <v>0</v>
      </c>
      <c r="BF188" s="168">
        <f>IF(N188="snížená",J188,0)</f>
        <v>0</v>
      </c>
      <c r="BG188" s="168">
        <f>IF(N188="zákl. přenesená",J188,0)</f>
        <v>0</v>
      </c>
      <c r="BH188" s="168">
        <f>IF(N188="sníž. přenesená",J188,0)</f>
        <v>0</v>
      </c>
      <c r="BI188" s="168">
        <f>IF(N188="nulová",J188,0)</f>
        <v>0</v>
      </c>
      <c r="BJ188" s="15" t="s">
        <v>81</v>
      </c>
      <c r="BK188" s="168">
        <f>ROUND(I188*H188,2)</f>
        <v>0</v>
      </c>
      <c r="BL188" s="15" t="s">
        <v>135</v>
      </c>
      <c r="BM188" s="167" t="s">
        <v>268</v>
      </c>
    </row>
    <row r="189" spans="1:65" s="2" customFormat="1" ht="39" x14ac:dyDescent="0.2">
      <c r="A189" s="32"/>
      <c r="B189" s="33"/>
      <c r="C189" s="34"/>
      <c r="D189" s="169" t="s">
        <v>137</v>
      </c>
      <c r="E189" s="34"/>
      <c r="F189" s="170" t="s">
        <v>248</v>
      </c>
      <c r="G189" s="34"/>
      <c r="H189" s="34"/>
      <c r="I189" s="171"/>
      <c r="J189" s="34"/>
      <c r="K189" s="34"/>
      <c r="L189" s="37"/>
      <c r="M189" s="172"/>
      <c r="N189" s="173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137</v>
      </c>
      <c r="AU189" s="15" t="s">
        <v>73</v>
      </c>
    </row>
    <row r="190" spans="1:65" s="2" customFormat="1" ht="16.5" customHeight="1" x14ac:dyDescent="0.2">
      <c r="A190" s="32"/>
      <c r="B190" s="33"/>
      <c r="C190" s="156" t="s">
        <v>269</v>
      </c>
      <c r="D190" s="156" t="s">
        <v>130</v>
      </c>
      <c r="E190" s="157" t="s">
        <v>250</v>
      </c>
      <c r="F190" s="158" t="s">
        <v>251</v>
      </c>
      <c r="G190" s="159" t="s">
        <v>156</v>
      </c>
      <c r="H190" s="160">
        <v>0.54500000000000004</v>
      </c>
      <c r="I190" s="161"/>
      <c r="J190" s="162">
        <f>ROUND(I190*H190,2)</f>
        <v>0</v>
      </c>
      <c r="K190" s="158" t="s">
        <v>134</v>
      </c>
      <c r="L190" s="37"/>
      <c r="M190" s="163" t="s">
        <v>1</v>
      </c>
      <c r="N190" s="164" t="s">
        <v>38</v>
      </c>
      <c r="O190" s="69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7" t="s">
        <v>135</v>
      </c>
      <c r="AT190" s="167" t="s">
        <v>130</v>
      </c>
      <c r="AU190" s="167" t="s">
        <v>73</v>
      </c>
      <c r="AY190" s="15" t="s">
        <v>136</v>
      </c>
      <c r="BE190" s="168">
        <f>IF(N190="základní",J190,0)</f>
        <v>0</v>
      </c>
      <c r="BF190" s="168">
        <f>IF(N190="snížená",J190,0)</f>
        <v>0</v>
      </c>
      <c r="BG190" s="168">
        <f>IF(N190="zákl. přenesená",J190,0)</f>
        <v>0</v>
      </c>
      <c r="BH190" s="168">
        <f>IF(N190="sníž. přenesená",J190,0)</f>
        <v>0</v>
      </c>
      <c r="BI190" s="168">
        <f>IF(N190="nulová",J190,0)</f>
        <v>0</v>
      </c>
      <c r="BJ190" s="15" t="s">
        <v>81</v>
      </c>
      <c r="BK190" s="168">
        <f>ROUND(I190*H190,2)</f>
        <v>0</v>
      </c>
      <c r="BL190" s="15" t="s">
        <v>135</v>
      </c>
      <c r="BM190" s="167" t="s">
        <v>276</v>
      </c>
    </row>
    <row r="191" spans="1:65" s="2" customFormat="1" x14ac:dyDescent="0.2">
      <c r="A191" s="32"/>
      <c r="B191" s="33"/>
      <c r="C191" s="34"/>
      <c r="D191" s="169" t="s">
        <v>137</v>
      </c>
      <c r="E191" s="34"/>
      <c r="F191" s="170" t="s">
        <v>251</v>
      </c>
      <c r="G191" s="34"/>
      <c r="H191" s="34"/>
      <c r="I191" s="171"/>
      <c r="J191" s="34"/>
      <c r="K191" s="34"/>
      <c r="L191" s="37"/>
      <c r="M191" s="172"/>
      <c r="N191" s="173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137</v>
      </c>
      <c r="AU191" s="15" t="s">
        <v>73</v>
      </c>
    </row>
    <row r="192" spans="1:65" s="2" customFormat="1" ht="16.5" customHeight="1" x14ac:dyDescent="0.2">
      <c r="A192" s="32"/>
      <c r="B192" s="33"/>
      <c r="C192" s="175" t="s">
        <v>209</v>
      </c>
      <c r="D192" s="175" t="s">
        <v>254</v>
      </c>
      <c r="E192" s="176" t="s">
        <v>255</v>
      </c>
      <c r="F192" s="177" t="s">
        <v>256</v>
      </c>
      <c r="G192" s="178" t="s">
        <v>156</v>
      </c>
      <c r="H192" s="179">
        <v>1481.24</v>
      </c>
      <c r="I192" s="180"/>
      <c r="J192" s="181">
        <f>ROUND(I192*H192,2)</f>
        <v>0</v>
      </c>
      <c r="K192" s="177" t="s">
        <v>134</v>
      </c>
      <c r="L192" s="182"/>
      <c r="M192" s="183" t="s">
        <v>1</v>
      </c>
      <c r="N192" s="184" t="s">
        <v>38</v>
      </c>
      <c r="O192" s="69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7" t="s">
        <v>151</v>
      </c>
      <c r="AT192" s="167" t="s">
        <v>254</v>
      </c>
      <c r="AU192" s="167" t="s">
        <v>73</v>
      </c>
      <c r="AY192" s="15" t="s">
        <v>136</v>
      </c>
      <c r="BE192" s="168">
        <f>IF(N192="základní",J192,0)</f>
        <v>0</v>
      </c>
      <c r="BF192" s="168">
        <f>IF(N192="snížená",J192,0)</f>
        <v>0</v>
      </c>
      <c r="BG192" s="168">
        <f>IF(N192="zákl. přenesená",J192,0)</f>
        <v>0</v>
      </c>
      <c r="BH192" s="168">
        <f>IF(N192="sníž. přenesená",J192,0)</f>
        <v>0</v>
      </c>
      <c r="BI192" s="168">
        <f>IF(N192="nulová",J192,0)</f>
        <v>0</v>
      </c>
      <c r="BJ192" s="15" t="s">
        <v>81</v>
      </c>
      <c r="BK192" s="168">
        <f>ROUND(I192*H192,2)</f>
        <v>0</v>
      </c>
      <c r="BL192" s="15" t="s">
        <v>135</v>
      </c>
      <c r="BM192" s="167" t="s">
        <v>280</v>
      </c>
    </row>
    <row r="193" spans="1:65" s="2" customFormat="1" x14ac:dyDescent="0.2">
      <c r="A193" s="32"/>
      <c r="B193" s="33"/>
      <c r="C193" s="34"/>
      <c r="D193" s="169" t="s">
        <v>137</v>
      </c>
      <c r="E193" s="34"/>
      <c r="F193" s="170" t="s">
        <v>256</v>
      </c>
      <c r="G193" s="34"/>
      <c r="H193" s="34"/>
      <c r="I193" s="171"/>
      <c r="J193" s="34"/>
      <c r="K193" s="34"/>
      <c r="L193" s="37"/>
      <c r="M193" s="172"/>
      <c r="N193" s="173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137</v>
      </c>
      <c r="AU193" s="15" t="s">
        <v>73</v>
      </c>
    </row>
    <row r="194" spans="1:65" s="2" customFormat="1" ht="16.5" customHeight="1" x14ac:dyDescent="0.2">
      <c r="A194" s="32"/>
      <c r="B194" s="33"/>
      <c r="C194" s="175" t="s">
        <v>277</v>
      </c>
      <c r="D194" s="175" t="s">
        <v>254</v>
      </c>
      <c r="E194" s="176" t="s">
        <v>258</v>
      </c>
      <c r="F194" s="177" t="s">
        <v>259</v>
      </c>
      <c r="G194" s="178" t="s">
        <v>156</v>
      </c>
      <c r="H194" s="179">
        <v>173.57599999999999</v>
      </c>
      <c r="I194" s="180"/>
      <c r="J194" s="181">
        <f>ROUND(I194*H194,2)</f>
        <v>0</v>
      </c>
      <c r="K194" s="177" t="s">
        <v>134</v>
      </c>
      <c r="L194" s="182"/>
      <c r="M194" s="183" t="s">
        <v>1</v>
      </c>
      <c r="N194" s="184" t="s">
        <v>38</v>
      </c>
      <c r="O194" s="69"/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7" t="s">
        <v>151</v>
      </c>
      <c r="AT194" s="167" t="s">
        <v>254</v>
      </c>
      <c r="AU194" s="167" t="s">
        <v>73</v>
      </c>
      <c r="AY194" s="15" t="s">
        <v>136</v>
      </c>
      <c r="BE194" s="168">
        <f>IF(N194="základní",J194,0)</f>
        <v>0</v>
      </c>
      <c r="BF194" s="168">
        <f>IF(N194="snížená",J194,0)</f>
        <v>0</v>
      </c>
      <c r="BG194" s="168">
        <f>IF(N194="zákl. přenesená",J194,0)</f>
        <v>0</v>
      </c>
      <c r="BH194" s="168">
        <f>IF(N194="sníž. přenesená",J194,0)</f>
        <v>0</v>
      </c>
      <c r="BI194" s="168">
        <f>IF(N194="nulová",J194,0)</f>
        <v>0</v>
      </c>
      <c r="BJ194" s="15" t="s">
        <v>81</v>
      </c>
      <c r="BK194" s="168">
        <f>ROUND(I194*H194,2)</f>
        <v>0</v>
      </c>
      <c r="BL194" s="15" t="s">
        <v>135</v>
      </c>
      <c r="BM194" s="167" t="s">
        <v>283</v>
      </c>
    </row>
    <row r="195" spans="1:65" s="2" customFormat="1" x14ac:dyDescent="0.2">
      <c r="A195" s="32"/>
      <c r="B195" s="33"/>
      <c r="C195" s="34"/>
      <c r="D195" s="169" t="s">
        <v>137</v>
      </c>
      <c r="E195" s="34"/>
      <c r="F195" s="170" t="s">
        <v>259</v>
      </c>
      <c r="G195" s="34"/>
      <c r="H195" s="34"/>
      <c r="I195" s="171"/>
      <c r="J195" s="34"/>
      <c r="K195" s="34"/>
      <c r="L195" s="37"/>
      <c r="M195" s="172"/>
      <c r="N195" s="173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137</v>
      </c>
      <c r="AU195" s="15" t="s">
        <v>73</v>
      </c>
    </row>
    <row r="196" spans="1:65" s="2" customFormat="1" ht="55.5" customHeight="1" x14ac:dyDescent="0.2">
      <c r="A196" s="32"/>
      <c r="B196" s="33"/>
      <c r="C196" s="156" t="s">
        <v>215</v>
      </c>
      <c r="D196" s="156" t="s">
        <v>130</v>
      </c>
      <c r="E196" s="157" t="s">
        <v>262</v>
      </c>
      <c r="F196" s="158" t="s">
        <v>263</v>
      </c>
      <c r="G196" s="159" t="s">
        <v>156</v>
      </c>
      <c r="H196" s="160">
        <v>1654.816</v>
      </c>
      <c r="I196" s="161"/>
      <c r="J196" s="162">
        <f>ROUND(I196*H196,2)</f>
        <v>0</v>
      </c>
      <c r="K196" s="158" t="s">
        <v>134</v>
      </c>
      <c r="L196" s="37"/>
      <c r="M196" s="163" t="s">
        <v>1</v>
      </c>
      <c r="N196" s="164" t="s">
        <v>38</v>
      </c>
      <c r="O196" s="69"/>
      <c r="P196" s="165">
        <f>O196*H196</f>
        <v>0</v>
      </c>
      <c r="Q196" s="165">
        <v>0</v>
      </c>
      <c r="R196" s="165">
        <f>Q196*H196</f>
        <v>0</v>
      </c>
      <c r="S196" s="165">
        <v>0</v>
      </c>
      <c r="T196" s="16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7" t="s">
        <v>135</v>
      </c>
      <c r="AT196" s="167" t="s">
        <v>130</v>
      </c>
      <c r="AU196" s="167" t="s">
        <v>73</v>
      </c>
      <c r="AY196" s="15" t="s">
        <v>136</v>
      </c>
      <c r="BE196" s="168">
        <f>IF(N196="základní",J196,0)</f>
        <v>0</v>
      </c>
      <c r="BF196" s="168">
        <f>IF(N196="snížená",J196,0)</f>
        <v>0</v>
      </c>
      <c r="BG196" s="168">
        <f>IF(N196="zákl. přenesená",J196,0)</f>
        <v>0</v>
      </c>
      <c r="BH196" s="168">
        <f>IF(N196="sníž. přenesená",J196,0)</f>
        <v>0</v>
      </c>
      <c r="BI196" s="168">
        <f>IF(N196="nulová",J196,0)</f>
        <v>0</v>
      </c>
      <c r="BJ196" s="15" t="s">
        <v>81</v>
      </c>
      <c r="BK196" s="168">
        <f>ROUND(I196*H196,2)</f>
        <v>0</v>
      </c>
      <c r="BL196" s="15" t="s">
        <v>135</v>
      </c>
      <c r="BM196" s="167" t="s">
        <v>335</v>
      </c>
    </row>
    <row r="197" spans="1:65" s="2" customFormat="1" ht="78" x14ac:dyDescent="0.2">
      <c r="A197" s="32"/>
      <c r="B197" s="33"/>
      <c r="C197" s="34"/>
      <c r="D197" s="169" t="s">
        <v>137</v>
      </c>
      <c r="E197" s="34"/>
      <c r="F197" s="170" t="s">
        <v>265</v>
      </c>
      <c r="G197" s="34"/>
      <c r="H197" s="34"/>
      <c r="I197" s="171"/>
      <c r="J197" s="34"/>
      <c r="K197" s="34"/>
      <c r="L197" s="37"/>
      <c r="M197" s="172"/>
      <c r="N197" s="173"/>
      <c r="O197" s="69"/>
      <c r="P197" s="69"/>
      <c r="Q197" s="69"/>
      <c r="R197" s="69"/>
      <c r="S197" s="69"/>
      <c r="T197" s="70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137</v>
      </c>
      <c r="AU197" s="15" t="s">
        <v>73</v>
      </c>
    </row>
    <row r="198" spans="1:65" s="2" customFormat="1" ht="24.2" customHeight="1" x14ac:dyDescent="0.2">
      <c r="A198" s="32"/>
      <c r="B198" s="33"/>
      <c r="C198" s="175" t="s">
        <v>284</v>
      </c>
      <c r="D198" s="175" t="s">
        <v>254</v>
      </c>
      <c r="E198" s="176" t="s">
        <v>266</v>
      </c>
      <c r="F198" s="177" t="s">
        <v>267</v>
      </c>
      <c r="G198" s="178" t="s">
        <v>140</v>
      </c>
      <c r="H198" s="179">
        <v>9</v>
      </c>
      <c r="I198" s="180"/>
      <c r="J198" s="181">
        <f>ROUND(I198*H198,2)</f>
        <v>0</v>
      </c>
      <c r="K198" s="177" t="s">
        <v>134</v>
      </c>
      <c r="L198" s="182"/>
      <c r="M198" s="183" t="s">
        <v>1</v>
      </c>
      <c r="N198" s="184" t="s">
        <v>38</v>
      </c>
      <c r="O198" s="69"/>
      <c r="P198" s="165">
        <f>O198*H198</f>
        <v>0</v>
      </c>
      <c r="Q198" s="165">
        <v>0</v>
      </c>
      <c r="R198" s="165">
        <f>Q198*H198</f>
        <v>0</v>
      </c>
      <c r="S198" s="165">
        <v>0</v>
      </c>
      <c r="T198" s="16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7" t="s">
        <v>151</v>
      </c>
      <c r="AT198" s="167" t="s">
        <v>254</v>
      </c>
      <c r="AU198" s="167" t="s">
        <v>73</v>
      </c>
      <c r="AY198" s="15" t="s">
        <v>136</v>
      </c>
      <c r="BE198" s="168">
        <f>IF(N198="základní",J198,0)</f>
        <v>0</v>
      </c>
      <c r="BF198" s="168">
        <f>IF(N198="snížená",J198,0)</f>
        <v>0</v>
      </c>
      <c r="BG198" s="168">
        <f>IF(N198="zákl. přenesená",J198,0)</f>
        <v>0</v>
      </c>
      <c r="BH198" s="168">
        <f>IF(N198="sníž. přenesená",J198,0)</f>
        <v>0</v>
      </c>
      <c r="BI198" s="168">
        <f>IF(N198="nulová",J198,0)</f>
        <v>0</v>
      </c>
      <c r="BJ198" s="15" t="s">
        <v>81</v>
      </c>
      <c r="BK198" s="168">
        <f>ROUND(I198*H198,2)</f>
        <v>0</v>
      </c>
      <c r="BL198" s="15" t="s">
        <v>135</v>
      </c>
      <c r="BM198" s="167" t="s">
        <v>336</v>
      </c>
    </row>
    <row r="199" spans="1:65" s="2" customFormat="1" x14ac:dyDescent="0.2">
      <c r="A199" s="32"/>
      <c r="B199" s="33"/>
      <c r="C199" s="34"/>
      <c r="D199" s="169" t="s">
        <v>137</v>
      </c>
      <c r="E199" s="34"/>
      <c r="F199" s="170" t="s">
        <v>267</v>
      </c>
      <c r="G199" s="34"/>
      <c r="H199" s="34"/>
      <c r="I199" s="171"/>
      <c r="J199" s="34"/>
      <c r="K199" s="34"/>
      <c r="L199" s="37"/>
      <c r="M199" s="172"/>
      <c r="N199" s="173"/>
      <c r="O199" s="69"/>
      <c r="P199" s="69"/>
      <c r="Q199" s="69"/>
      <c r="R199" s="69"/>
      <c r="S199" s="69"/>
      <c r="T199" s="70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137</v>
      </c>
      <c r="AU199" s="15" t="s">
        <v>73</v>
      </c>
    </row>
    <row r="200" spans="1:65" s="2" customFormat="1" ht="21.75" customHeight="1" x14ac:dyDescent="0.2">
      <c r="A200" s="32"/>
      <c r="B200" s="33"/>
      <c r="C200" s="175" t="s">
        <v>218</v>
      </c>
      <c r="D200" s="175" t="s">
        <v>254</v>
      </c>
      <c r="E200" s="176" t="s">
        <v>337</v>
      </c>
      <c r="F200" s="177" t="s">
        <v>338</v>
      </c>
      <c r="G200" s="178" t="s">
        <v>196</v>
      </c>
      <c r="H200" s="179">
        <v>1.9</v>
      </c>
      <c r="I200" s="180"/>
      <c r="J200" s="181">
        <f>ROUND(I200*H200,2)</f>
        <v>0</v>
      </c>
      <c r="K200" s="177" t="s">
        <v>134</v>
      </c>
      <c r="L200" s="182"/>
      <c r="M200" s="183" t="s">
        <v>1</v>
      </c>
      <c r="N200" s="184" t="s">
        <v>38</v>
      </c>
      <c r="O200" s="69"/>
      <c r="P200" s="165">
        <f>O200*H200</f>
        <v>0</v>
      </c>
      <c r="Q200" s="165">
        <v>0.95499999999999996</v>
      </c>
      <c r="R200" s="165">
        <f>Q200*H200</f>
        <v>1.8144999999999998</v>
      </c>
      <c r="S200" s="165">
        <v>0</v>
      </c>
      <c r="T200" s="16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7" t="s">
        <v>151</v>
      </c>
      <c r="AT200" s="167" t="s">
        <v>254</v>
      </c>
      <c r="AU200" s="167" t="s">
        <v>73</v>
      </c>
      <c r="AY200" s="15" t="s">
        <v>136</v>
      </c>
      <c r="BE200" s="168">
        <f>IF(N200="základní",J200,0)</f>
        <v>0</v>
      </c>
      <c r="BF200" s="168">
        <f>IF(N200="snížená",J200,0)</f>
        <v>0</v>
      </c>
      <c r="BG200" s="168">
        <f>IF(N200="zákl. přenesená",J200,0)</f>
        <v>0</v>
      </c>
      <c r="BH200" s="168">
        <f>IF(N200="sníž. přenesená",J200,0)</f>
        <v>0</v>
      </c>
      <c r="BI200" s="168">
        <f>IF(N200="nulová",J200,0)</f>
        <v>0</v>
      </c>
      <c r="BJ200" s="15" t="s">
        <v>81</v>
      </c>
      <c r="BK200" s="168">
        <f>ROUND(I200*H200,2)</f>
        <v>0</v>
      </c>
      <c r="BL200" s="15" t="s">
        <v>135</v>
      </c>
      <c r="BM200" s="167" t="s">
        <v>339</v>
      </c>
    </row>
    <row r="201" spans="1:65" s="2" customFormat="1" x14ac:dyDescent="0.2">
      <c r="A201" s="32"/>
      <c r="B201" s="33"/>
      <c r="C201" s="34"/>
      <c r="D201" s="169" t="s">
        <v>137</v>
      </c>
      <c r="E201" s="34"/>
      <c r="F201" s="170" t="s">
        <v>338</v>
      </c>
      <c r="G201" s="34"/>
      <c r="H201" s="34"/>
      <c r="I201" s="171"/>
      <c r="J201" s="34"/>
      <c r="K201" s="34"/>
      <c r="L201" s="37"/>
      <c r="M201" s="172"/>
      <c r="N201" s="173"/>
      <c r="O201" s="69"/>
      <c r="P201" s="69"/>
      <c r="Q201" s="69"/>
      <c r="R201" s="69"/>
      <c r="S201" s="69"/>
      <c r="T201" s="70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137</v>
      </c>
      <c r="AU201" s="15" t="s">
        <v>73</v>
      </c>
    </row>
    <row r="202" spans="1:65" s="2" customFormat="1" ht="66.75" customHeight="1" x14ac:dyDescent="0.2">
      <c r="A202" s="32"/>
      <c r="B202" s="33"/>
      <c r="C202" s="156" t="s">
        <v>292</v>
      </c>
      <c r="D202" s="156" t="s">
        <v>130</v>
      </c>
      <c r="E202" s="157" t="s">
        <v>270</v>
      </c>
      <c r="F202" s="158" t="s">
        <v>271</v>
      </c>
      <c r="G202" s="159" t="s">
        <v>156</v>
      </c>
      <c r="H202" s="160">
        <v>2.742</v>
      </c>
      <c r="I202" s="161"/>
      <c r="J202" s="162">
        <f>ROUND(I202*H202,2)</f>
        <v>0</v>
      </c>
      <c r="K202" s="158" t="s">
        <v>134</v>
      </c>
      <c r="L202" s="37"/>
      <c r="M202" s="163" t="s">
        <v>1</v>
      </c>
      <c r="N202" s="164" t="s">
        <v>38</v>
      </c>
      <c r="O202" s="69"/>
      <c r="P202" s="165">
        <f>O202*H202</f>
        <v>0</v>
      </c>
      <c r="Q202" s="165">
        <v>0</v>
      </c>
      <c r="R202" s="165">
        <f>Q202*H202</f>
        <v>0</v>
      </c>
      <c r="S202" s="165">
        <v>0</v>
      </c>
      <c r="T202" s="16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7" t="s">
        <v>135</v>
      </c>
      <c r="AT202" s="167" t="s">
        <v>130</v>
      </c>
      <c r="AU202" s="167" t="s">
        <v>73</v>
      </c>
      <c r="AY202" s="15" t="s">
        <v>136</v>
      </c>
      <c r="BE202" s="168">
        <f>IF(N202="základní",J202,0)</f>
        <v>0</v>
      </c>
      <c r="BF202" s="168">
        <f>IF(N202="snížená",J202,0)</f>
        <v>0</v>
      </c>
      <c r="BG202" s="168">
        <f>IF(N202="zákl. přenesená",J202,0)</f>
        <v>0</v>
      </c>
      <c r="BH202" s="168">
        <f>IF(N202="sníž. přenesená",J202,0)</f>
        <v>0</v>
      </c>
      <c r="BI202" s="168">
        <f>IF(N202="nulová",J202,0)</f>
        <v>0</v>
      </c>
      <c r="BJ202" s="15" t="s">
        <v>81</v>
      </c>
      <c r="BK202" s="168">
        <f>ROUND(I202*H202,2)</f>
        <v>0</v>
      </c>
      <c r="BL202" s="15" t="s">
        <v>135</v>
      </c>
      <c r="BM202" s="167" t="s">
        <v>340</v>
      </c>
    </row>
    <row r="203" spans="1:65" s="2" customFormat="1" ht="78" x14ac:dyDescent="0.2">
      <c r="A203" s="32"/>
      <c r="B203" s="33"/>
      <c r="C203" s="34"/>
      <c r="D203" s="169" t="s">
        <v>137</v>
      </c>
      <c r="E203" s="34"/>
      <c r="F203" s="170" t="s">
        <v>273</v>
      </c>
      <c r="G203" s="34"/>
      <c r="H203" s="34"/>
      <c r="I203" s="171"/>
      <c r="J203" s="34"/>
      <c r="K203" s="34"/>
      <c r="L203" s="37"/>
      <c r="M203" s="172"/>
      <c r="N203" s="173"/>
      <c r="O203" s="69"/>
      <c r="P203" s="69"/>
      <c r="Q203" s="69"/>
      <c r="R203" s="69"/>
      <c r="S203" s="69"/>
      <c r="T203" s="70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137</v>
      </c>
      <c r="AU203" s="15" t="s">
        <v>73</v>
      </c>
    </row>
    <row r="204" spans="1:65" s="2" customFormat="1" ht="16.5" customHeight="1" x14ac:dyDescent="0.2">
      <c r="A204" s="32"/>
      <c r="B204" s="33"/>
      <c r="C204" s="175" t="s">
        <v>221</v>
      </c>
      <c r="D204" s="175" t="s">
        <v>254</v>
      </c>
      <c r="E204" s="176" t="s">
        <v>341</v>
      </c>
      <c r="F204" s="177" t="s">
        <v>342</v>
      </c>
      <c r="G204" s="178" t="s">
        <v>140</v>
      </c>
      <c r="H204" s="179">
        <v>58</v>
      </c>
      <c r="I204" s="180"/>
      <c r="J204" s="181">
        <f>ROUND(I204*H204,2)</f>
        <v>0</v>
      </c>
      <c r="K204" s="177" t="s">
        <v>134</v>
      </c>
      <c r="L204" s="182"/>
      <c r="M204" s="183" t="s">
        <v>1</v>
      </c>
      <c r="N204" s="184" t="s">
        <v>38</v>
      </c>
      <c r="O204" s="69"/>
      <c r="P204" s="165">
        <f>O204*H204</f>
        <v>0</v>
      </c>
      <c r="Q204" s="165">
        <v>0</v>
      </c>
      <c r="R204" s="165">
        <f>Q204*H204</f>
        <v>0</v>
      </c>
      <c r="S204" s="165">
        <v>0</v>
      </c>
      <c r="T204" s="16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7" t="s">
        <v>151</v>
      </c>
      <c r="AT204" s="167" t="s">
        <v>254</v>
      </c>
      <c r="AU204" s="167" t="s">
        <v>73</v>
      </c>
      <c r="AY204" s="15" t="s">
        <v>136</v>
      </c>
      <c r="BE204" s="168">
        <f>IF(N204="základní",J204,0)</f>
        <v>0</v>
      </c>
      <c r="BF204" s="168">
        <f>IF(N204="snížená",J204,0)</f>
        <v>0</v>
      </c>
      <c r="BG204" s="168">
        <f>IF(N204="zákl. přenesená",J204,0)</f>
        <v>0</v>
      </c>
      <c r="BH204" s="168">
        <f>IF(N204="sníž. přenesená",J204,0)</f>
        <v>0</v>
      </c>
      <c r="BI204" s="168">
        <f>IF(N204="nulová",J204,0)</f>
        <v>0</v>
      </c>
      <c r="BJ204" s="15" t="s">
        <v>81</v>
      </c>
      <c r="BK204" s="168">
        <f>ROUND(I204*H204,2)</f>
        <v>0</v>
      </c>
      <c r="BL204" s="15" t="s">
        <v>135</v>
      </c>
      <c r="BM204" s="167" t="s">
        <v>304</v>
      </c>
    </row>
    <row r="205" spans="1:65" s="2" customFormat="1" x14ac:dyDescent="0.2">
      <c r="A205" s="32"/>
      <c r="B205" s="33"/>
      <c r="C205" s="34"/>
      <c r="D205" s="169" t="s">
        <v>137</v>
      </c>
      <c r="E205" s="34"/>
      <c r="F205" s="170" t="s">
        <v>342</v>
      </c>
      <c r="G205" s="34"/>
      <c r="H205" s="34"/>
      <c r="I205" s="171"/>
      <c r="J205" s="34"/>
      <c r="K205" s="34"/>
      <c r="L205" s="37"/>
      <c r="M205" s="172"/>
      <c r="N205" s="173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137</v>
      </c>
      <c r="AU205" s="15" t="s">
        <v>73</v>
      </c>
    </row>
    <row r="206" spans="1:65" s="2" customFormat="1" ht="16.5" customHeight="1" x14ac:dyDescent="0.2">
      <c r="A206" s="32"/>
      <c r="B206" s="33"/>
      <c r="C206" s="175" t="s">
        <v>299</v>
      </c>
      <c r="D206" s="175" t="s">
        <v>254</v>
      </c>
      <c r="E206" s="176" t="s">
        <v>274</v>
      </c>
      <c r="F206" s="177" t="s">
        <v>275</v>
      </c>
      <c r="G206" s="178" t="s">
        <v>140</v>
      </c>
      <c r="H206" s="179">
        <v>232</v>
      </c>
      <c r="I206" s="180"/>
      <c r="J206" s="181">
        <f>ROUND(I206*H206,2)</f>
        <v>0</v>
      </c>
      <c r="K206" s="177" t="s">
        <v>134</v>
      </c>
      <c r="L206" s="182"/>
      <c r="M206" s="183" t="s">
        <v>1</v>
      </c>
      <c r="N206" s="184" t="s">
        <v>38</v>
      </c>
      <c r="O206" s="69"/>
      <c r="P206" s="165">
        <f>O206*H206</f>
        <v>0</v>
      </c>
      <c r="Q206" s="165">
        <v>0</v>
      </c>
      <c r="R206" s="165">
        <f>Q206*H206</f>
        <v>0</v>
      </c>
      <c r="S206" s="165">
        <v>0</v>
      </c>
      <c r="T206" s="16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7" t="s">
        <v>151</v>
      </c>
      <c r="AT206" s="167" t="s">
        <v>254</v>
      </c>
      <c r="AU206" s="167" t="s">
        <v>73</v>
      </c>
      <c r="AY206" s="15" t="s">
        <v>136</v>
      </c>
      <c r="BE206" s="168">
        <f>IF(N206="základní",J206,0)</f>
        <v>0</v>
      </c>
      <c r="BF206" s="168">
        <f>IF(N206="snížená",J206,0)</f>
        <v>0</v>
      </c>
      <c r="BG206" s="168">
        <f>IF(N206="zákl. přenesená",J206,0)</f>
        <v>0</v>
      </c>
      <c r="BH206" s="168">
        <f>IF(N206="sníž. přenesená",J206,0)</f>
        <v>0</v>
      </c>
      <c r="BI206" s="168">
        <f>IF(N206="nulová",J206,0)</f>
        <v>0</v>
      </c>
      <c r="BJ206" s="15" t="s">
        <v>81</v>
      </c>
      <c r="BK206" s="168">
        <f>ROUND(I206*H206,2)</f>
        <v>0</v>
      </c>
      <c r="BL206" s="15" t="s">
        <v>135</v>
      </c>
      <c r="BM206" s="167" t="s">
        <v>343</v>
      </c>
    </row>
    <row r="207" spans="1:65" s="2" customFormat="1" x14ac:dyDescent="0.2">
      <c r="A207" s="32"/>
      <c r="B207" s="33"/>
      <c r="C207" s="34"/>
      <c r="D207" s="169" t="s">
        <v>137</v>
      </c>
      <c r="E207" s="34"/>
      <c r="F207" s="170" t="s">
        <v>275</v>
      </c>
      <c r="G207" s="34"/>
      <c r="H207" s="34"/>
      <c r="I207" s="171"/>
      <c r="J207" s="34"/>
      <c r="K207" s="34"/>
      <c r="L207" s="37"/>
      <c r="M207" s="172"/>
      <c r="N207" s="173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137</v>
      </c>
      <c r="AU207" s="15" t="s">
        <v>73</v>
      </c>
    </row>
    <row r="208" spans="1:65" s="2" customFormat="1" ht="16.5" customHeight="1" x14ac:dyDescent="0.2">
      <c r="A208" s="32"/>
      <c r="B208" s="33"/>
      <c r="C208" s="175" t="s">
        <v>224</v>
      </c>
      <c r="D208" s="175" t="s">
        <v>254</v>
      </c>
      <c r="E208" s="176" t="s">
        <v>278</v>
      </c>
      <c r="F208" s="177" t="s">
        <v>279</v>
      </c>
      <c r="G208" s="178" t="s">
        <v>140</v>
      </c>
      <c r="H208" s="179">
        <v>232</v>
      </c>
      <c r="I208" s="180"/>
      <c r="J208" s="181">
        <f>ROUND(I208*H208,2)</f>
        <v>0</v>
      </c>
      <c r="K208" s="177" t="s">
        <v>134</v>
      </c>
      <c r="L208" s="182"/>
      <c r="M208" s="183" t="s">
        <v>1</v>
      </c>
      <c r="N208" s="184" t="s">
        <v>38</v>
      </c>
      <c r="O208" s="69"/>
      <c r="P208" s="165">
        <f>O208*H208</f>
        <v>0</v>
      </c>
      <c r="Q208" s="165">
        <v>0</v>
      </c>
      <c r="R208" s="165">
        <f>Q208*H208</f>
        <v>0</v>
      </c>
      <c r="S208" s="165">
        <v>0</v>
      </c>
      <c r="T208" s="16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7" t="s">
        <v>151</v>
      </c>
      <c r="AT208" s="167" t="s">
        <v>254</v>
      </c>
      <c r="AU208" s="167" t="s">
        <v>73</v>
      </c>
      <c r="AY208" s="15" t="s">
        <v>136</v>
      </c>
      <c r="BE208" s="168">
        <f>IF(N208="základní",J208,0)</f>
        <v>0</v>
      </c>
      <c r="BF208" s="168">
        <f>IF(N208="snížená",J208,0)</f>
        <v>0</v>
      </c>
      <c r="BG208" s="168">
        <f>IF(N208="zákl. přenesená",J208,0)</f>
        <v>0</v>
      </c>
      <c r="BH208" s="168">
        <f>IF(N208="sníž. přenesená",J208,0)</f>
        <v>0</v>
      </c>
      <c r="BI208" s="168">
        <f>IF(N208="nulová",J208,0)</f>
        <v>0</v>
      </c>
      <c r="BJ208" s="15" t="s">
        <v>81</v>
      </c>
      <c r="BK208" s="168">
        <f>ROUND(I208*H208,2)</f>
        <v>0</v>
      </c>
      <c r="BL208" s="15" t="s">
        <v>135</v>
      </c>
      <c r="BM208" s="167" t="s">
        <v>344</v>
      </c>
    </row>
    <row r="209" spans="1:65" s="2" customFormat="1" x14ac:dyDescent="0.2">
      <c r="A209" s="32"/>
      <c r="B209" s="33"/>
      <c r="C209" s="34"/>
      <c r="D209" s="169" t="s">
        <v>137</v>
      </c>
      <c r="E209" s="34"/>
      <c r="F209" s="170" t="s">
        <v>279</v>
      </c>
      <c r="G209" s="34"/>
      <c r="H209" s="34"/>
      <c r="I209" s="171"/>
      <c r="J209" s="34"/>
      <c r="K209" s="34"/>
      <c r="L209" s="37"/>
      <c r="M209" s="172"/>
      <c r="N209" s="173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137</v>
      </c>
      <c r="AU209" s="15" t="s">
        <v>73</v>
      </c>
    </row>
    <row r="210" spans="1:65" s="2" customFormat="1" ht="24.2" customHeight="1" x14ac:dyDescent="0.2">
      <c r="A210" s="32"/>
      <c r="B210" s="33"/>
      <c r="C210" s="175" t="s">
        <v>305</v>
      </c>
      <c r="D210" s="175" t="s">
        <v>254</v>
      </c>
      <c r="E210" s="176" t="s">
        <v>281</v>
      </c>
      <c r="F210" s="177" t="s">
        <v>282</v>
      </c>
      <c r="G210" s="178" t="s">
        <v>140</v>
      </c>
      <c r="H210" s="179">
        <v>116</v>
      </c>
      <c r="I210" s="180"/>
      <c r="J210" s="181">
        <f>ROUND(I210*H210,2)</f>
        <v>0</v>
      </c>
      <c r="K210" s="177" t="s">
        <v>134</v>
      </c>
      <c r="L210" s="182"/>
      <c r="M210" s="183" t="s">
        <v>1</v>
      </c>
      <c r="N210" s="184" t="s">
        <v>38</v>
      </c>
      <c r="O210" s="69"/>
      <c r="P210" s="165">
        <f>O210*H210</f>
        <v>0</v>
      </c>
      <c r="Q210" s="165">
        <v>0</v>
      </c>
      <c r="R210" s="165">
        <f>Q210*H210</f>
        <v>0</v>
      </c>
      <c r="S210" s="165">
        <v>0</v>
      </c>
      <c r="T210" s="16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7" t="s">
        <v>151</v>
      </c>
      <c r="AT210" s="167" t="s">
        <v>254</v>
      </c>
      <c r="AU210" s="167" t="s">
        <v>73</v>
      </c>
      <c r="AY210" s="15" t="s">
        <v>136</v>
      </c>
      <c r="BE210" s="168">
        <f>IF(N210="základní",J210,0)</f>
        <v>0</v>
      </c>
      <c r="BF210" s="168">
        <f>IF(N210="snížená",J210,0)</f>
        <v>0</v>
      </c>
      <c r="BG210" s="168">
        <f>IF(N210="zákl. přenesená",J210,0)</f>
        <v>0</v>
      </c>
      <c r="BH210" s="168">
        <f>IF(N210="sníž. přenesená",J210,0)</f>
        <v>0</v>
      </c>
      <c r="BI210" s="168">
        <f>IF(N210="nulová",J210,0)</f>
        <v>0</v>
      </c>
      <c r="BJ210" s="15" t="s">
        <v>81</v>
      </c>
      <c r="BK210" s="168">
        <f>ROUND(I210*H210,2)</f>
        <v>0</v>
      </c>
      <c r="BL210" s="15" t="s">
        <v>135</v>
      </c>
      <c r="BM210" s="167" t="s">
        <v>345</v>
      </c>
    </row>
    <row r="211" spans="1:65" s="2" customFormat="1" ht="19.5" x14ac:dyDescent="0.2">
      <c r="A211" s="32"/>
      <c r="B211" s="33"/>
      <c r="C211" s="34"/>
      <c r="D211" s="169" t="s">
        <v>137</v>
      </c>
      <c r="E211" s="34"/>
      <c r="F211" s="170" t="s">
        <v>282</v>
      </c>
      <c r="G211" s="34"/>
      <c r="H211" s="34"/>
      <c r="I211" s="171"/>
      <c r="J211" s="34"/>
      <c r="K211" s="34"/>
      <c r="L211" s="37"/>
      <c r="M211" s="172"/>
      <c r="N211" s="173"/>
      <c r="O211" s="69"/>
      <c r="P211" s="69"/>
      <c r="Q211" s="69"/>
      <c r="R211" s="69"/>
      <c r="S211" s="69"/>
      <c r="T211" s="70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137</v>
      </c>
      <c r="AU211" s="15" t="s">
        <v>73</v>
      </c>
    </row>
    <row r="212" spans="1:65" s="2" customFormat="1" ht="21.75" customHeight="1" x14ac:dyDescent="0.2">
      <c r="A212" s="32"/>
      <c r="B212" s="33"/>
      <c r="C212" s="175" t="s">
        <v>228</v>
      </c>
      <c r="D212" s="175" t="s">
        <v>254</v>
      </c>
      <c r="E212" s="176" t="s">
        <v>285</v>
      </c>
      <c r="F212" s="177" t="s">
        <v>286</v>
      </c>
      <c r="G212" s="178" t="s">
        <v>140</v>
      </c>
      <c r="H212" s="179">
        <v>58</v>
      </c>
      <c r="I212" s="180"/>
      <c r="J212" s="181">
        <f>ROUND(I212*H212,2)</f>
        <v>0</v>
      </c>
      <c r="K212" s="177" t="s">
        <v>134</v>
      </c>
      <c r="L212" s="182"/>
      <c r="M212" s="183" t="s">
        <v>1</v>
      </c>
      <c r="N212" s="184" t="s">
        <v>38</v>
      </c>
      <c r="O212" s="69"/>
      <c r="P212" s="165">
        <f>O212*H212</f>
        <v>0</v>
      </c>
      <c r="Q212" s="165">
        <v>0</v>
      </c>
      <c r="R212" s="165">
        <f>Q212*H212</f>
        <v>0</v>
      </c>
      <c r="S212" s="165">
        <v>0</v>
      </c>
      <c r="T212" s="16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7" t="s">
        <v>151</v>
      </c>
      <c r="AT212" s="167" t="s">
        <v>254</v>
      </c>
      <c r="AU212" s="167" t="s">
        <v>73</v>
      </c>
      <c r="AY212" s="15" t="s">
        <v>136</v>
      </c>
      <c r="BE212" s="168">
        <f>IF(N212="základní",J212,0)</f>
        <v>0</v>
      </c>
      <c r="BF212" s="168">
        <f>IF(N212="snížená",J212,0)</f>
        <v>0</v>
      </c>
      <c r="BG212" s="168">
        <f>IF(N212="zákl. přenesená",J212,0)</f>
        <v>0</v>
      </c>
      <c r="BH212" s="168">
        <f>IF(N212="sníž. přenesená",J212,0)</f>
        <v>0</v>
      </c>
      <c r="BI212" s="168">
        <f>IF(N212="nulová",J212,0)</f>
        <v>0</v>
      </c>
      <c r="BJ212" s="15" t="s">
        <v>81</v>
      </c>
      <c r="BK212" s="168">
        <f>ROUND(I212*H212,2)</f>
        <v>0</v>
      </c>
      <c r="BL212" s="15" t="s">
        <v>135</v>
      </c>
      <c r="BM212" s="167" t="s">
        <v>346</v>
      </c>
    </row>
    <row r="213" spans="1:65" s="2" customFormat="1" x14ac:dyDescent="0.2">
      <c r="A213" s="32"/>
      <c r="B213" s="33"/>
      <c r="C213" s="34"/>
      <c r="D213" s="169" t="s">
        <v>137</v>
      </c>
      <c r="E213" s="34"/>
      <c r="F213" s="170" t="s">
        <v>286</v>
      </c>
      <c r="G213" s="34"/>
      <c r="H213" s="34"/>
      <c r="I213" s="171"/>
      <c r="J213" s="34"/>
      <c r="K213" s="34"/>
      <c r="L213" s="37"/>
      <c r="M213" s="172"/>
      <c r="N213" s="173"/>
      <c r="O213" s="69"/>
      <c r="P213" s="69"/>
      <c r="Q213" s="69"/>
      <c r="R213" s="69"/>
      <c r="S213" s="69"/>
      <c r="T213" s="70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137</v>
      </c>
      <c r="AU213" s="15" t="s">
        <v>73</v>
      </c>
    </row>
    <row r="214" spans="1:65" s="2" customFormat="1" ht="16.5" customHeight="1" x14ac:dyDescent="0.2">
      <c r="A214" s="32"/>
      <c r="B214" s="33"/>
      <c r="C214" s="175" t="s">
        <v>312</v>
      </c>
      <c r="D214" s="175" t="s">
        <v>254</v>
      </c>
      <c r="E214" s="176" t="s">
        <v>347</v>
      </c>
      <c r="F214" s="177" t="s">
        <v>348</v>
      </c>
      <c r="G214" s="178" t="s">
        <v>140</v>
      </c>
      <c r="H214" s="179">
        <v>4172</v>
      </c>
      <c r="I214" s="180"/>
      <c r="J214" s="181">
        <f>ROUND(I214*H214,2)</f>
        <v>0</v>
      </c>
      <c r="K214" s="177" t="s">
        <v>134</v>
      </c>
      <c r="L214" s="182"/>
      <c r="M214" s="183" t="s">
        <v>1</v>
      </c>
      <c r="N214" s="184" t="s">
        <v>38</v>
      </c>
      <c r="O214" s="69"/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7" t="s">
        <v>151</v>
      </c>
      <c r="AT214" s="167" t="s">
        <v>254</v>
      </c>
      <c r="AU214" s="167" t="s">
        <v>73</v>
      </c>
      <c r="AY214" s="15" t="s">
        <v>136</v>
      </c>
      <c r="BE214" s="168">
        <f>IF(N214="základní",J214,0)</f>
        <v>0</v>
      </c>
      <c r="BF214" s="168">
        <f>IF(N214="snížená",J214,0)</f>
        <v>0</v>
      </c>
      <c r="BG214" s="168">
        <f>IF(N214="zákl. přenesená",J214,0)</f>
        <v>0</v>
      </c>
      <c r="BH214" s="168">
        <f>IF(N214="sníž. přenesená",J214,0)</f>
        <v>0</v>
      </c>
      <c r="BI214" s="168">
        <f>IF(N214="nulová",J214,0)</f>
        <v>0</v>
      </c>
      <c r="BJ214" s="15" t="s">
        <v>81</v>
      </c>
      <c r="BK214" s="168">
        <f>ROUND(I214*H214,2)</f>
        <v>0</v>
      </c>
      <c r="BL214" s="15" t="s">
        <v>135</v>
      </c>
      <c r="BM214" s="167" t="s">
        <v>349</v>
      </c>
    </row>
    <row r="215" spans="1:65" s="2" customFormat="1" x14ac:dyDescent="0.2">
      <c r="A215" s="32"/>
      <c r="B215" s="33"/>
      <c r="C215" s="34"/>
      <c r="D215" s="169" t="s">
        <v>137</v>
      </c>
      <c r="E215" s="34"/>
      <c r="F215" s="170" t="s">
        <v>348</v>
      </c>
      <c r="G215" s="34"/>
      <c r="H215" s="34"/>
      <c r="I215" s="171"/>
      <c r="J215" s="34"/>
      <c r="K215" s="34"/>
      <c r="L215" s="37"/>
      <c r="M215" s="172"/>
      <c r="N215" s="173"/>
      <c r="O215" s="69"/>
      <c r="P215" s="69"/>
      <c r="Q215" s="69"/>
      <c r="R215" s="69"/>
      <c r="S215" s="69"/>
      <c r="T215" s="70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137</v>
      </c>
      <c r="AU215" s="15" t="s">
        <v>73</v>
      </c>
    </row>
    <row r="216" spans="1:65" s="2" customFormat="1" ht="16.5" customHeight="1" x14ac:dyDescent="0.2">
      <c r="A216" s="32"/>
      <c r="B216" s="33"/>
      <c r="C216" s="175" t="s">
        <v>231</v>
      </c>
      <c r="D216" s="175" t="s">
        <v>254</v>
      </c>
      <c r="E216" s="176" t="s">
        <v>350</v>
      </c>
      <c r="F216" s="177" t="s">
        <v>351</v>
      </c>
      <c r="G216" s="178" t="s">
        <v>140</v>
      </c>
      <c r="H216" s="179">
        <v>4172</v>
      </c>
      <c r="I216" s="180"/>
      <c r="J216" s="181">
        <f>ROUND(I216*H216,2)</f>
        <v>0</v>
      </c>
      <c r="K216" s="177" t="s">
        <v>134</v>
      </c>
      <c r="L216" s="182"/>
      <c r="M216" s="183" t="s">
        <v>1</v>
      </c>
      <c r="N216" s="184" t="s">
        <v>38</v>
      </c>
      <c r="O216" s="69"/>
      <c r="P216" s="165">
        <f>O216*H216</f>
        <v>0</v>
      </c>
      <c r="Q216" s="165">
        <v>0</v>
      </c>
      <c r="R216" s="165">
        <f>Q216*H216</f>
        <v>0</v>
      </c>
      <c r="S216" s="165">
        <v>0</v>
      </c>
      <c r="T216" s="166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7" t="s">
        <v>151</v>
      </c>
      <c r="AT216" s="167" t="s">
        <v>254</v>
      </c>
      <c r="AU216" s="167" t="s">
        <v>73</v>
      </c>
      <c r="AY216" s="15" t="s">
        <v>136</v>
      </c>
      <c r="BE216" s="168">
        <f>IF(N216="základní",J216,0)</f>
        <v>0</v>
      </c>
      <c r="BF216" s="168">
        <f>IF(N216="snížená",J216,0)</f>
        <v>0</v>
      </c>
      <c r="BG216" s="168">
        <f>IF(N216="zákl. přenesená",J216,0)</f>
        <v>0</v>
      </c>
      <c r="BH216" s="168">
        <f>IF(N216="sníž. přenesená",J216,0)</f>
        <v>0</v>
      </c>
      <c r="BI216" s="168">
        <f>IF(N216="nulová",J216,0)</f>
        <v>0</v>
      </c>
      <c r="BJ216" s="15" t="s">
        <v>81</v>
      </c>
      <c r="BK216" s="168">
        <f>ROUND(I216*H216,2)</f>
        <v>0</v>
      </c>
      <c r="BL216" s="15" t="s">
        <v>135</v>
      </c>
      <c r="BM216" s="167" t="s">
        <v>352</v>
      </c>
    </row>
    <row r="217" spans="1:65" s="2" customFormat="1" x14ac:dyDescent="0.2">
      <c r="A217" s="32"/>
      <c r="B217" s="33"/>
      <c r="C217" s="34"/>
      <c r="D217" s="169" t="s">
        <v>137</v>
      </c>
      <c r="E217" s="34"/>
      <c r="F217" s="170" t="s">
        <v>351</v>
      </c>
      <c r="G217" s="34"/>
      <c r="H217" s="34"/>
      <c r="I217" s="171"/>
      <c r="J217" s="34"/>
      <c r="K217" s="34"/>
      <c r="L217" s="37"/>
      <c r="M217" s="172"/>
      <c r="N217" s="173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137</v>
      </c>
      <c r="AU217" s="15" t="s">
        <v>73</v>
      </c>
    </row>
    <row r="218" spans="1:65" s="2" customFormat="1" ht="16.5" customHeight="1" x14ac:dyDescent="0.2">
      <c r="A218" s="32"/>
      <c r="B218" s="33"/>
      <c r="C218" s="175" t="s">
        <v>353</v>
      </c>
      <c r="D218" s="175" t="s">
        <v>254</v>
      </c>
      <c r="E218" s="176" t="s">
        <v>278</v>
      </c>
      <c r="F218" s="177" t="s">
        <v>279</v>
      </c>
      <c r="G218" s="178" t="s">
        <v>140</v>
      </c>
      <c r="H218" s="179">
        <v>4172</v>
      </c>
      <c r="I218" s="180"/>
      <c r="J218" s="181">
        <f>ROUND(I218*H218,2)</f>
        <v>0</v>
      </c>
      <c r="K218" s="177" t="s">
        <v>134</v>
      </c>
      <c r="L218" s="182"/>
      <c r="M218" s="183" t="s">
        <v>1</v>
      </c>
      <c r="N218" s="184" t="s">
        <v>38</v>
      </c>
      <c r="O218" s="69"/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7" t="s">
        <v>151</v>
      </c>
      <c r="AT218" s="167" t="s">
        <v>254</v>
      </c>
      <c r="AU218" s="167" t="s">
        <v>73</v>
      </c>
      <c r="AY218" s="15" t="s">
        <v>136</v>
      </c>
      <c r="BE218" s="168">
        <f>IF(N218="základní",J218,0)</f>
        <v>0</v>
      </c>
      <c r="BF218" s="168">
        <f>IF(N218="snížená",J218,0)</f>
        <v>0</v>
      </c>
      <c r="BG218" s="168">
        <f>IF(N218="zákl. přenesená",J218,0)</f>
        <v>0</v>
      </c>
      <c r="BH218" s="168">
        <f>IF(N218="sníž. přenesená",J218,0)</f>
        <v>0</v>
      </c>
      <c r="BI218" s="168">
        <f>IF(N218="nulová",J218,0)</f>
        <v>0</v>
      </c>
      <c r="BJ218" s="15" t="s">
        <v>81</v>
      </c>
      <c r="BK218" s="168">
        <f>ROUND(I218*H218,2)</f>
        <v>0</v>
      </c>
      <c r="BL218" s="15" t="s">
        <v>135</v>
      </c>
      <c r="BM218" s="167" t="s">
        <v>354</v>
      </c>
    </row>
    <row r="219" spans="1:65" s="2" customFormat="1" x14ac:dyDescent="0.2">
      <c r="A219" s="32"/>
      <c r="B219" s="33"/>
      <c r="C219" s="34"/>
      <c r="D219" s="169" t="s">
        <v>137</v>
      </c>
      <c r="E219" s="34"/>
      <c r="F219" s="170" t="s">
        <v>279</v>
      </c>
      <c r="G219" s="34"/>
      <c r="H219" s="34"/>
      <c r="I219" s="171"/>
      <c r="J219" s="34"/>
      <c r="K219" s="34"/>
      <c r="L219" s="37"/>
      <c r="M219" s="172"/>
      <c r="N219" s="173"/>
      <c r="O219" s="69"/>
      <c r="P219" s="69"/>
      <c r="Q219" s="69"/>
      <c r="R219" s="69"/>
      <c r="S219" s="69"/>
      <c r="T219" s="70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137</v>
      </c>
      <c r="AU219" s="15" t="s">
        <v>73</v>
      </c>
    </row>
    <row r="220" spans="1:65" s="2" customFormat="1" ht="16.5" customHeight="1" x14ac:dyDescent="0.2">
      <c r="A220" s="32"/>
      <c r="B220" s="33"/>
      <c r="C220" s="175" t="s">
        <v>235</v>
      </c>
      <c r="D220" s="175" t="s">
        <v>254</v>
      </c>
      <c r="E220" s="176" t="s">
        <v>355</v>
      </c>
      <c r="F220" s="177" t="s">
        <v>356</v>
      </c>
      <c r="G220" s="178" t="s">
        <v>140</v>
      </c>
      <c r="H220" s="179">
        <v>4172</v>
      </c>
      <c r="I220" s="180"/>
      <c r="J220" s="181">
        <f>ROUND(I220*H220,2)</f>
        <v>0</v>
      </c>
      <c r="K220" s="177" t="s">
        <v>134</v>
      </c>
      <c r="L220" s="182"/>
      <c r="M220" s="183" t="s">
        <v>1</v>
      </c>
      <c r="N220" s="184" t="s">
        <v>38</v>
      </c>
      <c r="O220" s="69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7" t="s">
        <v>151</v>
      </c>
      <c r="AT220" s="167" t="s">
        <v>254</v>
      </c>
      <c r="AU220" s="167" t="s">
        <v>73</v>
      </c>
      <c r="AY220" s="15" t="s">
        <v>136</v>
      </c>
      <c r="BE220" s="168">
        <f>IF(N220="základní",J220,0)</f>
        <v>0</v>
      </c>
      <c r="BF220" s="168">
        <f>IF(N220="snížená",J220,0)</f>
        <v>0</v>
      </c>
      <c r="BG220" s="168">
        <f>IF(N220="zákl. přenesená",J220,0)</f>
        <v>0</v>
      </c>
      <c r="BH220" s="168">
        <f>IF(N220="sníž. přenesená",J220,0)</f>
        <v>0</v>
      </c>
      <c r="BI220" s="168">
        <f>IF(N220="nulová",J220,0)</f>
        <v>0</v>
      </c>
      <c r="BJ220" s="15" t="s">
        <v>81</v>
      </c>
      <c r="BK220" s="168">
        <f>ROUND(I220*H220,2)</f>
        <v>0</v>
      </c>
      <c r="BL220" s="15" t="s">
        <v>135</v>
      </c>
      <c r="BM220" s="167" t="s">
        <v>357</v>
      </c>
    </row>
    <row r="221" spans="1:65" s="2" customFormat="1" x14ac:dyDescent="0.2">
      <c r="A221" s="32"/>
      <c r="B221" s="33"/>
      <c r="C221" s="34"/>
      <c r="D221" s="169" t="s">
        <v>137</v>
      </c>
      <c r="E221" s="34"/>
      <c r="F221" s="170" t="s">
        <v>356</v>
      </c>
      <c r="G221" s="34"/>
      <c r="H221" s="34"/>
      <c r="I221" s="171"/>
      <c r="J221" s="34"/>
      <c r="K221" s="34"/>
      <c r="L221" s="37"/>
      <c r="M221" s="172"/>
      <c r="N221" s="173"/>
      <c r="O221" s="69"/>
      <c r="P221" s="69"/>
      <c r="Q221" s="69"/>
      <c r="R221" s="69"/>
      <c r="S221" s="69"/>
      <c r="T221" s="70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137</v>
      </c>
      <c r="AU221" s="15" t="s">
        <v>73</v>
      </c>
    </row>
    <row r="222" spans="1:65" s="2" customFormat="1" ht="21.75" customHeight="1" x14ac:dyDescent="0.2">
      <c r="A222" s="32"/>
      <c r="B222" s="33"/>
      <c r="C222" s="175" t="s">
        <v>358</v>
      </c>
      <c r="D222" s="175" t="s">
        <v>254</v>
      </c>
      <c r="E222" s="176" t="s">
        <v>285</v>
      </c>
      <c r="F222" s="177" t="s">
        <v>286</v>
      </c>
      <c r="G222" s="178" t="s">
        <v>140</v>
      </c>
      <c r="H222" s="179">
        <v>2086</v>
      </c>
      <c r="I222" s="180"/>
      <c r="J222" s="181">
        <f>ROUND(I222*H222,2)</f>
        <v>0</v>
      </c>
      <c r="K222" s="177" t="s">
        <v>134</v>
      </c>
      <c r="L222" s="182"/>
      <c r="M222" s="183" t="s">
        <v>1</v>
      </c>
      <c r="N222" s="184" t="s">
        <v>38</v>
      </c>
      <c r="O222" s="69"/>
      <c r="P222" s="165">
        <f>O222*H222</f>
        <v>0</v>
      </c>
      <c r="Q222" s="165">
        <v>0</v>
      </c>
      <c r="R222" s="165">
        <f>Q222*H222</f>
        <v>0</v>
      </c>
      <c r="S222" s="165">
        <v>0</v>
      </c>
      <c r="T222" s="16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7" t="s">
        <v>151</v>
      </c>
      <c r="AT222" s="167" t="s">
        <v>254</v>
      </c>
      <c r="AU222" s="167" t="s">
        <v>73</v>
      </c>
      <c r="AY222" s="15" t="s">
        <v>136</v>
      </c>
      <c r="BE222" s="168">
        <f>IF(N222="základní",J222,0)</f>
        <v>0</v>
      </c>
      <c r="BF222" s="168">
        <f>IF(N222="snížená",J222,0)</f>
        <v>0</v>
      </c>
      <c r="BG222" s="168">
        <f>IF(N222="zákl. přenesená",J222,0)</f>
        <v>0</v>
      </c>
      <c r="BH222" s="168">
        <f>IF(N222="sníž. přenesená",J222,0)</f>
        <v>0</v>
      </c>
      <c r="BI222" s="168">
        <f>IF(N222="nulová",J222,0)</f>
        <v>0</v>
      </c>
      <c r="BJ222" s="15" t="s">
        <v>81</v>
      </c>
      <c r="BK222" s="168">
        <f>ROUND(I222*H222,2)</f>
        <v>0</v>
      </c>
      <c r="BL222" s="15" t="s">
        <v>135</v>
      </c>
      <c r="BM222" s="167" t="s">
        <v>359</v>
      </c>
    </row>
    <row r="223" spans="1:65" s="2" customFormat="1" x14ac:dyDescent="0.2">
      <c r="A223" s="32"/>
      <c r="B223" s="33"/>
      <c r="C223" s="34"/>
      <c r="D223" s="169" t="s">
        <v>137</v>
      </c>
      <c r="E223" s="34"/>
      <c r="F223" s="170" t="s">
        <v>286</v>
      </c>
      <c r="G223" s="34"/>
      <c r="H223" s="34"/>
      <c r="I223" s="171"/>
      <c r="J223" s="34"/>
      <c r="K223" s="34"/>
      <c r="L223" s="37"/>
      <c r="M223" s="172"/>
      <c r="N223" s="173"/>
      <c r="O223" s="69"/>
      <c r="P223" s="69"/>
      <c r="Q223" s="69"/>
      <c r="R223" s="69"/>
      <c r="S223" s="69"/>
      <c r="T223" s="70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137</v>
      </c>
      <c r="AU223" s="15" t="s">
        <v>73</v>
      </c>
    </row>
    <row r="224" spans="1:65" s="2" customFormat="1" ht="24.2" customHeight="1" x14ac:dyDescent="0.2">
      <c r="A224" s="32"/>
      <c r="B224" s="33"/>
      <c r="C224" s="175" t="s">
        <v>238</v>
      </c>
      <c r="D224" s="175" t="s">
        <v>254</v>
      </c>
      <c r="E224" s="176" t="s">
        <v>360</v>
      </c>
      <c r="F224" s="177" t="s">
        <v>361</v>
      </c>
      <c r="G224" s="178" t="s">
        <v>140</v>
      </c>
      <c r="H224" s="179">
        <v>4</v>
      </c>
      <c r="I224" s="180"/>
      <c r="J224" s="181">
        <f>ROUND(I224*H224,2)</f>
        <v>0</v>
      </c>
      <c r="K224" s="177" t="s">
        <v>134</v>
      </c>
      <c r="L224" s="182"/>
      <c r="M224" s="183" t="s">
        <v>1</v>
      </c>
      <c r="N224" s="184" t="s">
        <v>38</v>
      </c>
      <c r="O224" s="69"/>
      <c r="P224" s="165">
        <f>O224*H224</f>
        <v>0</v>
      </c>
      <c r="Q224" s="165">
        <v>0</v>
      </c>
      <c r="R224" s="165">
        <f>Q224*H224</f>
        <v>0</v>
      </c>
      <c r="S224" s="165">
        <v>0</v>
      </c>
      <c r="T224" s="16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7" t="s">
        <v>151</v>
      </c>
      <c r="AT224" s="167" t="s">
        <v>254</v>
      </c>
      <c r="AU224" s="167" t="s">
        <v>73</v>
      </c>
      <c r="AY224" s="15" t="s">
        <v>136</v>
      </c>
      <c r="BE224" s="168">
        <f>IF(N224="základní",J224,0)</f>
        <v>0</v>
      </c>
      <c r="BF224" s="168">
        <f>IF(N224="snížená",J224,0)</f>
        <v>0</v>
      </c>
      <c r="BG224" s="168">
        <f>IF(N224="zákl. přenesená",J224,0)</f>
        <v>0</v>
      </c>
      <c r="BH224" s="168">
        <f>IF(N224="sníž. přenesená",J224,0)</f>
        <v>0</v>
      </c>
      <c r="BI224" s="168">
        <f>IF(N224="nulová",J224,0)</f>
        <v>0</v>
      </c>
      <c r="BJ224" s="15" t="s">
        <v>81</v>
      </c>
      <c r="BK224" s="168">
        <f>ROUND(I224*H224,2)</f>
        <v>0</v>
      </c>
      <c r="BL224" s="15" t="s">
        <v>135</v>
      </c>
      <c r="BM224" s="167" t="s">
        <v>362</v>
      </c>
    </row>
    <row r="225" spans="1:65" s="2" customFormat="1" ht="19.5" x14ac:dyDescent="0.2">
      <c r="A225" s="32"/>
      <c r="B225" s="33"/>
      <c r="C225" s="34"/>
      <c r="D225" s="169" t="s">
        <v>137</v>
      </c>
      <c r="E225" s="34"/>
      <c r="F225" s="170" t="s">
        <v>361</v>
      </c>
      <c r="G225" s="34"/>
      <c r="H225" s="34"/>
      <c r="I225" s="171"/>
      <c r="J225" s="34"/>
      <c r="K225" s="34"/>
      <c r="L225" s="37"/>
      <c r="M225" s="172"/>
      <c r="N225" s="173"/>
      <c r="O225" s="69"/>
      <c r="P225" s="69"/>
      <c r="Q225" s="69"/>
      <c r="R225" s="69"/>
      <c r="S225" s="69"/>
      <c r="T225" s="70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137</v>
      </c>
      <c r="AU225" s="15" t="s">
        <v>73</v>
      </c>
    </row>
    <row r="226" spans="1:65" s="2" customFormat="1" ht="66.75" customHeight="1" x14ac:dyDescent="0.2">
      <c r="A226" s="32"/>
      <c r="B226" s="33"/>
      <c r="C226" s="156" t="s">
        <v>363</v>
      </c>
      <c r="D226" s="156" t="s">
        <v>130</v>
      </c>
      <c r="E226" s="157" t="s">
        <v>288</v>
      </c>
      <c r="F226" s="158" t="s">
        <v>289</v>
      </c>
      <c r="G226" s="159" t="s">
        <v>156</v>
      </c>
      <c r="H226" s="160">
        <v>8.1999999999999993</v>
      </c>
      <c r="I226" s="161"/>
      <c r="J226" s="162">
        <f>ROUND(I226*H226,2)</f>
        <v>0</v>
      </c>
      <c r="K226" s="158" t="s">
        <v>134</v>
      </c>
      <c r="L226" s="37"/>
      <c r="M226" s="163" t="s">
        <v>1</v>
      </c>
      <c r="N226" s="164" t="s">
        <v>38</v>
      </c>
      <c r="O226" s="69"/>
      <c r="P226" s="165">
        <f>O226*H226</f>
        <v>0</v>
      </c>
      <c r="Q226" s="165">
        <v>0</v>
      </c>
      <c r="R226" s="165">
        <f>Q226*H226</f>
        <v>0</v>
      </c>
      <c r="S226" s="165">
        <v>0</v>
      </c>
      <c r="T226" s="16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7" t="s">
        <v>135</v>
      </c>
      <c r="AT226" s="167" t="s">
        <v>130</v>
      </c>
      <c r="AU226" s="167" t="s">
        <v>73</v>
      </c>
      <c r="AY226" s="15" t="s">
        <v>136</v>
      </c>
      <c r="BE226" s="168">
        <f>IF(N226="základní",J226,0)</f>
        <v>0</v>
      </c>
      <c r="BF226" s="168">
        <f>IF(N226="snížená",J226,0)</f>
        <v>0</v>
      </c>
      <c r="BG226" s="168">
        <f>IF(N226="zákl. přenesená",J226,0)</f>
        <v>0</v>
      </c>
      <c r="BH226" s="168">
        <f>IF(N226="sníž. přenesená",J226,0)</f>
        <v>0</v>
      </c>
      <c r="BI226" s="168">
        <f>IF(N226="nulová",J226,0)</f>
        <v>0</v>
      </c>
      <c r="BJ226" s="15" t="s">
        <v>81</v>
      </c>
      <c r="BK226" s="168">
        <f>ROUND(I226*H226,2)</f>
        <v>0</v>
      </c>
      <c r="BL226" s="15" t="s">
        <v>135</v>
      </c>
      <c r="BM226" s="167" t="s">
        <v>364</v>
      </c>
    </row>
    <row r="227" spans="1:65" s="2" customFormat="1" ht="78" x14ac:dyDescent="0.2">
      <c r="A227" s="32"/>
      <c r="B227" s="33"/>
      <c r="C227" s="34"/>
      <c r="D227" s="169" t="s">
        <v>137</v>
      </c>
      <c r="E227" s="34"/>
      <c r="F227" s="170" t="s">
        <v>291</v>
      </c>
      <c r="G227" s="34"/>
      <c r="H227" s="34"/>
      <c r="I227" s="171"/>
      <c r="J227" s="34"/>
      <c r="K227" s="34"/>
      <c r="L227" s="37"/>
      <c r="M227" s="172"/>
      <c r="N227" s="173"/>
      <c r="O227" s="69"/>
      <c r="P227" s="69"/>
      <c r="Q227" s="69"/>
      <c r="R227" s="69"/>
      <c r="S227" s="69"/>
      <c r="T227" s="70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137</v>
      </c>
      <c r="AU227" s="15" t="s">
        <v>73</v>
      </c>
    </row>
    <row r="228" spans="1:65" s="2" customFormat="1" ht="24.2" customHeight="1" x14ac:dyDescent="0.2">
      <c r="A228" s="32"/>
      <c r="B228" s="33"/>
      <c r="C228" s="156" t="s">
        <v>242</v>
      </c>
      <c r="D228" s="156" t="s">
        <v>130</v>
      </c>
      <c r="E228" s="157" t="s">
        <v>233</v>
      </c>
      <c r="F228" s="158" t="s">
        <v>234</v>
      </c>
      <c r="G228" s="159" t="s">
        <v>156</v>
      </c>
      <c r="H228" s="160">
        <v>38.061</v>
      </c>
      <c r="I228" s="161"/>
      <c r="J228" s="162">
        <f>ROUND(I228*H228,2)</f>
        <v>0</v>
      </c>
      <c r="K228" s="158" t="s">
        <v>134</v>
      </c>
      <c r="L228" s="37"/>
      <c r="M228" s="163" t="s">
        <v>1</v>
      </c>
      <c r="N228" s="164" t="s">
        <v>38</v>
      </c>
      <c r="O228" s="69"/>
      <c r="P228" s="165">
        <f>O228*H228</f>
        <v>0</v>
      </c>
      <c r="Q228" s="165">
        <v>0</v>
      </c>
      <c r="R228" s="165">
        <f>Q228*H228</f>
        <v>0</v>
      </c>
      <c r="S228" s="165">
        <v>0</v>
      </c>
      <c r="T228" s="16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7" t="s">
        <v>135</v>
      </c>
      <c r="AT228" s="167" t="s">
        <v>130</v>
      </c>
      <c r="AU228" s="167" t="s">
        <v>73</v>
      </c>
      <c r="AY228" s="15" t="s">
        <v>136</v>
      </c>
      <c r="BE228" s="168">
        <f>IF(N228="základní",J228,0)</f>
        <v>0</v>
      </c>
      <c r="BF228" s="168">
        <f>IF(N228="snížená",J228,0)</f>
        <v>0</v>
      </c>
      <c r="BG228" s="168">
        <f>IF(N228="zákl. přenesená",J228,0)</f>
        <v>0</v>
      </c>
      <c r="BH228" s="168">
        <f>IF(N228="sníž. přenesená",J228,0)</f>
        <v>0</v>
      </c>
      <c r="BI228" s="168">
        <f>IF(N228="nulová",J228,0)</f>
        <v>0</v>
      </c>
      <c r="BJ228" s="15" t="s">
        <v>81</v>
      </c>
      <c r="BK228" s="168">
        <f>ROUND(I228*H228,2)</f>
        <v>0</v>
      </c>
      <c r="BL228" s="15" t="s">
        <v>135</v>
      </c>
      <c r="BM228" s="167" t="s">
        <v>365</v>
      </c>
    </row>
    <row r="229" spans="1:65" s="2" customFormat="1" x14ac:dyDescent="0.2">
      <c r="A229" s="32"/>
      <c r="B229" s="33"/>
      <c r="C229" s="34"/>
      <c r="D229" s="169" t="s">
        <v>137</v>
      </c>
      <c r="E229" s="34"/>
      <c r="F229" s="170" t="s">
        <v>234</v>
      </c>
      <c r="G229" s="34"/>
      <c r="H229" s="34"/>
      <c r="I229" s="171"/>
      <c r="J229" s="34"/>
      <c r="K229" s="34"/>
      <c r="L229" s="37"/>
      <c r="M229" s="172"/>
      <c r="N229" s="173"/>
      <c r="O229" s="69"/>
      <c r="P229" s="69"/>
      <c r="Q229" s="69"/>
      <c r="R229" s="69"/>
      <c r="S229" s="69"/>
      <c r="T229" s="70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5" t="s">
        <v>137</v>
      </c>
      <c r="AU229" s="15" t="s">
        <v>73</v>
      </c>
    </row>
    <row r="230" spans="1:65" s="2" customFormat="1" ht="66.75" customHeight="1" x14ac:dyDescent="0.2">
      <c r="A230" s="32"/>
      <c r="B230" s="33"/>
      <c r="C230" s="156" t="s">
        <v>366</v>
      </c>
      <c r="D230" s="156" t="s">
        <v>130</v>
      </c>
      <c r="E230" s="157" t="s">
        <v>294</v>
      </c>
      <c r="F230" s="158" t="s">
        <v>295</v>
      </c>
      <c r="G230" s="159" t="s">
        <v>156</v>
      </c>
      <c r="H230" s="160">
        <v>38.061</v>
      </c>
      <c r="I230" s="161"/>
      <c r="J230" s="162">
        <f>ROUND(I230*H230,2)</f>
        <v>0</v>
      </c>
      <c r="K230" s="158" t="s">
        <v>134</v>
      </c>
      <c r="L230" s="37"/>
      <c r="M230" s="163" t="s">
        <v>1</v>
      </c>
      <c r="N230" s="164" t="s">
        <v>38</v>
      </c>
      <c r="O230" s="69"/>
      <c r="P230" s="165">
        <f>O230*H230</f>
        <v>0</v>
      </c>
      <c r="Q230" s="165">
        <v>0</v>
      </c>
      <c r="R230" s="165">
        <f>Q230*H230</f>
        <v>0</v>
      </c>
      <c r="S230" s="165">
        <v>0</v>
      </c>
      <c r="T230" s="16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7" t="s">
        <v>135</v>
      </c>
      <c r="AT230" s="167" t="s">
        <v>130</v>
      </c>
      <c r="AU230" s="167" t="s">
        <v>73</v>
      </c>
      <c r="AY230" s="15" t="s">
        <v>136</v>
      </c>
      <c r="BE230" s="168">
        <f>IF(N230="základní",J230,0)</f>
        <v>0</v>
      </c>
      <c r="BF230" s="168">
        <f>IF(N230="snížená",J230,0)</f>
        <v>0</v>
      </c>
      <c r="BG230" s="168">
        <f>IF(N230="zákl. přenesená",J230,0)</f>
        <v>0</v>
      </c>
      <c r="BH230" s="168">
        <f>IF(N230="sníž. přenesená",J230,0)</f>
        <v>0</v>
      </c>
      <c r="BI230" s="168">
        <f>IF(N230="nulová",J230,0)</f>
        <v>0</v>
      </c>
      <c r="BJ230" s="15" t="s">
        <v>81</v>
      </c>
      <c r="BK230" s="168">
        <f>ROUND(I230*H230,2)</f>
        <v>0</v>
      </c>
      <c r="BL230" s="15" t="s">
        <v>135</v>
      </c>
      <c r="BM230" s="167" t="s">
        <v>367</v>
      </c>
    </row>
    <row r="231" spans="1:65" s="2" customFormat="1" ht="78" x14ac:dyDescent="0.2">
      <c r="A231" s="32"/>
      <c r="B231" s="33"/>
      <c r="C231" s="34"/>
      <c r="D231" s="169" t="s">
        <v>137</v>
      </c>
      <c r="E231" s="34"/>
      <c r="F231" s="170" t="s">
        <v>297</v>
      </c>
      <c r="G231" s="34"/>
      <c r="H231" s="34"/>
      <c r="I231" s="171"/>
      <c r="J231" s="34"/>
      <c r="K231" s="34"/>
      <c r="L231" s="37"/>
      <c r="M231" s="172"/>
      <c r="N231" s="173"/>
      <c r="O231" s="69"/>
      <c r="P231" s="69"/>
      <c r="Q231" s="69"/>
      <c r="R231" s="69"/>
      <c r="S231" s="69"/>
      <c r="T231" s="70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137</v>
      </c>
      <c r="AU231" s="15" t="s">
        <v>73</v>
      </c>
    </row>
    <row r="232" spans="1:65" s="2" customFormat="1" ht="19.5" x14ac:dyDescent="0.2">
      <c r="A232" s="32"/>
      <c r="B232" s="33"/>
      <c r="C232" s="34"/>
      <c r="D232" s="169" t="s">
        <v>173</v>
      </c>
      <c r="E232" s="34"/>
      <c r="F232" s="174" t="s">
        <v>368</v>
      </c>
      <c r="G232" s="34"/>
      <c r="H232" s="34"/>
      <c r="I232" s="171"/>
      <c r="J232" s="34"/>
      <c r="K232" s="34"/>
      <c r="L232" s="37"/>
      <c r="M232" s="172"/>
      <c r="N232" s="173"/>
      <c r="O232" s="69"/>
      <c r="P232" s="69"/>
      <c r="Q232" s="69"/>
      <c r="R232" s="69"/>
      <c r="S232" s="69"/>
      <c r="T232" s="70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5" t="s">
        <v>173</v>
      </c>
      <c r="AU232" s="15" t="s">
        <v>73</v>
      </c>
    </row>
    <row r="233" spans="1:65" s="2" customFormat="1" ht="76.349999999999994" customHeight="1" x14ac:dyDescent="0.2">
      <c r="A233" s="32"/>
      <c r="B233" s="33"/>
      <c r="C233" s="156" t="s">
        <v>245</v>
      </c>
      <c r="D233" s="156" t="s">
        <v>130</v>
      </c>
      <c r="E233" s="157" t="s">
        <v>300</v>
      </c>
      <c r="F233" s="158" t="s">
        <v>301</v>
      </c>
      <c r="G233" s="159" t="s">
        <v>156</v>
      </c>
      <c r="H233" s="160">
        <v>418.67200000000003</v>
      </c>
      <c r="I233" s="161"/>
      <c r="J233" s="162">
        <f>ROUND(I233*H233,2)</f>
        <v>0</v>
      </c>
      <c r="K233" s="158" t="s">
        <v>134</v>
      </c>
      <c r="L233" s="37"/>
      <c r="M233" s="163" t="s">
        <v>1</v>
      </c>
      <c r="N233" s="164" t="s">
        <v>38</v>
      </c>
      <c r="O233" s="69"/>
      <c r="P233" s="165">
        <f>O233*H233</f>
        <v>0</v>
      </c>
      <c r="Q233" s="165">
        <v>0</v>
      </c>
      <c r="R233" s="165">
        <f>Q233*H233</f>
        <v>0</v>
      </c>
      <c r="S233" s="165">
        <v>0</v>
      </c>
      <c r="T233" s="166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7" t="s">
        <v>135</v>
      </c>
      <c r="AT233" s="167" t="s">
        <v>130</v>
      </c>
      <c r="AU233" s="167" t="s">
        <v>73</v>
      </c>
      <c r="AY233" s="15" t="s">
        <v>136</v>
      </c>
      <c r="BE233" s="168">
        <f>IF(N233="základní",J233,0)</f>
        <v>0</v>
      </c>
      <c r="BF233" s="168">
        <f>IF(N233="snížená",J233,0)</f>
        <v>0</v>
      </c>
      <c r="BG233" s="168">
        <f>IF(N233="zákl. přenesená",J233,0)</f>
        <v>0</v>
      </c>
      <c r="BH233" s="168">
        <f>IF(N233="sníž. přenesená",J233,0)</f>
        <v>0</v>
      </c>
      <c r="BI233" s="168">
        <f>IF(N233="nulová",J233,0)</f>
        <v>0</v>
      </c>
      <c r="BJ233" s="15" t="s">
        <v>81</v>
      </c>
      <c r="BK233" s="168">
        <f>ROUND(I233*H233,2)</f>
        <v>0</v>
      </c>
      <c r="BL233" s="15" t="s">
        <v>135</v>
      </c>
      <c r="BM233" s="167" t="s">
        <v>369</v>
      </c>
    </row>
    <row r="234" spans="1:65" s="2" customFormat="1" ht="87.75" x14ac:dyDescent="0.2">
      <c r="A234" s="32"/>
      <c r="B234" s="33"/>
      <c r="C234" s="34"/>
      <c r="D234" s="169" t="s">
        <v>137</v>
      </c>
      <c r="E234" s="34"/>
      <c r="F234" s="170" t="s">
        <v>303</v>
      </c>
      <c r="G234" s="34"/>
      <c r="H234" s="34"/>
      <c r="I234" s="171"/>
      <c r="J234" s="34"/>
      <c r="K234" s="34"/>
      <c r="L234" s="37"/>
      <c r="M234" s="172"/>
      <c r="N234" s="173"/>
      <c r="O234" s="69"/>
      <c r="P234" s="69"/>
      <c r="Q234" s="69"/>
      <c r="R234" s="69"/>
      <c r="S234" s="69"/>
      <c r="T234" s="70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137</v>
      </c>
      <c r="AU234" s="15" t="s">
        <v>73</v>
      </c>
    </row>
    <row r="235" spans="1:65" s="2" customFormat="1" ht="19.5" x14ac:dyDescent="0.2">
      <c r="A235" s="32"/>
      <c r="B235" s="33"/>
      <c r="C235" s="34"/>
      <c r="D235" s="169" t="s">
        <v>173</v>
      </c>
      <c r="E235" s="34"/>
      <c r="F235" s="174" t="s">
        <v>368</v>
      </c>
      <c r="G235" s="34"/>
      <c r="H235" s="34"/>
      <c r="I235" s="171"/>
      <c r="J235" s="34"/>
      <c r="K235" s="34"/>
      <c r="L235" s="37"/>
      <c r="M235" s="172"/>
      <c r="N235" s="173"/>
      <c r="O235" s="69"/>
      <c r="P235" s="69"/>
      <c r="Q235" s="69"/>
      <c r="R235" s="69"/>
      <c r="S235" s="69"/>
      <c r="T235" s="70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5" t="s">
        <v>173</v>
      </c>
      <c r="AU235" s="15" t="s">
        <v>73</v>
      </c>
    </row>
    <row r="236" spans="1:65" s="2" customFormat="1" ht="24.2" customHeight="1" x14ac:dyDescent="0.2">
      <c r="A236" s="32"/>
      <c r="B236" s="33"/>
      <c r="C236" s="156" t="s">
        <v>370</v>
      </c>
      <c r="D236" s="156" t="s">
        <v>130</v>
      </c>
      <c r="E236" s="157" t="s">
        <v>233</v>
      </c>
      <c r="F236" s="158" t="s">
        <v>234</v>
      </c>
      <c r="G236" s="159" t="s">
        <v>156</v>
      </c>
      <c r="H236" s="160">
        <v>32.130000000000003</v>
      </c>
      <c r="I236" s="161"/>
      <c r="J236" s="162">
        <f>ROUND(I236*H236,2)</f>
        <v>0</v>
      </c>
      <c r="K236" s="158" t="s">
        <v>134</v>
      </c>
      <c r="L236" s="37"/>
      <c r="M236" s="163" t="s">
        <v>1</v>
      </c>
      <c r="N236" s="164" t="s">
        <v>38</v>
      </c>
      <c r="O236" s="69"/>
      <c r="P236" s="165">
        <f>O236*H236</f>
        <v>0</v>
      </c>
      <c r="Q236" s="165">
        <v>0</v>
      </c>
      <c r="R236" s="165">
        <f>Q236*H236</f>
        <v>0</v>
      </c>
      <c r="S236" s="165">
        <v>0</v>
      </c>
      <c r="T236" s="16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7" t="s">
        <v>135</v>
      </c>
      <c r="AT236" s="167" t="s">
        <v>130</v>
      </c>
      <c r="AU236" s="167" t="s">
        <v>73</v>
      </c>
      <c r="AY236" s="15" t="s">
        <v>136</v>
      </c>
      <c r="BE236" s="168">
        <f>IF(N236="základní",J236,0)</f>
        <v>0</v>
      </c>
      <c r="BF236" s="168">
        <f>IF(N236="snížená",J236,0)</f>
        <v>0</v>
      </c>
      <c r="BG236" s="168">
        <f>IF(N236="zákl. přenesená",J236,0)</f>
        <v>0</v>
      </c>
      <c r="BH236" s="168">
        <f>IF(N236="sníž. přenesená",J236,0)</f>
        <v>0</v>
      </c>
      <c r="BI236" s="168">
        <f>IF(N236="nulová",J236,0)</f>
        <v>0</v>
      </c>
      <c r="BJ236" s="15" t="s">
        <v>81</v>
      </c>
      <c r="BK236" s="168">
        <f>ROUND(I236*H236,2)</f>
        <v>0</v>
      </c>
      <c r="BL236" s="15" t="s">
        <v>135</v>
      </c>
      <c r="BM236" s="167" t="s">
        <v>371</v>
      </c>
    </row>
    <row r="237" spans="1:65" s="2" customFormat="1" x14ac:dyDescent="0.2">
      <c r="A237" s="32"/>
      <c r="B237" s="33"/>
      <c r="C237" s="34"/>
      <c r="D237" s="169" t="s">
        <v>137</v>
      </c>
      <c r="E237" s="34"/>
      <c r="F237" s="170" t="s">
        <v>234</v>
      </c>
      <c r="G237" s="34"/>
      <c r="H237" s="34"/>
      <c r="I237" s="171"/>
      <c r="J237" s="34"/>
      <c r="K237" s="34"/>
      <c r="L237" s="37"/>
      <c r="M237" s="172"/>
      <c r="N237" s="173"/>
      <c r="O237" s="69"/>
      <c r="P237" s="69"/>
      <c r="Q237" s="69"/>
      <c r="R237" s="69"/>
      <c r="S237" s="69"/>
      <c r="T237" s="70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137</v>
      </c>
      <c r="AU237" s="15" t="s">
        <v>73</v>
      </c>
    </row>
    <row r="238" spans="1:65" s="2" customFormat="1" ht="66.75" customHeight="1" x14ac:dyDescent="0.2">
      <c r="A238" s="32"/>
      <c r="B238" s="33"/>
      <c r="C238" s="156" t="s">
        <v>249</v>
      </c>
      <c r="D238" s="156" t="s">
        <v>130</v>
      </c>
      <c r="E238" s="157" t="s">
        <v>288</v>
      </c>
      <c r="F238" s="158" t="s">
        <v>289</v>
      </c>
      <c r="G238" s="159" t="s">
        <v>156</v>
      </c>
      <c r="H238" s="160">
        <v>32.130000000000003</v>
      </c>
      <c r="I238" s="161"/>
      <c r="J238" s="162">
        <f>ROUND(I238*H238,2)</f>
        <v>0</v>
      </c>
      <c r="K238" s="158" t="s">
        <v>134</v>
      </c>
      <c r="L238" s="37"/>
      <c r="M238" s="163" t="s">
        <v>1</v>
      </c>
      <c r="N238" s="164" t="s">
        <v>38</v>
      </c>
      <c r="O238" s="69"/>
      <c r="P238" s="165">
        <f>O238*H238</f>
        <v>0</v>
      </c>
      <c r="Q238" s="165">
        <v>0</v>
      </c>
      <c r="R238" s="165">
        <f>Q238*H238</f>
        <v>0</v>
      </c>
      <c r="S238" s="165">
        <v>0</v>
      </c>
      <c r="T238" s="166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7" t="s">
        <v>135</v>
      </c>
      <c r="AT238" s="167" t="s">
        <v>130</v>
      </c>
      <c r="AU238" s="167" t="s">
        <v>73</v>
      </c>
      <c r="AY238" s="15" t="s">
        <v>136</v>
      </c>
      <c r="BE238" s="168">
        <f>IF(N238="základní",J238,0)</f>
        <v>0</v>
      </c>
      <c r="BF238" s="168">
        <f>IF(N238="snížená",J238,0)</f>
        <v>0</v>
      </c>
      <c r="BG238" s="168">
        <f>IF(N238="zákl. přenesená",J238,0)</f>
        <v>0</v>
      </c>
      <c r="BH238" s="168">
        <f>IF(N238="sníž. přenesená",J238,0)</f>
        <v>0</v>
      </c>
      <c r="BI238" s="168">
        <f>IF(N238="nulová",J238,0)</f>
        <v>0</v>
      </c>
      <c r="BJ238" s="15" t="s">
        <v>81</v>
      </c>
      <c r="BK238" s="168">
        <f>ROUND(I238*H238,2)</f>
        <v>0</v>
      </c>
      <c r="BL238" s="15" t="s">
        <v>135</v>
      </c>
      <c r="BM238" s="167" t="s">
        <v>372</v>
      </c>
    </row>
    <row r="239" spans="1:65" s="2" customFormat="1" ht="78" x14ac:dyDescent="0.2">
      <c r="A239" s="32"/>
      <c r="B239" s="33"/>
      <c r="C239" s="34"/>
      <c r="D239" s="169" t="s">
        <v>137</v>
      </c>
      <c r="E239" s="34"/>
      <c r="F239" s="170" t="s">
        <v>291</v>
      </c>
      <c r="G239" s="34"/>
      <c r="H239" s="34"/>
      <c r="I239" s="171"/>
      <c r="J239" s="34"/>
      <c r="K239" s="34"/>
      <c r="L239" s="37"/>
      <c r="M239" s="172"/>
      <c r="N239" s="173"/>
      <c r="O239" s="69"/>
      <c r="P239" s="69"/>
      <c r="Q239" s="69"/>
      <c r="R239" s="69"/>
      <c r="S239" s="69"/>
      <c r="T239" s="70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137</v>
      </c>
      <c r="AU239" s="15" t="s">
        <v>73</v>
      </c>
    </row>
    <row r="240" spans="1:65" s="2" customFormat="1" ht="19.5" x14ac:dyDescent="0.2">
      <c r="A240" s="32"/>
      <c r="B240" s="33"/>
      <c r="C240" s="34"/>
      <c r="D240" s="169" t="s">
        <v>173</v>
      </c>
      <c r="E240" s="34"/>
      <c r="F240" s="174" t="s">
        <v>373</v>
      </c>
      <c r="G240" s="34"/>
      <c r="H240" s="34"/>
      <c r="I240" s="171"/>
      <c r="J240" s="34"/>
      <c r="K240" s="34"/>
      <c r="L240" s="37"/>
      <c r="M240" s="172"/>
      <c r="N240" s="173"/>
      <c r="O240" s="69"/>
      <c r="P240" s="69"/>
      <c r="Q240" s="69"/>
      <c r="R240" s="69"/>
      <c r="S240" s="69"/>
      <c r="T240" s="70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173</v>
      </c>
      <c r="AU240" s="15" t="s">
        <v>73</v>
      </c>
    </row>
    <row r="241" spans="1:65" s="2" customFormat="1" ht="24.2" customHeight="1" x14ac:dyDescent="0.2">
      <c r="A241" s="32"/>
      <c r="B241" s="33"/>
      <c r="C241" s="156" t="s">
        <v>374</v>
      </c>
      <c r="D241" s="156" t="s">
        <v>130</v>
      </c>
      <c r="E241" s="157" t="s">
        <v>233</v>
      </c>
      <c r="F241" s="158" t="s">
        <v>234</v>
      </c>
      <c r="G241" s="159" t="s">
        <v>156</v>
      </c>
      <c r="H241" s="160">
        <v>246.5</v>
      </c>
      <c r="I241" s="161"/>
      <c r="J241" s="162">
        <f>ROUND(I241*H241,2)</f>
        <v>0</v>
      </c>
      <c r="K241" s="158" t="s">
        <v>134</v>
      </c>
      <c r="L241" s="37"/>
      <c r="M241" s="163" t="s">
        <v>1</v>
      </c>
      <c r="N241" s="164" t="s">
        <v>38</v>
      </c>
      <c r="O241" s="69"/>
      <c r="P241" s="165">
        <f>O241*H241</f>
        <v>0</v>
      </c>
      <c r="Q241" s="165">
        <v>0</v>
      </c>
      <c r="R241" s="165">
        <f>Q241*H241</f>
        <v>0</v>
      </c>
      <c r="S241" s="165">
        <v>0</v>
      </c>
      <c r="T241" s="16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7" t="s">
        <v>135</v>
      </c>
      <c r="AT241" s="167" t="s">
        <v>130</v>
      </c>
      <c r="AU241" s="167" t="s">
        <v>73</v>
      </c>
      <c r="AY241" s="15" t="s">
        <v>136</v>
      </c>
      <c r="BE241" s="168">
        <f>IF(N241="základní",J241,0)</f>
        <v>0</v>
      </c>
      <c r="BF241" s="168">
        <f>IF(N241="snížená",J241,0)</f>
        <v>0</v>
      </c>
      <c r="BG241" s="168">
        <f>IF(N241="zákl. přenesená",J241,0)</f>
        <v>0</v>
      </c>
      <c r="BH241" s="168">
        <f>IF(N241="sníž. přenesená",J241,0)</f>
        <v>0</v>
      </c>
      <c r="BI241" s="168">
        <f>IF(N241="nulová",J241,0)</f>
        <v>0</v>
      </c>
      <c r="BJ241" s="15" t="s">
        <v>81</v>
      </c>
      <c r="BK241" s="168">
        <f>ROUND(I241*H241,2)</f>
        <v>0</v>
      </c>
      <c r="BL241" s="15" t="s">
        <v>135</v>
      </c>
      <c r="BM241" s="167" t="s">
        <v>375</v>
      </c>
    </row>
    <row r="242" spans="1:65" s="2" customFormat="1" x14ac:dyDescent="0.2">
      <c r="A242" s="32"/>
      <c r="B242" s="33"/>
      <c r="C242" s="34"/>
      <c r="D242" s="169" t="s">
        <v>137</v>
      </c>
      <c r="E242" s="34"/>
      <c r="F242" s="170" t="s">
        <v>234</v>
      </c>
      <c r="G242" s="34"/>
      <c r="H242" s="34"/>
      <c r="I242" s="171"/>
      <c r="J242" s="34"/>
      <c r="K242" s="34"/>
      <c r="L242" s="37"/>
      <c r="M242" s="172"/>
      <c r="N242" s="173"/>
      <c r="O242" s="69"/>
      <c r="P242" s="69"/>
      <c r="Q242" s="69"/>
      <c r="R242" s="69"/>
      <c r="S242" s="69"/>
      <c r="T242" s="70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5" t="s">
        <v>137</v>
      </c>
      <c r="AU242" s="15" t="s">
        <v>73</v>
      </c>
    </row>
    <row r="243" spans="1:65" s="2" customFormat="1" ht="66.75" customHeight="1" x14ac:dyDescent="0.2">
      <c r="A243" s="32"/>
      <c r="B243" s="33"/>
      <c r="C243" s="156" t="s">
        <v>252</v>
      </c>
      <c r="D243" s="156" t="s">
        <v>130</v>
      </c>
      <c r="E243" s="157" t="s">
        <v>376</v>
      </c>
      <c r="F243" s="158" t="s">
        <v>377</v>
      </c>
      <c r="G243" s="159" t="s">
        <v>156</v>
      </c>
      <c r="H243" s="160">
        <v>246.5</v>
      </c>
      <c r="I243" s="161"/>
      <c r="J243" s="162">
        <f>ROUND(I243*H243,2)</f>
        <v>0</v>
      </c>
      <c r="K243" s="158" t="s">
        <v>134</v>
      </c>
      <c r="L243" s="37"/>
      <c r="M243" s="163" t="s">
        <v>1</v>
      </c>
      <c r="N243" s="164" t="s">
        <v>38</v>
      </c>
      <c r="O243" s="69"/>
      <c r="P243" s="165">
        <f>O243*H243</f>
        <v>0</v>
      </c>
      <c r="Q243" s="165">
        <v>0</v>
      </c>
      <c r="R243" s="165">
        <f>Q243*H243</f>
        <v>0</v>
      </c>
      <c r="S243" s="165">
        <v>0</v>
      </c>
      <c r="T243" s="16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7" t="s">
        <v>135</v>
      </c>
      <c r="AT243" s="167" t="s">
        <v>130</v>
      </c>
      <c r="AU243" s="167" t="s">
        <v>73</v>
      </c>
      <c r="AY243" s="15" t="s">
        <v>136</v>
      </c>
      <c r="BE243" s="168">
        <f>IF(N243="základní",J243,0)</f>
        <v>0</v>
      </c>
      <c r="BF243" s="168">
        <f>IF(N243="snížená",J243,0)</f>
        <v>0</v>
      </c>
      <c r="BG243" s="168">
        <f>IF(N243="zákl. přenesená",J243,0)</f>
        <v>0</v>
      </c>
      <c r="BH243" s="168">
        <f>IF(N243="sníž. přenesená",J243,0)</f>
        <v>0</v>
      </c>
      <c r="BI243" s="168">
        <f>IF(N243="nulová",J243,0)</f>
        <v>0</v>
      </c>
      <c r="BJ243" s="15" t="s">
        <v>81</v>
      </c>
      <c r="BK243" s="168">
        <f>ROUND(I243*H243,2)</f>
        <v>0</v>
      </c>
      <c r="BL243" s="15" t="s">
        <v>135</v>
      </c>
      <c r="BM243" s="167" t="s">
        <v>378</v>
      </c>
    </row>
    <row r="244" spans="1:65" s="2" customFormat="1" ht="78" x14ac:dyDescent="0.2">
      <c r="A244" s="32"/>
      <c r="B244" s="33"/>
      <c r="C244" s="34"/>
      <c r="D244" s="169" t="s">
        <v>137</v>
      </c>
      <c r="E244" s="34"/>
      <c r="F244" s="170" t="s">
        <v>379</v>
      </c>
      <c r="G244" s="34"/>
      <c r="H244" s="34"/>
      <c r="I244" s="171"/>
      <c r="J244" s="34"/>
      <c r="K244" s="34"/>
      <c r="L244" s="37"/>
      <c r="M244" s="172"/>
      <c r="N244" s="173"/>
      <c r="O244" s="69"/>
      <c r="P244" s="69"/>
      <c r="Q244" s="69"/>
      <c r="R244" s="69"/>
      <c r="S244" s="69"/>
      <c r="T244" s="70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5" t="s">
        <v>137</v>
      </c>
      <c r="AU244" s="15" t="s">
        <v>73</v>
      </c>
    </row>
    <row r="245" spans="1:65" s="2" customFormat="1" ht="19.5" x14ac:dyDescent="0.2">
      <c r="A245" s="32"/>
      <c r="B245" s="33"/>
      <c r="C245" s="34"/>
      <c r="D245" s="169" t="s">
        <v>173</v>
      </c>
      <c r="E245" s="34"/>
      <c r="F245" s="174" t="s">
        <v>380</v>
      </c>
      <c r="G245" s="34"/>
      <c r="H245" s="34"/>
      <c r="I245" s="171"/>
      <c r="J245" s="34"/>
      <c r="K245" s="34"/>
      <c r="L245" s="37"/>
      <c r="M245" s="207"/>
      <c r="N245" s="208"/>
      <c r="O245" s="209"/>
      <c r="P245" s="209"/>
      <c r="Q245" s="209"/>
      <c r="R245" s="209"/>
      <c r="S245" s="209"/>
      <c r="T245" s="210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173</v>
      </c>
      <c r="AU245" s="15" t="s">
        <v>73</v>
      </c>
    </row>
    <row r="246" spans="1:65" s="2" customFormat="1" ht="6.95" customHeight="1" x14ac:dyDescent="0.2">
      <c r="A246" s="32"/>
      <c r="B246" s="52"/>
      <c r="C246" s="53"/>
      <c r="D246" s="53"/>
      <c r="E246" s="53"/>
      <c r="F246" s="53"/>
      <c r="G246" s="53"/>
      <c r="H246" s="53"/>
      <c r="I246" s="53"/>
      <c r="J246" s="53"/>
      <c r="K246" s="53"/>
      <c r="L246" s="37"/>
      <c r="M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</row>
  </sheetData>
  <sheetProtection algorithmName="SHA-512" hashValue="Zmz9UB+D0NUlWld0Tv9EqPWUi6aldp5bdYZX1FAr6E62z7ObpovcvzfLaIcR8ie79zAtCi0YmAUZszhZrnZFRg==" saltValue="GPLJbrDzZuFxRudxH7PSs7u0CIto42NTHPoawLng2oFuG89f2Ro6Odi25FX4MOgjlAqYD84S/+wjBIlS/CiRkg==" spinCount="100000" sheet="1" objects="1" scenarios="1" formatColumns="0" formatRows="0" autoFilter="0"/>
  <autoFilter ref="C115:K245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89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381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ROUND(J116,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ROUND((SUM(BE116:BE224)),  2)</f>
        <v>0</v>
      </c>
      <c r="G33" s="32"/>
      <c r="H33" s="32"/>
      <c r="I33" s="122">
        <v>0.21</v>
      </c>
      <c r="J33" s="121">
        <f>ROUND(((SUM(BE116:BE224))*I33),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ROUND((SUM(BF116:BF224)),  2)</f>
        <v>0</v>
      </c>
      <c r="G34" s="32"/>
      <c r="H34" s="32"/>
      <c r="I34" s="122">
        <v>0.15</v>
      </c>
      <c r="J34" s="121">
        <f>ROUND(((SUM(BF116:BF224))*I34),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ROUND((SUM(BG116:BG224)),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ROUND((SUM(BH116:BH224)),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ROUND((SUM(BI116:BI224)),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03 - Oprava koleje č.3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J116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2" customFormat="1" ht="21.75" customHeight="1" x14ac:dyDescent="0.2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 x14ac:dyDescent="0.2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 x14ac:dyDescent="0.2">
      <c r="A102" s="32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 x14ac:dyDescent="0.2">
      <c r="A103" s="32"/>
      <c r="B103" s="33"/>
      <c r="C103" s="21" t="s">
        <v>117</v>
      </c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 x14ac:dyDescent="0.2">
      <c r="A105" s="32"/>
      <c r="B105" s="33"/>
      <c r="C105" s="27" t="s">
        <v>16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6.5" customHeight="1" x14ac:dyDescent="0.2">
      <c r="A106" s="32"/>
      <c r="B106" s="33"/>
      <c r="C106" s="34"/>
      <c r="D106" s="34"/>
      <c r="E106" s="277" t="str">
        <f>E7</f>
        <v>Oprava staničních kolejí v žst. Mimoň</v>
      </c>
      <c r="F106" s="278"/>
      <c r="G106" s="278"/>
      <c r="H106" s="278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110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 x14ac:dyDescent="0.2">
      <c r="A108" s="32"/>
      <c r="B108" s="33"/>
      <c r="C108" s="34"/>
      <c r="D108" s="34"/>
      <c r="E108" s="265" t="str">
        <f>E9</f>
        <v>SO 03 - Oprava koleje č.3</v>
      </c>
      <c r="F108" s="276"/>
      <c r="G108" s="276"/>
      <c r="H108" s="27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 x14ac:dyDescent="0.2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 x14ac:dyDescent="0.2">
      <c r="A110" s="32"/>
      <c r="B110" s="33"/>
      <c r="C110" s="27" t="s">
        <v>20</v>
      </c>
      <c r="D110" s="34"/>
      <c r="E110" s="34"/>
      <c r="F110" s="25" t="str">
        <f>F12</f>
        <v xml:space="preserve"> </v>
      </c>
      <c r="G110" s="34"/>
      <c r="H110" s="34"/>
      <c r="I110" s="27" t="s">
        <v>22</v>
      </c>
      <c r="J110" s="64" t="str">
        <f>IF(J12="","",J12)</f>
        <v>13. 6. 2022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 x14ac:dyDescent="0.2">
      <c r="A112" s="32"/>
      <c r="B112" s="33"/>
      <c r="C112" s="27" t="s">
        <v>24</v>
      </c>
      <c r="D112" s="34"/>
      <c r="E112" s="34"/>
      <c r="F112" s="25" t="str">
        <f>E15</f>
        <v xml:space="preserve"> </v>
      </c>
      <c r="G112" s="34"/>
      <c r="H112" s="34"/>
      <c r="I112" s="27" t="s">
        <v>29</v>
      </c>
      <c r="J112" s="30" t="str">
        <f>E21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 x14ac:dyDescent="0.2">
      <c r="A113" s="32"/>
      <c r="B113" s="33"/>
      <c r="C113" s="27" t="s">
        <v>27</v>
      </c>
      <c r="D113" s="34"/>
      <c r="E113" s="34"/>
      <c r="F113" s="25" t="str">
        <f>IF(E18="","",E18)</f>
        <v>Vyplň údaj</v>
      </c>
      <c r="G113" s="34"/>
      <c r="H113" s="34"/>
      <c r="I113" s="27" t="s">
        <v>31</v>
      </c>
      <c r="J113" s="30" t="str">
        <f>E24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 x14ac:dyDescent="0.2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9" customFormat="1" ht="29.25" customHeight="1" x14ac:dyDescent="0.2">
      <c r="A115" s="145"/>
      <c r="B115" s="146"/>
      <c r="C115" s="147" t="s">
        <v>118</v>
      </c>
      <c r="D115" s="148" t="s">
        <v>58</v>
      </c>
      <c r="E115" s="148" t="s">
        <v>54</v>
      </c>
      <c r="F115" s="148" t="s">
        <v>55</v>
      </c>
      <c r="G115" s="148" t="s">
        <v>119</v>
      </c>
      <c r="H115" s="148" t="s">
        <v>120</v>
      </c>
      <c r="I115" s="148" t="s">
        <v>121</v>
      </c>
      <c r="J115" s="148" t="s">
        <v>114</v>
      </c>
      <c r="K115" s="149" t="s">
        <v>122</v>
      </c>
      <c r="L115" s="150"/>
      <c r="M115" s="73" t="s">
        <v>1</v>
      </c>
      <c r="N115" s="74" t="s">
        <v>37</v>
      </c>
      <c r="O115" s="74" t="s">
        <v>123</v>
      </c>
      <c r="P115" s="74" t="s">
        <v>124</v>
      </c>
      <c r="Q115" s="74" t="s">
        <v>125</v>
      </c>
      <c r="R115" s="74" t="s">
        <v>126</v>
      </c>
      <c r="S115" s="74" t="s">
        <v>127</v>
      </c>
      <c r="T115" s="75" t="s">
        <v>128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 x14ac:dyDescent="0.25">
      <c r="A116" s="32"/>
      <c r="B116" s="33"/>
      <c r="C116" s="80" t="s">
        <v>129</v>
      </c>
      <c r="D116" s="34"/>
      <c r="E116" s="34"/>
      <c r="F116" s="34"/>
      <c r="G116" s="34"/>
      <c r="H116" s="34"/>
      <c r="I116" s="34"/>
      <c r="J116" s="151">
        <f>BK116</f>
        <v>0</v>
      </c>
      <c r="K116" s="34"/>
      <c r="L116" s="37"/>
      <c r="M116" s="76"/>
      <c r="N116" s="152"/>
      <c r="O116" s="77"/>
      <c r="P116" s="153">
        <f>SUM(P117:P224)</f>
        <v>0</v>
      </c>
      <c r="Q116" s="77"/>
      <c r="R116" s="153">
        <f>SUM(R117:R224)</f>
        <v>2.6924999999999999</v>
      </c>
      <c r="S116" s="77"/>
      <c r="T116" s="154">
        <f>SUM(T117:T224)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72</v>
      </c>
      <c r="AU116" s="15" t="s">
        <v>116</v>
      </c>
      <c r="BK116" s="155">
        <f>SUM(BK117:BK224)</f>
        <v>0</v>
      </c>
    </row>
    <row r="117" spans="1:65" s="2" customFormat="1" ht="16.5" customHeight="1" x14ac:dyDescent="0.2">
      <c r="A117" s="32"/>
      <c r="B117" s="33"/>
      <c r="C117" s="156" t="s">
        <v>81</v>
      </c>
      <c r="D117" s="156" t="s">
        <v>130</v>
      </c>
      <c r="E117" s="157" t="s">
        <v>131</v>
      </c>
      <c r="F117" s="158" t="s">
        <v>132</v>
      </c>
      <c r="G117" s="159" t="s">
        <v>133</v>
      </c>
      <c r="H117" s="160">
        <v>680</v>
      </c>
      <c r="I117" s="161"/>
      <c r="J117" s="162">
        <f>ROUND(I117*H117,2)</f>
        <v>0</v>
      </c>
      <c r="K117" s="158" t="s">
        <v>134</v>
      </c>
      <c r="L117" s="37"/>
      <c r="M117" s="163" t="s">
        <v>1</v>
      </c>
      <c r="N117" s="164" t="s">
        <v>38</v>
      </c>
      <c r="O117" s="69"/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135</v>
      </c>
      <c r="AT117" s="167" t="s">
        <v>130</v>
      </c>
      <c r="AU117" s="167" t="s">
        <v>73</v>
      </c>
      <c r="AY117" s="15" t="s">
        <v>136</v>
      </c>
      <c r="BE117" s="168">
        <f>IF(N117="základní",J117,0)</f>
        <v>0</v>
      </c>
      <c r="BF117" s="168">
        <f>IF(N117="snížená",J117,0)</f>
        <v>0</v>
      </c>
      <c r="BG117" s="168">
        <f>IF(N117="zákl. přenesená",J117,0)</f>
        <v>0</v>
      </c>
      <c r="BH117" s="168">
        <f>IF(N117="sníž. přenesená",J117,0)</f>
        <v>0</v>
      </c>
      <c r="BI117" s="168">
        <f>IF(N117="nulová",J117,0)</f>
        <v>0</v>
      </c>
      <c r="BJ117" s="15" t="s">
        <v>81</v>
      </c>
      <c r="BK117" s="168">
        <f>ROUND(I117*H117,2)</f>
        <v>0</v>
      </c>
      <c r="BL117" s="15" t="s">
        <v>135</v>
      </c>
      <c r="BM117" s="167" t="s">
        <v>83</v>
      </c>
    </row>
    <row r="118" spans="1:65" s="2" customFormat="1" x14ac:dyDescent="0.2">
      <c r="A118" s="32"/>
      <c r="B118" s="33"/>
      <c r="C118" s="34"/>
      <c r="D118" s="169" t="s">
        <v>137</v>
      </c>
      <c r="E118" s="34"/>
      <c r="F118" s="170" t="s">
        <v>132</v>
      </c>
      <c r="G118" s="34"/>
      <c r="H118" s="34"/>
      <c r="I118" s="171"/>
      <c r="J118" s="34"/>
      <c r="K118" s="34"/>
      <c r="L118" s="37"/>
      <c r="M118" s="172"/>
      <c r="N118" s="173"/>
      <c r="O118" s="69"/>
      <c r="P118" s="69"/>
      <c r="Q118" s="69"/>
      <c r="R118" s="69"/>
      <c r="S118" s="69"/>
      <c r="T118" s="70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137</v>
      </c>
      <c r="AU118" s="15" t="s">
        <v>73</v>
      </c>
    </row>
    <row r="119" spans="1:65" s="2" customFormat="1" ht="21.75" customHeight="1" x14ac:dyDescent="0.2">
      <c r="A119" s="32"/>
      <c r="B119" s="33"/>
      <c r="C119" s="156" t="s">
        <v>83</v>
      </c>
      <c r="D119" s="156" t="s">
        <v>130</v>
      </c>
      <c r="E119" s="157" t="s">
        <v>382</v>
      </c>
      <c r="F119" s="158" t="s">
        <v>383</v>
      </c>
      <c r="G119" s="159" t="s">
        <v>204</v>
      </c>
      <c r="H119" s="160">
        <v>210</v>
      </c>
      <c r="I119" s="161"/>
      <c r="J119" s="162">
        <f>ROUND(I119*H119,2)</f>
        <v>0</v>
      </c>
      <c r="K119" s="158" t="s">
        <v>134</v>
      </c>
      <c r="L119" s="37"/>
      <c r="M119" s="163" t="s">
        <v>1</v>
      </c>
      <c r="N119" s="164" t="s">
        <v>38</v>
      </c>
      <c r="O119" s="69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135</v>
      </c>
      <c r="AT119" s="167" t="s">
        <v>130</v>
      </c>
      <c r="AU119" s="167" t="s">
        <v>73</v>
      </c>
      <c r="AY119" s="15" t="s">
        <v>136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81</v>
      </c>
      <c r="BK119" s="168">
        <f>ROUND(I119*H119,2)</f>
        <v>0</v>
      </c>
      <c r="BL119" s="15" t="s">
        <v>135</v>
      </c>
      <c r="BM119" s="167" t="s">
        <v>135</v>
      </c>
    </row>
    <row r="120" spans="1:65" s="2" customFormat="1" x14ac:dyDescent="0.2">
      <c r="A120" s="32"/>
      <c r="B120" s="33"/>
      <c r="C120" s="34"/>
      <c r="D120" s="169" t="s">
        <v>137</v>
      </c>
      <c r="E120" s="34"/>
      <c r="F120" s="170" t="s">
        <v>383</v>
      </c>
      <c r="G120" s="34"/>
      <c r="H120" s="34"/>
      <c r="I120" s="171"/>
      <c r="J120" s="34"/>
      <c r="K120" s="34"/>
      <c r="L120" s="37"/>
      <c r="M120" s="172"/>
      <c r="N120" s="173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137</v>
      </c>
      <c r="AU120" s="15" t="s">
        <v>73</v>
      </c>
    </row>
    <row r="121" spans="1:65" s="2" customFormat="1" ht="16.5" customHeight="1" x14ac:dyDescent="0.2">
      <c r="A121" s="32"/>
      <c r="B121" s="33"/>
      <c r="C121" s="156" t="s">
        <v>141</v>
      </c>
      <c r="D121" s="156" t="s">
        <v>130</v>
      </c>
      <c r="E121" s="157" t="s">
        <v>384</v>
      </c>
      <c r="F121" s="158" t="s">
        <v>385</v>
      </c>
      <c r="G121" s="159" t="s">
        <v>140</v>
      </c>
      <c r="H121" s="160">
        <v>4</v>
      </c>
      <c r="I121" s="161"/>
      <c r="J121" s="162">
        <f>ROUND(I121*H121,2)</f>
        <v>0</v>
      </c>
      <c r="K121" s="158" t="s">
        <v>134</v>
      </c>
      <c r="L121" s="37"/>
      <c r="M121" s="163" t="s">
        <v>1</v>
      </c>
      <c r="N121" s="164" t="s">
        <v>38</v>
      </c>
      <c r="O121" s="69"/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7" t="s">
        <v>135</v>
      </c>
      <c r="AT121" s="167" t="s">
        <v>130</v>
      </c>
      <c r="AU121" s="167" t="s">
        <v>73</v>
      </c>
      <c r="AY121" s="15" t="s">
        <v>136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5" t="s">
        <v>81</v>
      </c>
      <c r="BK121" s="168">
        <f>ROUND(I121*H121,2)</f>
        <v>0</v>
      </c>
      <c r="BL121" s="15" t="s">
        <v>135</v>
      </c>
      <c r="BM121" s="167" t="s">
        <v>145</v>
      </c>
    </row>
    <row r="122" spans="1:65" s="2" customFormat="1" x14ac:dyDescent="0.2">
      <c r="A122" s="32"/>
      <c r="B122" s="33"/>
      <c r="C122" s="34"/>
      <c r="D122" s="169" t="s">
        <v>137</v>
      </c>
      <c r="E122" s="34"/>
      <c r="F122" s="170" t="s">
        <v>385</v>
      </c>
      <c r="G122" s="34"/>
      <c r="H122" s="34"/>
      <c r="I122" s="171"/>
      <c r="J122" s="34"/>
      <c r="K122" s="34"/>
      <c r="L122" s="37"/>
      <c r="M122" s="172"/>
      <c r="N122" s="173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137</v>
      </c>
      <c r="AU122" s="15" t="s">
        <v>73</v>
      </c>
    </row>
    <row r="123" spans="1:65" s="2" customFormat="1" ht="16.5" customHeight="1" x14ac:dyDescent="0.2">
      <c r="A123" s="32"/>
      <c r="B123" s="33"/>
      <c r="C123" s="156" t="s">
        <v>135</v>
      </c>
      <c r="D123" s="156" t="s">
        <v>130</v>
      </c>
      <c r="E123" s="157" t="s">
        <v>138</v>
      </c>
      <c r="F123" s="158" t="s">
        <v>139</v>
      </c>
      <c r="G123" s="159" t="s">
        <v>140</v>
      </c>
      <c r="H123" s="160">
        <v>42</v>
      </c>
      <c r="I123" s="161"/>
      <c r="J123" s="162">
        <f>ROUND(I123*H123,2)</f>
        <v>0</v>
      </c>
      <c r="K123" s="158" t="s">
        <v>134</v>
      </c>
      <c r="L123" s="37"/>
      <c r="M123" s="163" t="s">
        <v>1</v>
      </c>
      <c r="N123" s="164" t="s">
        <v>38</v>
      </c>
      <c r="O123" s="69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7" t="s">
        <v>135</v>
      </c>
      <c r="AT123" s="167" t="s">
        <v>130</v>
      </c>
      <c r="AU123" s="167" t="s">
        <v>73</v>
      </c>
      <c r="AY123" s="15" t="s">
        <v>136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5" t="s">
        <v>81</v>
      </c>
      <c r="BK123" s="168">
        <f>ROUND(I123*H123,2)</f>
        <v>0</v>
      </c>
      <c r="BL123" s="15" t="s">
        <v>135</v>
      </c>
      <c r="BM123" s="167" t="s">
        <v>151</v>
      </c>
    </row>
    <row r="124" spans="1:65" s="2" customFormat="1" x14ac:dyDescent="0.2">
      <c r="A124" s="32"/>
      <c r="B124" s="33"/>
      <c r="C124" s="34"/>
      <c r="D124" s="169" t="s">
        <v>137</v>
      </c>
      <c r="E124" s="34"/>
      <c r="F124" s="170" t="s">
        <v>139</v>
      </c>
      <c r="G124" s="34"/>
      <c r="H124" s="34"/>
      <c r="I124" s="171"/>
      <c r="J124" s="34"/>
      <c r="K124" s="34"/>
      <c r="L124" s="37"/>
      <c r="M124" s="172"/>
      <c r="N124" s="173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137</v>
      </c>
      <c r="AU124" s="15" t="s">
        <v>73</v>
      </c>
    </row>
    <row r="125" spans="1:65" s="2" customFormat="1" ht="24.2" customHeight="1" x14ac:dyDescent="0.2">
      <c r="A125" s="32"/>
      <c r="B125" s="33"/>
      <c r="C125" s="156" t="s">
        <v>153</v>
      </c>
      <c r="D125" s="156" t="s">
        <v>130</v>
      </c>
      <c r="E125" s="157" t="s">
        <v>386</v>
      </c>
      <c r="F125" s="158" t="s">
        <v>387</v>
      </c>
      <c r="G125" s="159" t="s">
        <v>144</v>
      </c>
      <c r="H125" s="160">
        <v>0.255</v>
      </c>
      <c r="I125" s="161"/>
      <c r="J125" s="162">
        <f>ROUND(I125*H125,2)</f>
        <v>0</v>
      </c>
      <c r="K125" s="158" t="s">
        <v>134</v>
      </c>
      <c r="L125" s="37"/>
      <c r="M125" s="163" t="s">
        <v>1</v>
      </c>
      <c r="N125" s="164" t="s">
        <v>38</v>
      </c>
      <c r="O125" s="69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7" t="s">
        <v>135</v>
      </c>
      <c r="AT125" s="167" t="s">
        <v>130</v>
      </c>
      <c r="AU125" s="167" t="s">
        <v>73</v>
      </c>
      <c r="AY125" s="15" t="s">
        <v>136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5" t="s">
        <v>81</v>
      </c>
      <c r="BK125" s="168">
        <f>ROUND(I125*H125,2)</f>
        <v>0</v>
      </c>
      <c r="BL125" s="15" t="s">
        <v>135</v>
      </c>
      <c r="BM125" s="167" t="s">
        <v>157</v>
      </c>
    </row>
    <row r="126" spans="1:65" s="2" customFormat="1" ht="58.5" x14ac:dyDescent="0.2">
      <c r="A126" s="32"/>
      <c r="B126" s="33"/>
      <c r="C126" s="34"/>
      <c r="D126" s="169" t="s">
        <v>137</v>
      </c>
      <c r="E126" s="34"/>
      <c r="F126" s="170" t="s">
        <v>388</v>
      </c>
      <c r="G126" s="34"/>
      <c r="H126" s="34"/>
      <c r="I126" s="171"/>
      <c r="J126" s="34"/>
      <c r="K126" s="34"/>
      <c r="L126" s="37"/>
      <c r="M126" s="172"/>
      <c r="N126" s="17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137</v>
      </c>
      <c r="AU126" s="15" t="s">
        <v>73</v>
      </c>
    </row>
    <row r="127" spans="1:65" s="2" customFormat="1" ht="48.75" x14ac:dyDescent="0.2">
      <c r="A127" s="32"/>
      <c r="B127" s="33"/>
      <c r="C127" s="34"/>
      <c r="D127" s="169" t="s">
        <v>147</v>
      </c>
      <c r="E127" s="34"/>
      <c r="F127" s="174" t="s">
        <v>148</v>
      </c>
      <c r="G127" s="34"/>
      <c r="H127" s="34"/>
      <c r="I127" s="171"/>
      <c r="J127" s="34"/>
      <c r="K127" s="34"/>
      <c r="L127" s="37"/>
      <c r="M127" s="172"/>
      <c r="N127" s="173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147</v>
      </c>
      <c r="AU127" s="15" t="s">
        <v>73</v>
      </c>
    </row>
    <row r="128" spans="1:65" s="2" customFormat="1" ht="24.2" customHeight="1" x14ac:dyDescent="0.2">
      <c r="A128" s="32"/>
      <c r="B128" s="33"/>
      <c r="C128" s="156" t="s">
        <v>145</v>
      </c>
      <c r="D128" s="156" t="s">
        <v>130</v>
      </c>
      <c r="E128" s="157" t="s">
        <v>142</v>
      </c>
      <c r="F128" s="158" t="s">
        <v>143</v>
      </c>
      <c r="G128" s="159" t="s">
        <v>144</v>
      </c>
      <c r="H128" s="160">
        <v>0.51100000000000001</v>
      </c>
      <c r="I128" s="161"/>
      <c r="J128" s="162">
        <f>ROUND(I128*H128,2)</f>
        <v>0</v>
      </c>
      <c r="K128" s="158" t="s">
        <v>134</v>
      </c>
      <c r="L128" s="37"/>
      <c r="M128" s="163" t="s">
        <v>1</v>
      </c>
      <c r="N128" s="164" t="s">
        <v>38</v>
      </c>
      <c r="O128" s="69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135</v>
      </c>
      <c r="AT128" s="167" t="s">
        <v>130</v>
      </c>
      <c r="AU128" s="167" t="s">
        <v>73</v>
      </c>
      <c r="AY128" s="15" t="s">
        <v>136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135</v>
      </c>
      <c r="BM128" s="167" t="s">
        <v>160</v>
      </c>
    </row>
    <row r="129" spans="1:65" s="2" customFormat="1" ht="48.75" x14ac:dyDescent="0.2">
      <c r="A129" s="32"/>
      <c r="B129" s="33"/>
      <c r="C129" s="34"/>
      <c r="D129" s="169" t="s">
        <v>137</v>
      </c>
      <c r="E129" s="34"/>
      <c r="F129" s="170" t="s">
        <v>146</v>
      </c>
      <c r="G129" s="34"/>
      <c r="H129" s="34"/>
      <c r="I129" s="171"/>
      <c r="J129" s="34"/>
      <c r="K129" s="34"/>
      <c r="L129" s="37"/>
      <c r="M129" s="172"/>
      <c r="N129" s="17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137</v>
      </c>
      <c r="AU129" s="15" t="s">
        <v>73</v>
      </c>
    </row>
    <row r="130" spans="1:65" s="2" customFormat="1" ht="48.75" x14ac:dyDescent="0.2">
      <c r="A130" s="32"/>
      <c r="B130" s="33"/>
      <c r="C130" s="34"/>
      <c r="D130" s="169" t="s">
        <v>147</v>
      </c>
      <c r="E130" s="34"/>
      <c r="F130" s="174" t="s">
        <v>148</v>
      </c>
      <c r="G130" s="34"/>
      <c r="H130" s="34"/>
      <c r="I130" s="171"/>
      <c r="J130" s="34"/>
      <c r="K130" s="34"/>
      <c r="L130" s="37"/>
      <c r="M130" s="172"/>
      <c r="N130" s="173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147</v>
      </c>
      <c r="AU130" s="15" t="s">
        <v>73</v>
      </c>
    </row>
    <row r="131" spans="1:65" s="2" customFormat="1" ht="66.75" customHeight="1" x14ac:dyDescent="0.2">
      <c r="A131" s="32"/>
      <c r="B131" s="33"/>
      <c r="C131" s="156" t="s">
        <v>161</v>
      </c>
      <c r="D131" s="156" t="s">
        <v>130</v>
      </c>
      <c r="E131" s="157" t="s">
        <v>154</v>
      </c>
      <c r="F131" s="158" t="s">
        <v>155</v>
      </c>
      <c r="G131" s="159" t="s">
        <v>156</v>
      </c>
      <c r="H131" s="160">
        <v>197.88399999999999</v>
      </c>
      <c r="I131" s="161"/>
      <c r="J131" s="162">
        <f>ROUND(I131*H131,2)</f>
        <v>0</v>
      </c>
      <c r="K131" s="158" t="s">
        <v>134</v>
      </c>
      <c r="L131" s="37"/>
      <c r="M131" s="163" t="s">
        <v>1</v>
      </c>
      <c r="N131" s="164" t="s">
        <v>38</v>
      </c>
      <c r="O131" s="69"/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7" t="s">
        <v>135</v>
      </c>
      <c r="AT131" s="167" t="s">
        <v>130</v>
      </c>
      <c r="AU131" s="167" t="s">
        <v>73</v>
      </c>
      <c r="AY131" s="15" t="s">
        <v>136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5" t="s">
        <v>81</v>
      </c>
      <c r="BK131" s="168">
        <f>ROUND(I131*H131,2)</f>
        <v>0</v>
      </c>
      <c r="BL131" s="15" t="s">
        <v>135</v>
      </c>
      <c r="BM131" s="167" t="s">
        <v>164</v>
      </c>
    </row>
    <row r="132" spans="1:65" s="2" customFormat="1" ht="39" x14ac:dyDescent="0.2">
      <c r="A132" s="32"/>
      <c r="B132" s="33"/>
      <c r="C132" s="34"/>
      <c r="D132" s="169" t="s">
        <v>137</v>
      </c>
      <c r="E132" s="34"/>
      <c r="F132" s="170" t="s">
        <v>155</v>
      </c>
      <c r="G132" s="34"/>
      <c r="H132" s="34"/>
      <c r="I132" s="171"/>
      <c r="J132" s="34"/>
      <c r="K132" s="34"/>
      <c r="L132" s="37"/>
      <c r="M132" s="172"/>
      <c r="N132" s="173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137</v>
      </c>
      <c r="AU132" s="15" t="s">
        <v>73</v>
      </c>
    </row>
    <row r="133" spans="1:65" s="2" customFormat="1" ht="16.5" customHeight="1" x14ac:dyDescent="0.2">
      <c r="A133" s="32"/>
      <c r="B133" s="33"/>
      <c r="C133" s="156" t="s">
        <v>151</v>
      </c>
      <c r="D133" s="156" t="s">
        <v>130</v>
      </c>
      <c r="E133" s="157" t="s">
        <v>158</v>
      </c>
      <c r="F133" s="158" t="s">
        <v>159</v>
      </c>
      <c r="G133" s="159" t="s">
        <v>156</v>
      </c>
      <c r="H133" s="160">
        <v>31.454999999999998</v>
      </c>
      <c r="I133" s="161"/>
      <c r="J133" s="162">
        <f>ROUND(I133*H133,2)</f>
        <v>0</v>
      </c>
      <c r="K133" s="158" t="s">
        <v>134</v>
      </c>
      <c r="L133" s="37"/>
      <c r="M133" s="163" t="s">
        <v>1</v>
      </c>
      <c r="N133" s="164" t="s">
        <v>38</v>
      </c>
      <c r="O133" s="69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7" t="s">
        <v>135</v>
      </c>
      <c r="AT133" s="167" t="s">
        <v>130</v>
      </c>
      <c r="AU133" s="167" t="s">
        <v>73</v>
      </c>
      <c r="AY133" s="15" t="s">
        <v>136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5" t="s">
        <v>81</v>
      </c>
      <c r="BK133" s="168">
        <f>ROUND(I133*H133,2)</f>
        <v>0</v>
      </c>
      <c r="BL133" s="15" t="s">
        <v>135</v>
      </c>
      <c r="BM133" s="167" t="s">
        <v>167</v>
      </c>
    </row>
    <row r="134" spans="1:65" s="2" customFormat="1" x14ac:dyDescent="0.2">
      <c r="A134" s="32"/>
      <c r="B134" s="33"/>
      <c r="C134" s="34"/>
      <c r="D134" s="169" t="s">
        <v>137</v>
      </c>
      <c r="E134" s="34"/>
      <c r="F134" s="170" t="s">
        <v>159</v>
      </c>
      <c r="G134" s="34"/>
      <c r="H134" s="34"/>
      <c r="I134" s="171"/>
      <c r="J134" s="34"/>
      <c r="K134" s="34"/>
      <c r="L134" s="37"/>
      <c r="M134" s="172"/>
      <c r="N134" s="173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137</v>
      </c>
      <c r="AU134" s="15" t="s">
        <v>73</v>
      </c>
    </row>
    <row r="135" spans="1:65" s="2" customFormat="1" ht="16.5" customHeight="1" x14ac:dyDescent="0.2">
      <c r="A135" s="32"/>
      <c r="B135" s="33"/>
      <c r="C135" s="156" t="s">
        <v>168</v>
      </c>
      <c r="D135" s="156" t="s">
        <v>130</v>
      </c>
      <c r="E135" s="157" t="s">
        <v>162</v>
      </c>
      <c r="F135" s="158" t="s">
        <v>163</v>
      </c>
      <c r="G135" s="159" t="s">
        <v>156</v>
      </c>
      <c r="H135" s="160">
        <v>93.2</v>
      </c>
      <c r="I135" s="161"/>
      <c r="J135" s="162">
        <f>ROUND(I135*H135,2)</f>
        <v>0</v>
      </c>
      <c r="K135" s="158" t="s">
        <v>134</v>
      </c>
      <c r="L135" s="37"/>
      <c r="M135" s="163" t="s">
        <v>1</v>
      </c>
      <c r="N135" s="164" t="s">
        <v>38</v>
      </c>
      <c r="O135" s="6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7" t="s">
        <v>135</v>
      </c>
      <c r="AT135" s="167" t="s">
        <v>130</v>
      </c>
      <c r="AU135" s="167" t="s">
        <v>73</v>
      </c>
      <c r="AY135" s="15" t="s">
        <v>136</v>
      </c>
      <c r="BE135" s="168">
        <f>IF(N135="základní",J135,0)</f>
        <v>0</v>
      </c>
      <c r="BF135" s="168">
        <f>IF(N135="snížená",J135,0)</f>
        <v>0</v>
      </c>
      <c r="BG135" s="168">
        <f>IF(N135="zákl. přenesená",J135,0)</f>
        <v>0</v>
      </c>
      <c r="BH135" s="168">
        <f>IF(N135="sníž. přenesená",J135,0)</f>
        <v>0</v>
      </c>
      <c r="BI135" s="168">
        <f>IF(N135="nulová",J135,0)</f>
        <v>0</v>
      </c>
      <c r="BJ135" s="15" t="s">
        <v>81</v>
      </c>
      <c r="BK135" s="168">
        <f>ROUND(I135*H135,2)</f>
        <v>0</v>
      </c>
      <c r="BL135" s="15" t="s">
        <v>135</v>
      </c>
      <c r="BM135" s="167" t="s">
        <v>206</v>
      </c>
    </row>
    <row r="136" spans="1:65" s="2" customFormat="1" x14ac:dyDescent="0.2">
      <c r="A136" s="32"/>
      <c r="B136" s="33"/>
      <c r="C136" s="34"/>
      <c r="D136" s="169" t="s">
        <v>137</v>
      </c>
      <c r="E136" s="34"/>
      <c r="F136" s="170" t="s">
        <v>163</v>
      </c>
      <c r="G136" s="34"/>
      <c r="H136" s="34"/>
      <c r="I136" s="171"/>
      <c r="J136" s="34"/>
      <c r="K136" s="34"/>
      <c r="L136" s="37"/>
      <c r="M136" s="172"/>
      <c r="N136" s="173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137</v>
      </c>
      <c r="AU136" s="15" t="s">
        <v>73</v>
      </c>
    </row>
    <row r="137" spans="1:65" s="2" customFormat="1" ht="16.5" customHeight="1" x14ac:dyDescent="0.2">
      <c r="A137" s="32"/>
      <c r="B137" s="33"/>
      <c r="C137" s="156" t="s">
        <v>157</v>
      </c>
      <c r="D137" s="156" t="s">
        <v>130</v>
      </c>
      <c r="E137" s="157" t="s">
        <v>165</v>
      </c>
      <c r="F137" s="158" t="s">
        <v>166</v>
      </c>
      <c r="G137" s="159" t="s">
        <v>156</v>
      </c>
      <c r="H137" s="160">
        <v>70.177000000000007</v>
      </c>
      <c r="I137" s="161"/>
      <c r="J137" s="162">
        <f>ROUND(I137*H137,2)</f>
        <v>0</v>
      </c>
      <c r="K137" s="158" t="s">
        <v>134</v>
      </c>
      <c r="L137" s="37"/>
      <c r="M137" s="163" t="s">
        <v>1</v>
      </c>
      <c r="N137" s="164" t="s">
        <v>38</v>
      </c>
      <c r="O137" s="69"/>
      <c r="P137" s="165">
        <f>O137*H137</f>
        <v>0</v>
      </c>
      <c r="Q137" s="165">
        <v>0</v>
      </c>
      <c r="R137" s="165">
        <f>Q137*H137</f>
        <v>0</v>
      </c>
      <c r="S137" s="165">
        <v>0</v>
      </c>
      <c r="T137" s="16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7" t="s">
        <v>135</v>
      </c>
      <c r="AT137" s="167" t="s">
        <v>130</v>
      </c>
      <c r="AU137" s="167" t="s">
        <v>73</v>
      </c>
      <c r="AY137" s="15" t="s">
        <v>136</v>
      </c>
      <c r="BE137" s="168">
        <f>IF(N137="základní",J137,0)</f>
        <v>0</v>
      </c>
      <c r="BF137" s="168">
        <f>IF(N137="snížená",J137,0)</f>
        <v>0</v>
      </c>
      <c r="BG137" s="168">
        <f>IF(N137="zákl. přenesená",J137,0)</f>
        <v>0</v>
      </c>
      <c r="BH137" s="168">
        <f>IF(N137="sníž. přenesená",J137,0)</f>
        <v>0</v>
      </c>
      <c r="BI137" s="168">
        <f>IF(N137="nulová",J137,0)</f>
        <v>0</v>
      </c>
      <c r="BJ137" s="15" t="s">
        <v>81</v>
      </c>
      <c r="BK137" s="168">
        <f>ROUND(I137*H137,2)</f>
        <v>0</v>
      </c>
      <c r="BL137" s="15" t="s">
        <v>135</v>
      </c>
      <c r="BM137" s="167" t="s">
        <v>177</v>
      </c>
    </row>
    <row r="138" spans="1:65" s="2" customFormat="1" x14ac:dyDescent="0.2">
      <c r="A138" s="32"/>
      <c r="B138" s="33"/>
      <c r="C138" s="34"/>
      <c r="D138" s="169" t="s">
        <v>137</v>
      </c>
      <c r="E138" s="34"/>
      <c r="F138" s="170" t="s">
        <v>166</v>
      </c>
      <c r="G138" s="34"/>
      <c r="H138" s="34"/>
      <c r="I138" s="171"/>
      <c r="J138" s="34"/>
      <c r="K138" s="34"/>
      <c r="L138" s="37"/>
      <c r="M138" s="172"/>
      <c r="N138" s="173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137</v>
      </c>
      <c r="AU138" s="15" t="s">
        <v>73</v>
      </c>
    </row>
    <row r="139" spans="1:65" s="2" customFormat="1" ht="24.2" customHeight="1" x14ac:dyDescent="0.2">
      <c r="A139" s="32"/>
      <c r="B139" s="33"/>
      <c r="C139" s="156" t="s">
        <v>178</v>
      </c>
      <c r="D139" s="156" t="s">
        <v>130</v>
      </c>
      <c r="E139" s="157" t="s">
        <v>319</v>
      </c>
      <c r="F139" s="158" t="s">
        <v>320</v>
      </c>
      <c r="G139" s="159" t="s">
        <v>144</v>
      </c>
      <c r="H139" s="160">
        <v>1.4E-2</v>
      </c>
      <c r="I139" s="161"/>
      <c r="J139" s="162">
        <f>ROUND(I139*H139,2)</f>
        <v>0</v>
      </c>
      <c r="K139" s="158" t="s">
        <v>134</v>
      </c>
      <c r="L139" s="37"/>
      <c r="M139" s="163" t="s">
        <v>1</v>
      </c>
      <c r="N139" s="164" t="s">
        <v>38</v>
      </c>
      <c r="O139" s="69"/>
      <c r="P139" s="165">
        <f>O139*H139</f>
        <v>0</v>
      </c>
      <c r="Q139" s="165">
        <v>0</v>
      </c>
      <c r="R139" s="165">
        <f>Q139*H139</f>
        <v>0</v>
      </c>
      <c r="S139" s="165">
        <v>0</v>
      </c>
      <c r="T139" s="16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7" t="s">
        <v>135</v>
      </c>
      <c r="AT139" s="167" t="s">
        <v>130</v>
      </c>
      <c r="AU139" s="167" t="s">
        <v>73</v>
      </c>
      <c r="AY139" s="15" t="s">
        <v>136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5" t="s">
        <v>81</v>
      </c>
      <c r="BK139" s="168">
        <f>ROUND(I139*H139,2)</f>
        <v>0</v>
      </c>
      <c r="BL139" s="15" t="s">
        <v>135</v>
      </c>
      <c r="BM139" s="167" t="s">
        <v>389</v>
      </c>
    </row>
    <row r="140" spans="1:65" s="2" customFormat="1" ht="117" x14ac:dyDescent="0.2">
      <c r="A140" s="32"/>
      <c r="B140" s="33"/>
      <c r="C140" s="34"/>
      <c r="D140" s="169" t="s">
        <v>137</v>
      </c>
      <c r="E140" s="34"/>
      <c r="F140" s="170" t="s">
        <v>322</v>
      </c>
      <c r="G140" s="34"/>
      <c r="H140" s="34"/>
      <c r="I140" s="171"/>
      <c r="J140" s="34"/>
      <c r="K140" s="34"/>
      <c r="L140" s="37"/>
      <c r="M140" s="172"/>
      <c r="N140" s="17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137</v>
      </c>
      <c r="AU140" s="15" t="s">
        <v>73</v>
      </c>
    </row>
    <row r="141" spans="1:65" s="2" customFormat="1" ht="24.2" customHeight="1" x14ac:dyDescent="0.2">
      <c r="A141" s="32"/>
      <c r="B141" s="33"/>
      <c r="C141" s="156" t="s">
        <v>160</v>
      </c>
      <c r="D141" s="156" t="s">
        <v>130</v>
      </c>
      <c r="E141" s="157" t="s">
        <v>169</v>
      </c>
      <c r="F141" s="158" t="s">
        <v>170</v>
      </c>
      <c r="G141" s="159" t="s">
        <v>144</v>
      </c>
      <c r="H141" s="160">
        <v>0.752</v>
      </c>
      <c r="I141" s="161"/>
      <c r="J141" s="162">
        <f>ROUND(I141*H141,2)</f>
        <v>0</v>
      </c>
      <c r="K141" s="158" t="s">
        <v>134</v>
      </c>
      <c r="L141" s="37"/>
      <c r="M141" s="163" t="s">
        <v>1</v>
      </c>
      <c r="N141" s="164" t="s">
        <v>38</v>
      </c>
      <c r="O141" s="6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7" t="s">
        <v>135</v>
      </c>
      <c r="AT141" s="167" t="s">
        <v>130</v>
      </c>
      <c r="AU141" s="167" t="s">
        <v>73</v>
      </c>
      <c r="AY141" s="15" t="s">
        <v>136</v>
      </c>
      <c r="BE141" s="168">
        <f>IF(N141="základní",J141,0)</f>
        <v>0</v>
      </c>
      <c r="BF141" s="168">
        <f>IF(N141="snížená",J141,0)</f>
        <v>0</v>
      </c>
      <c r="BG141" s="168">
        <f>IF(N141="zákl. přenesená",J141,0)</f>
        <v>0</v>
      </c>
      <c r="BH141" s="168">
        <f>IF(N141="sníž. přenesená",J141,0)</f>
        <v>0</v>
      </c>
      <c r="BI141" s="168">
        <f>IF(N141="nulová",J141,0)</f>
        <v>0</v>
      </c>
      <c r="BJ141" s="15" t="s">
        <v>81</v>
      </c>
      <c r="BK141" s="168">
        <f>ROUND(I141*H141,2)</f>
        <v>0</v>
      </c>
      <c r="BL141" s="15" t="s">
        <v>135</v>
      </c>
      <c r="BM141" s="167" t="s">
        <v>390</v>
      </c>
    </row>
    <row r="142" spans="1:65" s="2" customFormat="1" ht="117" x14ac:dyDescent="0.2">
      <c r="A142" s="32"/>
      <c r="B142" s="33"/>
      <c r="C142" s="34"/>
      <c r="D142" s="169" t="s">
        <v>137</v>
      </c>
      <c r="E142" s="34"/>
      <c r="F142" s="170" t="s">
        <v>172</v>
      </c>
      <c r="G142" s="34"/>
      <c r="H142" s="34"/>
      <c r="I142" s="171"/>
      <c r="J142" s="34"/>
      <c r="K142" s="34"/>
      <c r="L142" s="37"/>
      <c r="M142" s="172"/>
      <c r="N142" s="17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137</v>
      </c>
      <c r="AU142" s="15" t="s">
        <v>73</v>
      </c>
    </row>
    <row r="143" spans="1:65" s="2" customFormat="1" ht="24.2" customHeight="1" x14ac:dyDescent="0.2">
      <c r="A143" s="32"/>
      <c r="B143" s="33"/>
      <c r="C143" s="156" t="s">
        <v>185</v>
      </c>
      <c r="D143" s="156" t="s">
        <v>130</v>
      </c>
      <c r="E143" s="157" t="s">
        <v>175</v>
      </c>
      <c r="F143" s="158" t="s">
        <v>176</v>
      </c>
      <c r="G143" s="159" t="s">
        <v>133</v>
      </c>
      <c r="H143" s="160">
        <v>2030.4</v>
      </c>
      <c r="I143" s="161"/>
      <c r="J143" s="162">
        <f>ROUND(I143*H143,2)</f>
        <v>0</v>
      </c>
      <c r="K143" s="158" t="s">
        <v>134</v>
      </c>
      <c r="L143" s="37"/>
      <c r="M143" s="163" t="s">
        <v>1</v>
      </c>
      <c r="N143" s="164" t="s">
        <v>38</v>
      </c>
      <c r="O143" s="69"/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7" t="s">
        <v>135</v>
      </c>
      <c r="AT143" s="167" t="s">
        <v>130</v>
      </c>
      <c r="AU143" s="167" t="s">
        <v>73</v>
      </c>
      <c r="AY143" s="15" t="s">
        <v>136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5" t="s">
        <v>81</v>
      </c>
      <c r="BK143" s="168">
        <f>ROUND(I143*H143,2)</f>
        <v>0</v>
      </c>
      <c r="BL143" s="15" t="s">
        <v>135</v>
      </c>
      <c r="BM143" s="167" t="s">
        <v>188</v>
      </c>
    </row>
    <row r="144" spans="1:65" s="2" customFormat="1" ht="19.5" x14ac:dyDescent="0.2">
      <c r="A144" s="32"/>
      <c r="B144" s="33"/>
      <c r="C144" s="34"/>
      <c r="D144" s="169" t="s">
        <v>137</v>
      </c>
      <c r="E144" s="34"/>
      <c r="F144" s="170" t="s">
        <v>176</v>
      </c>
      <c r="G144" s="34"/>
      <c r="H144" s="34"/>
      <c r="I144" s="171"/>
      <c r="J144" s="34"/>
      <c r="K144" s="34"/>
      <c r="L144" s="37"/>
      <c r="M144" s="172"/>
      <c r="N144" s="173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137</v>
      </c>
      <c r="AU144" s="15" t="s">
        <v>73</v>
      </c>
    </row>
    <row r="145" spans="1:65" s="2" customFormat="1" ht="55.5" customHeight="1" x14ac:dyDescent="0.2">
      <c r="A145" s="32"/>
      <c r="B145" s="33"/>
      <c r="C145" s="156" t="s">
        <v>164</v>
      </c>
      <c r="D145" s="156" t="s">
        <v>130</v>
      </c>
      <c r="E145" s="157" t="s">
        <v>324</v>
      </c>
      <c r="F145" s="158" t="s">
        <v>325</v>
      </c>
      <c r="G145" s="159" t="s">
        <v>156</v>
      </c>
      <c r="H145" s="160">
        <v>2253.7829999999999</v>
      </c>
      <c r="I145" s="161"/>
      <c r="J145" s="162">
        <f>ROUND(I145*H145,2)</f>
        <v>0</v>
      </c>
      <c r="K145" s="158" t="s">
        <v>134</v>
      </c>
      <c r="L145" s="37"/>
      <c r="M145" s="163" t="s">
        <v>1</v>
      </c>
      <c r="N145" s="164" t="s">
        <v>38</v>
      </c>
      <c r="O145" s="69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7" t="s">
        <v>135</v>
      </c>
      <c r="AT145" s="167" t="s">
        <v>130</v>
      </c>
      <c r="AU145" s="167" t="s">
        <v>73</v>
      </c>
      <c r="AY145" s="15" t="s">
        <v>136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5" t="s">
        <v>81</v>
      </c>
      <c r="BK145" s="168">
        <f>ROUND(I145*H145,2)</f>
        <v>0</v>
      </c>
      <c r="BL145" s="15" t="s">
        <v>135</v>
      </c>
      <c r="BM145" s="167" t="s">
        <v>193</v>
      </c>
    </row>
    <row r="146" spans="1:65" s="2" customFormat="1" ht="29.25" x14ac:dyDescent="0.2">
      <c r="A146" s="32"/>
      <c r="B146" s="33"/>
      <c r="C146" s="34"/>
      <c r="D146" s="169" t="s">
        <v>137</v>
      </c>
      <c r="E146" s="34"/>
      <c r="F146" s="170" t="s">
        <v>325</v>
      </c>
      <c r="G146" s="34"/>
      <c r="H146" s="34"/>
      <c r="I146" s="171"/>
      <c r="J146" s="34"/>
      <c r="K146" s="34"/>
      <c r="L146" s="37"/>
      <c r="M146" s="172"/>
      <c r="N146" s="173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137</v>
      </c>
      <c r="AU146" s="15" t="s">
        <v>73</v>
      </c>
    </row>
    <row r="147" spans="1:65" s="2" customFormat="1" ht="24.2" customHeight="1" x14ac:dyDescent="0.2">
      <c r="A147" s="32"/>
      <c r="B147" s="33"/>
      <c r="C147" s="156" t="s">
        <v>8</v>
      </c>
      <c r="D147" s="156" t="s">
        <v>130</v>
      </c>
      <c r="E147" s="157" t="s">
        <v>326</v>
      </c>
      <c r="F147" s="158" t="s">
        <v>327</v>
      </c>
      <c r="G147" s="159" t="s">
        <v>144</v>
      </c>
      <c r="H147" s="160">
        <v>1.4E-2</v>
      </c>
      <c r="I147" s="161"/>
      <c r="J147" s="162">
        <f>ROUND(I147*H147,2)</f>
        <v>0</v>
      </c>
      <c r="K147" s="158" t="s">
        <v>134</v>
      </c>
      <c r="L147" s="37"/>
      <c r="M147" s="163" t="s">
        <v>1</v>
      </c>
      <c r="N147" s="164" t="s">
        <v>38</v>
      </c>
      <c r="O147" s="69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7" t="s">
        <v>135</v>
      </c>
      <c r="AT147" s="167" t="s">
        <v>130</v>
      </c>
      <c r="AU147" s="167" t="s">
        <v>73</v>
      </c>
      <c r="AY147" s="15" t="s">
        <v>136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5" t="s">
        <v>81</v>
      </c>
      <c r="BK147" s="168">
        <f>ROUND(I147*H147,2)</f>
        <v>0</v>
      </c>
      <c r="BL147" s="15" t="s">
        <v>135</v>
      </c>
      <c r="BM147" s="167" t="s">
        <v>197</v>
      </c>
    </row>
    <row r="148" spans="1:65" s="2" customFormat="1" ht="48.75" x14ac:dyDescent="0.2">
      <c r="A148" s="32"/>
      <c r="B148" s="33"/>
      <c r="C148" s="34"/>
      <c r="D148" s="169" t="s">
        <v>137</v>
      </c>
      <c r="E148" s="34"/>
      <c r="F148" s="170" t="s">
        <v>328</v>
      </c>
      <c r="G148" s="34"/>
      <c r="H148" s="34"/>
      <c r="I148" s="171"/>
      <c r="J148" s="34"/>
      <c r="K148" s="34"/>
      <c r="L148" s="37"/>
      <c r="M148" s="172"/>
      <c r="N148" s="173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137</v>
      </c>
      <c r="AU148" s="15" t="s">
        <v>73</v>
      </c>
    </row>
    <row r="149" spans="1:65" s="2" customFormat="1" ht="39" x14ac:dyDescent="0.2">
      <c r="A149" s="32"/>
      <c r="B149" s="33"/>
      <c r="C149" s="34"/>
      <c r="D149" s="169" t="s">
        <v>147</v>
      </c>
      <c r="E149" s="34"/>
      <c r="F149" s="174" t="s">
        <v>190</v>
      </c>
      <c r="G149" s="34"/>
      <c r="H149" s="34"/>
      <c r="I149" s="171"/>
      <c r="J149" s="34"/>
      <c r="K149" s="34"/>
      <c r="L149" s="37"/>
      <c r="M149" s="172"/>
      <c r="N149" s="173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147</v>
      </c>
      <c r="AU149" s="15" t="s">
        <v>73</v>
      </c>
    </row>
    <row r="150" spans="1:65" s="2" customFormat="1" ht="24.2" customHeight="1" x14ac:dyDescent="0.2">
      <c r="A150" s="32"/>
      <c r="B150" s="33"/>
      <c r="C150" s="156" t="s">
        <v>167</v>
      </c>
      <c r="D150" s="156" t="s">
        <v>130</v>
      </c>
      <c r="E150" s="157" t="s">
        <v>186</v>
      </c>
      <c r="F150" s="158" t="s">
        <v>187</v>
      </c>
      <c r="G150" s="159" t="s">
        <v>144</v>
      </c>
      <c r="H150" s="160">
        <v>0.752</v>
      </c>
      <c r="I150" s="161"/>
      <c r="J150" s="162">
        <f>ROUND(I150*H150,2)</f>
        <v>0</v>
      </c>
      <c r="K150" s="158" t="s">
        <v>134</v>
      </c>
      <c r="L150" s="37"/>
      <c r="M150" s="163" t="s">
        <v>1</v>
      </c>
      <c r="N150" s="164" t="s">
        <v>38</v>
      </c>
      <c r="O150" s="69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7" t="s">
        <v>135</v>
      </c>
      <c r="AT150" s="167" t="s">
        <v>130</v>
      </c>
      <c r="AU150" s="167" t="s">
        <v>73</v>
      </c>
      <c r="AY150" s="15" t="s">
        <v>136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5" t="s">
        <v>81</v>
      </c>
      <c r="BK150" s="168">
        <f>ROUND(I150*H150,2)</f>
        <v>0</v>
      </c>
      <c r="BL150" s="15" t="s">
        <v>135</v>
      </c>
      <c r="BM150" s="167" t="s">
        <v>391</v>
      </c>
    </row>
    <row r="151" spans="1:65" s="2" customFormat="1" ht="48.75" x14ac:dyDescent="0.2">
      <c r="A151" s="32"/>
      <c r="B151" s="33"/>
      <c r="C151" s="34"/>
      <c r="D151" s="169" t="s">
        <v>137</v>
      </c>
      <c r="E151" s="34"/>
      <c r="F151" s="170" t="s">
        <v>189</v>
      </c>
      <c r="G151" s="34"/>
      <c r="H151" s="34"/>
      <c r="I151" s="171"/>
      <c r="J151" s="34"/>
      <c r="K151" s="34"/>
      <c r="L151" s="37"/>
      <c r="M151" s="172"/>
      <c r="N151" s="173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137</v>
      </c>
      <c r="AU151" s="15" t="s">
        <v>73</v>
      </c>
    </row>
    <row r="152" spans="1:65" s="2" customFormat="1" ht="16.5" customHeight="1" x14ac:dyDescent="0.2">
      <c r="A152" s="32"/>
      <c r="B152" s="33"/>
      <c r="C152" s="156" t="s">
        <v>201</v>
      </c>
      <c r="D152" s="156" t="s">
        <v>130</v>
      </c>
      <c r="E152" s="157" t="s">
        <v>329</v>
      </c>
      <c r="F152" s="158" t="s">
        <v>330</v>
      </c>
      <c r="G152" s="159" t="s">
        <v>140</v>
      </c>
      <c r="H152" s="160">
        <v>18</v>
      </c>
      <c r="I152" s="161"/>
      <c r="J152" s="162">
        <f>ROUND(I152*H152,2)</f>
        <v>0</v>
      </c>
      <c r="K152" s="158" t="s">
        <v>134</v>
      </c>
      <c r="L152" s="37"/>
      <c r="M152" s="163" t="s">
        <v>1</v>
      </c>
      <c r="N152" s="164" t="s">
        <v>38</v>
      </c>
      <c r="O152" s="69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7" t="s">
        <v>135</v>
      </c>
      <c r="AT152" s="167" t="s">
        <v>130</v>
      </c>
      <c r="AU152" s="167" t="s">
        <v>73</v>
      </c>
      <c r="AY152" s="15" t="s">
        <v>136</v>
      </c>
      <c r="BE152" s="168">
        <f>IF(N152="základní",J152,0)</f>
        <v>0</v>
      </c>
      <c r="BF152" s="168">
        <f>IF(N152="snížená",J152,0)</f>
        <v>0</v>
      </c>
      <c r="BG152" s="168">
        <f>IF(N152="zákl. přenesená",J152,0)</f>
        <v>0</v>
      </c>
      <c r="BH152" s="168">
        <f>IF(N152="sníž. přenesená",J152,0)</f>
        <v>0</v>
      </c>
      <c r="BI152" s="168">
        <f>IF(N152="nulová",J152,0)</f>
        <v>0</v>
      </c>
      <c r="BJ152" s="15" t="s">
        <v>81</v>
      </c>
      <c r="BK152" s="168">
        <f>ROUND(I152*H152,2)</f>
        <v>0</v>
      </c>
      <c r="BL152" s="15" t="s">
        <v>135</v>
      </c>
      <c r="BM152" s="167" t="s">
        <v>205</v>
      </c>
    </row>
    <row r="153" spans="1:65" s="2" customFormat="1" x14ac:dyDescent="0.2">
      <c r="A153" s="32"/>
      <c r="B153" s="33"/>
      <c r="C153" s="34"/>
      <c r="D153" s="169" t="s">
        <v>137</v>
      </c>
      <c r="E153" s="34"/>
      <c r="F153" s="170" t="s">
        <v>330</v>
      </c>
      <c r="G153" s="34"/>
      <c r="H153" s="34"/>
      <c r="I153" s="171"/>
      <c r="J153" s="34"/>
      <c r="K153" s="34"/>
      <c r="L153" s="37"/>
      <c r="M153" s="172"/>
      <c r="N153" s="173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137</v>
      </c>
      <c r="AU153" s="15" t="s">
        <v>73</v>
      </c>
    </row>
    <row r="154" spans="1:65" s="2" customFormat="1" ht="16.5" customHeight="1" x14ac:dyDescent="0.2">
      <c r="A154" s="32"/>
      <c r="B154" s="33"/>
      <c r="C154" s="156" t="s">
        <v>206</v>
      </c>
      <c r="D154" s="156" t="s">
        <v>130</v>
      </c>
      <c r="E154" s="157" t="s">
        <v>194</v>
      </c>
      <c r="F154" s="158" t="s">
        <v>195</v>
      </c>
      <c r="G154" s="159" t="s">
        <v>196</v>
      </c>
      <c r="H154" s="160">
        <v>778.923</v>
      </c>
      <c r="I154" s="161"/>
      <c r="J154" s="162">
        <f>ROUND(I154*H154,2)</f>
        <v>0</v>
      </c>
      <c r="K154" s="158" t="s">
        <v>134</v>
      </c>
      <c r="L154" s="37"/>
      <c r="M154" s="163" t="s">
        <v>1</v>
      </c>
      <c r="N154" s="164" t="s">
        <v>38</v>
      </c>
      <c r="O154" s="69"/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7" t="s">
        <v>135</v>
      </c>
      <c r="AT154" s="167" t="s">
        <v>130</v>
      </c>
      <c r="AU154" s="167" t="s">
        <v>73</v>
      </c>
      <c r="AY154" s="15" t="s">
        <v>136</v>
      </c>
      <c r="BE154" s="168">
        <f>IF(N154="základní",J154,0)</f>
        <v>0</v>
      </c>
      <c r="BF154" s="168">
        <f>IF(N154="snížená",J154,0)</f>
        <v>0</v>
      </c>
      <c r="BG154" s="168">
        <f>IF(N154="zákl. přenesená",J154,0)</f>
        <v>0</v>
      </c>
      <c r="BH154" s="168">
        <f>IF(N154="sníž. přenesená",J154,0)</f>
        <v>0</v>
      </c>
      <c r="BI154" s="168">
        <f>IF(N154="nulová",J154,0)</f>
        <v>0</v>
      </c>
      <c r="BJ154" s="15" t="s">
        <v>81</v>
      </c>
      <c r="BK154" s="168">
        <f>ROUND(I154*H154,2)</f>
        <v>0</v>
      </c>
      <c r="BL154" s="15" t="s">
        <v>135</v>
      </c>
      <c r="BM154" s="167" t="s">
        <v>209</v>
      </c>
    </row>
    <row r="155" spans="1:65" s="2" customFormat="1" x14ac:dyDescent="0.2">
      <c r="A155" s="32"/>
      <c r="B155" s="33"/>
      <c r="C155" s="34"/>
      <c r="D155" s="169" t="s">
        <v>137</v>
      </c>
      <c r="E155" s="34"/>
      <c r="F155" s="170" t="s">
        <v>195</v>
      </c>
      <c r="G155" s="34"/>
      <c r="H155" s="34"/>
      <c r="I155" s="171"/>
      <c r="J155" s="34"/>
      <c r="K155" s="34"/>
      <c r="L155" s="37"/>
      <c r="M155" s="172"/>
      <c r="N155" s="173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137</v>
      </c>
      <c r="AU155" s="15" t="s">
        <v>73</v>
      </c>
    </row>
    <row r="156" spans="1:65" s="2" customFormat="1" ht="16.5" customHeight="1" x14ac:dyDescent="0.2">
      <c r="A156" s="32"/>
      <c r="B156" s="33"/>
      <c r="C156" s="156" t="s">
        <v>212</v>
      </c>
      <c r="D156" s="156" t="s">
        <v>130</v>
      </c>
      <c r="E156" s="157" t="s">
        <v>198</v>
      </c>
      <c r="F156" s="158" t="s">
        <v>199</v>
      </c>
      <c r="G156" s="159" t="s">
        <v>196</v>
      </c>
      <c r="H156" s="160">
        <v>101.52</v>
      </c>
      <c r="I156" s="161"/>
      <c r="J156" s="162">
        <f>ROUND(I156*H156,2)</f>
        <v>0</v>
      </c>
      <c r="K156" s="158" t="s">
        <v>134</v>
      </c>
      <c r="L156" s="37"/>
      <c r="M156" s="163" t="s">
        <v>1</v>
      </c>
      <c r="N156" s="164" t="s">
        <v>38</v>
      </c>
      <c r="O156" s="69"/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7" t="s">
        <v>135</v>
      </c>
      <c r="AT156" s="167" t="s">
        <v>130</v>
      </c>
      <c r="AU156" s="167" t="s">
        <v>73</v>
      </c>
      <c r="AY156" s="15" t="s">
        <v>136</v>
      </c>
      <c r="BE156" s="168">
        <f>IF(N156="základní",J156,0)</f>
        <v>0</v>
      </c>
      <c r="BF156" s="168">
        <f>IF(N156="snížená",J156,0)</f>
        <v>0</v>
      </c>
      <c r="BG156" s="168">
        <f>IF(N156="zákl. přenesená",J156,0)</f>
        <v>0</v>
      </c>
      <c r="BH156" s="168">
        <f>IF(N156="sníž. přenesená",J156,0)</f>
        <v>0</v>
      </c>
      <c r="BI156" s="168">
        <f>IF(N156="nulová",J156,0)</f>
        <v>0</v>
      </c>
      <c r="BJ156" s="15" t="s">
        <v>81</v>
      </c>
      <c r="BK156" s="168">
        <f>ROUND(I156*H156,2)</f>
        <v>0</v>
      </c>
      <c r="BL156" s="15" t="s">
        <v>135</v>
      </c>
      <c r="BM156" s="167" t="s">
        <v>215</v>
      </c>
    </row>
    <row r="157" spans="1:65" s="2" customFormat="1" x14ac:dyDescent="0.2">
      <c r="A157" s="32"/>
      <c r="B157" s="33"/>
      <c r="C157" s="34"/>
      <c r="D157" s="169" t="s">
        <v>137</v>
      </c>
      <c r="E157" s="34"/>
      <c r="F157" s="170" t="s">
        <v>199</v>
      </c>
      <c r="G157" s="34"/>
      <c r="H157" s="34"/>
      <c r="I157" s="171"/>
      <c r="J157" s="34"/>
      <c r="K157" s="34"/>
      <c r="L157" s="37"/>
      <c r="M157" s="172"/>
      <c r="N157" s="173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137</v>
      </c>
      <c r="AU157" s="15" t="s">
        <v>73</v>
      </c>
    </row>
    <row r="158" spans="1:65" s="2" customFormat="1" ht="24.2" customHeight="1" x14ac:dyDescent="0.2">
      <c r="A158" s="32"/>
      <c r="B158" s="33"/>
      <c r="C158" s="156" t="s">
        <v>177</v>
      </c>
      <c r="D158" s="156" t="s">
        <v>130</v>
      </c>
      <c r="E158" s="157" t="s">
        <v>331</v>
      </c>
      <c r="F158" s="158" t="s">
        <v>332</v>
      </c>
      <c r="G158" s="159" t="s">
        <v>333</v>
      </c>
      <c r="H158" s="160">
        <v>2</v>
      </c>
      <c r="I158" s="161"/>
      <c r="J158" s="162">
        <f>ROUND(I158*H158,2)</f>
        <v>0</v>
      </c>
      <c r="K158" s="158" t="s">
        <v>134</v>
      </c>
      <c r="L158" s="37"/>
      <c r="M158" s="163" t="s">
        <v>1</v>
      </c>
      <c r="N158" s="164" t="s">
        <v>38</v>
      </c>
      <c r="O158" s="69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7" t="s">
        <v>135</v>
      </c>
      <c r="AT158" s="167" t="s">
        <v>130</v>
      </c>
      <c r="AU158" s="167" t="s">
        <v>73</v>
      </c>
      <c r="AY158" s="15" t="s">
        <v>136</v>
      </c>
      <c r="BE158" s="168">
        <f>IF(N158="základní",J158,0)</f>
        <v>0</v>
      </c>
      <c r="BF158" s="168">
        <f>IF(N158="snížená",J158,0)</f>
        <v>0</v>
      </c>
      <c r="BG158" s="168">
        <f>IF(N158="zákl. přenesená",J158,0)</f>
        <v>0</v>
      </c>
      <c r="BH158" s="168">
        <f>IF(N158="sníž. přenesená",J158,0)</f>
        <v>0</v>
      </c>
      <c r="BI158" s="168">
        <f>IF(N158="nulová",J158,0)</f>
        <v>0</v>
      </c>
      <c r="BJ158" s="15" t="s">
        <v>81</v>
      </c>
      <c r="BK158" s="168">
        <f>ROUND(I158*H158,2)</f>
        <v>0</v>
      </c>
      <c r="BL158" s="15" t="s">
        <v>135</v>
      </c>
      <c r="BM158" s="167" t="s">
        <v>218</v>
      </c>
    </row>
    <row r="159" spans="1:65" s="2" customFormat="1" x14ac:dyDescent="0.2">
      <c r="A159" s="32"/>
      <c r="B159" s="33"/>
      <c r="C159" s="34"/>
      <c r="D159" s="169" t="s">
        <v>137</v>
      </c>
      <c r="E159" s="34"/>
      <c r="F159" s="170" t="s">
        <v>332</v>
      </c>
      <c r="G159" s="34"/>
      <c r="H159" s="34"/>
      <c r="I159" s="171"/>
      <c r="J159" s="34"/>
      <c r="K159" s="34"/>
      <c r="L159" s="37"/>
      <c r="M159" s="172"/>
      <c r="N159" s="173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137</v>
      </c>
      <c r="AU159" s="15" t="s">
        <v>73</v>
      </c>
    </row>
    <row r="160" spans="1:65" s="2" customFormat="1" ht="33" customHeight="1" x14ac:dyDescent="0.2">
      <c r="A160" s="32"/>
      <c r="B160" s="33"/>
      <c r="C160" s="156" t="s">
        <v>7</v>
      </c>
      <c r="D160" s="156" t="s">
        <v>130</v>
      </c>
      <c r="E160" s="157" t="s">
        <v>202</v>
      </c>
      <c r="F160" s="158" t="s">
        <v>203</v>
      </c>
      <c r="G160" s="159" t="s">
        <v>204</v>
      </c>
      <c r="H160" s="160">
        <v>1030</v>
      </c>
      <c r="I160" s="161"/>
      <c r="J160" s="162">
        <f>ROUND(I160*H160,2)</f>
        <v>0</v>
      </c>
      <c r="K160" s="158" t="s">
        <v>134</v>
      </c>
      <c r="L160" s="37"/>
      <c r="M160" s="163" t="s">
        <v>1</v>
      </c>
      <c r="N160" s="164" t="s">
        <v>38</v>
      </c>
      <c r="O160" s="69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7" t="s">
        <v>135</v>
      </c>
      <c r="AT160" s="167" t="s">
        <v>130</v>
      </c>
      <c r="AU160" s="167" t="s">
        <v>73</v>
      </c>
      <c r="AY160" s="15" t="s">
        <v>136</v>
      </c>
      <c r="BE160" s="168">
        <f>IF(N160="základní",J160,0)</f>
        <v>0</v>
      </c>
      <c r="BF160" s="168">
        <f>IF(N160="snížená",J160,0)</f>
        <v>0</v>
      </c>
      <c r="BG160" s="168">
        <f>IF(N160="zákl. přenesená",J160,0)</f>
        <v>0</v>
      </c>
      <c r="BH160" s="168">
        <f>IF(N160="sníž. přenesená",J160,0)</f>
        <v>0</v>
      </c>
      <c r="BI160" s="168">
        <f>IF(N160="nulová",J160,0)</f>
        <v>0</v>
      </c>
      <c r="BJ160" s="15" t="s">
        <v>81</v>
      </c>
      <c r="BK160" s="168">
        <f>ROUND(I160*H160,2)</f>
        <v>0</v>
      </c>
      <c r="BL160" s="15" t="s">
        <v>135</v>
      </c>
      <c r="BM160" s="167" t="s">
        <v>392</v>
      </c>
    </row>
    <row r="161" spans="1:65" s="2" customFormat="1" ht="117" x14ac:dyDescent="0.2">
      <c r="A161" s="32"/>
      <c r="B161" s="33"/>
      <c r="C161" s="34"/>
      <c r="D161" s="169" t="s">
        <v>137</v>
      </c>
      <c r="E161" s="34"/>
      <c r="F161" s="170" t="s">
        <v>393</v>
      </c>
      <c r="G161" s="34"/>
      <c r="H161" s="34"/>
      <c r="I161" s="171"/>
      <c r="J161" s="34"/>
      <c r="K161" s="34"/>
      <c r="L161" s="37"/>
      <c r="M161" s="172"/>
      <c r="N161" s="173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137</v>
      </c>
      <c r="AU161" s="15" t="s">
        <v>73</v>
      </c>
    </row>
    <row r="162" spans="1:65" s="2" customFormat="1" ht="16.5" customHeight="1" x14ac:dyDescent="0.2">
      <c r="A162" s="32"/>
      <c r="B162" s="33"/>
      <c r="C162" s="156" t="s">
        <v>181</v>
      </c>
      <c r="D162" s="156" t="s">
        <v>130</v>
      </c>
      <c r="E162" s="157" t="s">
        <v>207</v>
      </c>
      <c r="F162" s="158" t="s">
        <v>208</v>
      </c>
      <c r="G162" s="159" t="s">
        <v>204</v>
      </c>
      <c r="H162" s="160">
        <v>14</v>
      </c>
      <c r="I162" s="161"/>
      <c r="J162" s="162">
        <f>ROUND(I162*H162,2)</f>
        <v>0</v>
      </c>
      <c r="K162" s="158" t="s">
        <v>134</v>
      </c>
      <c r="L162" s="37"/>
      <c r="M162" s="163" t="s">
        <v>1</v>
      </c>
      <c r="N162" s="164" t="s">
        <v>38</v>
      </c>
      <c r="O162" s="69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7" t="s">
        <v>135</v>
      </c>
      <c r="AT162" s="167" t="s">
        <v>130</v>
      </c>
      <c r="AU162" s="167" t="s">
        <v>73</v>
      </c>
      <c r="AY162" s="15" t="s">
        <v>136</v>
      </c>
      <c r="BE162" s="168">
        <f>IF(N162="základní",J162,0)</f>
        <v>0</v>
      </c>
      <c r="BF162" s="168">
        <f>IF(N162="snížená",J162,0)</f>
        <v>0</v>
      </c>
      <c r="BG162" s="168">
        <f>IF(N162="zákl. přenesená",J162,0)</f>
        <v>0</v>
      </c>
      <c r="BH162" s="168">
        <f>IF(N162="sníž. přenesená",J162,0)</f>
        <v>0</v>
      </c>
      <c r="BI162" s="168">
        <f>IF(N162="nulová",J162,0)</f>
        <v>0</v>
      </c>
      <c r="BJ162" s="15" t="s">
        <v>81</v>
      </c>
      <c r="BK162" s="168">
        <f>ROUND(I162*H162,2)</f>
        <v>0</v>
      </c>
      <c r="BL162" s="15" t="s">
        <v>135</v>
      </c>
      <c r="BM162" s="167" t="s">
        <v>394</v>
      </c>
    </row>
    <row r="163" spans="1:65" s="2" customFormat="1" ht="58.5" x14ac:dyDescent="0.2">
      <c r="A163" s="32"/>
      <c r="B163" s="33"/>
      <c r="C163" s="34"/>
      <c r="D163" s="169" t="s">
        <v>137</v>
      </c>
      <c r="E163" s="34"/>
      <c r="F163" s="170" t="s">
        <v>210</v>
      </c>
      <c r="G163" s="34"/>
      <c r="H163" s="34"/>
      <c r="I163" s="171"/>
      <c r="J163" s="34"/>
      <c r="K163" s="34"/>
      <c r="L163" s="37"/>
      <c r="M163" s="172"/>
      <c r="N163" s="173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137</v>
      </c>
      <c r="AU163" s="15" t="s">
        <v>73</v>
      </c>
    </row>
    <row r="164" spans="1:65" s="2" customFormat="1" ht="24.2" customHeight="1" x14ac:dyDescent="0.2">
      <c r="A164" s="32"/>
      <c r="B164" s="33"/>
      <c r="C164" s="156" t="s">
        <v>225</v>
      </c>
      <c r="D164" s="156" t="s">
        <v>130</v>
      </c>
      <c r="E164" s="157" t="s">
        <v>213</v>
      </c>
      <c r="F164" s="158" t="s">
        <v>214</v>
      </c>
      <c r="G164" s="159" t="s">
        <v>140</v>
      </c>
      <c r="H164" s="160">
        <v>16</v>
      </c>
      <c r="I164" s="161"/>
      <c r="J164" s="162">
        <f>ROUND(I164*H164,2)</f>
        <v>0</v>
      </c>
      <c r="K164" s="158" t="s">
        <v>134</v>
      </c>
      <c r="L164" s="37"/>
      <c r="M164" s="163" t="s">
        <v>1</v>
      </c>
      <c r="N164" s="164" t="s">
        <v>38</v>
      </c>
      <c r="O164" s="69"/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7" t="s">
        <v>135</v>
      </c>
      <c r="AT164" s="167" t="s">
        <v>130</v>
      </c>
      <c r="AU164" s="167" t="s">
        <v>73</v>
      </c>
      <c r="AY164" s="15" t="s">
        <v>136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5" t="s">
        <v>81</v>
      </c>
      <c r="BK164" s="168">
        <f>ROUND(I164*H164,2)</f>
        <v>0</v>
      </c>
      <c r="BL164" s="15" t="s">
        <v>135</v>
      </c>
      <c r="BM164" s="167" t="s">
        <v>228</v>
      </c>
    </row>
    <row r="165" spans="1:65" s="2" customFormat="1" ht="19.5" x14ac:dyDescent="0.2">
      <c r="A165" s="32"/>
      <c r="B165" s="33"/>
      <c r="C165" s="34"/>
      <c r="D165" s="169" t="s">
        <v>137</v>
      </c>
      <c r="E165" s="34"/>
      <c r="F165" s="170" t="s">
        <v>214</v>
      </c>
      <c r="G165" s="34"/>
      <c r="H165" s="34"/>
      <c r="I165" s="171"/>
      <c r="J165" s="34"/>
      <c r="K165" s="34"/>
      <c r="L165" s="37"/>
      <c r="M165" s="172"/>
      <c r="N165" s="173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137</v>
      </c>
      <c r="AU165" s="15" t="s">
        <v>73</v>
      </c>
    </row>
    <row r="166" spans="1:65" s="2" customFormat="1" ht="24.2" customHeight="1" x14ac:dyDescent="0.2">
      <c r="A166" s="32"/>
      <c r="B166" s="33"/>
      <c r="C166" s="156" t="s">
        <v>184</v>
      </c>
      <c r="D166" s="156" t="s">
        <v>130</v>
      </c>
      <c r="E166" s="157" t="s">
        <v>216</v>
      </c>
      <c r="F166" s="158" t="s">
        <v>217</v>
      </c>
      <c r="G166" s="159" t="s">
        <v>395</v>
      </c>
      <c r="H166" s="160">
        <v>4</v>
      </c>
      <c r="I166" s="161"/>
      <c r="J166" s="162">
        <f>ROUND(I166*H166,2)</f>
        <v>0</v>
      </c>
      <c r="K166" s="158" t="s">
        <v>134</v>
      </c>
      <c r="L166" s="37"/>
      <c r="M166" s="163" t="s">
        <v>1</v>
      </c>
      <c r="N166" s="164" t="s">
        <v>38</v>
      </c>
      <c r="O166" s="6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7" t="s">
        <v>135</v>
      </c>
      <c r="AT166" s="167" t="s">
        <v>130</v>
      </c>
      <c r="AU166" s="167" t="s">
        <v>73</v>
      </c>
      <c r="AY166" s="15" t="s">
        <v>136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5" t="s">
        <v>81</v>
      </c>
      <c r="BK166" s="168">
        <f>ROUND(I166*H166,2)</f>
        <v>0</v>
      </c>
      <c r="BL166" s="15" t="s">
        <v>135</v>
      </c>
      <c r="BM166" s="167" t="s">
        <v>396</v>
      </c>
    </row>
    <row r="167" spans="1:65" s="2" customFormat="1" ht="58.5" x14ac:dyDescent="0.2">
      <c r="A167" s="32"/>
      <c r="B167" s="33"/>
      <c r="C167" s="34"/>
      <c r="D167" s="169" t="s">
        <v>137</v>
      </c>
      <c r="E167" s="34"/>
      <c r="F167" s="170" t="s">
        <v>397</v>
      </c>
      <c r="G167" s="34"/>
      <c r="H167" s="34"/>
      <c r="I167" s="171"/>
      <c r="J167" s="34"/>
      <c r="K167" s="34"/>
      <c r="L167" s="37"/>
      <c r="M167" s="172"/>
      <c r="N167" s="173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137</v>
      </c>
      <c r="AU167" s="15" t="s">
        <v>73</v>
      </c>
    </row>
    <row r="168" spans="1:65" s="2" customFormat="1" ht="37.9" customHeight="1" x14ac:dyDescent="0.2">
      <c r="A168" s="32"/>
      <c r="B168" s="33"/>
      <c r="C168" s="156" t="s">
        <v>232</v>
      </c>
      <c r="D168" s="156" t="s">
        <v>130</v>
      </c>
      <c r="E168" s="157" t="s">
        <v>219</v>
      </c>
      <c r="F168" s="158" t="s">
        <v>220</v>
      </c>
      <c r="G168" s="159" t="s">
        <v>204</v>
      </c>
      <c r="H168" s="160">
        <v>1532</v>
      </c>
      <c r="I168" s="161"/>
      <c r="J168" s="162">
        <f>ROUND(I168*H168,2)</f>
        <v>0</v>
      </c>
      <c r="K168" s="158" t="s">
        <v>134</v>
      </c>
      <c r="L168" s="37"/>
      <c r="M168" s="163" t="s">
        <v>1</v>
      </c>
      <c r="N168" s="164" t="s">
        <v>38</v>
      </c>
      <c r="O168" s="69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7" t="s">
        <v>135</v>
      </c>
      <c r="AT168" s="167" t="s">
        <v>130</v>
      </c>
      <c r="AU168" s="167" t="s">
        <v>73</v>
      </c>
      <c r="AY168" s="15" t="s">
        <v>136</v>
      </c>
      <c r="BE168" s="168">
        <f>IF(N168="základní",J168,0)</f>
        <v>0</v>
      </c>
      <c r="BF168" s="168">
        <f>IF(N168="snížená",J168,0)</f>
        <v>0</v>
      </c>
      <c r="BG168" s="168">
        <f>IF(N168="zákl. přenesená",J168,0)</f>
        <v>0</v>
      </c>
      <c r="BH168" s="168">
        <f>IF(N168="sníž. přenesená",J168,0)</f>
        <v>0</v>
      </c>
      <c r="BI168" s="168">
        <f>IF(N168="nulová",J168,0)</f>
        <v>0</v>
      </c>
      <c r="BJ168" s="15" t="s">
        <v>81</v>
      </c>
      <c r="BK168" s="168">
        <f>ROUND(I168*H168,2)</f>
        <v>0</v>
      </c>
      <c r="BL168" s="15" t="s">
        <v>135</v>
      </c>
      <c r="BM168" s="167" t="s">
        <v>235</v>
      </c>
    </row>
    <row r="169" spans="1:65" s="2" customFormat="1" ht="19.5" x14ac:dyDescent="0.2">
      <c r="A169" s="32"/>
      <c r="B169" s="33"/>
      <c r="C169" s="34"/>
      <c r="D169" s="169" t="s">
        <v>137</v>
      </c>
      <c r="E169" s="34"/>
      <c r="F169" s="170" t="s">
        <v>220</v>
      </c>
      <c r="G169" s="34"/>
      <c r="H169" s="34"/>
      <c r="I169" s="171"/>
      <c r="J169" s="34"/>
      <c r="K169" s="34"/>
      <c r="L169" s="37"/>
      <c r="M169" s="172"/>
      <c r="N169" s="173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137</v>
      </c>
      <c r="AU169" s="15" t="s">
        <v>73</v>
      </c>
    </row>
    <row r="170" spans="1:65" s="2" customFormat="1" ht="37.9" customHeight="1" x14ac:dyDescent="0.2">
      <c r="A170" s="32"/>
      <c r="B170" s="33"/>
      <c r="C170" s="156" t="s">
        <v>188</v>
      </c>
      <c r="D170" s="156" t="s">
        <v>130</v>
      </c>
      <c r="E170" s="157" t="s">
        <v>222</v>
      </c>
      <c r="F170" s="158" t="s">
        <v>223</v>
      </c>
      <c r="G170" s="159" t="s">
        <v>204</v>
      </c>
      <c r="H170" s="160">
        <v>1532</v>
      </c>
      <c r="I170" s="161"/>
      <c r="J170" s="162">
        <f>ROUND(I170*H170,2)</f>
        <v>0</v>
      </c>
      <c r="K170" s="158" t="s">
        <v>134</v>
      </c>
      <c r="L170" s="37"/>
      <c r="M170" s="163" t="s">
        <v>1</v>
      </c>
      <c r="N170" s="164" t="s">
        <v>38</v>
      </c>
      <c r="O170" s="69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7" t="s">
        <v>135</v>
      </c>
      <c r="AT170" s="167" t="s">
        <v>130</v>
      </c>
      <c r="AU170" s="167" t="s">
        <v>73</v>
      </c>
      <c r="AY170" s="15" t="s">
        <v>136</v>
      </c>
      <c r="BE170" s="168">
        <f>IF(N170="základní",J170,0)</f>
        <v>0</v>
      </c>
      <c r="BF170" s="168">
        <f>IF(N170="snížená",J170,0)</f>
        <v>0</v>
      </c>
      <c r="BG170" s="168">
        <f>IF(N170="zákl. přenesená",J170,0)</f>
        <v>0</v>
      </c>
      <c r="BH170" s="168">
        <f>IF(N170="sníž. přenesená",J170,0)</f>
        <v>0</v>
      </c>
      <c r="BI170" s="168">
        <f>IF(N170="nulová",J170,0)</f>
        <v>0</v>
      </c>
      <c r="BJ170" s="15" t="s">
        <v>81</v>
      </c>
      <c r="BK170" s="168">
        <f>ROUND(I170*H170,2)</f>
        <v>0</v>
      </c>
      <c r="BL170" s="15" t="s">
        <v>135</v>
      </c>
      <c r="BM170" s="167" t="s">
        <v>238</v>
      </c>
    </row>
    <row r="171" spans="1:65" s="2" customFormat="1" ht="19.5" x14ac:dyDescent="0.2">
      <c r="A171" s="32"/>
      <c r="B171" s="33"/>
      <c r="C171" s="34"/>
      <c r="D171" s="169" t="s">
        <v>137</v>
      </c>
      <c r="E171" s="34"/>
      <c r="F171" s="170" t="s">
        <v>223</v>
      </c>
      <c r="G171" s="34"/>
      <c r="H171" s="34"/>
      <c r="I171" s="171"/>
      <c r="J171" s="34"/>
      <c r="K171" s="34"/>
      <c r="L171" s="37"/>
      <c r="M171" s="172"/>
      <c r="N171" s="173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137</v>
      </c>
      <c r="AU171" s="15" t="s">
        <v>73</v>
      </c>
    </row>
    <row r="172" spans="1:65" s="2" customFormat="1" ht="24.2" customHeight="1" x14ac:dyDescent="0.2">
      <c r="A172" s="32"/>
      <c r="B172" s="33"/>
      <c r="C172" s="156" t="s">
        <v>239</v>
      </c>
      <c r="D172" s="156" t="s">
        <v>130</v>
      </c>
      <c r="E172" s="157" t="s">
        <v>226</v>
      </c>
      <c r="F172" s="158" t="s">
        <v>227</v>
      </c>
      <c r="G172" s="159" t="s">
        <v>204</v>
      </c>
      <c r="H172" s="160">
        <v>87.68</v>
      </c>
      <c r="I172" s="161"/>
      <c r="J172" s="162">
        <f>ROUND(I172*H172,2)</f>
        <v>0</v>
      </c>
      <c r="K172" s="158" t="s">
        <v>134</v>
      </c>
      <c r="L172" s="37"/>
      <c r="M172" s="163" t="s">
        <v>1</v>
      </c>
      <c r="N172" s="164" t="s">
        <v>38</v>
      </c>
      <c r="O172" s="69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7" t="s">
        <v>135</v>
      </c>
      <c r="AT172" s="167" t="s">
        <v>130</v>
      </c>
      <c r="AU172" s="167" t="s">
        <v>73</v>
      </c>
      <c r="AY172" s="15" t="s">
        <v>136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5" t="s">
        <v>81</v>
      </c>
      <c r="BK172" s="168">
        <f>ROUND(I172*H172,2)</f>
        <v>0</v>
      </c>
      <c r="BL172" s="15" t="s">
        <v>135</v>
      </c>
      <c r="BM172" s="167" t="s">
        <v>242</v>
      </c>
    </row>
    <row r="173" spans="1:65" s="2" customFormat="1" ht="19.5" x14ac:dyDescent="0.2">
      <c r="A173" s="32"/>
      <c r="B173" s="33"/>
      <c r="C173" s="34"/>
      <c r="D173" s="169" t="s">
        <v>137</v>
      </c>
      <c r="E173" s="34"/>
      <c r="F173" s="170" t="s">
        <v>227</v>
      </c>
      <c r="G173" s="34"/>
      <c r="H173" s="34"/>
      <c r="I173" s="171"/>
      <c r="J173" s="34"/>
      <c r="K173" s="34"/>
      <c r="L173" s="37"/>
      <c r="M173" s="172"/>
      <c r="N173" s="173"/>
      <c r="O173" s="69"/>
      <c r="P173" s="69"/>
      <c r="Q173" s="69"/>
      <c r="R173" s="69"/>
      <c r="S173" s="69"/>
      <c r="T173" s="70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137</v>
      </c>
      <c r="AU173" s="15" t="s">
        <v>73</v>
      </c>
    </row>
    <row r="174" spans="1:65" s="2" customFormat="1" ht="21.75" customHeight="1" x14ac:dyDescent="0.2">
      <c r="A174" s="32"/>
      <c r="B174" s="33"/>
      <c r="C174" s="156" t="s">
        <v>193</v>
      </c>
      <c r="D174" s="156" t="s">
        <v>130</v>
      </c>
      <c r="E174" s="157" t="s">
        <v>229</v>
      </c>
      <c r="F174" s="158" t="s">
        <v>230</v>
      </c>
      <c r="G174" s="159" t="s">
        <v>196</v>
      </c>
      <c r="H174" s="160">
        <v>8</v>
      </c>
      <c r="I174" s="161"/>
      <c r="J174" s="162">
        <f>ROUND(I174*H174,2)</f>
        <v>0</v>
      </c>
      <c r="K174" s="158" t="s">
        <v>134</v>
      </c>
      <c r="L174" s="37"/>
      <c r="M174" s="163" t="s">
        <v>1</v>
      </c>
      <c r="N174" s="164" t="s">
        <v>38</v>
      </c>
      <c r="O174" s="69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7" t="s">
        <v>135</v>
      </c>
      <c r="AT174" s="167" t="s">
        <v>130</v>
      </c>
      <c r="AU174" s="167" t="s">
        <v>73</v>
      </c>
      <c r="AY174" s="15" t="s">
        <v>136</v>
      </c>
      <c r="BE174" s="168">
        <f>IF(N174="základní",J174,0)</f>
        <v>0</v>
      </c>
      <c r="BF174" s="168">
        <f>IF(N174="snížená",J174,0)</f>
        <v>0</v>
      </c>
      <c r="BG174" s="168">
        <f>IF(N174="zákl. přenesená",J174,0)</f>
        <v>0</v>
      </c>
      <c r="BH174" s="168">
        <f>IF(N174="sníž. přenesená",J174,0)</f>
        <v>0</v>
      </c>
      <c r="BI174" s="168">
        <f>IF(N174="nulová",J174,0)</f>
        <v>0</v>
      </c>
      <c r="BJ174" s="15" t="s">
        <v>81</v>
      </c>
      <c r="BK174" s="168">
        <f>ROUND(I174*H174,2)</f>
        <v>0</v>
      </c>
      <c r="BL174" s="15" t="s">
        <v>135</v>
      </c>
      <c r="BM174" s="167" t="s">
        <v>245</v>
      </c>
    </row>
    <row r="175" spans="1:65" s="2" customFormat="1" x14ac:dyDescent="0.2">
      <c r="A175" s="32"/>
      <c r="B175" s="33"/>
      <c r="C175" s="34"/>
      <c r="D175" s="169" t="s">
        <v>137</v>
      </c>
      <c r="E175" s="34"/>
      <c r="F175" s="170" t="s">
        <v>230</v>
      </c>
      <c r="G175" s="34"/>
      <c r="H175" s="34"/>
      <c r="I175" s="171"/>
      <c r="J175" s="34"/>
      <c r="K175" s="34"/>
      <c r="L175" s="37"/>
      <c r="M175" s="172"/>
      <c r="N175" s="173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137</v>
      </c>
      <c r="AU175" s="15" t="s">
        <v>73</v>
      </c>
    </row>
    <row r="176" spans="1:65" s="2" customFormat="1" ht="21.75" customHeight="1" x14ac:dyDescent="0.2">
      <c r="A176" s="32"/>
      <c r="B176" s="33"/>
      <c r="C176" s="156" t="s">
        <v>246</v>
      </c>
      <c r="D176" s="156" t="s">
        <v>130</v>
      </c>
      <c r="E176" s="157" t="s">
        <v>243</v>
      </c>
      <c r="F176" s="158" t="s">
        <v>244</v>
      </c>
      <c r="G176" s="159" t="s">
        <v>156</v>
      </c>
      <c r="H176" s="160">
        <v>2253.7829999999999</v>
      </c>
      <c r="I176" s="161"/>
      <c r="J176" s="162">
        <f>ROUND(I176*H176,2)</f>
        <v>0</v>
      </c>
      <c r="K176" s="158" t="s">
        <v>134</v>
      </c>
      <c r="L176" s="37"/>
      <c r="M176" s="163" t="s">
        <v>1</v>
      </c>
      <c r="N176" s="164" t="s">
        <v>38</v>
      </c>
      <c r="O176" s="6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7" t="s">
        <v>135</v>
      </c>
      <c r="AT176" s="167" t="s">
        <v>130</v>
      </c>
      <c r="AU176" s="167" t="s">
        <v>73</v>
      </c>
      <c r="AY176" s="15" t="s">
        <v>136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5" t="s">
        <v>81</v>
      </c>
      <c r="BK176" s="168">
        <f>ROUND(I176*H176,2)</f>
        <v>0</v>
      </c>
      <c r="BL176" s="15" t="s">
        <v>135</v>
      </c>
      <c r="BM176" s="167" t="s">
        <v>249</v>
      </c>
    </row>
    <row r="177" spans="1:65" s="2" customFormat="1" x14ac:dyDescent="0.2">
      <c r="A177" s="32"/>
      <c r="B177" s="33"/>
      <c r="C177" s="34"/>
      <c r="D177" s="169" t="s">
        <v>137</v>
      </c>
      <c r="E177" s="34"/>
      <c r="F177" s="170" t="s">
        <v>244</v>
      </c>
      <c r="G177" s="34"/>
      <c r="H177" s="34"/>
      <c r="I177" s="171"/>
      <c r="J177" s="34"/>
      <c r="K177" s="34"/>
      <c r="L177" s="37"/>
      <c r="M177" s="172"/>
      <c r="N177" s="173"/>
      <c r="O177" s="69"/>
      <c r="P177" s="69"/>
      <c r="Q177" s="69"/>
      <c r="R177" s="69"/>
      <c r="S177" s="69"/>
      <c r="T177" s="70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137</v>
      </c>
      <c r="AU177" s="15" t="s">
        <v>73</v>
      </c>
    </row>
    <row r="178" spans="1:65" s="2" customFormat="1" ht="55.5" customHeight="1" x14ac:dyDescent="0.2">
      <c r="A178" s="32"/>
      <c r="B178" s="33"/>
      <c r="C178" s="156" t="s">
        <v>197</v>
      </c>
      <c r="D178" s="156" t="s">
        <v>130</v>
      </c>
      <c r="E178" s="157" t="s">
        <v>179</v>
      </c>
      <c r="F178" s="158" t="s">
        <v>180</v>
      </c>
      <c r="G178" s="159" t="s">
        <v>156</v>
      </c>
      <c r="H178" s="160">
        <v>2253.7829999999999</v>
      </c>
      <c r="I178" s="161"/>
      <c r="J178" s="162">
        <f>ROUND(I178*H178,2)</f>
        <v>0</v>
      </c>
      <c r="K178" s="158" t="s">
        <v>134</v>
      </c>
      <c r="L178" s="37"/>
      <c r="M178" s="163" t="s">
        <v>1</v>
      </c>
      <c r="N178" s="164" t="s">
        <v>38</v>
      </c>
      <c r="O178" s="69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7" t="s">
        <v>135</v>
      </c>
      <c r="AT178" s="167" t="s">
        <v>130</v>
      </c>
      <c r="AU178" s="167" t="s">
        <v>73</v>
      </c>
      <c r="AY178" s="15" t="s">
        <v>136</v>
      </c>
      <c r="BE178" s="168">
        <f>IF(N178="základní",J178,0)</f>
        <v>0</v>
      </c>
      <c r="BF178" s="168">
        <f>IF(N178="snížená",J178,0)</f>
        <v>0</v>
      </c>
      <c r="BG178" s="168">
        <f>IF(N178="zákl. přenesená",J178,0)</f>
        <v>0</v>
      </c>
      <c r="BH178" s="168">
        <f>IF(N178="sníž. přenesená",J178,0)</f>
        <v>0</v>
      </c>
      <c r="BI178" s="168">
        <f>IF(N178="nulová",J178,0)</f>
        <v>0</v>
      </c>
      <c r="BJ178" s="15" t="s">
        <v>81</v>
      </c>
      <c r="BK178" s="168">
        <f>ROUND(I178*H178,2)</f>
        <v>0</v>
      </c>
      <c r="BL178" s="15" t="s">
        <v>135</v>
      </c>
      <c r="BM178" s="167" t="s">
        <v>252</v>
      </c>
    </row>
    <row r="179" spans="1:65" s="2" customFormat="1" ht="29.25" x14ac:dyDescent="0.2">
      <c r="A179" s="32"/>
      <c r="B179" s="33"/>
      <c r="C179" s="34"/>
      <c r="D179" s="169" t="s">
        <v>137</v>
      </c>
      <c r="E179" s="34"/>
      <c r="F179" s="170" t="s">
        <v>180</v>
      </c>
      <c r="G179" s="34"/>
      <c r="H179" s="34"/>
      <c r="I179" s="171"/>
      <c r="J179" s="34"/>
      <c r="K179" s="34"/>
      <c r="L179" s="37"/>
      <c r="M179" s="172"/>
      <c r="N179" s="173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137</v>
      </c>
      <c r="AU179" s="15" t="s">
        <v>73</v>
      </c>
    </row>
    <row r="180" spans="1:65" s="2" customFormat="1" ht="21.75" customHeight="1" x14ac:dyDescent="0.2">
      <c r="A180" s="32"/>
      <c r="B180" s="33"/>
      <c r="C180" s="156" t="s">
        <v>253</v>
      </c>
      <c r="D180" s="156" t="s">
        <v>130</v>
      </c>
      <c r="E180" s="157" t="s">
        <v>182</v>
      </c>
      <c r="F180" s="158" t="s">
        <v>183</v>
      </c>
      <c r="G180" s="159" t="s">
        <v>156</v>
      </c>
      <c r="H180" s="160">
        <v>2253.7829999999999</v>
      </c>
      <c r="I180" s="161"/>
      <c r="J180" s="162">
        <f>ROUND(I180*H180,2)</f>
        <v>0</v>
      </c>
      <c r="K180" s="158" t="s">
        <v>134</v>
      </c>
      <c r="L180" s="37"/>
      <c r="M180" s="163" t="s">
        <v>1</v>
      </c>
      <c r="N180" s="164" t="s">
        <v>38</v>
      </c>
      <c r="O180" s="69"/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7" t="s">
        <v>135</v>
      </c>
      <c r="AT180" s="167" t="s">
        <v>130</v>
      </c>
      <c r="AU180" s="167" t="s">
        <v>73</v>
      </c>
      <c r="AY180" s="15" t="s">
        <v>136</v>
      </c>
      <c r="BE180" s="168">
        <f>IF(N180="základní",J180,0)</f>
        <v>0</v>
      </c>
      <c r="BF180" s="168">
        <f>IF(N180="snížená",J180,0)</f>
        <v>0</v>
      </c>
      <c r="BG180" s="168">
        <f>IF(N180="zákl. přenesená",J180,0)</f>
        <v>0</v>
      </c>
      <c r="BH180" s="168">
        <f>IF(N180="sníž. přenesená",J180,0)</f>
        <v>0</v>
      </c>
      <c r="BI180" s="168">
        <f>IF(N180="nulová",J180,0)</f>
        <v>0</v>
      </c>
      <c r="BJ180" s="15" t="s">
        <v>81</v>
      </c>
      <c r="BK180" s="168">
        <f>ROUND(I180*H180,2)</f>
        <v>0</v>
      </c>
      <c r="BL180" s="15" t="s">
        <v>135</v>
      </c>
      <c r="BM180" s="167" t="s">
        <v>257</v>
      </c>
    </row>
    <row r="181" spans="1:65" s="2" customFormat="1" x14ac:dyDescent="0.2">
      <c r="A181" s="32"/>
      <c r="B181" s="33"/>
      <c r="C181" s="34"/>
      <c r="D181" s="169" t="s">
        <v>137</v>
      </c>
      <c r="E181" s="34"/>
      <c r="F181" s="170" t="s">
        <v>183</v>
      </c>
      <c r="G181" s="34"/>
      <c r="H181" s="34"/>
      <c r="I181" s="171"/>
      <c r="J181" s="34"/>
      <c r="K181" s="34"/>
      <c r="L181" s="37"/>
      <c r="M181" s="172"/>
      <c r="N181" s="173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137</v>
      </c>
      <c r="AU181" s="15" t="s">
        <v>73</v>
      </c>
    </row>
    <row r="182" spans="1:65" s="2" customFormat="1" ht="24.2" customHeight="1" x14ac:dyDescent="0.2">
      <c r="A182" s="32"/>
      <c r="B182" s="33"/>
      <c r="C182" s="156" t="s">
        <v>200</v>
      </c>
      <c r="D182" s="156" t="s">
        <v>130</v>
      </c>
      <c r="E182" s="157" t="s">
        <v>233</v>
      </c>
      <c r="F182" s="158" t="s">
        <v>234</v>
      </c>
      <c r="G182" s="159" t="s">
        <v>156</v>
      </c>
      <c r="H182" s="160">
        <v>62.137999999999998</v>
      </c>
      <c r="I182" s="161"/>
      <c r="J182" s="162">
        <f>ROUND(I182*H182,2)</f>
        <v>0</v>
      </c>
      <c r="K182" s="158" t="s">
        <v>134</v>
      </c>
      <c r="L182" s="37"/>
      <c r="M182" s="163" t="s">
        <v>1</v>
      </c>
      <c r="N182" s="164" t="s">
        <v>38</v>
      </c>
      <c r="O182" s="69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7" t="s">
        <v>135</v>
      </c>
      <c r="AT182" s="167" t="s">
        <v>130</v>
      </c>
      <c r="AU182" s="167" t="s">
        <v>73</v>
      </c>
      <c r="AY182" s="15" t="s">
        <v>136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5" t="s">
        <v>81</v>
      </c>
      <c r="BK182" s="168">
        <f>ROUND(I182*H182,2)</f>
        <v>0</v>
      </c>
      <c r="BL182" s="15" t="s">
        <v>135</v>
      </c>
      <c r="BM182" s="167" t="s">
        <v>260</v>
      </c>
    </row>
    <row r="183" spans="1:65" s="2" customFormat="1" x14ac:dyDescent="0.2">
      <c r="A183" s="32"/>
      <c r="B183" s="33"/>
      <c r="C183" s="34"/>
      <c r="D183" s="169" t="s">
        <v>137</v>
      </c>
      <c r="E183" s="34"/>
      <c r="F183" s="170" t="s">
        <v>234</v>
      </c>
      <c r="G183" s="34"/>
      <c r="H183" s="34"/>
      <c r="I183" s="171"/>
      <c r="J183" s="34"/>
      <c r="K183" s="34"/>
      <c r="L183" s="37"/>
      <c r="M183" s="172"/>
      <c r="N183" s="173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137</v>
      </c>
      <c r="AU183" s="15" t="s">
        <v>73</v>
      </c>
    </row>
    <row r="184" spans="1:65" s="2" customFormat="1" ht="66.75" customHeight="1" x14ac:dyDescent="0.2">
      <c r="A184" s="32"/>
      <c r="B184" s="33"/>
      <c r="C184" s="156" t="s">
        <v>261</v>
      </c>
      <c r="D184" s="156" t="s">
        <v>130</v>
      </c>
      <c r="E184" s="157" t="s">
        <v>236</v>
      </c>
      <c r="F184" s="158" t="s">
        <v>237</v>
      </c>
      <c r="G184" s="159" t="s">
        <v>156</v>
      </c>
      <c r="H184" s="160">
        <v>62.137999999999998</v>
      </c>
      <c r="I184" s="161"/>
      <c r="J184" s="162">
        <f>ROUND(I184*H184,2)</f>
        <v>0</v>
      </c>
      <c r="K184" s="158" t="s">
        <v>134</v>
      </c>
      <c r="L184" s="37"/>
      <c r="M184" s="163" t="s">
        <v>1</v>
      </c>
      <c r="N184" s="164" t="s">
        <v>38</v>
      </c>
      <c r="O184" s="69"/>
      <c r="P184" s="165">
        <f>O184*H184</f>
        <v>0</v>
      </c>
      <c r="Q184" s="165">
        <v>0</v>
      </c>
      <c r="R184" s="165">
        <f>Q184*H184</f>
        <v>0</v>
      </c>
      <c r="S184" s="165">
        <v>0</v>
      </c>
      <c r="T184" s="16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7" t="s">
        <v>135</v>
      </c>
      <c r="AT184" s="167" t="s">
        <v>130</v>
      </c>
      <c r="AU184" s="167" t="s">
        <v>73</v>
      </c>
      <c r="AY184" s="15" t="s">
        <v>136</v>
      </c>
      <c r="BE184" s="168">
        <f>IF(N184="základní",J184,0)</f>
        <v>0</v>
      </c>
      <c r="BF184" s="168">
        <f>IF(N184="snížená",J184,0)</f>
        <v>0</v>
      </c>
      <c r="BG184" s="168">
        <f>IF(N184="zákl. přenesená",J184,0)</f>
        <v>0</v>
      </c>
      <c r="BH184" s="168">
        <f>IF(N184="sníž. přenesená",J184,0)</f>
        <v>0</v>
      </c>
      <c r="BI184" s="168">
        <f>IF(N184="nulová",J184,0)</f>
        <v>0</v>
      </c>
      <c r="BJ184" s="15" t="s">
        <v>81</v>
      </c>
      <c r="BK184" s="168">
        <f>ROUND(I184*H184,2)</f>
        <v>0</v>
      </c>
      <c r="BL184" s="15" t="s">
        <v>135</v>
      </c>
      <c r="BM184" s="167" t="s">
        <v>334</v>
      </c>
    </row>
    <row r="185" spans="1:65" s="2" customFormat="1" ht="39" x14ac:dyDescent="0.2">
      <c r="A185" s="32"/>
      <c r="B185" s="33"/>
      <c r="C185" s="34"/>
      <c r="D185" s="169" t="s">
        <v>137</v>
      </c>
      <c r="E185" s="34"/>
      <c r="F185" s="170" t="s">
        <v>237</v>
      </c>
      <c r="G185" s="34"/>
      <c r="H185" s="34"/>
      <c r="I185" s="171"/>
      <c r="J185" s="34"/>
      <c r="K185" s="34"/>
      <c r="L185" s="37"/>
      <c r="M185" s="172"/>
      <c r="N185" s="173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137</v>
      </c>
      <c r="AU185" s="15" t="s">
        <v>73</v>
      </c>
    </row>
    <row r="186" spans="1:65" s="2" customFormat="1" ht="21.75" customHeight="1" x14ac:dyDescent="0.2">
      <c r="A186" s="32"/>
      <c r="B186" s="33"/>
      <c r="C186" s="156" t="s">
        <v>205</v>
      </c>
      <c r="D186" s="156" t="s">
        <v>130</v>
      </c>
      <c r="E186" s="157" t="s">
        <v>240</v>
      </c>
      <c r="F186" s="158" t="s">
        <v>241</v>
      </c>
      <c r="G186" s="159" t="s">
        <v>156</v>
      </c>
      <c r="H186" s="160">
        <v>62.137999999999998</v>
      </c>
      <c r="I186" s="161"/>
      <c r="J186" s="162">
        <f>ROUND(I186*H186,2)</f>
        <v>0</v>
      </c>
      <c r="K186" s="158" t="s">
        <v>134</v>
      </c>
      <c r="L186" s="37"/>
      <c r="M186" s="163" t="s">
        <v>1</v>
      </c>
      <c r="N186" s="164" t="s">
        <v>38</v>
      </c>
      <c r="O186" s="69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7" t="s">
        <v>135</v>
      </c>
      <c r="AT186" s="167" t="s">
        <v>130</v>
      </c>
      <c r="AU186" s="167" t="s">
        <v>73</v>
      </c>
      <c r="AY186" s="15" t="s">
        <v>136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5" t="s">
        <v>81</v>
      </c>
      <c r="BK186" s="168">
        <f>ROUND(I186*H186,2)</f>
        <v>0</v>
      </c>
      <c r="BL186" s="15" t="s">
        <v>135</v>
      </c>
      <c r="BM186" s="167" t="s">
        <v>268</v>
      </c>
    </row>
    <row r="187" spans="1:65" s="2" customFormat="1" x14ac:dyDescent="0.2">
      <c r="A187" s="32"/>
      <c r="B187" s="33"/>
      <c r="C187" s="34"/>
      <c r="D187" s="169" t="s">
        <v>137</v>
      </c>
      <c r="E187" s="34"/>
      <c r="F187" s="170" t="s">
        <v>241</v>
      </c>
      <c r="G187" s="34"/>
      <c r="H187" s="34"/>
      <c r="I187" s="171"/>
      <c r="J187" s="34"/>
      <c r="K187" s="34"/>
      <c r="L187" s="37"/>
      <c r="M187" s="172"/>
      <c r="N187" s="173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137</v>
      </c>
      <c r="AU187" s="15" t="s">
        <v>73</v>
      </c>
    </row>
    <row r="188" spans="1:65" s="2" customFormat="1" ht="21.75" customHeight="1" x14ac:dyDescent="0.2">
      <c r="A188" s="32"/>
      <c r="B188" s="33"/>
      <c r="C188" s="156" t="s">
        <v>269</v>
      </c>
      <c r="D188" s="156" t="s">
        <v>130</v>
      </c>
      <c r="E188" s="157" t="s">
        <v>243</v>
      </c>
      <c r="F188" s="158" t="s">
        <v>244</v>
      </c>
      <c r="G188" s="159" t="s">
        <v>156</v>
      </c>
      <c r="H188" s="160">
        <v>0.58899999999999997</v>
      </c>
      <c r="I188" s="161"/>
      <c r="J188" s="162">
        <f>ROUND(I188*H188,2)</f>
        <v>0</v>
      </c>
      <c r="K188" s="158" t="s">
        <v>134</v>
      </c>
      <c r="L188" s="37"/>
      <c r="M188" s="163" t="s">
        <v>1</v>
      </c>
      <c r="N188" s="164" t="s">
        <v>38</v>
      </c>
      <c r="O188" s="69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7" t="s">
        <v>135</v>
      </c>
      <c r="AT188" s="167" t="s">
        <v>130</v>
      </c>
      <c r="AU188" s="167" t="s">
        <v>73</v>
      </c>
      <c r="AY188" s="15" t="s">
        <v>136</v>
      </c>
      <c r="BE188" s="168">
        <f>IF(N188="základní",J188,0)</f>
        <v>0</v>
      </c>
      <c r="BF188" s="168">
        <f>IF(N188="snížená",J188,0)</f>
        <v>0</v>
      </c>
      <c r="BG188" s="168">
        <f>IF(N188="zákl. přenesená",J188,0)</f>
        <v>0</v>
      </c>
      <c r="BH188" s="168">
        <f>IF(N188="sníž. přenesená",J188,0)</f>
        <v>0</v>
      </c>
      <c r="BI188" s="168">
        <f>IF(N188="nulová",J188,0)</f>
        <v>0</v>
      </c>
      <c r="BJ188" s="15" t="s">
        <v>81</v>
      </c>
      <c r="BK188" s="168">
        <f>ROUND(I188*H188,2)</f>
        <v>0</v>
      </c>
      <c r="BL188" s="15" t="s">
        <v>135</v>
      </c>
      <c r="BM188" s="167" t="s">
        <v>276</v>
      </c>
    </row>
    <row r="189" spans="1:65" s="2" customFormat="1" x14ac:dyDescent="0.2">
      <c r="A189" s="32"/>
      <c r="B189" s="33"/>
      <c r="C189" s="34"/>
      <c r="D189" s="169" t="s">
        <v>137</v>
      </c>
      <c r="E189" s="34"/>
      <c r="F189" s="170" t="s">
        <v>244</v>
      </c>
      <c r="G189" s="34"/>
      <c r="H189" s="34"/>
      <c r="I189" s="171"/>
      <c r="J189" s="34"/>
      <c r="K189" s="34"/>
      <c r="L189" s="37"/>
      <c r="M189" s="172"/>
      <c r="N189" s="173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137</v>
      </c>
      <c r="AU189" s="15" t="s">
        <v>73</v>
      </c>
    </row>
    <row r="190" spans="1:65" s="2" customFormat="1" ht="62.65" customHeight="1" x14ac:dyDescent="0.2">
      <c r="A190" s="32"/>
      <c r="B190" s="33"/>
      <c r="C190" s="156" t="s">
        <v>209</v>
      </c>
      <c r="D190" s="156" t="s">
        <v>130</v>
      </c>
      <c r="E190" s="157" t="s">
        <v>247</v>
      </c>
      <c r="F190" s="158" t="s">
        <v>248</v>
      </c>
      <c r="G190" s="159" t="s">
        <v>140</v>
      </c>
      <c r="H190" s="160">
        <v>1</v>
      </c>
      <c r="I190" s="161"/>
      <c r="J190" s="162">
        <f>ROUND(I190*H190,2)</f>
        <v>0</v>
      </c>
      <c r="K190" s="158" t="s">
        <v>134</v>
      </c>
      <c r="L190" s="37"/>
      <c r="M190" s="163" t="s">
        <v>1</v>
      </c>
      <c r="N190" s="164" t="s">
        <v>38</v>
      </c>
      <c r="O190" s="69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7" t="s">
        <v>135</v>
      </c>
      <c r="AT190" s="167" t="s">
        <v>130</v>
      </c>
      <c r="AU190" s="167" t="s">
        <v>73</v>
      </c>
      <c r="AY190" s="15" t="s">
        <v>136</v>
      </c>
      <c r="BE190" s="168">
        <f>IF(N190="základní",J190,0)</f>
        <v>0</v>
      </c>
      <c r="BF190" s="168">
        <f>IF(N190="snížená",J190,0)</f>
        <v>0</v>
      </c>
      <c r="BG190" s="168">
        <f>IF(N190="zákl. přenesená",J190,0)</f>
        <v>0</v>
      </c>
      <c r="BH190" s="168">
        <f>IF(N190="sníž. přenesená",J190,0)</f>
        <v>0</v>
      </c>
      <c r="BI190" s="168">
        <f>IF(N190="nulová",J190,0)</f>
        <v>0</v>
      </c>
      <c r="BJ190" s="15" t="s">
        <v>81</v>
      </c>
      <c r="BK190" s="168">
        <f>ROUND(I190*H190,2)</f>
        <v>0</v>
      </c>
      <c r="BL190" s="15" t="s">
        <v>135</v>
      </c>
      <c r="BM190" s="167" t="s">
        <v>280</v>
      </c>
    </row>
    <row r="191" spans="1:65" s="2" customFormat="1" ht="39" x14ac:dyDescent="0.2">
      <c r="A191" s="32"/>
      <c r="B191" s="33"/>
      <c r="C191" s="34"/>
      <c r="D191" s="169" t="s">
        <v>137</v>
      </c>
      <c r="E191" s="34"/>
      <c r="F191" s="170" t="s">
        <v>248</v>
      </c>
      <c r="G191" s="34"/>
      <c r="H191" s="34"/>
      <c r="I191" s="171"/>
      <c r="J191" s="34"/>
      <c r="K191" s="34"/>
      <c r="L191" s="37"/>
      <c r="M191" s="172"/>
      <c r="N191" s="173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137</v>
      </c>
      <c r="AU191" s="15" t="s">
        <v>73</v>
      </c>
    </row>
    <row r="192" spans="1:65" s="2" customFormat="1" ht="16.5" customHeight="1" x14ac:dyDescent="0.2">
      <c r="A192" s="32"/>
      <c r="B192" s="33"/>
      <c r="C192" s="156" t="s">
        <v>277</v>
      </c>
      <c r="D192" s="156" t="s">
        <v>130</v>
      </c>
      <c r="E192" s="157" t="s">
        <v>250</v>
      </c>
      <c r="F192" s="158" t="s">
        <v>251</v>
      </c>
      <c r="G192" s="159" t="s">
        <v>156</v>
      </c>
      <c r="H192" s="160">
        <v>0.58899999999999997</v>
      </c>
      <c r="I192" s="161"/>
      <c r="J192" s="162">
        <f>ROUND(I192*H192,2)</f>
        <v>0</v>
      </c>
      <c r="K192" s="158" t="s">
        <v>134</v>
      </c>
      <c r="L192" s="37"/>
      <c r="M192" s="163" t="s">
        <v>1</v>
      </c>
      <c r="N192" s="164" t="s">
        <v>38</v>
      </c>
      <c r="O192" s="69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7" t="s">
        <v>135</v>
      </c>
      <c r="AT192" s="167" t="s">
        <v>130</v>
      </c>
      <c r="AU192" s="167" t="s">
        <v>73</v>
      </c>
      <c r="AY192" s="15" t="s">
        <v>136</v>
      </c>
      <c r="BE192" s="168">
        <f>IF(N192="základní",J192,0)</f>
        <v>0</v>
      </c>
      <c r="BF192" s="168">
        <f>IF(N192="snížená",J192,0)</f>
        <v>0</v>
      </c>
      <c r="BG192" s="168">
        <f>IF(N192="zákl. přenesená",J192,0)</f>
        <v>0</v>
      </c>
      <c r="BH192" s="168">
        <f>IF(N192="sníž. přenesená",J192,0)</f>
        <v>0</v>
      </c>
      <c r="BI192" s="168">
        <f>IF(N192="nulová",J192,0)</f>
        <v>0</v>
      </c>
      <c r="BJ192" s="15" t="s">
        <v>81</v>
      </c>
      <c r="BK192" s="168">
        <f>ROUND(I192*H192,2)</f>
        <v>0</v>
      </c>
      <c r="BL192" s="15" t="s">
        <v>135</v>
      </c>
      <c r="BM192" s="167" t="s">
        <v>283</v>
      </c>
    </row>
    <row r="193" spans="1:65" s="2" customFormat="1" x14ac:dyDescent="0.2">
      <c r="A193" s="32"/>
      <c r="B193" s="33"/>
      <c r="C193" s="34"/>
      <c r="D193" s="169" t="s">
        <v>137</v>
      </c>
      <c r="E193" s="34"/>
      <c r="F193" s="170" t="s">
        <v>251</v>
      </c>
      <c r="G193" s="34"/>
      <c r="H193" s="34"/>
      <c r="I193" s="171"/>
      <c r="J193" s="34"/>
      <c r="K193" s="34"/>
      <c r="L193" s="37"/>
      <c r="M193" s="172"/>
      <c r="N193" s="173"/>
      <c r="O193" s="69"/>
      <c r="P193" s="69"/>
      <c r="Q193" s="69"/>
      <c r="R193" s="69"/>
      <c r="S193" s="69"/>
      <c r="T193" s="70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137</v>
      </c>
      <c r="AU193" s="15" t="s">
        <v>73</v>
      </c>
    </row>
    <row r="194" spans="1:65" s="2" customFormat="1" ht="16.5" customHeight="1" x14ac:dyDescent="0.2">
      <c r="A194" s="32"/>
      <c r="B194" s="33"/>
      <c r="C194" s="175" t="s">
        <v>215</v>
      </c>
      <c r="D194" s="175" t="s">
        <v>254</v>
      </c>
      <c r="E194" s="176" t="s">
        <v>255</v>
      </c>
      <c r="F194" s="177" t="s">
        <v>256</v>
      </c>
      <c r="G194" s="178" t="s">
        <v>156</v>
      </c>
      <c r="H194" s="179">
        <v>1601.3879999999999</v>
      </c>
      <c r="I194" s="180"/>
      <c r="J194" s="181">
        <f>ROUND(I194*H194,2)</f>
        <v>0</v>
      </c>
      <c r="K194" s="177" t="s">
        <v>134</v>
      </c>
      <c r="L194" s="182"/>
      <c r="M194" s="183" t="s">
        <v>1</v>
      </c>
      <c r="N194" s="184" t="s">
        <v>38</v>
      </c>
      <c r="O194" s="69"/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7" t="s">
        <v>151</v>
      </c>
      <c r="AT194" s="167" t="s">
        <v>254</v>
      </c>
      <c r="AU194" s="167" t="s">
        <v>73</v>
      </c>
      <c r="AY194" s="15" t="s">
        <v>136</v>
      </c>
      <c r="BE194" s="168">
        <f>IF(N194="základní",J194,0)</f>
        <v>0</v>
      </c>
      <c r="BF194" s="168">
        <f>IF(N194="snížená",J194,0)</f>
        <v>0</v>
      </c>
      <c r="BG194" s="168">
        <f>IF(N194="zákl. přenesená",J194,0)</f>
        <v>0</v>
      </c>
      <c r="BH194" s="168">
        <f>IF(N194="sníž. přenesená",J194,0)</f>
        <v>0</v>
      </c>
      <c r="BI194" s="168">
        <f>IF(N194="nulová",J194,0)</f>
        <v>0</v>
      </c>
      <c r="BJ194" s="15" t="s">
        <v>81</v>
      </c>
      <c r="BK194" s="168">
        <f>ROUND(I194*H194,2)</f>
        <v>0</v>
      </c>
      <c r="BL194" s="15" t="s">
        <v>135</v>
      </c>
      <c r="BM194" s="167" t="s">
        <v>287</v>
      </c>
    </row>
    <row r="195" spans="1:65" s="2" customFormat="1" x14ac:dyDescent="0.2">
      <c r="A195" s="32"/>
      <c r="B195" s="33"/>
      <c r="C195" s="34"/>
      <c r="D195" s="169" t="s">
        <v>137</v>
      </c>
      <c r="E195" s="34"/>
      <c r="F195" s="170" t="s">
        <v>256</v>
      </c>
      <c r="G195" s="34"/>
      <c r="H195" s="34"/>
      <c r="I195" s="171"/>
      <c r="J195" s="34"/>
      <c r="K195" s="34"/>
      <c r="L195" s="37"/>
      <c r="M195" s="172"/>
      <c r="N195" s="173"/>
      <c r="O195" s="69"/>
      <c r="P195" s="69"/>
      <c r="Q195" s="69"/>
      <c r="R195" s="69"/>
      <c r="S195" s="69"/>
      <c r="T195" s="70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137</v>
      </c>
      <c r="AU195" s="15" t="s">
        <v>73</v>
      </c>
    </row>
    <row r="196" spans="1:65" s="2" customFormat="1" ht="16.5" customHeight="1" x14ac:dyDescent="0.2">
      <c r="A196" s="32"/>
      <c r="B196" s="33"/>
      <c r="C196" s="175" t="s">
        <v>284</v>
      </c>
      <c r="D196" s="175" t="s">
        <v>254</v>
      </c>
      <c r="E196" s="176" t="s">
        <v>258</v>
      </c>
      <c r="F196" s="177" t="s">
        <v>259</v>
      </c>
      <c r="G196" s="178" t="s">
        <v>156</v>
      </c>
      <c r="H196" s="179">
        <v>187.81200000000001</v>
      </c>
      <c r="I196" s="180"/>
      <c r="J196" s="181">
        <f>ROUND(I196*H196,2)</f>
        <v>0</v>
      </c>
      <c r="K196" s="177" t="s">
        <v>134</v>
      </c>
      <c r="L196" s="182"/>
      <c r="M196" s="183" t="s">
        <v>1</v>
      </c>
      <c r="N196" s="184" t="s">
        <v>38</v>
      </c>
      <c r="O196" s="69"/>
      <c r="P196" s="165">
        <f>O196*H196</f>
        <v>0</v>
      </c>
      <c r="Q196" s="165">
        <v>0</v>
      </c>
      <c r="R196" s="165">
        <f>Q196*H196</f>
        <v>0</v>
      </c>
      <c r="S196" s="165">
        <v>0</v>
      </c>
      <c r="T196" s="16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7" t="s">
        <v>151</v>
      </c>
      <c r="AT196" s="167" t="s">
        <v>254</v>
      </c>
      <c r="AU196" s="167" t="s">
        <v>73</v>
      </c>
      <c r="AY196" s="15" t="s">
        <v>136</v>
      </c>
      <c r="BE196" s="168">
        <f>IF(N196="základní",J196,0)</f>
        <v>0</v>
      </c>
      <c r="BF196" s="168">
        <f>IF(N196="snížená",J196,0)</f>
        <v>0</v>
      </c>
      <c r="BG196" s="168">
        <f>IF(N196="zákl. přenesená",J196,0)</f>
        <v>0</v>
      </c>
      <c r="BH196" s="168">
        <f>IF(N196="sníž. přenesená",J196,0)</f>
        <v>0</v>
      </c>
      <c r="BI196" s="168">
        <f>IF(N196="nulová",J196,0)</f>
        <v>0</v>
      </c>
      <c r="BJ196" s="15" t="s">
        <v>81</v>
      </c>
      <c r="BK196" s="168">
        <f>ROUND(I196*H196,2)</f>
        <v>0</v>
      </c>
      <c r="BL196" s="15" t="s">
        <v>135</v>
      </c>
      <c r="BM196" s="167" t="s">
        <v>336</v>
      </c>
    </row>
    <row r="197" spans="1:65" s="2" customFormat="1" x14ac:dyDescent="0.2">
      <c r="A197" s="32"/>
      <c r="B197" s="33"/>
      <c r="C197" s="34"/>
      <c r="D197" s="169" t="s">
        <v>137</v>
      </c>
      <c r="E197" s="34"/>
      <c r="F197" s="170" t="s">
        <v>259</v>
      </c>
      <c r="G197" s="34"/>
      <c r="H197" s="34"/>
      <c r="I197" s="171"/>
      <c r="J197" s="34"/>
      <c r="K197" s="34"/>
      <c r="L197" s="37"/>
      <c r="M197" s="172"/>
      <c r="N197" s="173"/>
      <c r="O197" s="69"/>
      <c r="P197" s="69"/>
      <c r="Q197" s="69"/>
      <c r="R197" s="69"/>
      <c r="S197" s="69"/>
      <c r="T197" s="70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137</v>
      </c>
      <c r="AU197" s="15" t="s">
        <v>73</v>
      </c>
    </row>
    <row r="198" spans="1:65" s="2" customFormat="1" ht="55.5" customHeight="1" x14ac:dyDescent="0.2">
      <c r="A198" s="32"/>
      <c r="B198" s="33"/>
      <c r="C198" s="156" t="s">
        <v>218</v>
      </c>
      <c r="D198" s="156" t="s">
        <v>130</v>
      </c>
      <c r="E198" s="157" t="s">
        <v>262</v>
      </c>
      <c r="F198" s="158" t="s">
        <v>263</v>
      </c>
      <c r="G198" s="159" t="s">
        <v>156</v>
      </c>
      <c r="H198" s="160">
        <v>1789.2</v>
      </c>
      <c r="I198" s="161"/>
      <c r="J198" s="162">
        <f>ROUND(I198*H198,2)</f>
        <v>0</v>
      </c>
      <c r="K198" s="158" t="s">
        <v>134</v>
      </c>
      <c r="L198" s="37"/>
      <c r="M198" s="163" t="s">
        <v>1</v>
      </c>
      <c r="N198" s="164" t="s">
        <v>38</v>
      </c>
      <c r="O198" s="69"/>
      <c r="P198" s="165">
        <f>O198*H198</f>
        <v>0</v>
      </c>
      <c r="Q198" s="165">
        <v>0</v>
      </c>
      <c r="R198" s="165">
        <f>Q198*H198</f>
        <v>0</v>
      </c>
      <c r="S198" s="165">
        <v>0</v>
      </c>
      <c r="T198" s="16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7" t="s">
        <v>135</v>
      </c>
      <c r="AT198" s="167" t="s">
        <v>130</v>
      </c>
      <c r="AU198" s="167" t="s">
        <v>73</v>
      </c>
      <c r="AY198" s="15" t="s">
        <v>136</v>
      </c>
      <c r="BE198" s="168">
        <f>IF(N198="základní",J198,0)</f>
        <v>0</v>
      </c>
      <c r="BF198" s="168">
        <f>IF(N198="snížená",J198,0)</f>
        <v>0</v>
      </c>
      <c r="BG198" s="168">
        <f>IF(N198="zákl. přenesená",J198,0)</f>
        <v>0</v>
      </c>
      <c r="BH198" s="168">
        <f>IF(N198="sníž. přenesená",J198,0)</f>
        <v>0</v>
      </c>
      <c r="BI198" s="168">
        <f>IF(N198="nulová",J198,0)</f>
        <v>0</v>
      </c>
      <c r="BJ198" s="15" t="s">
        <v>81</v>
      </c>
      <c r="BK198" s="168">
        <f>ROUND(I198*H198,2)</f>
        <v>0</v>
      </c>
      <c r="BL198" s="15" t="s">
        <v>135</v>
      </c>
      <c r="BM198" s="167" t="s">
        <v>398</v>
      </c>
    </row>
    <row r="199" spans="1:65" s="2" customFormat="1" ht="78" x14ac:dyDescent="0.2">
      <c r="A199" s="32"/>
      <c r="B199" s="33"/>
      <c r="C199" s="34"/>
      <c r="D199" s="169" t="s">
        <v>137</v>
      </c>
      <c r="E199" s="34"/>
      <c r="F199" s="170" t="s">
        <v>265</v>
      </c>
      <c r="G199" s="34"/>
      <c r="H199" s="34"/>
      <c r="I199" s="171"/>
      <c r="J199" s="34"/>
      <c r="K199" s="34"/>
      <c r="L199" s="37"/>
      <c r="M199" s="172"/>
      <c r="N199" s="173"/>
      <c r="O199" s="69"/>
      <c r="P199" s="69"/>
      <c r="Q199" s="69"/>
      <c r="R199" s="69"/>
      <c r="S199" s="69"/>
      <c r="T199" s="70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137</v>
      </c>
      <c r="AU199" s="15" t="s">
        <v>73</v>
      </c>
    </row>
    <row r="200" spans="1:65" s="2" customFormat="1" ht="24.2" customHeight="1" x14ac:dyDescent="0.2">
      <c r="A200" s="32"/>
      <c r="B200" s="33"/>
      <c r="C200" s="175" t="s">
        <v>292</v>
      </c>
      <c r="D200" s="175" t="s">
        <v>254</v>
      </c>
      <c r="E200" s="176" t="s">
        <v>266</v>
      </c>
      <c r="F200" s="177" t="s">
        <v>267</v>
      </c>
      <c r="G200" s="178" t="s">
        <v>140</v>
      </c>
      <c r="H200" s="179">
        <v>9</v>
      </c>
      <c r="I200" s="180"/>
      <c r="J200" s="181">
        <f>ROUND(I200*H200,2)</f>
        <v>0</v>
      </c>
      <c r="K200" s="177" t="s">
        <v>134</v>
      </c>
      <c r="L200" s="182"/>
      <c r="M200" s="183" t="s">
        <v>1</v>
      </c>
      <c r="N200" s="184" t="s">
        <v>38</v>
      </c>
      <c r="O200" s="69"/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7" t="s">
        <v>151</v>
      </c>
      <c r="AT200" s="167" t="s">
        <v>254</v>
      </c>
      <c r="AU200" s="167" t="s">
        <v>73</v>
      </c>
      <c r="AY200" s="15" t="s">
        <v>136</v>
      </c>
      <c r="BE200" s="168">
        <f>IF(N200="základní",J200,0)</f>
        <v>0</v>
      </c>
      <c r="BF200" s="168">
        <f>IF(N200="snížená",J200,0)</f>
        <v>0</v>
      </c>
      <c r="BG200" s="168">
        <f>IF(N200="zákl. přenesená",J200,0)</f>
        <v>0</v>
      </c>
      <c r="BH200" s="168">
        <f>IF(N200="sníž. přenesená",J200,0)</f>
        <v>0</v>
      </c>
      <c r="BI200" s="168">
        <f>IF(N200="nulová",J200,0)</f>
        <v>0</v>
      </c>
      <c r="BJ200" s="15" t="s">
        <v>81</v>
      </c>
      <c r="BK200" s="168">
        <f>ROUND(I200*H200,2)</f>
        <v>0</v>
      </c>
      <c r="BL200" s="15" t="s">
        <v>135</v>
      </c>
      <c r="BM200" s="167" t="s">
        <v>399</v>
      </c>
    </row>
    <row r="201" spans="1:65" s="2" customFormat="1" x14ac:dyDescent="0.2">
      <c r="A201" s="32"/>
      <c r="B201" s="33"/>
      <c r="C201" s="34"/>
      <c r="D201" s="169" t="s">
        <v>137</v>
      </c>
      <c r="E201" s="34"/>
      <c r="F201" s="170" t="s">
        <v>267</v>
      </c>
      <c r="G201" s="34"/>
      <c r="H201" s="34"/>
      <c r="I201" s="171"/>
      <c r="J201" s="34"/>
      <c r="K201" s="34"/>
      <c r="L201" s="37"/>
      <c r="M201" s="172"/>
      <c r="N201" s="173"/>
      <c r="O201" s="69"/>
      <c r="P201" s="69"/>
      <c r="Q201" s="69"/>
      <c r="R201" s="69"/>
      <c r="S201" s="69"/>
      <c r="T201" s="70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137</v>
      </c>
      <c r="AU201" s="15" t="s">
        <v>73</v>
      </c>
    </row>
    <row r="202" spans="1:65" s="2" customFormat="1" ht="21.75" customHeight="1" x14ac:dyDescent="0.2">
      <c r="A202" s="32"/>
      <c r="B202" s="33"/>
      <c r="C202" s="175" t="s">
        <v>221</v>
      </c>
      <c r="D202" s="175" t="s">
        <v>254</v>
      </c>
      <c r="E202" s="176" t="s">
        <v>337</v>
      </c>
      <c r="F202" s="177" t="s">
        <v>338</v>
      </c>
      <c r="G202" s="178" t="s">
        <v>196</v>
      </c>
      <c r="H202" s="179">
        <v>1.9</v>
      </c>
      <c r="I202" s="180"/>
      <c r="J202" s="181">
        <f>ROUND(I202*H202,2)</f>
        <v>0</v>
      </c>
      <c r="K202" s="177" t="s">
        <v>134</v>
      </c>
      <c r="L202" s="182"/>
      <c r="M202" s="183" t="s">
        <v>1</v>
      </c>
      <c r="N202" s="184" t="s">
        <v>38</v>
      </c>
      <c r="O202" s="69"/>
      <c r="P202" s="165">
        <f>O202*H202</f>
        <v>0</v>
      </c>
      <c r="Q202" s="165">
        <v>0.95499999999999996</v>
      </c>
      <c r="R202" s="165">
        <f>Q202*H202</f>
        <v>1.8144999999999998</v>
      </c>
      <c r="S202" s="165">
        <v>0</v>
      </c>
      <c r="T202" s="16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7" t="s">
        <v>151</v>
      </c>
      <c r="AT202" s="167" t="s">
        <v>254</v>
      </c>
      <c r="AU202" s="167" t="s">
        <v>73</v>
      </c>
      <c r="AY202" s="15" t="s">
        <v>136</v>
      </c>
      <c r="BE202" s="168">
        <f>IF(N202="základní",J202,0)</f>
        <v>0</v>
      </c>
      <c r="BF202" s="168">
        <f>IF(N202="snížená",J202,0)</f>
        <v>0</v>
      </c>
      <c r="BG202" s="168">
        <f>IF(N202="zákl. přenesená",J202,0)</f>
        <v>0</v>
      </c>
      <c r="BH202" s="168">
        <f>IF(N202="sníž. přenesená",J202,0)</f>
        <v>0</v>
      </c>
      <c r="BI202" s="168">
        <f>IF(N202="nulová",J202,0)</f>
        <v>0</v>
      </c>
      <c r="BJ202" s="15" t="s">
        <v>81</v>
      </c>
      <c r="BK202" s="168">
        <f>ROUND(I202*H202,2)</f>
        <v>0</v>
      </c>
      <c r="BL202" s="15" t="s">
        <v>135</v>
      </c>
      <c r="BM202" s="167" t="s">
        <v>400</v>
      </c>
    </row>
    <row r="203" spans="1:65" s="2" customFormat="1" x14ac:dyDescent="0.2">
      <c r="A203" s="32"/>
      <c r="B203" s="33"/>
      <c r="C203" s="34"/>
      <c r="D203" s="169" t="s">
        <v>137</v>
      </c>
      <c r="E203" s="34"/>
      <c r="F203" s="170" t="s">
        <v>338</v>
      </c>
      <c r="G203" s="34"/>
      <c r="H203" s="34"/>
      <c r="I203" s="171"/>
      <c r="J203" s="34"/>
      <c r="K203" s="34"/>
      <c r="L203" s="37"/>
      <c r="M203" s="172"/>
      <c r="N203" s="173"/>
      <c r="O203" s="69"/>
      <c r="P203" s="69"/>
      <c r="Q203" s="69"/>
      <c r="R203" s="69"/>
      <c r="S203" s="69"/>
      <c r="T203" s="70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137</v>
      </c>
      <c r="AU203" s="15" t="s">
        <v>73</v>
      </c>
    </row>
    <row r="204" spans="1:65" s="2" customFormat="1" ht="66.75" customHeight="1" x14ac:dyDescent="0.2">
      <c r="A204" s="32"/>
      <c r="B204" s="33"/>
      <c r="C204" s="156" t="s">
        <v>299</v>
      </c>
      <c r="D204" s="156" t="s">
        <v>130</v>
      </c>
      <c r="E204" s="157" t="s">
        <v>270</v>
      </c>
      <c r="F204" s="158" t="s">
        <v>271</v>
      </c>
      <c r="G204" s="159" t="s">
        <v>156</v>
      </c>
      <c r="H204" s="160">
        <v>2.742</v>
      </c>
      <c r="I204" s="161"/>
      <c r="J204" s="162">
        <f>ROUND(I204*H204,2)</f>
        <v>0</v>
      </c>
      <c r="K204" s="158" t="s">
        <v>134</v>
      </c>
      <c r="L204" s="37"/>
      <c r="M204" s="163" t="s">
        <v>1</v>
      </c>
      <c r="N204" s="164" t="s">
        <v>38</v>
      </c>
      <c r="O204" s="69"/>
      <c r="P204" s="165">
        <f>O204*H204</f>
        <v>0</v>
      </c>
      <c r="Q204" s="165">
        <v>0</v>
      </c>
      <c r="R204" s="165">
        <f>Q204*H204</f>
        <v>0</v>
      </c>
      <c r="S204" s="165">
        <v>0</v>
      </c>
      <c r="T204" s="16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7" t="s">
        <v>135</v>
      </c>
      <c r="AT204" s="167" t="s">
        <v>130</v>
      </c>
      <c r="AU204" s="167" t="s">
        <v>73</v>
      </c>
      <c r="AY204" s="15" t="s">
        <v>136</v>
      </c>
      <c r="BE204" s="168">
        <f>IF(N204="základní",J204,0)</f>
        <v>0</v>
      </c>
      <c r="BF204" s="168">
        <f>IF(N204="snížená",J204,0)</f>
        <v>0</v>
      </c>
      <c r="BG204" s="168">
        <f>IF(N204="zákl. přenesená",J204,0)</f>
        <v>0</v>
      </c>
      <c r="BH204" s="168">
        <f>IF(N204="sníž. přenesená",J204,0)</f>
        <v>0</v>
      </c>
      <c r="BI204" s="168">
        <f>IF(N204="nulová",J204,0)</f>
        <v>0</v>
      </c>
      <c r="BJ204" s="15" t="s">
        <v>81</v>
      </c>
      <c r="BK204" s="168">
        <f>ROUND(I204*H204,2)</f>
        <v>0</v>
      </c>
      <c r="BL204" s="15" t="s">
        <v>135</v>
      </c>
      <c r="BM204" s="167" t="s">
        <v>401</v>
      </c>
    </row>
    <row r="205" spans="1:65" s="2" customFormat="1" ht="78" x14ac:dyDescent="0.2">
      <c r="A205" s="32"/>
      <c r="B205" s="33"/>
      <c r="C205" s="34"/>
      <c r="D205" s="169" t="s">
        <v>137</v>
      </c>
      <c r="E205" s="34"/>
      <c r="F205" s="170" t="s">
        <v>273</v>
      </c>
      <c r="G205" s="34"/>
      <c r="H205" s="34"/>
      <c r="I205" s="171"/>
      <c r="J205" s="34"/>
      <c r="K205" s="34"/>
      <c r="L205" s="37"/>
      <c r="M205" s="172"/>
      <c r="N205" s="173"/>
      <c r="O205" s="69"/>
      <c r="P205" s="69"/>
      <c r="Q205" s="69"/>
      <c r="R205" s="69"/>
      <c r="S205" s="69"/>
      <c r="T205" s="70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137</v>
      </c>
      <c r="AU205" s="15" t="s">
        <v>73</v>
      </c>
    </row>
    <row r="206" spans="1:65" s="2" customFormat="1" ht="16.5" customHeight="1" x14ac:dyDescent="0.2">
      <c r="A206" s="32"/>
      <c r="B206" s="33"/>
      <c r="C206" s="175" t="s">
        <v>224</v>
      </c>
      <c r="D206" s="175" t="s">
        <v>254</v>
      </c>
      <c r="E206" s="176" t="s">
        <v>341</v>
      </c>
      <c r="F206" s="177" t="s">
        <v>342</v>
      </c>
      <c r="G206" s="178" t="s">
        <v>140</v>
      </c>
      <c r="H206" s="179">
        <v>58</v>
      </c>
      <c r="I206" s="180"/>
      <c r="J206" s="181">
        <f>ROUND(I206*H206,2)</f>
        <v>0</v>
      </c>
      <c r="K206" s="177" t="s">
        <v>134</v>
      </c>
      <c r="L206" s="182"/>
      <c r="M206" s="183" t="s">
        <v>1</v>
      </c>
      <c r="N206" s="184" t="s">
        <v>38</v>
      </c>
      <c r="O206" s="69"/>
      <c r="P206" s="165">
        <f>O206*H206</f>
        <v>0</v>
      </c>
      <c r="Q206" s="165">
        <v>0</v>
      </c>
      <c r="R206" s="165">
        <f>Q206*H206</f>
        <v>0</v>
      </c>
      <c r="S206" s="165">
        <v>0</v>
      </c>
      <c r="T206" s="16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7" t="s">
        <v>151</v>
      </c>
      <c r="AT206" s="167" t="s">
        <v>254</v>
      </c>
      <c r="AU206" s="167" t="s">
        <v>73</v>
      </c>
      <c r="AY206" s="15" t="s">
        <v>136</v>
      </c>
      <c r="BE206" s="168">
        <f>IF(N206="základní",J206,0)</f>
        <v>0</v>
      </c>
      <c r="BF206" s="168">
        <f>IF(N206="snížená",J206,0)</f>
        <v>0</v>
      </c>
      <c r="BG206" s="168">
        <f>IF(N206="zákl. přenesená",J206,0)</f>
        <v>0</v>
      </c>
      <c r="BH206" s="168">
        <f>IF(N206="sníž. přenesená",J206,0)</f>
        <v>0</v>
      </c>
      <c r="BI206" s="168">
        <f>IF(N206="nulová",J206,0)</f>
        <v>0</v>
      </c>
      <c r="BJ206" s="15" t="s">
        <v>81</v>
      </c>
      <c r="BK206" s="168">
        <f>ROUND(I206*H206,2)</f>
        <v>0</v>
      </c>
      <c r="BL206" s="15" t="s">
        <v>135</v>
      </c>
      <c r="BM206" s="167" t="s">
        <v>344</v>
      </c>
    </row>
    <row r="207" spans="1:65" s="2" customFormat="1" x14ac:dyDescent="0.2">
      <c r="A207" s="32"/>
      <c r="B207" s="33"/>
      <c r="C207" s="34"/>
      <c r="D207" s="169" t="s">
        <v>137</v>
      </c>
      <c r="E207" s="34"/>
      <c r="F207" s="170" t="s">
        <v>342</v>
      </c>
      <c r="G207" s="34"/>
      <c r="H207" s="34"/>
      <c r="I207" s="171"/>
      <c r="J207" s="34"/>
      <c r="K207" s="34"/>
      <c r="L207" s="37"/>
      <c r="M207" s="172"/>
      <c r="N207" s="173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137</v>
      </c>
      <c r="AU207" s="15" t="s">
        <v>73</v>
      </c>
    </row>
    <row r="208" spans="1:65" s="2" customFormat="1" ht="16.5" customHeight="1" x14ac:dyDescent="0.2">
      <c r="A208" s="32"/>
      <c r="B208" s="33"/>
      <c r="C208" s="175" t="s">
        <v>305</v>
      </c>
      <c r="D208" s="175" t="s">
        <v>254</v>
      </c>
      <c r="E208" s="176" t="s">
        <v>274</v>
      </c>
      <c r="F208" s="177" t="s">
        <v>275</v>
      </c>
      <c r="G208" s="178" t="s">
        <v>140</v>
      </c>
      <c r="H208" s="179">
        <v>232</v>
      </c>
      <c r="I208" s="180"/>
      <c r="J208" s="181">
        <f>ROUND(I208*H208,2)</f>
        <v>0</v>
      </c>
      <c r="K208" s="177" t="s">
        <v>134</v>
      </c>
      <c r="L208" s="182"/>
      <c r="M208" s="183" t="s">
        <v>1</v>
      </c>
      <c r="N208" s="184" t="s">
        <v>38</v>
      </c>
      <c r="O208" s="69"/>
      <c r="P208" s="165">
        <f>O208*H208</f>
        <v>0</v>
      </c>
      <c r="Q208" s="165">
        <v>0</v>
      </c>
      <c r="R208" s="165">
        <f>Q208*H208</f>
        <v>0</v>
      </c>
      <c r="S208" s="165">
        <v>0</v>
      </c>
      <c r="T208" s="16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7" t="s">
        <v>151</v>
      </c>
      <c r="AT208" s="167" t="s">
        <v>254</v>
      </c>
      <c r="AU208" s="167" t="s">
        <v>73</v>
      </c>
      <c r="AY208" s="15" t="s">
        <v>136</v>
      </c>
      <c r="BE208" s="168">
        <f>IF(N208="základní",J208,0)</f>
        <v>0</v>
      </c>
      <c r="BF208" s="168">
        <f>IF(N208="snížená",J208,0)</f>
        <v>0</v>
      </c>
      <c r="BG208" s="168">
        <f>IF(N208="zákl. přenesená",J208,0)</f>
        <v>0</v>
      </c>
      <c r="BH208" s="168">
        <f>IF(N208="sníž. přenesená",J208,0)</f>
        <v>0</v>
      </c>
      <c r="BI208" s="168">
        <f>IF(N208="nulová",J208,0)</f>
        <v>0</v>
      </c>
      <c r="BJ208" s="15" t="s">
        <v>81</v>
      </c>
      <c r="BK208" s="168">
        <f>ROUND(I208*H208,2)</f>
        <v>0</v>
      </c>
      <c r="BL208" s="15" t="s">
        <v>135</v>
      </c>
      <c r="BM208" s="167" t="s">
        <v>345</v>
      </c>
    </row>
    <row r="209" spans="1:65" s="2" customFormat="1" x14ac:dyDescent="0.2">
      <c r="A209" s="32"/>
      <c r="B209" s="33"/>
      <c r="C209" s="34"/>
      <c r="D209" s="169" t="s">
        <v>137</v>
      </c>
      <c r="E209" s="34"/>
      <c r="F209" s="170" t="s">
        <v>275</v>
      </c>
      <c r="G209" s="34"/>
      <c r="H209" s="34"/>
      <c r="I209" s="171"/>
      <c r="J209" s="34"/>
      <c r="K209" s="34"/>
      <c r="L209" s="37"/>
      <c r="M209" s="172"/>
      <c r="N209" s="173"/>
      <c r="O209" s="69"/>
      <c r="P209" s="69"/>
      <c r="Q209" s="69"/>
      <c r="R209" s="69"/>
      <c r="S209" s="69"/>
      <c r="T209" s="70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137</v>
      </c>
      <c r="AU209" s="15" t="s">
        <v>73</v>
      </c>
    </row>
    <row r="210" spans="1:65" s="2" customFormat="1" ht="16.5" customHeight="1" x14ac:dyDescent="0.2">
      <c r="A210" s="32"/>
      <c r="B210" s="33"/>
      <c r="C210" s="175" t="s">
        <v>228</v>
      </c>
      <c r="D210" s="175" t="s">
        <v>254</v>
      </c>
      <c r="E210" s="176" t="s">
        <v>278</v>
      </c>
      <c r="F210" s="177" t="s">
        <v>279</v>
      </c>
      <c r="G210" s="178" t="s">
        <v>140</v>
      </c>
      <c r="H210" s="179">
        <v>232</v>
      </c>
      <c r="I210" s="180"/>
      <c r="J210" s="181">
        <f>ROUND(I210*H210,2)</f>
        <v>0</v>
      </c>
      <c r="K210" s="177" t="s">
        <v>134</v>
      </c>
      <c r="L210" s="182"/>
      <c r="M210" s="183" t="s">
        <v>1</v>
      </c>
      <c r="N210" s="184" t="s">
        <v>38</v>
      </c>
      <c r="O210" s="69"/>
      <c r="P210" s="165">
        <f>O210*H210</f>
        <v>0</v>
      </c>
      <c r="Q210" s="165">
        <v>0</v>
      </c>
      <c r="R210" s="165">
        <f>Q210*H210</f>
        <v>0</v>
      </c>
      <c r="S210" s="165">
        <v>0</v>
      </c>
      <c r="T210" s="16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7" t="s">
        <v>151</v>
      </c>
      <c r="AT210" s="167" t="s">
        <v>254</v>
      </c>
      <c r="AU210" s="167" t="s">
        <v>73</v>
      </c>
      <c r="AY210" s="15" t="s">
        <v>136</v>
      </c>
      <c r="BE210" s="168">
        <f>IF(N210="základní",J210,0)</f>
        <v>0</v>
      </c>
      <c r="BF210" s="168">
        <f>IF(N210="snížená",J210,0)</f>
        <v>0</v>
      </c>
      <c r="BG210" s="168">
        <f>IF(N210="zákl. přenesená",J210,0)</f>
        <v>0</v>
      </c>
      <c r="BH210" s="168">
        <f>IF(N210="sníž. přenesená",J210,0)</f>
        <v>0</v>
      </c>
      <c r="BI210" s="168">
        <f>IF(N210="nulová",J210,0)</f>
        <v>0</v>
      </c>
      <c r="BJ210" s="15" t="s">
        <v>81</v>
      </c>
      <c r="BK210" s="168">
        <f>ROUND(I210*H210,2)</f>
        <v>0</v>
      </c>
      <c r="BL210" s="15" t="s">
        <v>135</v>
      </c>
      <c r="BM210" s="167" t="s">
        <v>346</v>
      </c>
    </row>
    <row r="211" spans="1:65" s="2" customFormat="1" x14ac:dyDescent="0.2">
      <c r="A211" s="32"/>
      <c r="B211" s="33"/>
      <c r="C211" s="34"/>
      <c r="D211" s="169" t="s">
        <v>137</v>
      </c>
      <c r="E211" s="34"/>
      <c r="F211" s="170" t="s">
        <v>279</v>
      </c>
      <c r="G211" s="34"/>
      <c r="H211" s="34"/>
      <c r="I211" s="171"/>
      <c r="J211" s="34"/>
      <c r="K211" s="34"/>
      <c r="L211" s="37"/>
      <c r="M211" s="172"/>
      <c r="N211" s="173"/>
      <c r="O211" s="69"/>
      <c r="P211" s="69"/>
      <c r="Q211" s="69"/>
      <c r="R211" s="69"/>
      <c r="S211" s="69"/>
      <c r="T211" s="70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137</v>
      </c>
      <c r="AU211" s="15" t="s">
        <v>73</v>
      </c>
    </row>
    <row r="212" spans="1:65" s="2" customFormat="1" ht="24.2" customHeight="1" x14ac:dyDescent="0.2">
      <c r="A212" s="32"/>
      <c r="B212" s="33"/>
      <c r="C212" s="175" t="s">
        <v>312</v>
      </c>
      <c r="D212" s="175" t="s">
        <v>254</v>
      </c>
      <c r="E212" s="176" t="s">
        <v>281</v>
      </c>
      <c r="F212" s="177" t="s">
        <v>282</v>
      </c>
      <c r="G212" s="178" t="s">
        <v>140</v>
      </c>
      <c r="H212" s="179">
        <v>4636</v>
      </c>
      <c r="I212" s="180"/>
      <c r="J212" s="181">
        <f>ROUND(I212*H212,2)</f>
        <v>0</v>
      </c>
      <c r="K212" s="177" t="s">
        <v>134</v>
      </c>
      <c r="L212" s="182"/>
      <c r="M212" s="183" t="s">
        <v>1</v>
      </c>
      <c r="N212" s="184" t="s">
        <v>38</v>
      </c>
      <c r="O212" s="69"/>
      <c r="P212" s="165">
        <f>O212*H212</f>
        <v>0</v>
      </c>
      <c r="Q212" s="165">
        <v>0</v>
      </c>
      <c r="R212" s="165">
        <f>Q212*H212</f>
        <v>0</v>
      </c>
      <c r="S212" s="165">
        <v>0</v>
      </c>
      <c r="T212" s="16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7" t="s">
        <v>151</v>
      </c>
      <c r="AT212" s="167" t="s">
        <v>254</v>
      </c>
      <c r="AU212" s="167" t="s">
        <v>73</v>
      </c>
      <c r="AY212" s="15" t="s">
        <v>136</v>
      </c>
      <c r="BE212" s="168">
        <f>IF(N212="základní",J212,0)</f>
        <v>0</v>
      </c>
      <c r="BF212" s="168">
        <f>IF(N212="snížená",J212,0)</f>
        <v>0</v>
      </c>
      <c r="BG212" s="168">
        <f>IF(N212="zákl. přenesená",J212,0)</f>
        <v>0</v>
      </c>
      <c r="BH212" s="168">
        <f>IF(N212="sníž. přenesená",J212,0)</f>
        <v>0</v>
      </c>
      <c r="BI212" s="168">
        <f>IF(N212="nulová",J212,0)</f>
        <v>0</v>
      </c>
      <c r="BJ212" s="15" t="s">
        <v>81</v>
      </c>
      <c r="BK212" s="168">
        <f>ROUND(I212*H212,2)</f>
        <v>0</v>
      </c>
      <c r="BL212" s="15" t="s">
        <v>135</v>
      </c>
      <c r="BM212" s="167" t="s">
        <v>402</v>
      </c>
    </row>
    <row r="213" spans="1:65" s="2" customFormat="1" ht="19.5" x14ac:dyDescent="0.2">
      <c r="A213" s="32"/>
      <c r="B213" s="33"/>
      <c r="C213" s="34"/>
      <c r="D213" s="169" t="s">
        <v>137</v>
      </c>
      <c r="E213" s="34"/>
      <c r="F213" s="170" t="s">
        <v>282</v>
      </c>
      <c r="G213" s="34"/>
      <c r="H213" s="34"/>
      <c r="I213" s="171"/>
      <c r="J213" s="34"/>
      <c r="K213" s="34"/>
      <c r="L213" s="37"/>
      <c r="M213" s="172"/>
      <c r="N213" s="173"/>
      <c r="O213" s="69"/>
      <c r="P213" s="69"/>
      <c r="Q213" s="69"/>
      <c r="R213" s="69"/>
      <c r="S213" s="69"/>
      <c r="T213" s="70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137</v>
      </c>
      <c r="AU213" s="15" t="s">
        <v>73</v>
      </c>
    </row>
    <row r="214" spans="1:65" s="2" customFormat="1" ht="21.75" customHeight="1" x14ac:dyDescent="0.2">
      <c r="A214" s="32"/>
      <c r="B214" s="33"/>
      <c r="C214" s="175" t="s">
        <v>231</v>
      </c>
      <c r="D214" s="175" t="s">
        <v>254</v>
      </c>
      <c r="E214" s="176" t="s">
        <v>285</v>
      </c>
      <c r="F214" s="177" t="s">
        <v>286</v>
      </c>
      <c r="G214" s="178" t="s">
        <v>140</v>
      </c>
      <c r="H214" s="179">
        <v>2318</v>
      </c>
      <c r="I214" s="180"/>
      <c r="J214" s="181">
        <f>ROUND(I214*H214,2)</f>
        <v>0</v>
      </c>
      <c r="K214" s="177" t="s">
        <v>134</v>
      </c>
      <c r="L214" s="182"/>
      <c r="M214" s="183" t="s">
        <v>1</v>
      </c>
      <c r="N214" s="184" t="s">
        <v>38</v>
      </c>
      <c r="O214" s="69"/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7" t="s">
        <v>151</v>
      </c>
      <c r="AT214" s="167" t="s">
        <v>254</v>
      </c>
      <c r="AU214" s="167" t="s">
        <v>73</v>
      </c>
      <c r="AY214" s="15" t="s">
        <v>136</v>
      </c>
      <c r="BE214" s="168">
        <f>IF(N214="základní",J214,0)</f>
        <v>0</v>
      </c>
      <c r="BF214" s="168">
        <f>IF(N214="snížená",J214,0)</f>
        <v>0</v>
      </c>
      <c r="BG214" s="168">
        <f>IF(N214="zákl. přenesená",J214,0)</f>
        <v>0</v>
      </c>
      <c r="BH214" s="168">
        <f>IF(N214="sníž. přenesená",J214,0)</f>
        <v>0</v>
      </c>
      <c r="BI214" s="168">
        <f>IF(N214="nulová",J214,0)</f>
        <v>0</v>
      </c>
      <c r="BJ214" s="15" t="s">
        <v>81</v>
      </c>
      <c r="BK214" s="168">
        <f>ROUND(I214*H214,2)</f>
        <v>0</v>
      </c>
      <c r="BL214" s="15" t="s">
        <v>135</v>
      </c>
      <c r="BM214" s="167" t="s">
        <v>403</v>
      </c>
    </row>
    <row r="215" spans="1:65" s="2" customFormat="1" x14ac:dyDescent="0.2">
      <c r="A215" s="32"/>
      <c r="B215" s="33"/>
      <c r="C215" s="34"/>
      <c r="D215" s="169" t="s">
        <v>137</v>
      </c>
      <c r="E215" s="34"/>
      <c r="F215" s="170" t="s">
        <v>286</v>
      </c>
      <c r="G215" s="34"/>
      <c r="H215" s="34"/>
      <c r="I215" s="171"/>
      <c r="J215" s="34"/>
      <c r="K215" s="34"/>
      <c r="L215" s="37"/>
      <c r="M215" s="172"/>
      <c r="N215" s="173"/>
      <c r="O215" s="69"/>
      <c r="P215" s="69"/>
      <c r="Q215" s="69"/>
      <c r="R215" s="69"/>
      <c r="S215" s="69"/>
      <c r="T215" s="70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137</v>
      </c>
      <c r="AU215" s="15" t="s">
        <v>73</v>
      </c>
    </row>
    <row r="216" spans="1:65" s="2" customFormat="1" ht="24.2" customHeight="1" x14ac:dyDescent="0.2">
      <c r="A216" s="32"/>
      <c r="B216" s="33"/>
      <c r="C216" s="175" t="s">
        <v>353</v>
      </c>
      <c r="D216" s="175" t="s">
        <v>254</v>
      </c>
      <c r="E216" s="176" t="s">
        <v>360</v>
      </c>
      <c r="F216" s="177" t="s">
        <v>361</v>
      </c>
      <c r="G216" s="178" t="s">
        <v>140</v>
      </c>
      <c r="H216" s="179">
        <v>4</v>
      </c>
      <c r="I216" s="180"/>
      <c r="J216" s="181">
        <f>ROUND(I216*H216,2)</f>
        <v>0</v>
      </c>
      <c r="K216" s="177" t="s">
        <v>134</v>
      </c>
      <c r="L216" s="182"/>
      <c r="M216" s="183" t="s">
        <v>1</v>
      </c>
      <c r="N216" s="184" t="s">
        <v>38</v>
      </c>
      <c r="O216" s="69"/>
      <c r="P216" s="165">
        <f>O216*H216</f>
        <v>0</v>
      </c>
      <c r="Q216" s="165">
        <v>0.2195</v>
      </c>
      <c r="R216" s="165">
        <f>Q216*H216</f>
        <v>0.878</v>
      </c>
      <c r="S216" s="165">
        <v>0</v>
      </c>
      <c r="T216" s="166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7" t="s">
        <v>151</v>
      </c>
      <c r="AT216" s="167" t="s">
        <v>254</v>
      </c>
      <c r="AU216" s="167" t="s">
        <v>73</v>
      </c>
      <c r="AY216" s="15" t="s">
        <v>136</v>
      </c>
      <c r="BE216" s="168">
        <f>IF(N216="základní",J216,0)</f>
        <v>0</v>
      </c>
      <c r="BF216" s="168">
        <f>IF(N216="snížená",J216,0)</f>
        <v>0</v>
      </c>
      <c r="BG216" s="168">
        <f>IF(N216="zákl. přenesená",J216,0)</f>
        <v>0</v>
      </c>
      <c r="BH216" s="168">
        <f>IF(N216="sníž. přenesená",J216,0)</f>
        <v>0</v>
      </c>
      <c r="BI216" s="168">
        <f>IF(N216="nulová",J216,0)</f>
        <v>0</v>
      </c>
      <c r="BJ216" s="15" t="s">
        <v>81</v>
      </c>
      <c r="BK216" s="168">
        <f>ROUND(I216*H216,2)</f>
        <v>0</v>
      </c>
      <c r="BL216" s="15" t="s">
        <v>135</v>
      </c>
      <c r="BM216" s="167" t="s">
        <v>404</v>
      </c>
    </row>
    <row r="217" spans="1:65" s="2" customFormat="1" ht="19.5" x14ac:dyDescent="0.2">
      <c r="A217" s="32"/>
      <c r="B217" s="33"/>
      <c r="C217" s="34"/>
      <c r="D217" s="169" t="s">
        <v>137</v>
      </c>
      <c r="E217" s="34"/>
      <c r="F217" s="170" t="s">
        <v>361</v>
      </c>
      <c r="G217" s="34"/>
      <c r="H217" s="34"/>
      <c r="I217" s="171"/>
      <c r="J217" s="34"/>
      <c r="K217" s="34"/>
      <c r="L217" s="37"/>
      <c r="M217" s="172"/>
      <c r="N217" s="173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137</v>
      </c>
      <c r="AU217" s="15" t="s">
        <v>73</v>
      </c>
    </row>
    <row r="218" spans="1:65" s="2" customFormat="1" ht="66.75" customHeight="1" x14ac:dyDescent="0.2">
      <c r="A218" s="32"/>
      <c r="B218" s="33"/>
      <c r="C218" s="156" t="s">
        <v>235</v>
      </c>
      <c r="D218" s="156" t="s">
        <v>130</v>
      </c>
      <c r="E218" s="157" t="s">
        <v>288</v>
      </c>
      <c r="F218" s="158" t="s">
        <v>289</v>
      </c>
      <c r="G218" s="159" t="s">
        <v>156</v>
      </c>
      <c r="H218" s="160">
        <v>7.5</v>
      </c>
      <c r="I218" s="161"/>
      <c r="J218" s="162">
        <f>ROUND(I218*H218,2)</f>
        <v>0</v>
      </c>
      <c r="K218" s="158" t="s">
        <v>134</v>
      </c>
      <c r="L218" s="37"/>
      <c r="M218" s="163" t="s">
        <v>1</v>
      </c>
      <c r="N218" s="164" t="s">
        <v>38</v>
      </c>
      <c r="O218" s="69"/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7" t="s">
        <v>135</v>
      </c>
      <c r="AT218" s="167" t="s">
        <v>130</v>
      </c>
      <c r="AU218" s="167" t="s">
        <v>73</v>
      </c>
      <c r="AY218" s="15" t="s">
        <v>136</v>
      </c>
      <c r="BE218" s="168">
        <f>IF(N218="základní",J218,0)</f>
        <v>0</v>
      </c>
      <c r="BF218" s="168">
        <f>IF(N218="snížená",J218,0)</f>
        <v>0</v>
      </c>
      <c r="BG218" s="168">
        <f>IF(N218="zákl. přenesená",J218,0)</f>
        <v>0</v>
      </c>
      <c r="BH218" s="168">
        <f>IF(N218="sníž. přenesená",J218,0)</f>
        <v>0</v>
      </c>
      <c r="BI218" s="168">
        <f>IF(N218="nulová",J218,0)</f>
        <v>0</v>
      </c>
      <c r="BJ218" s="15" t="s">
        <v>81</v>
      </c>
      <c r="BK218" s="168">
        <f>ROUND(I218*H218,2)</f>
        <v>0</v>
      </c>
      <c r="BL218" s="15" t="s">
        <v>135</v>
      </c>
      <c r="BM218" s="167" t="s">
        <v>405</v>
      </c>
    </row>
    <row r="219" spans="1:65" s="2" customFormat="1" ht="78" x14ac:dyDescent="0.2">
      <c r="A219" s="32"/>
      <c r="B219" s="33"/>
      <c r="C219" s="34"/>
      <c r="D219" s="169" t="s">
        <v>137</v>
      </c>
      <c r="E219" s="34"/>
      <c r="F219" s="170" t="s">
        <v>291</v>
      </c>
      <c r="G219" s="34"/>
      <c r="H219" s="34"/>
      <c r="I219" s="171"/>
      <c r="J219" s="34"/>
      <c r="K219" s="34"/>
      <c r="L219" s="37"/>
      <c r="M219" s="172"/>
      <c r="N219" s="173"/>
      <c r="O219" s="69"/>
      <c r="P219" s="69"/>
      <c r="Q219" s="69"/>
      <c r="R219" s="69"/>
      <c r="S219" s="69"/>
      <c r="T219" s="70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137</v>
      </c>
      <c r="AU219" s="15" t="s">
        <v>73</v>
      </c>
    </row>
    <row r="220" spans="1:65" s="2" customFormat="1" ht="24.2" customHeight="1" x14ac:dyDescent="0.2">
      <c r="A220" s="32"/>
      <c r="B220" s="33"/>
      <c r="C220" s="156" t="s">
        <v>358</v>
      </c>
      <c r="D220" s="156" t="s">
        <v>130</v>
      </c>
      <c r="E220" s="157" t="s">
        <v>233</v>
      </c>
      <c r="F220" s="158" t="s">
        <v>234</v>
      </c>
      <c r="G220" s="159" t="s">
        <v>156</v>
      </c>
      <c r="H220" s="160">
        <v>50.912999999999997</v>
      </c>
      <c r="I220" s="161"/>
      <c r="J220" s="162">
        <f>ROUND(I220*H220,2)</f>
        <v>0</v>
      </c>
      <c r="K220" s="158" t="s">
        <v>134</v>
      </c>
      <c r="L220" s="37"/>
      <c r="M220" s="163" t="s">
        <v>1</v>
      </c>
      <c r="N220" s="164" t="s">
        <v>38</v>
      </c>
      <c r="O220" s="69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7" t="s">
        <v>135</v>
      </c>
      <c r="AT220" s="167" t="s">
        <v>130</v>
      </c>
      <c r="AU220" s="167" t="s">
        <v>73</v>
      </c>
      <c r="AY220" s="15" t="s">
        <v>136</v>
      </c>
      <c r="BE220" s="168">
        <f>IF(N220="základní",J220,0)</f>
        <v>0</v>
      </c>
      <c r="BF220" s="168">
        <f>IF(N220="snížená",J220,0)</f>
        <v>0</v>
      </c>
      <c r="BG220" s="168">
        <f>IF(N220="zákl. přenesená",J220,0)</f>
        <v>0</v>
      </c>
      <c r="BH220" s="168">
        <f>IF(N220="sníž. přenesená",J220,0)</f>
        <v>0</v>
      </c>
      <c r="BI220" s="168">
        <f>IF(N220="nulová",J220,0)</f>
        <v>0</v>
      </c>
      <c r="BJ220" s="15" t="s">
        <v>81</v>
      </c>
      <c r="BK220" s="168">
        <f>ROUND(I220*H220,2)</f>
        <v>0</v>
      </c>
      <c r="BL220" s="15" t="s">
        <v>135</v>
      </c>
      <c r="BM220" s="167" t="s">
        <v>354</v>
      </c>
    </row>
    <row r="221" spans="1:65" s="2" customFormat="1" x14ac:dyDescent="0.2">
      <c r="A221" s="32"/>
      <c r="B221" s="33"/>
      <c r="C221" s="34"/>
      <c r="D221" s="169" t="s">
        <v>137</v>
      </c>
      <c r="E221" s="34"/>
      <c r="F221" s="170" t="s">
        <v>234</v>
      </c>
      <c r="G221" s="34"/>
      <c r="H221" s="34"/>
      <c r="I221" s="171"/>
      <c r="J221" s="34"/>
      <c r="K221" s="34"/>
      <c r="L221" s="37"/>
      <c r="M221" s="172"/>
      <c r="N221" s="173"/>
      <c r="O221" s="69"/>
      <c r="P221" s="69"/>
      <c r="Q221" s="69"/>
      <c r="R221" s="69"/>
      <c r="S221" s="69"/>
      <c r="T221" s="70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137</v>
      </c>
      <c r="AU221" s="15" t="s">
        <v>73</v>
      </c>
    </row>
    <row r="222" spans="1:65" s="2" customFormat="1" ht="62.65" customHeight="1" x14ac:dyDescent="0.2">
      <c r="A222" s="32"/>
      <c r="B222" s="33"/>
      <c r="C222" s="156" t="s">
        <v>238</v>
      </c>
      <c r="D222" s="156" t="s">
        <v>130</v>
      </c>
      <c r="E222" s="157" t="s">
        <v>406</v>
      </c>
      <c r="F222" s="158" t="s">
        <v>407</v>
      </c>
      <c r="G222" s="159" t="s">
        <v>156</v>
      </c>
      <c r="H222" s="160">
        <v>50.912999999999997</v>
      </c>
      <c r="I222" s="161"/>
      <c r="J222" s="162">
        <f>ROUND(I222*H222,2)</f>
        <v>0</v>
      </c>
      <c r="K222" s="158" t="s">
        <v>134</v>
      </c>
      <c r="L222" s="37"/>
      <c r="M222" s="163" t="s">
        <v>1</v>
      </c>
      <c r="N222" s="164" t="s">
        <v>38</v>
      </c>
      <c r="O222" s="69"/>
      <c r="P222" s="165">
        <f>O222*H222</f>
        <v>0</v>
      </c>
      <c r="Q222" s="165">
        <v>0</v>
      </c>
      <c r="R222" s="165">
        <f>Q222*H222</f>
        <v>0</v>
      </c>
      <c r="S222" s="165">
        <v>0</v>
      </c>
      <c r="T222" s="16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7" t="s">
        <v>135</v>
      </c>
      <c r="AT222" s="167" t="s">
        <v>130</v>
      </c>
      <c r="AU222" s="167" t="s">
        <v>73</v>
      </c>
      <c r="AY222" s="15" t="s">
        <v>136</v>
      </c>
      <c r="BE222" s="168">
        <f>IF(N222="základní",J222,0)</f>
        <v>0</v>
      </c>
      <c r="BF222" s="168">
        <f>IF(N222="snížená",J222,0)</f>
        <v>0</v>
      </c>
      <c r="BG222" s="168">
        <f>IF(N222="zákl. přenesená",J222,0)</f>
        <v>0</v>
      </c>
      <c r="BH222" s="168">
        <f>IF(N222="sníž. přenesená",J222,0)</f>
        <v>0</v>
      </c>
      <c r="BI222" s="168">
        <f>IF(N222="nulová",J222,0)</f>
        <v>0</v>
      </c>
      <c r="BJ222" s="15" t="s">
        <v>81</v>
      </c>
      <c r="BK222" s="168">
        <f>ROUND(I222*H222,2)</f>
        <v>0</v>
      </c>
      <c r="BL222" s="15" t="s">
        <v>135</v>
      </c>
      <c r="BM222" s="167" t="s">
        <v>408</v>
      </c>
    </row>
    <row r="223" spans="1:65" s="2" customFormat="1" ht="107.25" x14ac:dyDescent="0.2">
      <c r="A223" s="32"/>
      <c r="B223" s="33"/>
      <c r="C223" s="34"/>
      <c r="D223" s="169" t="s">
        <v>137</v>
      </c>
      <c r="E223" s="34"/>
      <c r="F223" s="170" t="s">
        <v>409</v>
      </c>
      <c r="G223" s="34"/>
      <c r="H223" s="34"/>
      <c r="I223" s="171"/>
      <c r="J223" s="34"/>
      <c r="K223" s="34"/>
      <c r="L223" s="37"/>
      <c r="M223" s="172"/>
      <c r="N223" s="173"/>
      <c r="O223" s="69"/>
      <c r="P223" s="69"/>
      <c r="Q223" s="69"/>
      <c r="R223" s="69"/>
      <c r="S223" s="69"/>
      <c r="T223" s="70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5" t="s">
        <v>137</v>
      </c>
      <c r="AU223" s="15" t="s">
        <v>73</v>
      </c>
    </row>
    <row r="224" spans="1:65" s="2" customFormat="1" ht="19.5" x14ac:dyDescent="0.2">
      <c r="A224" s="32"/>
      <c r="B224" s="33"/>
      <c r="C224" s="34"/>
      <c r="D224" s="169" t="s">
        <v>173</v>
      </c>
      <c r="E224" s="34"/>
      <c r="F224" s="174" t="s">
        <v>410</v>
      </c>
      <c r="G224" s="34"/>
      <c r="H224" s="34"/>
      <c r="I224" s="171"/>
      <c r="J224" s="34"/>
      <c r="K224" s="34"/>
      <c r="L224" s="37"/>
      <c r="M224" s="207"/>
      <c r="N224" s="208"/>
      <c r="O224" s="209"/>
      <c r="P224" s="209"/>
      <c r="Q224" s="209"/>
      <c r="R224" s="209"/>
      <c r="S224" s="209"/>
      <c r="T224" s="210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173</v>
      </c>
      <c r="AU224" s="15" t="s">
        <v>73</v>
      </c>
    </row>
    <row r="225" spans="1:31" s="2" customFormat="1" ht="6.95" customHeight="1" x14ac:dyDescent="0.2">
      <c r="A225" s="32"/>
      <c r="B225" s="52"/>
      <c r="C225" s="53"/>
      <c r="D225" s="53"/>
      <c r="E225" s="53"/>
      <c r="F225" s="53"/>
      <c r="G225" s="53"/>
      <c r="H225" s="53"/>
      <c r="I225" s="53"/>
      <c r="J225" s="53"/>
      <c r="K225" s="53"/>
      <c r="L225" s="37"/>
      <c r="M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</row>
  </sheetData>
  <sheetProtection algorithmName="SHA-512" hashValue="lG2iltHF6NsIS3/gIxG4RxKL47dXKHE9kTI71r95PNrFY2Awho2zLOqfihGQ+ePKomQYvRwWIX3sm5zKHvwTkg==" saltValue="70kpnUYgrvzBjDu8cD2oEUNqSEIrNGCvNUg706jvtixrGZzGUhtDFs/jh0YY1rPOuD9OV4d4JyQBOWCVqQ9GwQ==" spinCount="100000" sheet="1" objects="1" scenarios="1" formatColumns="0" formatRows="0" autoFilter="0"/>
  <autoFilter ref="C115:K22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0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92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411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ROUND(J116,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ROUND((SUM(BE116:BE219)),  2)</f>
        <v>0</v>
      </c>
      <c r="G33" s="32"/>
      <c r="H33" s="32"/>
      <c r="I33" s="122">
        <v>0.21</v>
      </c>
      <c r="J33" s="121">
        <f>ROUND(((SUM(BE116:BE219))*I33),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ROUND((SUM(BF116:BF219)),  2)</f>
        <v>0</v>
      </c>
      <c r="G34" s="32"/>
      <c r="H34" s="32"/>
      <c r="I34" s="122">
        <v>0.15</v>
      </c>
      <c r="J34" s="121">
        <f>ROUND(((SUM(BF116:BF219))*I34),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ROUND((SUM(BG116:BG219)),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ROUND((SUM(BH116:BH219)),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ROUND((SUM(BI116:BI219)),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04 - Oprava koleje č.2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J116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2" customFormat="1" ht="21.75" customHeight="1" x14ac:dyDescent="0.2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 x14ac:dyDescent="0.2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 x14ac:dyDescent="0.2">
      <c r="A102" s="32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 x14ac:dyDescent="0.2">
      <c r="A103" s="32"/>
      <c r="B103" s="33"/>
      <c r="C103" s="21" t="s">
        <v>117</v>
      </c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 x14ac:dyDescent="0.2">
      <c r="A105" s="32"/>
      <c r="B105" s="33"/>
      <c r="C105" s="27" t="s">
        <v>16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6.5" customHeight="1" x14ac:dyDescent="0.2">
      <c r="A106" s="32"/>
      <c r="B106" s="33"/>
      <c r="C106" s="34"/>
      <c r="D106" s="34"/>
      <c r="E106" s="277" t="str">
        <f>E7</f>
        <v>Oprava staničních kolejí v žst. Mimoň</v>
      </c>
      <c r="F106" s="278"/>
      <c r="G106" s="278"/>
      <c r="H106" s="278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110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 x14ac:dyDescent="0.2">
      <c r="A108" s="32"/>
      <c r="B108" s="33"/>
      <c r="C108" s="34"/>
      <c r="D108" s="34"/>
      <c r="E108" s="265" t="str">
        <f>E9</f>
        <v>SO 04 - Oprava koleje č.2</v>
      </c>
      <c r="F108" s="276"/>
      <c r="G108" s="276"/>
      <c r="H108" s="27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 x14ac:dyDescent="0.2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 x14ac:dyDescent="0.2">
      <c r="A110" s="32"/>
      <c r="B110" s="33"/>
      <c r="C110" s="27" t="s">
        <v>20</v>
      </c>
      <c r="D110" s="34"/>
      <c r="E110" s="34"/>
      <c r="F110" s="25" t="str">
        <f>F12</f>
        <v xml:space="preserve"> </v>
      </c>
      <c r="G110" s="34"/>
      <c r="H110" s="34"/>
      <c r="I110" s="27" t="s">
        <v>22</v>
      </c>
      <c r="J110" s="64" t="str">
        <f>IF(J12="","",J12)</f>
        <v>13. 6. 2022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 x14ac:dyDescent="0.2">
      <c r="A112" s="32"/>
      <c r="B112" s="33"/>
      <c r="C112" s="27" t="s">
        <v>24</v>
      </c>
      <c r="D112" s="34"/>
      <c r="E112" s="34"/>
      <c r="F112" s="25" t="str">
        <f>E15</f>
        <v xml:space="preserve"> </v>
      </c>
      <c r="G112" s="34"/>
      <c r="H112" s="34"/>
      <c r="I112" s="27" t="s">
        <v>29</v>
      </c>
      <c r="J112" s="30" t="str">
        <f>E21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 x14ac:dyDescent="0.2">
      <c r="A113" s="32"/>
      <c r="B113" s="33"/>
      <c r="C113" s="27" t="s">
        <v>27</v>
      </c>
      <c r="D113" s="34"/>
      <c r="E113" s="34"/>
      <c r="F113" s="25" t="str">
        <f>IF(E18="","",E18)</f>
        <v>Vyplň údaj</v>
      </c>
      <c r="G113" s="34"/>
      <c r="H113" s="34"/>
      <c r="I113" s="27" t="s">
        <v>31</v>
      </c>
      <c r="J113" s="30" t="str">
        <f>E24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 x14ac:dyDescent="0.2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9" customFormat="1" ht="29.25" customHeight="1" x14ac:dyDescent="0.2">
      <c r="A115" s="145"/>
      <c r="B115" s="146"/>
      <c r="C115" s="147" t="s">
        <v>118</v>
      </c>
      <c r="D115" s="148" t="s">
        <v>58</v>
      </c>
      <c r="E115" s="148" t="s">
        <v>54</v>
      </c>
      <c r="F115" s="148" t="s">
        <v>55</v>
      </c>
      <c r="G115" s="148" t="s">
        <v>119</v>
      </c>
      <c r="H115" s="148" t="s">
        <v>120</v>
      </c>
      <c r="I115" s="148" t="s">
        <v>121</v>
      </c>
      <c r="J115" s="148" t="s">
        <v>114</v>
      </c>
      <c r="K115" s="149" t="s">
        <v>122</v>
      </c>
      <c r="L115" s="150"/>
      <c r="M115" s="73" t="s">
        <v>1</v>
      </c>
      <c r="N115" s="74" t="s">
        <v>37</v>
      </c>
      <c r="O115" s="74" t="s">
        <v>123</v>
      </c>
      <c r="P115" s="74" t="s">
        <v>124</v>
      </c>
      <c r="Q115" s="74" t="s">
        <v>125</v>
      </c>
      <c r="R115" s="74" t="s">
        <v>126</v>
      </c>
      <c r="S115" s="74" t="s">
        <v>127</v>
      </c>
      <c r="T115" s="75" t="s">
        <v>128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 x14ac:dyDescent="0.25">
      <c r="A116" s="32"/>
      <c r="B116" s="33"/>
      <c r="C116" s="80" t="s">
        <v>129</v>
      </c>
      <c r="D116" s="34"/>
      <c r="E116" s="34"/>
      <c r="F116" s="34"/>
      <c r="G116" s="34"/>
      <c r="H116" s="34"/>
      <c r="I116" s="34"/>
      <c r="J116" s="151">
        <f>BK116</f>
        <v>0</v>
      </c>
      <c r="K116" s="34"/>
      <c r="L116" s="37"/>
      <c r="M116" s="76"/>
      <c r="N116" s="152"/>
      <c r="O116" s="77"/>
      <c r="P116" s="153">
        <f>SUM(P117:P219)</f>
        <v>0</v>
      </c>
      <c r="Q116" s="77"/>
      <c r="R116" s="153">
        <f>SUM(R117:R219)</f>
        <v>1.1459999999999999</v>
      </c>
      <c r="S116" s="77"/>
      <c r="T116" s="154">
        <f>SUM(T117:T219)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72</v>
      </c>
      <c r="AU116" s="15" t="s">
        <v>116</v>
      </c>
      <c r="BK116" s="155">
        <f>SUM(BK117:BK219)</f>
        <v>0</v>
      </c>
    </row>
    <row r="117" spans="1:65" s="2" customFormat="1" ht="16.5" customHeight="1" x14ac:dyDescent="0.2">
      <c r="A117" s="32"/>
      <c r="B117" s="33"/>
      <c r="C117" s="156" t="s">
        <v>81</v>
      </c>
      <c r="D117" s="156" t="s">
        <v>130</v>
      </c>
      <c r="E117" s="157" t="s">
        <v>384</v>
      </c>
      <c r="F117" s="158" t="s">
        <v>385</v>
      </c>
      <c r="G117" s="159" t="s">
        <v>140</v>
      </c>
      <c r="H117" s="160">
        <v>44</v>
      </c>
      <c r="I117" s="161"/>
      <c r="J117" s="162">
        <f>ROUND(I117*H117,2)</f>
        <v>0</v>
      </c>
      <c r="K117" s="158" t="s">
        <v>134</v>
      </c>
      <c r="L117" s="37"/>
      <c r="M117" s="163" t="s">
        <v>1</v>
      </c>
      <c r="N117" s="164" t="s">
        <v>38</v>
      </c>
      <c r="O117" s="69"/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135</v>
      </c>
      <c r="AT117" s="167" t="s">
        <v>130</v>
      </c>
      <c r="AU117" s="167" t="s">
        <v>73</v>
      </c>
      <c r="AY117" s="15" t="s">
        <v>136</v>
      </c>
      <c r="BE117" s="168">
        <f>IF(N117="základní",J117,0)</f>
        <v>0</v>
      </c>
      <c r="BF117" s="168">
        <f>IF(N117="snížená",J117,0)</f>
        <v>0</v>
      </c>
      <c r="BG117" s="168">
        <f>IF(N117="zákl. přenesená",J117,0)</f>
        <v>0</v>
      </c>
      <c r="BH117" s="168">
        <f>IF(N117="sníž. přenesená",J117,0)</f>
        <v>0</v>
      </c>
      <c r="BI117" s="168">
        <f>IF(N117="nulová",J117,0)</f>
        <v>0</v>
      </c>
      <c r="BJ117" s="15" t="s">
        <v>81</v>
      </c>
      <c r="BK117" s="168">
        <f>ROUND(I117*H117,2)</f>
        <v>0</v>
      </c>
      <c r="BL117" s="15" t="s">
        <v>135</v>
      </c>
      <c r="BM117" s="167" t="s">
        <v>83</v>
      </c>
    </row>
    <row r="118" spans="1:65" s="2" customFormat="1" x14ac:dyDescent="0.2">
      <c r="A118" s="32"/>
      <c r="B118" s="33"/>
      <c r="C118" s="34"/>
      <c r="D118" s="169" t="s">
        <v>137</v>
      </c>
      <c r="E118" s="34"/>
      <c r="F118" s="170" t="s">
        <v>385</v>
      </c>
      <c r="G118" s="34"/>
      <c r="H118" s="34"/>
      <c r="I118" s="171"/>
      <c r="J118" s="34"/>
      <c r="K118" s="34"/>
      <c r="L118" s="37"/>
      <c r="M118" s="172"/>
      <c r="N118" s="173"/>
      <c r="O118" s="69"/>
      <c r="P118" s="69"/>
      <c r="Q118" s="69"/>
      <c r="R118" s="69"/>
      <c r="S118" s="69"/>
      <c r="T118" s="70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137</v>
      </c>
      <c r="AU118" s="15" t="s">
        <v>73</v>
      </c>
    </row>
    <row r="119" spans="1:65" s="2" customFormat="1" ht="24.2" customHeight="1" x14ac:dyDescent="0.2">
      <c r="A119" s="32"/>
      <c r="B119" s="33"/>
      <c r="C119" s="156" t="s">
        <v>83</v>
      </c>
      <c r="D119" s="156" t="s">
        <v>130</v>
      </c>
      <c r="E119" s="157" t="s">
        <v>386</v>
      </c>
      <c r="F119" s="158" t="s">
        <v>387</v>
      </c>
      <c r="G119" s="159" t="s">
        <v>144</v>
      </c>
      <c r="H119" s="160">
        <v>0.50600000000000001</v>
      </c>
      <c r="I119" s="161"/>
      <c r="J119" s="162">
        <f>ROUND(I119*H119,2)</f>
        <v>0</v>
      </c>
      <c r="K119" s="158" t="s">
        <v>134</v>
      </c>
      <c r="L119" s="37"/>
      <c r="M119" s="163" t="s">
        <v>1</v>
      </c>
      <c r="N119" s="164" t="s">
        <v>38</v>
      </c>
      <c r="O119" s="69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135</v>
      </c>
      <c r="AT119" s="167" t="s">
        <v>130</v>
      </c>
      <c r="AU119" s="167" t="s">
        <v>73</v>
      </c>
      <c r="AY119" s="15" t="s">
        <v>136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81</v>
      </c>
      <c r="BK119" s="168">
        <f>ROUND(I119*H119,2)</f>
        <v>0</v>
      </c>
      <c r="BL119" s="15" t="s">
        <v>135</v>
      </c>
      <c r="BM119" s="167" t="s">
        <v>135</v>
      </c>
    </row>
    <row r="120" spans="1:65" s="2" customFormat="1" ht="58.5" x14ac:dyDescent="0.2">
      <c r="A120" s="32"/>
      <c r="B120" s="33"/>
      <c r="C120" s="34"/>
      <c r="D120" s="169" t="s">
        <v>137</v>
      </c>
      <c r="E120" s="34"/>
      <c r="F120" s="170" t="s">
        <v>388</v>
      </c>
      <c r="G120" s="34"/>
      <c r="H120" s="34"/>
      <c r="I120" s="171"/>
      <c r="J120" s="34"/>
      <c r="K120" s="34"/>
      <c r="L120" s="37"/>
      <c r="M120" s="172"/>
      <c r="N120" s="173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137</v>
      </c>
      <c r="AU120" s="15" t="s">
        <v>73</v>
      </c>
    </row>
    <row r="121" spans="1:65" s="2" customFormat="1" ht="48.75" x14ac:dyDescent="0.2">
      <c r="A121" s="32"/>
      <c r="B121" s="33"/>
      <c r="C121" s="34"/>
      <c r="D121" s="169" t="s">
        <v>147</v>
      </c>
      <c r="E121" s="34"/>
      <c r="F121" s="174" t="s">
        <v>148</v>
      </c>
      <c r="G121" s="34"/>
      <c r="H121" s="34"/>
      <c r="I121" s="171"/>
      <c r="J121" s="34"/>
      <c r="K121" s="34"/>
      <c r="L121" s="37"/>
      <c r="M121" s="172"/>
      <c r="N121" s="173"/>
      <c r="O121" s="69"/>
      <c r="P121" s="69"/>
      <c r="Q121" s="69"/>
      <c r="R121" s="69"/>
      <c r="S121" s="69"/>
      <c r="T121" s="70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147</v>
      </c>
      <c r="AU121" s="15" t="s">
        <v>73</v>
      </c>
    </row>
    <row r="122" spans="1:65" s="2" customFormat="1" ht="66.75" customHeight="1" x14ac:dyDescent="0.2">
      <c r="A122" s="32"/>
      <c r="B122" s="33"/>
      <c r="C122" s="156" t="s">
        <v>141</v>
      </c>
      <c r="D122" s="156" t="s">
        <v>130</v>
      </c>
      <c r="E122" s="157" t="s">
        <v>154</v>
      </c>
      <c r="F122" s="158" t="s">
        <v>155</v>
      </c>
      <c r="G122" s="159" t="s">
        <v>156</v>
      </c>
      <c r="H122" s="160">
        <v>130.042</v>
      </c>
      <c r="I122" s="161"/>
      <c r="J122" s="162">
        <f>ROUND(I122*H122,2)</f>
        <v>0</v>
      </c>
      <c r="K122" s="158" t="s">
        <v>134</v>
      </c>
      <c r="L122" s="37"/>
      <c r="M122" s="163" t="s">
        <v>1</v>
      </c>
      <c r="N122" s="164" t="s">
        <v>38</v>
      </c>
      <c r="O122" s="69"/>
      <c r="P122" s="165">
        <f>O122*H122</f>
        <v>0</v>
      </c>
      <c r="Q122" s="165">
        <v>0</v>
      </c>
      <c r="R122" s="165">
        <f>Q122*H122</f>
        <v>0</v>
      </c>
      <c r="S122" s="165">
        <v>0</v>
      </c>
      <c r="T122" s="16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7" t="s">
        <v>135</v>
      </c>
      <c r="AT122" s="167" t="s">
        <v>130</v>
      </c>
      <c r="AU122" s="167" t="s">
        <v>73</v>
      </c>
      <c r="AY122" s="15" t="s">
        <v>136</v>
      </c>
      <c r="BE122" s="168">
        <f>IF(N122="základní",J122,0)</f>
        <v>0</v>
      </c>
      <c r="BF122" s="168">
        <f>IF(N122="snížená",J122,0)</f>
        <v>0</v>
      </c>
      <c r="BG122" s="168">
        <f>IF(N122="zákl. přenesená",J122,0)</f>
        <v>0</v>
      </c>
      <c r="BH122" s="168">
        <f>IF(N122="sníž. přenesená",J122,0)</f>
        <v>0</v>
      </c>
      <c r="BI122" s="168">
        <f>IF(N122="nulová",J122,0)</f>
        <v>0</v>
      </c>
      <c r="BJ122" s="15" t="s">
        <v>81</v>
      </c>
      <c r="BK122" s="168">
        <f>ROUND(I122*H122,2)</f>
        <v>0</v>
      </c>
      <c r="BL122" s="15" t="s">
        <v>135</v>
      </c>
      <c r="BM122" s="167" t="s">
        <v>145</v>
      </c>
    </row>
    <row r="123" spans="1:65" s="2" customFormat="1" ht="39" x14ac:dyDescent="0.2">
      <c r="A123" s="32"/>
      <c r="B123" s="33"/>
      <c r="C123" s="34"/>
      <c r="D123" s="169" t="s">
        <v>137</v>
      </c>
      <c r="E123" s="34"/>
      <c r="F123" s="170" t="s">
        <v>155</v>
      </c>
      <c r="G123" s="34"/>
      <c r="H123" s="34"/>
      <c r="I123" s="171"/>
      <c r="J123" s="34"/>
      <c r="K123" s="34"/>
      <c r="L123" s="37"/>
      <c r="M123" s="172"/>
      <c r="N123" s="173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137</v>
      </c>
      <c r="AU123" s="15" t="s">
        <v>73</v>
      </c>
    </row>
    <row r="124" spans="1:65" s="2" customFormat="1" ht="16.5" customHeight="1" x14ac:dyDescent="0.2">
      <c r="A124" s="32"/>
      <c r="B124" s="33"/>
      <c r="C124" s="156" t="s">
        <v>135</v>
      </c>
      <c r="D124" s="156" t="s">
        <v>130</v>
      </c>
      <c r="E124" s="157" t="s">
        <v>158</v>
      </c>
      <c r="F124" s="158" t="s">
        <v>159</v>
      </c>
      <c r="G124" s="159" t="s">
        <v>156</v>
      </c>
      <c r="H124" s="160">
        <v>19.25</v>
      </c>
      <c r="I124" s="161"/>
      <c r="J124" s="162">
        <f>ROUND(I124*H124,2)</f>
        <v>0</v>
      </c>
      <c r="K124" s="158" t="s">
        <v>134</v>
      </c>
      <c r="L124" s="37"/>
      <c r="M124" s="163" t="s">
        <v>1</v>
      </c>
      <c r="N124" s="164" t="s">
        <v>38</v>
      </c>
      <c r="O124" s="69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135</v>
      </c>
      <c r="AT124" s="167" t="s">
        <v>130</v>
      </c>
      <c r="AU124" s="167" t="s">
        <v>73</v>
      </c>
      <c r="AY124" s="15" t="s">
        <v>136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135</v>
      </c>
      <c r="BM124" s="167" t="s">
        <v>151</v>
      </c>
    </row>
    <row r="125" spans="1:65" s="2" customFormat="1" x14ac:dyDescent="0.2">
      <c r="A125" s="32"/>
      <c r="B125" s="33"/>
      <c r="C125" s="34"/>
      <c r="D125" s="169" t="s">
        <v>137</v>
      </c>
      <c r="E125" s="34"/>
      <c r="F125" s="170" t="s">
        <v>159</v>
      </c>
      <c r="G125" s="34"/>
      <c r="H125" s="34"/>
      <c r="I125" s="171"/>
      <c r="J125" s="34"/>
      <c r="K125" s="34"/>
      <c r="L125" s="37"/>
      <c r="M125" s="172"/>
      <c r="N125" s="173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137</v>
      </c>
      <c r="AU125" s="15" t="s">
        <v>73</v>
      </c>
    </row>
    <row r="126" spans="1:65" s="2" customFormat="1" ht="16.5" customHeight="1" x14ac:dyDescent="0.2">
      <c r="A126" s="32"/>
      <c r="B126" s="33"/>
      <c r="C126" s="156" t="s">
        <v>153</v>
      </c>
      <c r="D126" s="156" t="s">
        <v>130</v>
      </c>
      <c r="E126" s="157" t="s">
        <v>162</v>
      </c>
      <c r="F126" s="158" t="s">
        <v>163</v>
      </c>
      <c r="G126" s="159" t="s">
        <v>156</v>
      </c>
      <c r="H126" s="160">
        <v>61.6</v>
      </c>
      <c r="I126" s="161"/>
      <c r="J126" s="162">
        <f>ROUND(I126*H126,2)</f>
        <v>0</v>
      </c>
      <c r="K126" s="158" t="s">
        <v>134</v>
      </c>
      <c r="L126" s="37"/>
      <c r="M126" s="163" t="s">
        <v>1</v>
      </c>
      <c r="N126" s="164" t="s">
        <v>38</v>
      </c>
      <c r="O126" s="69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7" t="s">
        <v>135</v>
      </c>
      <c r="AT126" s="167" t="s">
        <v>130</v>
      </c>
      <c r="AU126" s="167" t="s">
        <v>73</v>
      </c>
      <c r="AY126" s="15" t="s">
        <v>136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81</v>
      </c>
      <c r="BK126" s="168">
        <f>ROUND(I126*H126,2)</f>
        <v>0</v>
      </c>
      <c r="BL126" s="15" t="s">
        <v>135</v>
      </c>
      <c r="BM126" s="167" t="s">
        <v>157</v>
      </c>
    </row>
    <row r="127" spans="1:65" s="2" customFormat="1" x14ac:dyDescent="0.2">
      <c r="A127" s="32"/>
      <c r="B127" s="33"/>
      <c r="C127" s="34"/>
      <c r="D127" s="169" t="s">
        <v>137</v>
      </c>
      <c r="E127" s="34"/>
      <c r="F127" s="170" t="s">
        <v>163</v>
      </c>
      <c r="G127" s="34"/>
      <c r="H127" s="34"/>
      <c r="I127" s="171"/>
      <c r="J127" s="34"/>
      <c r="K127" s="34"/>
      <c r="L127" s="37"/>
      <c r="M127" s="172"/>
      <c r="N127" s="173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137</v>
      </c>
      <c r="AU127" s="15" t="s">
        <v>73</v>
      </c>
    </row>
    <row r="128" spans="1:65" s="2" customFormat="1" ht="16.5" customHeight="1" x14ac:dyDescent="0.2">
      <c r="A128" s="32"/>
      <c r="B128" s="33"/>
      <c r="C128" s="156" t="s">
        <v>145</v>
      </c>
      <c r="D128" s="156" t="s">
        <v>130</v>
      </c>
      <c r="E128" s="157" t="s">
        <v>165</v>
      </c>
      <c r="F128" s="158" t="s">
        <v>166</v>
      </c>
      <c r="G128" s="159" t="s">
        <v>156</v>
      </c>
      <c r="H128" s="160">
        <v>50.023000000000003</v>
      </c>
      <c r="I128" s="161"/>
      <c r="J128" s="162">
        <f>ROUND(I128*H128,2)</f>
        <v>0</v>
      </c>
      <c r="K128" s="158" t="s">
        <v>134</v>
      </c>
      <c r="L128" s="37"/>
      <c r="M128" s="163" t="s">
        <v>1</v>
      </c>
      <c r="N128" s="164" t="s">
        <v>38</v>
      </c>
      <c r="O128" s="69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135</v>
      </c>
      <c r="AT128" s="167" t="s">
        <v>130</v>
      </c>
      <c r="AU128" s="167" t="s">
        <v>73</v>
      </c>
      <c r="AY128" s="15" t="s">
        <v>136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135</v>
      </c>
      <c r="BM128" s="167" t="s">
        <v>160</v>
      </c>
    </row>
    <row r="129" spans="1:65" s="2" customFormat="1" x14ac:dyDescent="0.2">
      <c r="A129" s="32"/>
      <c r="B129" s="33"/>
      <c r="C129" s="34"/>
      <c r="D129" s="169" t="s">
        <v>137</v>
      </c>
      <c r="E129" s="34"/>
      <c r="F129" s="170" t="s">
        <v>166</v>
      </c>
      <c r="G129" s="34"/>
      <c r="H129" s="34"/>
      <c r="I129" s="171"/>
      <c r="J129" s="34"/>
      <c r="K129" s="34"/>
      <c r="L129" s="37"/>
      <c r="M129" s="172"/>
      <c r="N129" s="17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137</v>
      </c>
      <c r="AU129" s="15" t="s">
        <v>73</v>
      </c>
    </row>
    <row r="130" spans="1:65" s="2" customFormat="1" ht="24.2" customHeight="1" x14ac:dyDescent="0.2">
      <c r="A130" s="32"/>
      <c r="B130" s="33"/>
      <c r="C130" s="156" t="s">
        <v>161</v>
      </c>
      <c r="D130" s="156" t="s">
        <v>130</v>
      </c>
      <c r="E130" s="157" t="s">
        <v>319</v>
      </c>
      <c r="F130" s="158" t="s">
        <v>320</v>
      </c>
      <c r="G130" s="159" t="s">
        <v>144</v>
      </c>
      <c r="H130" s="160">
        <v>7.0000000000000001E-3</v>
      </c>
      <c r="I130" s="161"/>
      <c r="J130" s="162">
        <f>ROUND(I130*H130,2)</f>
        <v>0</v>
      </c>
      <c r="K130" s="158" t="s">
        <v>134</v>
      </c>
      <c r="L130" s="37"/>
      <c r="M130" s="163" t="s">
        <v>1</v>
      </c>
      <c r="N130" s="164" t="s">
        <v>38</v>
      </c>
      <c r="O130" s="69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7" t="s">
        <v>135</v>
      </c>
      <c r="AT130" s="167" t="s">
        <v>130</v>
      </c>
      <c r="AU130" s="167" t="s">
        <v>73</v>
      </c>
      <c r="AY130" s="15" t="s">
        <v>136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5" t="s">
        <v>81</v>
      </c>
      <c r="BK130" s="168">
        <f>ROUND(I130*H130,2)</f>
        <v>0</v>
      </c>
      <c r="BL130" s="15" t="s">
        <v>135</v>
      </c>
      <c r="BM130" s="167" t="s">
        <v>412</v>
      </c>
    </row>
    <row r="131" spans="1:65" s="2" customFormat="1" ht="117" x14ac:dyDescent="0.2">
      <c r="A131" s="32"/>
      <c r="B131" s="33"/>
      <c r="C131" s="34"/>
      <c r="D131" s="169" t="s">
        <v>137</v>
      </c>
      <c r="E131" s="34"/>
      <c r="F131" s="170" t="s">
        <v>322</v>
      </c>
      <c r="G131" s="34"/>
      <c r="H131" s="34"/>
      <c r="I131" s="171"/>
      <c r="J131" s="34"/>
      <c r="K131" s="34"/>
      <c r="L131" s="37"/>
      <c r="M131" s="172"/>
      <c r="N131" s="173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137</v>
      </c>
      <c r="AU131" s="15" t="s">
        <v>73</v>
      </c>
    </row>
    <row r="132" spans="1:65" s="2" customFormat="1" ht="19.5" x14ac:dyDescent="0.2">
      <c r="A132" s="32"/>
      <c r="B132" s="33"/>
      <c r="C132" s="34"/>
      <c r="D132" s="169" t="s">
        <v>173</v>
      </c>
      <c r="E132" s="34"/>
      <c r="F132" s="174" t="s">
        <v>413</v>
      </c>
      <c r="G132" s="34"/>
      <c r="H132" s="34"/>
      <c r="I132" s="171"/>
      <c r="J132" s="34"/>
      <c r="K132" s="34"/>
      <c r="L132" s="37"/>
      <c r="M132" s="172"/>
      <c r="N132" s="173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173</v>
      </c>
      <c r="AU132" s="15" t="s">
        <v>73</v>
      </c>
    </row>
    <row r="133" spans="1:65" s="2" customFormat="1" ht="24.2" customHeight="1" x14ac:dyDescent="0.2">
      <c r="A133" s="32"/>
      <c r="B133" s="33"/>
      <c r="C133" s="156" t="s">
        <v>151</v>
      </c>
      <c r="D133" s="156" t="s">
        <v>130</v>
      </c>
      <c r="E133" s="157" t="s">
        <v>169</v>
      </c>
      <c r="F133" s="158" t="s">
        <v>170</v>
      </c>
      <c r="G133" s="159" t="s">
        <v>144</v>
      </c>
      <c r="H133" s="160">
        <v>0.499</v>
      </c>
      <c r="I133" s="161"/>
      <c r="J133" s="162">
        <f>ROUND(I133*H133,2)</f>
        <v>0</v>
      </c>
      <c r="K133" s="158" t="s">
        <v>134</v>
      </c>
      <c r="L133" s="37"/>
      <c r="M133" s="163" t="s">
        <v>1</v>
      </c>
      <c r="N133" s="164" t="s">
        <v>38</v>
      </c>
      <c r="O133" s="69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7" t="s">
        <v>135</v>
      </c>
      <c r="AT133" s="167" t="s">
        <v>130</v>
      </c>
      <c r="AU133" s="167" t="s">
        <v>73</v>
      </c>
      <c r="AY133" s="15" t="s">
        <v>136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5" t="s">
        <v>81</v>
      </c>
      <c r="BK133" s="168">
        <f>ROUND(I133*H133,2)</f>
        <v>0</v>
      </c>
      <c r="BL133" s="15" t="s">
        <v>135</v>
      </c>
      <c r="BM133" s="167" t="s">
        <v>414</v>
      </c>
    </row>
    <row r="134" spans="1:65" s="2" customFormat="1" ht="117" x14ac:dyDescent="0.2">
      <c r="A134" s="32"/>
      <c r="B134" s="33"/>
      <c r="C134" s="34"/>
      <c r="D134" s="169" t="s">
        <v>137</v>
      </c>
      <c r="E134" s="34"/>
      <c r="F134" s="170" t="s">
        <v>172</v>
      </c>
      <c r="G134" s="34"/>
      <c r="H134" s="34"/>
      <c r="I134" s="171"/>
      <c r="J134" s="34"/>
      <c r="K134" s="34"/>
      <c r="L134" s="37"/>
      <c r="M134" s="172"/>
      <c r="N134" s="173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137</v>
      </c>
      <c r="AU134" s="15" t="s">
        <v>73</v>
      </c>
    </row>
    <row r="135" spans="1:65" s="2" customFormat="1" ht="19.5" x14ac:dyDescent="0.2">
      <c r="A135" s="32"/>
      <c r="B135" s="33"/>
      <c r="C135" s="34"/>
      <c r="D135" s="169" t="s">
        <v>173</v>
      </c>
      <c r="E135" s="34"/>
      <c r="F135" s="174" t="s">
        <v>415</v>
      </c>
      <c r="G135" s="34"/>
      <c r="H135" s="34"/>
      <c r="I135" s="171"/>
      <c r="J135" s="34"/>
      <c r="K135" s="34"/>
      <c r="L135" s="37"/>
      <c r="M135" s="172"/>
      <c r="N135" s="173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173</v>
      </c>
      <c r="AU135" s="15" t="s">
        <v>73</v>
      </c>
    </row>
    <row r="136" spans="1:65" s="2" customFormat="1" ht="24.2" customHeight="1" x14ac:dyDescent="0.2">
      <c r="A136" s="32"/>
      <c r="B136" s="33"/>
      <c r="C136" s="156" t="s">
        <v>168</v>
      </c>
      <c r="D136" s="156" t="s">
        <v>130</v>
      </c>
      <c r="E136" s="157" t="s">
        <v>175</v>
      </c>
      <c r="F136" s="158" t="s">
        <v>176</v>
      </c>
      <c r="G136" s="159" t="s">
        <v>133</v>
      </c>
      <c r="H136" s="160">
        <v>1350</v>
      </c>
      <c r="I136" s="161"/>
      <c r="J136" s="162">
        <f>ROUND(I136*H136,2)</f>
        <v>0</v>
      </c>
      <c r="K136" s="158" t="s">
        <v>134</v>
      </c>
      <c r="L136" s="37"/>
      <c r="M136" s="163" t="s">
        <v>1</v>
      </c>
      <c r="N136" s="164" t="s">
        <v>38</v>
      </c>
      <c r="O136" s="69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7" t="s">
        <v>135</v>
      </c>
      <c r="AT136" s="167" t="s">
        <v>130</v>
      </c>
      <c r="AU136" s="167" t="s">
        <v>73</v>
      </c>
      <c r="AY136" s="15" t="s">
        <v>136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81</v>
      </c>
      <c r="BK136" s="168">
        <f>ROUND(I136*H136,2)</f>
        <v>0</v>
      </c>
      <c r="BL136" s="15" t="s">
        <v>135</v>
      </c>
      <c r="BM136" s="167" t="s">
        <v>206</v>
      </c>
    </row>
    <row r="137" spans="1:65" s="2" customFormat="1" ht="19.5" x14ac:dyDescent="0.2">
      <c r="A137" s="32"/>
      <c r="B137" s="33"/>
      <c r="C137" s="34"/>
      <c r="D137" s="169" t="s">
        <v>137</v>
      </c>
      <c r="E137" s="34"/>
      <c r="F137" s="170" t="s">
        <v>176</v>
      </c>
      <c r="G137" s="34"/>
      <c r="H137" s="34"/>
      <c r="I137" s="171"/>
      <c r="J137" s="34"/>
      <c r="K137" s="34"/>
      <c r="L137" s="37"/>
      <c r="M137" s="172"/>
      <c r="N137" s="173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137</v>
      </c>
      <c r="AU137" s="15" t="s">
        <v>73</v>
      </c>
    </row>
    <row r="138" spans="1:65" s="2" customFormat="1" ht="55.5" customHeight="1" x14ac:dyDescent="0.2">
      <c r="A138" s="32"/>
      <c r="B138" s="33"/>
      <c r="C138" s="156" t="s">
        <v>157</v>
      </c>
      <c r="D138" s="156" t="s">
        <v>130</v>
      </c>
      <c r="E138" s="157" t="s">
        <v>324</v>
      </c>
      <c r="F138" s="158" t="s">
        <v>325</v>
      </c>
      <c r="G138" s="159" t="s">
        <v>156</v>
      </c>
      <c r="H138" s="160">
        <v>1234.836</v>
      </c>
      <c r="I138" s="161"/>
      <c r="J138" s="162">
        <f>ROUND(I138*H138,2)</f>
        <v>0</v>
      </c>
      <c r="K138" s="158" t="s">
        <v>134</v>
      </c>
      <c r="L138" s="37"/>
      <c r="M138" s="163" t="s">
        <v>1</v>
      </c>
      <c r="N138" s="164" t="s">
        <v>38</v>
      </c>
      <c r="O138" s="6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7" t="s">
        <v>135</v>
      </c>
      <c r="AT138" s="167" t="s">
        <v>130</v>
      </c>
      <c r="AU138" s="167" t="s">
        <v>73</v>
      </c>
      <c r="AY138" s="15" t="s">
        <v>136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5" t="s">
        <v>81</v>
      </c>
      <c r="BK138" s="168">
        <f>ROUND(I138*H138,2)</f>
        <v>0</v>
      </c>
      <c r="BL138" s="15" t="s">
        <v>135</v>
      </c>
      <c r="BM138" s="167" t="s">
        <v>177</v>
      </c>
    </row>
    <row r="139" spans="1:65" s="2" customFormat="1" ht="29.25" x14ac:dyDescent="0.2">
      <c r="A139" s="32"/>
      <c r="B139" s="33"/>
      <c r="C139" s="34"/>
      <c r="D139" s="169" t="s">
        <v>137</v>
      </c>
      <c r="E139" s="34"/>
      <c r="F139" s="170" t="s">
        <v>325</v>
      </c>
      <c r="G139" s="34"/>
      <c r="H139" s="34"/>
      <c r="I139" s="171"/>
      <c r="J139" s="34"/>
      <c r="K139" s="34"/>
      <c r="L139" s="37"/>
      <c r="M139" s="172"/>
      <c r="N139" s="173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137</v>
      </c>
      <c r="AU139" s="15" t="s">
        <v>73</v>
      </c>
    </row>
    <row r="140" spans="1:65" s="2" customFormat="1" ht="24.2" customHeight="1" x14ac:dyDescent="0.2">
      <c r="A140" s="32"/>
      <c r="B140" s="33"/>
      <c r="C140" s="156" t="s">
        <v>178</v>
      </c>
      <c r="D140" s="156" t="s">
        <v>130</v>
      </c>
      <c r="E140" s="157" t="s">
        <v>326</v>
      </c>
      <c r="F140" s="158" t="s">
        <v>327</v>
      </c>
      <c r="G140" s="159" t="s">
        <v>144</v>
      </c>
      <c r="H140" s="160">
        <v>7.0000000000000001E-3</v>
      </c>
      <c r="I140" s="161"/>
      <c r="J140" s="162">
        <f>ROUND(I140*H140,2)</f>
        <v>0</v>
      </c>
      <c r="K140" s="158" t="s">
        <v>134</v>
      </c>
      <c r="L140" s="37"/>
      <c r="M140" s="163" t="s">
        <v>1</v>
      </c>
      <c r="N140" s="164" t="s">
        <v>38</v>
      </c>
      <c r="O140" s="69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7" t="s">
        <v>135</v>
      </c>
      <c r="AT140" s="167" t="s">
        <v>130</v>
      </c>
      <c r="AU140" s="167" t="s">
        <v>73</v>
      </c>
      <c r="AY140" s="15" t="s">
        <v>136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5" t="s">
        <v>81</v>
      </c>
      <c r="BK140" s="168">
        <f>ROUND(I140*H140,2)</f>
        <v>0</v>
      </c>
      <c r="BL140" s="15" t="s">
        <v>135</v>
      </c>
      <c r="BM140" s="167" t="s">
        <v>181</v>
      </c>
    </row>
    <row r="141" spans="1:65" s="2" customFormat="1" ht="48.75" x14ac:dyDescent="0.2">
      <c r="A141" s="32"/>
      <c r="B141" s="33"/>
      <c r="C141" s="34"/>
      <c r="D141" s="169" t="s">
        <v>137</v>
      </c>
      <c r="E141" s="34"/>
      <c r="F141" s="170" t="s">
        <v>328</v>
      </c>
      <c r="G141" s="34"/>
      <c r="H141" s="34"/>
      <c r="I141" s="171"/>
      <c r="J141" s="34"/>
      <c r="K141" s="34"/>
      <c r="L141" s="37"/>
      <c r="M141" s="172"/>
      <c r="N141" s="173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137</v>
      </c>
      <c r="AU141" s="15" t="s">
        <v>73</v>
      </c>
    </row>
    <row r="142" spans="1:65" s="2" customFormat="1" ht="39" x14ac:dyDescent="0.2">
      <c r="A142" s="32"/>
      <c r="B142" s="33"/>
      <c r="C142" s="34"/>
      <c r="D142" s="169" t="s">
        <v>147</v>
      </c>
      <c r="E142" s="34"/>
      <c r="F142" s="174" t="s">
        <v>190</v>
      </c>
      <c r="G142" s="34"/>
      <c r="H142" s="34"/>
      <c r="I142" s="171"/>
      <c r="J142" s="34"/>
      <c r="K142" s="34"/>
      <c r="L142" s="37"/>
      <c r="M142" s="172"/>
      <c r="N142" s="17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147</v>
      </c>
      <c r="AU142" s="15" t="s">
        <v>73</v>
      </c>
    </row>
    <row r="143" spans="1:65" s="2" customFormat="1" ht="24.2" customHeight="1" x14ac:dyDescent="0.2">
      <c r="A143" s="32"/>
      <c r="B143" s="33"/>
      <c r="C143" s="156" t="s">
        <v>160</v>
      </c>
      <c r="D143" s="156" t="s">
        <v>130</v>
      </c>
      <c r="E143" s="157" t="s">
        <v>186</v>
      </c>
      <c r="F143" s="158" t="s">
        <v>187</v>
      </c>
      <c r="G143" s="159" t="s">
        <v>144</v>
      </c>
      <c r="H143" s="160">
        <v>0.499</v>
      </c>
      <c r="I143" s="161"/>
      <c r="J143" s="162">
        <f>ROUND(I143*H143,2)</f>
        <v>0</v>
      </c>
      <c r="K143" s="158" t="s">
        <v>134</v>
      </c>
      <c r="L143" s="37"/>
      <c r="M143" s="163" t="s">
        <v>1</v>
      </c>
      <c r="N143" s="164" t="s">
        <v>38</v>
      </c>
      <c r="O143" s="69"/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7" t="s">
        <v>135</v>
      </c>
      <c r="AT143" s="167" t="s">
        <v>130</v>
      </c>
      <c r="AU143" s="167" t="s">
        <v>73</v>
      </c>
      <c r="AY143" s="15" t="s">
        <v>136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5" t="s">
        <v>81</v>
      </c>
      <c r="BK143" s="168">
        <f>ROUND(I143*H143,2)</f>
        <v>0</v>
      </c>
      <c r="BL143" s="15" t="s">
        <v>135</v>
      </c>
      <c r="BM143" s="167" t="s">
        <v>184</v>
      </c>
    </row>
    <row r="144" spans="1:65" s="2" customFormat="1" ht="48.75" x14ac:dyDescent="0.2">
      <c r="A144" s="32"/>
      <c r="B144" s="33"/>
      <c r="C144" s="34"/>
      <c r="D144" s="169" t="s">
        <v>137</v>
      </c>
      <c r="E144" s="34"/>
      <c r="F144" s="170" t="s">
        <v>189</v>
      </c>
      <c r="G144" s="34"/>
      <c r="H144" s="34"/>
      <c r="I144" s="171"/>
      <c r="J144" s="34"/>
      <c r="K144" s="34"/>
      <c r="L144" s="37"/>
      <c r="M144" s="172"/>
      <c r="N144" s="173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137</v>
      </c>
      <c r="AU144" s="15" t="s">
        <v>73</v>
      </c>
    </row>
    <row r="145" spans="1:65" s="2" customFormat="1" ht="39" x14ac:dyDescent="0.2">
      <c r="A145" s="32"/>
      <c r="B145" s="33"/>
      <c r="C145" s="34"/>
      <c r="D145" s="169" t="s">
        <v>147</v>
      </c>
      <c r="E145" s="34"/>
      <c r="F145" s="174" t="s">
        <v>190</v>
      </c>
      <c r="G145" s="34"/>
      <c r="H145" s="34"/>
      <c r="I145" s="171"/>
      <c r="J145" s="34"/>
      <c r="K145" s="34"/>
      <c r="L145" s="37"/>
      <c r="M145" s="172"/>
      <c r="N145" s="173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147</v>
      </c>
      <c r="AU145" s="15" t="s">
        <v>73</v>
      </c>
    </row>
    <row r="146" spans="1:65" s="2" customFormat="1" ht="16.5" customHeight="1" x14ac:dyDescent="0.2">
      <c r="A146" s="32"/>
      <c r="B146" s="33"/>
      <c r="C146" s="156" t="s">
        <v>185</v>
      </c>
      <c r="D146" s="156" t="s">
        <v>130</v>
      </c>
      <c r="E146" s="157" t="s">
        <v>329</v>
      </c>
      <c r="F146" s="158" t="s">
        <v>330</v>
      </c>
      <c r="G146" s="159" t="s">
        <v>140</v>
      </c>
      <c r="H146" s="160">
        <v>8</v>
      </c>
      <c r="I146" s="161"/>
      <c r="J146" s="162">
        <f>ROUND(I146*H146,2)</f>
        <v>0</v>
      </c>
      <c r="K146" s="158" t="s">
        <v>134</v>
      </c>
      <c r="L146" s="37"/>
      <c r="M146" s="163" t="s">
        <v>1</v>
      </c>
      <c r="N146" s="164" t="s">
        <v>38</v>
      </c>
      <c r="O146" s="6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7" t="s">
        <v>135</v>
      </c>
      <c r="AT146" s="167" t="s">
        <v>130</v>
      </c>
      <c r="AU146" s="167" t="s">
        <v>73</v>
      </c>
      <c r="AY146" s="15" t="s">
        <v>136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81</v>
      </c>
      <c r="BK146" s="168">
        <f>ROUND(I146*H146,2)</f>
        <v>0</v>
      </c>
      <c r="BL146" s="15" t="s">
        <v>135</v>
      </c>
      <c r="BM146" s="167" t="s">
        <v>188</v>
      </c>
    </row>
    <row r="147" spans="1:65" s="2" customFormat="1" x14ac:dyDescent="0.2">
      <c r="A147" s="32"/>
      <c r="B147" s="33"/>
      <c r="C147" s="34"/>
      <c r="D147" s="169" t="s">
        <v>137</v>
      </c>
      <c r="E147" s="34"/>
      <c r="F147" s="170" t="s">
        <v>330</v>
      </c>
      <c r="G147" s="34"/>
      <c r="H147" s="34"/>
      <c r="I147" s="171"/>
      <c r="J147" s="34"/>
      <c r="K147" s="34"/>
      <c r="L147" s="37"/>
      <c r="M147" s="172"/>
      <c r="N147" s="17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137</v>
      </c>
      <c r="AU147" s="15" t="s">
        <v>73</v>
      </c>
    </row>
    <row r="148" spans="1:65" s="2" customFormat="1" ht="16.5" customHeight="1" x14ac:dyDescent="0.2">
      <c r="A148" s="32"/>
      <c r="B148" s="33"/>
      <c r="C148" s="156" t="s">
        <v>164</v>
      </c>
      <c r="D148" s="156" t="s">
        <v>130</v>
      </c>
      <c r="E148" s="157" t="s">
        <v>194</v>
      </c>
      <c r="F148" s="158" t="s">
        <v>195</v>
      </c>
      <c r="G148" s="159" t="s">
        <v>196</v>
      </c>
      <c r="H148" s="160">
        <v>514.98099999999999</v>
      </c>
      <c r="I148" s="161"/>
      <c r="J148" s="162">
        <f>ROUND(I148*H148,2)</f>
        <v>0</v>
      </c>
      <c r="K148" s="158" t="s">
        <v>134</v>
      </c>
      <c r="L148" s="37"/>
      <c r="M148" s="163" t="s">
        <v>1</v>
      </c>
      <c r="N148" s="164" t="s">
        <v>38</v>
      </c>
      <c r="O148" s="69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7" t="s">
        <v>135</v>
      </c>
      <c r="AT148" s="167" t="s">
        <v>130</v>
      </c>
      <c r="AU148" s="167" t="s">
        <v>73</v>
      </c>
      <c r="AY148" s="15" t="s">
        <v>136</v>
      </c>
      <c r="BE148" s="168">
        <f>IF(N148="základní",J148,0)</f>
        <v>0</v>
      </c>
      <c r="BF148" s="168">
        <f>IF(N148="snížená",J148,0)</f>
        <v>0</v>
      </c>
      <c r="BG148" s="168">
        <f>IF(N148="zákl. přenesená",J148,0)</f>
        <v>0</v>
      </c>
      <c r="BH148" s="168">
        <f>IF(N148="sníž. přenesená",J148,0)</f>
        <v>0</v>
      </c>
      <c r="BI148" s="168">
        <f>IF(N148="nulová",J148,0)</f>
        <v>0</v>
      </c>
      <c r="BJ148" s="15" t="s">
        <v>81</v>
      </c>
      <c r="BK148" s="168">
        <f>ROUND(I148*H148,2)</f>
        <v>0</v>
      </c>
      <c r="BL148" s="15" t="s">
        <v>135</v>
      </c>
      <c r="BM148" s="167" t="s">
        <v>193</v>
      </c>
    </row>
    <row r="149" spans="1:65" s="2" customFormat="1" x14ac:dyDescent="0.2">
      <c r="A149" s="32"/>
      <c r="B149" s="33"/>
      <c r="C149" s="34"/>
      <c r="D149" s="169" t="s">
        <v>137</v>
      </c>
      <c r="E149" s="34"/>
      <c r="F149" s="170" t="s">
        <v>195</v>
      </c>
      <c r="G149" s="34"/>
      <c r="H149" s="34"/>
      <c r="I149" s="171"/>
      <c r="J149" s="34"/>
      <c r="K149" s="34"/>
      <c r="L149" s="37"/>
      <c r="M149" s="172"/>
      <c r="N149" s="173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137</v>
      </c>
      <c r="AU149" s="15" t="s">
        <v>73</v>
      </c>
    </row>
    <row r="150" spans="1:65" s="2" customFormat="1" ht="16.5" customHeight="1" x14ac:dyDescent="0.2">
      <c r="A150" s="32"/>
      <c r="B150" s="33"/>
      <c r="C150" s="156" t="s">
        <v>8</v>
      </c>
      <c r="D150" s="156" t="s">
        <v>130</v>
      </c>
      <c r="E150" s="157" t="s">
        <v>198</v>
      </c>
      <c r="F150" s="158" t="s">
        <v>199</v>
      </c>
      <c r="G150" s="159" t="s">
        <v>196</v>
      </c>
      <c r="H150" s="160">
        <v>67.5</v>
      </c>
      <c r="I150" s="161"/>
      <c r="J150" s="162">
        <f>ROUND(I150*H150,2)</f>
        <v>0</v>
      </c>
      <c r="K150" s="158" t="s">
        <v>134</v>
      </c>
      <c r="L150" s="37"/>
      <c r="M150" s="163" t="s">
        <v>1</v>
      </c>
      <c r="N150" s="164" t="s">
        <v>38</v>
      </c>
      <c r="O150" s="69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7" t="s">
        <v>135</v>
      </c>
      <c r="AT150" s="167" t="s">
        <v>130</v>
      </c>
      <c r="AU150" s="167" t="s">
        <v>73</v>
      </c>
      <c r="AY150" s="15" t="s">
        <v>136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5" t="s">
        <v>81</v>
      </c>
      <c r="BK150" s="168">
        <f>ROUND(I150*H150,2)</f>
        <v>0</v>
      </c>
      <c r="BL150" s="15" t="s">
        <v>135</v>
      </c>
      <c r="BM150" s="167" t="s">
        <v>197</v>
      </c>
    </row>
    <row r="151" spans="1:65" s="2" customFormat="1" x14ac:dyDescent="0.2">
      <c r="A151" s="32"/>
      <c r="B151" s="33"/>
      <c r="C151" s="34"/>
      <c r="D151" s="169" t="s">
        <v>137</v>
      </c>
      <c r="E151" s="34"/>
      <c r="F151" s="170" t="s">
        <v>199</v>
      </c>
      <c r="G151" s="34"/>
      <c r="H151" s="34"/>
      <c r="I151" s="171"/>
      <c r="J151" s="34"/>
      <c r="K151" s="34"/>
      <c r="L151" s="37"/>
      <c r="M151" s="172"/>
      <c r="N151" s="173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137</v>
      </c>
      <c r="AU151" s="15" t="s">
        <v>73</v>
      </c>
    </row>
    <row r="152" spans="1:65" s="2" customFormat="1" ht="33" customHeight="1" x14ac:dyDescent="0.2">
      <c r="A152" s="32"/>
      <c r="B152" s="33"/>
      <c r="C152" s="156" t="s">
        <v>167</v>
      </c>
      <c r="D152" s="156" t="s">
        <v>130</v>
      </c>
      <c r="E152" s="157" t="s">
        <v>202</v>
      </c>
      <c r="F152" s="158" t="s">
        <v>203</v>
      </c>
      <c r="G152" s="159" t="s">
        <v>204</v>
      </c>
      <c r="H152" s="160">
        <v>510</v>
      </c>
      <c r="I152" s="161"/>
      <c r="J152" s="162">
        <f>ROUND(I152*H152,2)</f>
        <v>0</v>
      </c>
      <c r="K152" s="158" t="s">
        <v>134</v>
      </c>
      <c r="L152" s="37"/>
      <c r="M152" s="163" t="s">
        <v>1</v>
      </c>
      <c r="N152" s="164" t="s">
        <v>38</v>
      </c>
      <c r="O152" s="69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7" t="s">
        <v>135</v>
      </c>
      <c r="AT152" s="167" t="s">
        <v>130</v>
      </c>
      <c r="AU152" s="167" t="s">
        <v>73</v>
      </c>
      <c r="AY152" s="15" t="s">
        <v>136</v>
      </c>
      <c r="BE152" s="168">
        <f>IF(N152="základní",J152,0)</f>
        <v>0</v>
      </c>
      <c r="BF152" s="168">
        <f>IF(N152="snížená",J152,0)</f>
        <v>0</v>
      </c>
      <c r="BG152" s="168">
        <f>IF(N152="zákl. přenesená",J152,0)</f>
        <v>0</v>
      </c>
      <c r="BH152" s="168">
        <f>IF(N152="sníž. přenesená",J152,0)</f>
        <v>0</v>
      </c>
      <c r="BI152" s="168">
        <f>IF(N152="nulová",J152,0)</f>
        <v>0</v>
      </c>
      <c r="BJ152" s="15" t="s">
        <v>81</v>
      </c>
      <c r="BK152" s="168">
        <f>ROUND(I152*H152,2)</f>
        <v>0</v>
      </c>
      <c r="BL152" s="15" t="s">
        <v>135</v>
      </c>
      <c r="BM152" s="167" t="s">
        <v>200</v>
      </c>
    </row>
    <row r="153" spans="1:65" s="2" customFormat="1" ht="19.5" x14ac:dyDescent="0.2">
      <c r="A153" s="32"/>
      <c r="B153" s="33"/>
      <c r="C153" s="34"/>
      <c r="D153" s="169" t="s">
        <v>137</v>
      </c>
      <c r="E153" s="34"/>
      <c r="F153" s="170" t="s">
        <v>203</v>
      </c>
      <c r="G153" s="34"/>
      <c r="H153" s="34"/>
      <c r="I153" s="171"/>
      <c r="J153" s="34"/>
      <c r="K153" s="34"/>
      <c r="L153" s="37"/>
      <c r="M153" s="172"/>
      <c r="N153" s="173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137</v>
      </c>
      <c r="AU153" s="15" t="s">
        <v>73</v>
      </c>
    </row>
    <row r="154" spans="1:65" s="2" customFormat="1" ht="16.5" customHeight="1" x14ac:dyDescent="0.2">
      <c r="A154" s="32"/>
      <c r="B154" s="33"/>
      <c r="C154" s="156" t="s">
        <v>201</v>
      </c>
      <c r="D154" s="156" t="s">
        <v>130</v>
      </c>
      <c r="E154" s="157" t="s">
        <v>207</v>
      </c>
      <c r="F154" s="158" t="s">
        <v>208</v>
      </c>
      <c r="G154" s="159" t="s">
        <v>204</v>
      </c>
      <c r="H154" s="160">
        <v>7</v>
      </c>
      <c r="I154" s="161"/>
      <c r="J154" s="162">
        <f>ROUND(I154*H154,2)</f>
        <v>0</v>
      </c>
      <c r="K154" s="158" t="s">
        <v>134</v>
      </c>
      <c r="L154" s="37"/>
      <c r="M154" s="163" t="s">
        <v>1</v>
      </c>
      <c r="N154" s="164" t="s">
        <v>38</v>
      </c>
      <c r="O154" s="69"/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7" t="s">
        <v>135</v>
      </c>
      <c r="AT154" s="167" t="s">
        <v>130</v>
      </c>
      <c r="AU154" s="167" t="s">
        <v>73</v>
      </c>
      <c r="AY154" s="15" t="s">
        <v>136</v>
      </c>
      <c r="BE154" s="168">
        <f>IF(N154="základní",J154,0)</f>
        <v>0</v>
      </c>
      <c r="BF154" s="168">
        <f>IF(N154="snížená",J154,0)</f>
        <v>0</v>
      </c>
      <c r="BG154" s="168">
        <f>IF(N154="zákl. přenesená",J154,0)</f>
        <v>0</v>
      </c>
      <c r="BH154" s="168">
        <f>IF(N154="sníž. přenesená",J154,0)</f>
        <v>0</v>
      </c>
      <c r="BI154" s="168">
        <f>IF(N154="nulová",J154,0)</f>
        <v>0</v>
      </c>
      <c r="BJ154" s="15" t="s">
        <v>81</v>
      </c>
      <c r="BK154" s="168">
        <f>ROUND(I154*H154,2)</f>
        <v>0</v>
      </c>
      <c r="BL154" s="15" t="s">
        <v>135</v>
      </c>
      <c r="BM154" s="167" t="s">
        <v>205</v>
      </c>
    </row>
    <row r="155" spans="1:65" s="2" customFormat="1" ht="58.5" x14ac:dyDescent="0.2">
      <c r="A155" s="32"/>
      <c r="B155" s="33"/>
      <c r="C155" s="34"/>
      <c r="D155" s="169" t="s">
        <v>137</v>
      </c>
      <c r="E155" s="34"/>
      <c r="F155" s="170" t="s">
        <v>210</v>
      </c>
      <c r="G155" s="34"/>
      <c r="H155" s="34"/>
      <c r="I155" s="171"/>
      <c r="J155" s="34"/>
      <c r="K155" s="34"/>
      <c r="L155" s="37"/>
      <c r="M155" s="172"/>
      <c r="N155" s="173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137</v>
      </c>
      <c r="AU155" s="15" t="s">
        <v>73</v>
      </c>
    </row>
    <row r="156" spans="1:65" s="2" customFormat="1" ht="58.5" x14ac:dyDescent="0.2">
      <c r="A156" s="32"/>
      <c r="B156" s="33"/>
      <c r="C156" s="34"/>
      <c r="D156" s="169" t="s">
        <v>147</v>
      </c>
      <c r="E156" s="34"/>
      <c r="F156" s="174" t="s">
        <v>211</v>
      </c>
      <c r="G156" s="34"/>
      <c r="H156" s="34"/>
      <c r="I156" s="171"/>
      <c r="J156" s="34"/>
      <c r="K156" s="34"/>
      <c r="L156" s="37"/>
      <c r="M156" s="172"/>
      <c r="N156" s="173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147</v>
      </c>
      <c r="AU156" s="15" t="s">
        <v>73</v>
      </c>
    </row>
    <row r="157" spans="1:65" s="2" customFormat="1" ht="24.2" customHeight="1" x14ac:dyDescent="0.2">
      <c r="A157" s="32"/>
      <c r="B157" s="33"/>
      <c r="C157" s="156" t="s">
        <v>206</v>
      </c>
      <c r="D157" s="156" t="s">
        <v>130</v>
      </c>
      <c r="E157" s="157" t="s">
        <v>213</v>
      </c>
      <c r="F157" s="158" t="s">
        <v>214</v>
      </c>
      <c r="G157" s="159" t="s">
        <v>140</v>
      </c>
      <c r="H157" s="160">
        <v>10</v>
      </c>
      <c r="I157" s="161"/>
      <c r="J157" s="162">
        <f>ROUND(I157*H157,2)</f>
        <v>0</v>
      </c>
      <c r="K157" s="158" t="s">
        <v>134</v>
      </c>
      <c r="L157" s="37"/>
      <c r="M157" s="163" t="s">
        <v>1</v>
      </c>
      <c r="N157" s="164" t="s">
        <v>38</v>
      </c>
      <c r="O157" s="69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7" t="s">
        <v>135</v>
      </c>
      <c r="AT157" s="167" t="s">
        <v>130</v>
      </c>
      <c r="AU157" s="167" t="s">
        <v>73</v>
      </c>
      <c r="AY157" s="15" t="s">
        <v>136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5" t="s">
        <v>81</v>
      </c>
      <c r="BK157" s="168">
        <f>ROUND(I157*H157,2)</f>
        <v>0</v>
      </c>
      <c r="BL157" s="15" t="s">
        <v>135</v>
      </c>
      <c r="BM157" s="167" t="s">
        <v>209</v>
      </c>
    </row>
    <row r="158" spans="1:65" s="2" customFormat="1" ht="19.5" x14ac:dyDescent="0.2">
      <c r="A158" s="32"/>
      <c r="B158" s="33"/>
      <c r="C158" s="34"/>
      <c r="D158" s="169" t="s">
        <v>137</v>
      </c>
      <c r="E158" s="34"/>
      <c r="F158" s="170" t="s">
        <v>214</v>
      </c>
      <c r="G158" s="34"/>
      <c r="H158" s="34"/>
      <c r="I158" s="171"/>
      <c r="J158" s="34"/>
      <c r="K158" s="34"/>
      <c r="L158" s="37"/>
      <c r="M158" s="172"/>
      <c r="N158" s="173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137</v>
      </c>
      <c r="AU158" s="15" t="s">
        <v>73</v>
      </c>
    </row>
    <row r="159" spans="1:65" s="2" customFormat="1" ht="24.2" customHeight="1" x14ac:dyDescent="0.2">
      <c r="A159" s="32"/>
      <c r="B159" s="33"/>
      <c r="C159" s="156" t="s">
        <v>212</v>
      </c>
      <c r="D159" s="156" t="s">
        <v>130</v>
      </c>
      <c r="E159" s="157" t="s">
        <v>216</v>
      </c>
      <c r="F159" s="158" t="s">
        <v>217</v>
      </c>
      <c r="G159" s="159" t="s">
        <v>140</v>
      </c>
      <c r="H159" s="160">
        <v>4</v>
      </c>
      <c r="I159" s="161"/>
      <c r="J159" s="162">
        <f>ROUND(I159*H159,2)</f>
        <v>0</v>
      </c>
      <c r="K159" s="158" t="s">
        <v>134</v>
      </c>
      <c r="L159" s="37"/>
      <c r="M159" s="163" t="s">
        <v>1</v>
      </c>
      <c r="N159" s="164" t="s">
        <v>38</v>
      </c>
      <c r="O159" s="69"/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7" t="s">
        <v>135</v>
      </c>
      <c r="AT159" s="167" t="s">
        <v>130</v>
      </c>
      <c r="AU159" s="167" t="s">
        <v>73</v>
      </c>
      <c r="AY159" s="15" t="s">
        <v>136</v>
      </c>
      <c r="BE159" s="168">
        <f>IF(N159="základní",J159,0)</f>
        <v>0</v>
      </c>
      <c r="BF159" s="168">
        <f>IF(N159="snížená",J159,0)</f>
        <v>0</v>
      </c>
      <c r="BG159" s="168">
        <f>IF(N159="zákl. přenesená",J159,0)</f>
        <v>0</v>
      </c>
      <c r="BH159" s="168">
        <f>IF(N159="sníž. přenesená",J159,0)</f>
        <v>0</v>
      </c>
      <c r="BI159" s="168">
        <f>IF(N159="nulová",J159,0)</f>
        <v>0</v>
      </c>
      <c r="BJ159" s="15" t="s">
        <v>81</v>
      </c>
      <c r="BK159" s="168">
        <f>ROUND(I159*H159,2)</f>
        <v>0</v>
      </c>
      <c r="BL159" s="15" t="s">
        <v>135</v>
      </c>
      <c r="BM159" s="167" t="s">
        <v>215</v>
      </c>
    </row>
    <row r="160" spans="1:65" s="2" customFormat="1" ht="19.5" x14ac:dyDescent="0.2">
      <c r="A160" s="32"/>
      <c r="B160" s="33"/>
      <c r="C160" s="34"/>
      <c r="D160" s="169" t="s">
        <v>137</v>
      </c>
      <c r="E160" s="34"/>
      <c r="F160" s="170" t="s">
        <v>217</v>
      </c>
      <c r="G160" s="34"/>
      <c r="H160" s="34"/>
      <c r="I160" s="171"/>
      <c r="J160" s="34"/>
      <c r="K160" s="34"/>
      <c r="L160" s="37"/>
      <c r="M160" s="172"/>
      <c r="N160" s="173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137</v>
      </c>
      <c r="AU160" s="15" t="s">
        <v>73</v>
      </c>
    </row>
    <row r="161" spans="1:65" s="2" customFormat="1" ht="37.9" customHeight="1" x14ac:dyDescent="0.2">
      <c r="A161" s="32"/>
      <c r="B161" s="33"/>
      <c r="C161" s="156" t="s">
        <v>177</v>
      </c>
      <c r="D161" s="156" t="s">
        <v>130</v>
      </c>
      <c r="E161" s="157" t="s">
        <v>219</v>
      </c>
      <c r="F161" s="158" t="s">
        <v>220</v>
      </c>
      <c r="G161" s="159" t="s">
        <v>204</v>
      </c>
      <c r="H161" s="160">
        <v>1012</v>
      </c>
      <c r="I161" s="161"/>
      <c r="J161" s="162">
        <f>ROUND(I161*H161,2)</f>
        <v>0</v>
      </c>
      <c r="K161" s="158" t="s">
        <v>134</v>
      </c>
      <c r="L161" s="37"/>
      <c r="M161" s="163" t="s">
        <v>1</v>
      </c>
      <c r="N161" s="164" t="s">
        <v>38</v>
      </c>
      <c r="O161" s="69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7" t="s">
        <v>135</v>
      </c>
      <c r="AT161" s="167" t="s">
        <v>130</v>
      </c>
      <c r="AU161" s="167" t="s">
        <v>73</v>
      </c>
      <c r="AY161" s="15" t="s">
        <v>136</v>
      </c>
      <c r="BE161" s="168">
        <f>IF(N161="základní",J161,0)</f>
        <v>0</v>
      </c>
      <c r="BF161" s="168">
        <f>IF(N161="snížená",J161,0)</f>
        <v>0</v>
      </c>
      <c r="BG161" s="168">
        <f>IF(N161="zákl. přenesená",J161,0)</f>
        <v>0</v>
      </c>
      <c r="BH161" s="168">
        <f>IF(N161="sníž. přenesená",J161,0)</f>
        <v>0</v>
      </c>
      <c r="BI161" s="168">
        <f>IF(N161="nulová",J161,0)</f>
        <v>0</v>
      </c>
      <c r="BJ161" s="15" t="s">
        <v>81</v>
      </c>
      <c r="BK161" s="168">
        <f>ROUND(I161*H161,2)</f>
        <v>0</v>
      </c>
      <c r="BL161" s="15" t="s">
        <v>135</v>
      </c>
      <c r="BM161" s="167" t="s">
        <v>218</v>
      </c>
    </row>
    <row r="162" spans="1:65" s="2" customFormat="1" ht="19.5" x14ac:dyDescent="0.2">
      <c r="A162" s="32"/>
      <c r="B162" s="33"/>
      <c r="C162" s="34"/>
      <c r="D162" s="169" t="s">
        <v>137</v>
      </c>
      <c r="E162" s="34"/>
      <c r="F162" s="170" t="s">
        <v>220</v>
      </c>
      <c r="G162" s="34"/>
      <c r="H162" s="34"/>
      <c r="I162" s="171"/>
      <c r="J162" s="34"/>
      <c r="K162" s="34"/>
      <c r="L162" s="37"/>
      <c r="M162" s="172"/>
      <c r="N162" s="173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137</v>
      </c>
      <c r="AU162" s="15" t="s">
        <v>73</v>
      </c>
    </row>
    <row r="163" spans="1:65" s="2" customFormat="1" ht="37.9" customHeight="1" x14ac:dyDescent="0.2">
      <c r="A163" s="32"/>
      <c r="B163" s="33"/>
      <c r="C163" s="156" t="s">
        <v>7</v>
      </c>
      <c r="D163" s="156" t="s">
        <v>130</v>
      </c>
      <c r="E163" s="157" t="s">
        <v>222</v>
      </c>
      <c r="F163" s="158" t="s">
        <v>223</v>
      </c>
      <c r="G163" s="159" t="s">
        <v>204</v>
      </c>
      <c r="H163" s="160">
        <v>1012</v>
      </c>
      <c r="I163" s="161"/>
      <c r="J163" s="162">
        <f>ROUND(I163*H163,2)</f>
        <v>0</v>
      </c>
      <c r="K163" s="158" t="s">
        <v>134</v>
      </c>
      <c r="L163" s="37"/>
      <c r="M163" s="163" t="s">
        <v>1</v>
      </c>
      <c r="N163" s="164" t="s">
        <v>38</v>
      </c>
      <c r="O163" s="69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7" t="s">
        <v>135</v>
      </c>
      <c r="AT163" s="167" t="s">
        <v>130</v>
      </c>
      <c r="AU163" s="167" t="s">
        <v>73</v>
      </c>
      <c r="AY163" s="15" t="s">
        <v>136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5" t="s">
        <v>81</v>
      </c>
      <c r="BK163" s="168">
        <f>ROUND(I163*H163,2)</f>
        <v>0</v>
      </c>
      <c r="BL163" s="15" t="s">
        <v>135</v>
      </c>
      <c r="BM163" s="167" t="s">
        <v>221</v>
      </c>
    </row>
    <row r="164" spans="1:65" s="2" customFormat="1" ht="19.5" x14ac:dyDescent="0.2">
      <c r="A164" s="32"/>
      <c r="B164" s="33"/>
      <c r="C164" s="34"/>
      <c r="D164" s="169" t="s">
        <v>137</v>
      </c>
      <c r="E164" s="34"/>
      <c r="F164" s="170" t="s">
        <v>223</v>
      </c>
      <c r="G164" s="34"/>
      <c r="H164" s="34"/>
      <c r="I164" s="171"/>
      <c r="J164" s="34"/>
      <c r="K164" s="34"/>
      <c r="L164" s="37"/>
      <c r="M164" s="172"/>
      <c r="N164" s="173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137</v>
      </c>
      <c r="AU164" s="15" t="s">
        <v>73</v>
      </c>
    </row>
    <row r="165" spans="1:65" s="2" customFormat="1" ht="24.2" customHeight="1" x14ac:dyDescent="0.2">
      <c r="A165" s="32"/>
      <c r="B165" s="33"/>
      <c r="C165" s="156" t="s">
        <v>181</v>
      </c>
      <c r="D165" s="156" t="s">
        <v>130</v>
      </c>
      <c r="E165" s="157" t="s">
        <v>226</v>
      </c>
      <c r="F165" s="158" t="s">
        <v>227</v>
      </c>
      <c r="G165" s="159" t="s">
        <v>204</v>
      </c>
      <c r="H165" s="160">
        <v>49.85</v>
      </c>
      <c r="I165" s="161"/>
      <c r="J165" s="162">
        <f>ROUND(I165*H165,2)</f>
        <v>0</v>
      </c>
      <c r="K165" s="158" t="s">
        <v>134</v>
      </c>
      <c r="L165" s="37"/>
      <c r="M165" s="163" t="s">
        <v>1</v>
      </c>
      <c r="N165" s="164" t="s">
        <v>38</v>
      </c>
      <c r="O165" s="69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7" t="s">
        <v>135</v>
      </c>
      <c r="AT165" s="167" t="s">
        <v>130</v>
      </c>
      <c r="AU165" s="167" t="s">
        <v>73</v>
      </c>
      <c r="AY165" s="15" t="s">
        <v>136</v>
      </c>
      <c r="BE165" s="168">
        <f>IF(N165="základní",J165,0)</f>
        <v>0</v>
      </c>
      <c r="BF165" s="168">
        <f>IF(N165="snížená",J165,0)</f>
        <v>0</v>
      </c>
      <c r="BG165" s="168">
        <f>IF(N165="zákl. přenesená",J165,0)</f>
        <v>0</v>
      </c>
      <c r="BH165" s="168">
        <f>IF(N165="sníž. přenesená",J165,0)</f>
        <v>0</v>
      </c>
      <c r="BI165" s="168">
        <f>IF(N165="nulová",J165,0)</f>
        <v>0</v>
      </c>
      <c r="BJ165" s="15" t="s">
        <v>81</v>
      </c>
      <c r="BK165" s="168">
        <f>ROUND(I165*H165,2)</f>
        <v>0</v>
      </c>
      <c r="BL165" s="15" t="s">
        <v>135</v>
      </c>
      <c r="BM165" s="167" t="s">
        <v>224</v>
      </c>
    </row>
    <row r="166" spans="1:65" s="2" customFormat="1" ht="19.5" x14ac:dyDescent="0.2">
      <c r="A166" s="32"/>
      <c r="B166" s="33"/>
      <c r="C166" s="34"/>
      <c r="D166" s="169" t="s">
        <v>137</v>
      </c>
      <c r="E166" s="34"/>
      <c r="F166" s="170" t="s">
        <v>227</v>
      </c>
      <c r="G166" s="34"/>
      <c r="H166" s="34"/>
      <c r="I166" s="171"/>
      <c r="J166" s="34"/>
      <c r="K166" s="34"/>
      <c r="L166" s="37"/>
      <c r="M166" s="172"/>
      <c r="N166" s="173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137</v>
      </c>
      <c r="AU166" s="15" t="s">
        <v>73</v>
      </c>
    </row>
    <row r="167" spans="1:65" s="2" customFormat="1" ht="21.75" customHeight="1" x14ac:dyDescent="0.2">
      <c r="A167" s="32"/>
      <c r="B167" s="33"/>
      <c r="C167" s="156" t="s">
        <v>225</v>
      </c>
      <c r="D167" s="156" t="s">
        <v>130</v>
      </c>
      <c r="E167" s="157" t="s">
        <v>229</v>
      </c>
      <c r="F167" s="158" t="s">
        <v>230</v>
      </c>
      <c r="G167" s="159" t="s">
        <v>196</v>
      </c>
      <c r="H167" s="160">
        <v>5</v>
      </c>
      <c r="I167" s="161"/>
      <c r="J167" s="162">
        <f>ROUND(I167*H167,2)</f>
        <v>0</v>
      </c>
      <c r="K167" s="158" t="s">
        <v>134</v>
      </c>
      <c r="L167" s="37"/>
      <c r="M167" s="163" t="s">
        <v>1</v>
      </c>
      <c r="N167" s="164" t="s">
        <v>38</v>
      </c>
      <c r="O167" s="69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7" t="s">
        <v>135</v>
      </c>
      <c r="AT167" s="167" t="s">
        <v>130</v>
      </c>
      <c r="AU167" s="167" t="s">
        <v>73</v>
      </c>
      <c r="AY167" s="15" t="s">
        <v>136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5" t="s">
        <v>81</v>
      </c>
      <c r="BK167" s="168">
        <f>ROUND(I167*H167,2)</f>
        <v>0</v>
      </c>
      <c r="BL167" s="15" t="s">
        <v>135</v>
      </c>
      <c r="BM167" s="167" t="s">
        <v>228</v>
      </c>
    </row>
    <row r="168" spans="1:65" s="2" customFormat="1" x14ac:dyDescent="0.2">
      <c r="A168" s="32"/>
      <c r="B168" s="33"/>
      <c r="C168" s="34"/>
      <c r="D168" s="169" t="s">
        <v>137</v>
      </c>
      <c r="E168" s="34"/>
      <c r="F168" s="170" t="s">
        <v>230</v>
      </c>
      <c r="G168" s="34"/>
      <c r="H168" s="34"/>
      <c r="I168" s="171"/>
      <c r="J168" s="34"/>
      <c r="K168" s="34"/>
      <c r="L168" s="37"/>
      <c r="M168" s="172"/>
      <c r="N168" s="173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137</v>
      </c>
      <c r="AU168" s="15" t="s">
        <v>73</v>
      </c>
    </row>
    <row r="169" spans="1:65" s="2" customFormat="1" ht="21.75" customHeight="1" x14ac:dyDescent="0.2">
      <c r="A169" s="32"/>
      <c r="B169" s="33"/>
      <c r="C169" s="156" t="s">
        <v>184</v>
      </c>
      <c r="D169" s="156" t="s">
        <v>130</v>
      </c>
      <c r="E169" s="157" t="s">
        <v>243</v>
      </c>
      <c r="F169" s="158" t="s">
        <v>244</v>
      </c>
      <c r="G169" s="159" t="s">
        <v>156</v>
      </c>
      <c r="H169" s="160">
        <v>1234.836</v>
      </c>
      <c r="I169" s="161"/>
      <c r="J169" s="162">
        <f>ROUND(I169*H169,2)</f>
        <v>0</v>
      </c>
      <c r="K169" s="158" t="s">
        <v>134</v>
      </c>
      <c r="L169" s="37"/>
      <c r="M169" s="163" t="s">
        <v>1</v>
      </c>
      <c r="N169" s="164" t="s">
        <v>38</v>
      </c>
      <c r="O169" s="69"/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7" t="s">
        <v>135</v>
      </c>
      <c r="AT169" s="167" t="s">
        <v>130</v>
      </c>
      <c r="AU169" s="167" t="s">
        <v>73</v>
      </c>
      <c r="AY169" s="15" t="s">
        <v>136</v>
      </c>
      <c r="BE169" s="168">
        <f>IF(N169="základní",J169,0)</f>
        <v>0</v>
      </c>
      <c r="BF169" s="168">
        <f>IF(N169="snížená",J169,0)</f>
        <v>0</v>
      </c>
      <c r="BG169" s="168">
        <f>IF(N169="zákl. přenesená",J169,0)</f>
        <v>0</v>
      </c>
      <c r="BH169" s="168">
        <f>IF(N169="sníž. přenesená",J169,0)</f>
        <v>0</v>
      </c>
      <c r="BI169" s="168">
        <f>IF(N169="nulová",J169,0)</f>
        <v>0</v>
      </c>
      <c r="BJ169" s="15" t="s">
        <v>81</v>
      </c>
      <c r="BK169" s="168">
        <f>ROUND(I169*H169,2)</f>
        <v>0</v>
      </c>
      <c r="BL169" s="15" t="s">
        <v>135</v>
      </c>
      <c r="BM169" s="167" t="s">
        <v>231</v>
      </c>
    </row>
    <row r="170" spans="1:65" s="2" customFormat="1" x14ac:dyDescent="0.2">
      <c r="A170" s="32"/>
      <c r="B170" s="33"/>
      <c r="C170" s="34"/>
      <c r="D170" s="169" t="s">
        <v>137</v>
      </c>
      <c r="E170" s="34"/>
      <c r="F170" s="170" t="s">
        <v>244</v>
      </c>
      <c r="G170" s="34"/>
      <c r="H170" s="34"/>
      <c r="I170" s="171"/>
      <c r="J170" s="34"/>
      <c r="K170" s="34"/>
      <c r="L170" s="37"/>
      <c r="M170" s="172"/>
      <c r="N170" s="173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137</v>
      </c>
      <c r="AU170" s="15" t="s">
        <v>73</v>
      </c>
    </row>
    <row r="171" spans="1:65" s="2" customFormat="1" ht="55.5" customHeight="1" x14ac:dyDescent="0.2">
      <c r="A171" s="32"/>
      <c r="B171" s="33"/>
      <c r="C171" s="156" t="s">
        <v>232</v>
      </c>
      <c r="D171" s="156" t="s">
        <v>130</v>
      </c>
      <c r="E171" s="157" t="s">
        <v>179</v>
      </c>
      <c r="F171" s="158" t="s">
        <v>180</v>
      </c>
      <c r="G171" s="159" t="s">
        <v>156</v>
      </c>
      <c r="H171" s="160">
        <v>1234.836</v>
      </c>
      <c r="I171" s="161"/>
      <c r="J171" s="162">
        <f>ROUND(I171*H171,2)</f>
        <v>0</v>
      </c>
      <c r="K171" s="158" t="s">
        <v>134</v>
      </c>
      <c r="L171" s="37"/>
      <c r="M171" s="163" t="s">
        <v>1</v>
      </c>
      <c r="N171" s="164" t="s">
        <v>38</v>
      </c>
      <c r="O171" s="69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7" t="s">
        <v>135</v>
      </c>
      <c r="AT171" s="167" t="s">
        <v>130</v>
      </c>
      <c r="AU171" s="167" t="s">
        <v>73</v>
      </c>
      <c r="AY171" s="15" t="s">
        <v>136</v>
      </c>
      <c r="BE171" s="168">
        <f>IF(N171="základní",J171,0)</f>
        <v>0</v>
      </c>
      <c r="BF171" s="168">
        <f>IF(N171="snížená",J171,0)</f>
        <v>0</v>
      </c>
      <c r="BG171" s="168">
        <f>IF(N171="zákl. přenesená",J171,0)</f>
        <v>0</v>
      </c>
      <c r="BH171" s="168">
        <f>IF(N171="sníž. přenesená",J171,0)</f>
        <v>0</v>
      </c>
      <c r="BI171" s="168">
        <f>IF(N171="nulová",J171,0)</f>
        <v>0</v>
      </c>
      <c r="BJ171" s="15" t="s">
        <v>81</v>
      </c>
      <c r="BK171" s="168">
        <f>ROUND(I171*H171,2)</f>
        <v>0</v>
      </c>
      <c r="BL171" s="15" t="s">
        <v>135</v>
      </c>
      <c r="BM171" s="167" t="s">
        <v>235</v>
      </c>
    </row>
    <row r="172" spans="1:65" s="2" customFormat="1" ht="29.25" x14ac:dyDescent="0.2">
      <c r="A172" s="32"/>
      <c r="B172" s="33"/>
      <c r="C172" s="34"/>
      <c r="D172" s="169" t="s">
        <v>137</v>
      </c>
      <c r="E172" s="34"/>
      <c r="F172" s="170" t="s">
        <v>180</v>
      </c>
      <c r="G172" s="34"/>
      <c r="H172" s="34"/>
      <c r="I172" s="171"/>
      <c r="J172" s="34"/>
      <c r="K172" s="34"/>
      <c r="L172" s="37"/>
      <c r="M172" s="172"/>
      <c r="N172" s="173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137</v>
      </c>
      <c r="AU172" s="15" t="s">
        <v>73</v>
      </c>
    </row>
    <row r="173" spans="1:65" s="2" customFormat="1" ht="21.75" customHeight="1" x14ac:dyDescent="0.2">
      <c r="A173" s="32"/>
      <c r="B173" s="33"/>
      <c r="C173" s="156" t="s">
        <v>188</v>
      </c>
      <c r="D173" s="156" t="s">
        <v>130</v>
      </c>
      <c r="E173" s="157" t="s">
        <v>182</v>
      </c>
      <c r="F173" s="158" t="s">
        <v>183</v>
      </c>
      <c r="G173" s="159" t="s">
        <v>156</v>
      </c>
      <c r="H173" s="160">
        <v>1234.836</v>
      </c>
      <c r="I173" s="161"/>
      <c r="J173" s="162">
        <f>ROUND(I173*H173,2)</f>
        <v>0</v>
      </c>
      <c r="K173" s="158" t="s">
        <v>134</v>
      </c>
      <c r="L173" s="37"/>
      <c r="M173" s="163" t="s">
        <v>1</v>
      </c>
      <c r="N173" s="164" t="s">
        <v>38</v>
      </c>
      <c r="O173" s="69"/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7" t="s">
        <v>135</v>
      </c>
      <c r="AT173" s="167" t="s">
        <v>130</v>
      </c>
      <c r="AU173" s="167" t="s">
        <v>73</v>
      </c>
      <c r="AY173" s="15" t="s">
        <v>136</v>
      </c>
      <c r="BE173" s="168">
        <f>IF(N173="základní",J173,0)</f>
        <v>0</v>
      </c>
      <c r="BF173" s="168">
        <f>IF(N173="snížená",J173,0)</f>
        <v>0</v>
      </c>
      <c r="BG173" s="168">
        <f>IF(N173="zákl. přenesená",J173,0)</f>
        <v>0</v>
      </c>
      <c r="BH173" s="168">
        <f>IF(N173="sníž. přenesená",J173,0)</f>
        <v>0</v>
      </c>
      <c r="BI173" s="168">
        <f>IF(N173="nulová",J173,0)</f>
        <v>0</v>
      </c>
      <c r="BJ173" s="15" t="s">
        <v>81</v>
      </c>
      <c r="BK173" s="168">
        <f>ROUND(I173*H173,2)</f>
        <v>0</v>
      </c>
      <c r="BL173" s="15" t="s">
        <v>135</v>
      </c>
      <c r="BM173" s="167" t="s">
        <v>238</v>
      </c>
    </row>
    <row r="174" spans="1:65" s="2" customFormat="1" x14ac:dyDescent="0.2">
      <c r="A174" s="32"/>
      <c r="B174" s="33"/>
      <c r="C174" s="34"/>
      <c r="D174" s="169" t="s">
        <v>137</v>
      </c>
      <c r="E174" s="34"/>
      <c r="F174" s="170" t="s">
        <v>183</v>
      </c>
      <c r="G174" s="34"/>
      <c r="H174" s="34"/>
      <c r="I174" s="171"/>
      <c r="J174" s="34"/>
      <c r="K174" s="34"/>
      <c r="L174" s="37"/>
      <c r="M174" s="172"/>
      <c r="N174" s="173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137</v>
      </c>
      <c r="AU174" s="15" t="s">
        <v>73</v>
      </c>
    </row>
    <row r="175" spans="1:65" s="2" customFormat="1" ht="24.2" customHeight="1" x14ac:dyDescent="0.2">
      <c r="A175" s="32"/>
      <c r="B175" s="33"/>
      <c r="C175" s="156" t="s">
        <v>239</v>
      </c>
      <c r="D175" s="156" t="s">
        <v>130</v>
      </c>
      <c r="E175" s="157" t="s">
        <v>233</v>
      </c>
      <c r="F175" s="158" t="s">
        <v>234</v>
      </c>
      <c r="G175" s="159" t="s">
        <v>156</v>
      </c>
      <c r="H175" s="160">
        <v>30.521999999999998</v>
      </c>
      <c r="I175" s="161"/>
      <c r="J175" s="162">
        <f>ROUND(I175*H175,2)</f>
        <v>0</v>
      </c>
      <c r="K175" s="158" t="s">
        <v>134</v>
      </c>
      <c r="L175" s="37"/>
      <c r="M175" s="163" t="s">
        <v>1</v>
      </c>
      <c r="N175" s="164" t="s">
        <v>38</v>
      </c>
      <c r="O175" s="6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7" t="s">
        <v>135</v>
      </c>
      <c r="AT175" s="167" t="s">
        <v>130</v>
      </c>
      <c r="AU175" s="167" t="s">
        <v>73</v>
      </c>
      <c r="AY175" s="15" t="s">
        <v>136</v>
      </c>
      <c r="BE175" s="168">
        <f>IF(N175="základní",J175,0)</f>
        <v>0</v>
      </c>
      <c r="BF175" s="168">
        <f>IF(N175="snížená",J175,0)</f>
        <v>0</v>
      </c>
      <c r="BG175" s="168">
        <f>IF(N175="zákl. přenesená",J175,0)</f>
        <v>0</v>
      </c>
      <c r="BH175" s="168">
        <f>IF(N175="sníž. přenesená",J175,0)</f>
        <v>0</v>
      </c>
      <c r="BI175" s="168">
        <f>IF(N175="nulová",J175,0)</f>
        <v>0</v>
      </c>
      <c r="BJ175" s="15" t="s">
        <v>81</v>
      </c>
      <c r="BK175" s="168">
        <f>ROUND(I175*H175,2)</f>
        <v>0</v>
      </c>
      <c r="BL175" s="15" t="s">
        <v>135</v>
      </c>
      <c r="BM175" s="167" t="s">
        <v>242</v>
      </c>
    </row>
    <row r="176" spans="1:65" s="2" customFormat="1" x14ac:dyDescent="0.2">
      <c r="A176" s="32"/>
      <c r="B176" s="33"/>
      <c r="C176" s="34"/>
      <c r="D176" s="169" t="s">
        <v>137</v>
      </c>
      <c r="E176" s="34"/>
      <c r="F176" s="170" t="s">
        <v>234</v>
      </c>
      <c r="G176" s="34"/>
      <c r="H176" s="34"/>
      <c r="I176" s="171"/>
      <c r="J176" s="34"/>
      <c r="K176" s="34"/>
      <c r="L176" s="37"/>
      <c r="M176" s="172"/>
      <c r="N176" s="173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137</v>
      </c>
      <c r="AU176" s="15" t="s">
        <v>73</v>
      </c>
    </row>
    <row r="177" spans="1:65" s="2" customFormat="1" ht="66.75" customHeight="1" x14ac:dyDescent="0.2">
      <c r="A177" s="32"/>
      <c r="B177" s="33"/>
      <c r="C177" s="156" t="s">
        <v>193</v>
      </c>
      <c r="D177" s="156" t="s">
        <v>130</v>
      </c>
      <c r="E177" s="157" t="s">
        <v>236</v>
      </c>
      <c r="F177" s="158" t="s">
        <v>237</v>
      </c>
      <c r="G177" s="159" t="s">
        <v>156</v>
      </c>
      <c r="H177" s="160">
        <v>30.521999999999998</v>
      </c>
      <c r="I177" s="161"/>
      <c r="J177" s="162">
        <f>ROUND(I177*H177,2)</f>
        <v>0</v>
      </c>
      <c r="K177" s="158" t="s">
        <v>134</v>
      </c>
      <c r="L177" s="37"/>
      <c r="M177" s="163" t="s">
        <v>1</v>
      </c>
      <c r="N177" s="164" t="s">
        <v>38</v>
      </c>
      <c r="O177" s="6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7" t="s">
        <v>135</v>
      </c>
      <c r="AT177" s="167" t="s">
        <v>130</v>
      </c>
      <c r="AU177" s="167" t="s">
        <v>73</v>
      </c>
      <c r="AY177" s="15" t="s">
        <v>136</v>
      </c>
      <c r="BE177" s="168">
        <f>IF(N177="základní",J177,0)</f>
        <v>0</v>
      </c>
      <c r="BF177" s="168">
        <f>IF(N177="snížená",J177,0)</f>
        <v>0</v>
      </c>
      <c r="BG177" s="168">
        <f>IF(N177="zákl. přenesená",J177,0)</f>
        <v>0</v>
      </c>
      <c r="BH177" s="168">
        <f>IF(N177="sníž. přenesená",J177,0)</f>
        <v>0</v>
      </c>
      <c r="BI177" s="168">
        <f>IF(N177="nulová",J177,0)</f>
        <v>0</v>
      </c>
      <c r="BJ177" s="15" t="s">
        <v>81</v>
      </c>
      <c r="BK177" s="168">
        <f>ROUND(I177*H177,2)</f>
        <v>0</v>
      </c>
      <c r="BL177" s="15" t="s">
        <v>135</v>
      </c>
      <c r="BM177" s="167" t="s">
        <v>245</v>
      </c>
    </row>
    <row r="178" spans="1:65" s="2" customFormat="1" ht="39" x14ac:dyDescent="0.2">
      <c r="A178" s="32"/>
      <c r="B178" s="33"/>
      <c r="C178" s="34"/>
      <c r="D178" s="169" t="s">
        <v>137</v>
      </c>
      <c r="E178" s="34"/>
      <c r="F178" s="170" t="s">
        <v>237</v>
      </c>
      <c r="G178" s="34"/>
      <c r="H178" s="34"/>
      <c r="I178" s="171"/>
      <c r="J178" s="34"/>
      <c r="K178" s="34"/>
      <c r="L178" s="37"/>
      <c r="M178" s="172"/>
      <c r="N178" s="173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137</v>
      </c>
      <c r="AU178" s="15" t="s">
        <v>73</v>
      </c>
    </row>
    <row r="179" spans="1:65" s="2" customFormat="1" ht="21.75" customHeight="1" x14ac:dyDescent="0.2">
      <c r="A179" s="32"/>
      <c r="B179" s="33"/>
      <c r="C179" s="156" t="s">
        <v>246</v>
      </c>
      <c r="D179" s="156" t="s">
        <v>130</v>
      </c>
      <c r="E179" s="157" t="s">
        <v>240</v>
      </c>
      <c r="F179" s="158" t="s">
        <v>241</v>
      </c>
      <c r="G179" s="159" t="s">
        <v>156</v>
      </c>
      <c r="H179" s="160">
        <v>30.521999999999998</v>
      </c>
      <c r="I179" s="161"/>
      <c r="J179" s="162">
        <f>ROUND(I179*H179,2)</f>
        <v>0</v>
      </c>
      <c r="K179" s="158" t="s">
        <v>134</v>
      </c>
      <c r="L179" s="37"/>
      <c r="M179" s="163" t="s">
        <v>1</v>
      </c>
      <c r="N179" s="164" t="s">
        <v>38</v>
      </c>
      <c r="O179" s="69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7" t="s">
        <v>135</v>
      </c>
      <c r="AT179" s="167" t="s">
        <v>130</v>
      </c>
      <c r="AU179" s="167" t="s">
        <v>73</v>
      </c>
      <c r="AY179" s="15" t="s">
        <v>136</v>
      </c>
      <c r="BE179" s="168">
        <f>IF(N179="základní",J179,0)</f>
        <v>0</v>
      </c>
      <c r="BF179" s="168">
        <f>IF(N179="snížená",J179,0)</f>
        <v>0</v>
      </c>
      <c r="BG179" s="168">
        <f>IF(N179="zákl. přenesená",J179,0)</f>
        <v>0</v>
      </c>
      <c r="BH179" s="168">
        <f>IF(N179="sníž. přenesená",J179,0)</f>
        <v>0</v>
      </c>
      <c r="BI179" s="168">
        <f>IF(N179="nulová",J179,0)</f>
        <v>0</v>
      </c>
      <c r="BJ179" s="15" t="s">
        <v>81</v>
      </c>
      <c r="BK179" s="168">
        <f>ROUND(I179*H179,2)</f>
        <v>0</v>
      </c>
      <c r="BL179" s="15" t="s">
        <v>135</v>
      </c>
      <c r="BM179" s="167" t="s">
        <v>249</v>
      </c>
    </row>
    <row r="180" spans="1:65" s="2" customFormat="1" x14ac:dyDescent="0.2">
      <c r="A180" s="32"/>
      <c r="B180" s="33"/>
      <c r="C180" s="34"/>
      <c r="D180" s="169" t="s">
        <v>137</v>
      </c>
      <c r="E180" s="34"/>
      <c r="F180" s="170" t="s">
        <v>241</v>
      </c>
      <c r="G180" s="34"/>
      <c r="H180" s="34"/>
      <c r="I180" s="171"/>
      <c r="J180" s="34"/>
      <c r="K180" s="34"/>
      <c r="L180" s="37"/>
      <c r="M180" s="172"/>
      <c r="N180" s="173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137</v>
      </c>
      <c r="AU180" s="15" t="s">
        <v>73</v>
      </c>
    </row>
    <row r="181" spans="1:65" s="2" customFormat="1" ht="21.75" customHeight="1" x14ac:dyDescent="0.2">
      <c r="A181" s="32"/>
      <c r="B181" s="33"/>
      <c r="C181" s="156" t="s">
        <v>197</v>
      </c>
      <c r="D181" s="156" t="s">
        <v>130</v>
      </c>
      <c r="E181" s="157" t="s">
        <v>243</v>
      </c>
      <c r="F181" s="158" t="s">
        <v>244</v>
      </c>
      <c r="G181" s="159" t="s">
        <v>156</v>
      </c>
      <c r="H181" s="160">
        <v>0.38900000000000001</v>
      </c>
      <c r="I181" s="161"/>
      <c r="J181" s="162">
        <f>ROUND(I181*H181,2)</f>
        <v>0</v>
      </c>
      <c r="K181" s="158" t="s">
        <v>134</v>
      </c>
      <c r="L181" s="37"/>
      <c r="M181" s="163" t="s">
        <v>1</v>
      </c>
      <c r="N181" s="164" t="s">
        <v>38</v>
      </c>
      <c r="O181" s="69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7" t="s">
        <v>135</v>
      </c>
      <c r="AT181" s="167" t="s">
        <v>130</v>
      </c>
      <c r="AU181" s="167" t="s">
        <v>73</v>
      </c>
      <c r="AY181" s="15" t="s">
        <v>136</v>
      </c>
      <c r="BE181" s="168">
        <f>IF(N181="základní",J181,0)</f>
        <v>0</v>
      </c>
      <c r="BF181" s="168">
        <f>IF(N181="snížená",J181,0)</f>
        <v>0</v>
      </c>
      <c r="BG181" s="168">
        <f>IF(N181="zákl. přenesená",J181,0)</f>
        <v>0</v>
      </c>
      <c r="BH181" s="168">
        <f>IF(N181="sníž. přenesená",J181,0)</f>
        <v>0</v>
      </c>
      <c r="BI181" s="168">
        <f>IF(N181="nulová",J181,0)</f>
        <v>0</v>
      </c>
      <c r="BJ181" s="15" t="s">
        <v>81</v>
      </c>
      <c r="BK181" s="168">
        <f>ROUND(I181*H181,2)</f>
        <v>0</v>
      </c>
      <c r="BL181" s="15" t="s">
        <v>135</v>
      </c>
      <c r="BM181" s="167" t="s">
        <v>252</v>
      </c>
    </row>
    <row r="182" spans="1:65" s="2" customFormat="1" x14ac:dyDescent="0.2">
      <c r="A182" s="32"/>
      <c r="B182" s="33"/>
      <c r="C182" s="34"/>
      <c r="D182" s="169" t="s">
        <v>137</v>
      </c>
      <c r="E182" s="34"/>
      <c r="F182" s="170" t="s">
        <v>244</v>
      </c>
      <c r="G182" s="34"/>
      <c r="H182" s="34"/>
      <c r="I182" s="171"/>
      <c r="J182" s="34"/>
      <c r="K182" s="34"/>
      <c r="L182" s="37"/>
      <c r="M182" s="172"/>
      <c r="N182" s="173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137</v>
      </c>
      <c r="AU182" s="15" t="s">
        <v>73</v>
      </c>
    </row>
    <row r="183" spans="1:65" s="2" customFormat="1" ht="62.65" customHeight="1" x14ac:dyDescent="0.2">
      <c r="A183" s="32"/>
      <c r="B183" s="33"/>
      <c r="C183" s="156" t="s">
        <v>253</v>
      </c>
      <c r="D183" s="156" t="s">
        <v>130</v>
      </c>
      <c r="E183" s="157" t="s">
        <v>247</v>
      </c>
      <c r="F183" s="158" t="s">
        <v>248</v>
      </c>
      <c r="G183" s="159" t="s">
        <v>140</v>
      </c>
      <c r="H183" s="160">
        <v>1</v>
      </c>
      <c r="I183" s="161"/>
      <c r="J183" s="162">
        <f>ROUND(I183*H183,2)</f>
        <v>0</v>
      </c>
      <c r="K183" s="158" t="s">
        <v>134</v>
      </c>
      <c r="L183" s="37"/>
      <c r="M183" s="163" t="s">
        <v>1</v>
      </c>
      <c r="N183" s="164" t="s">
        <v>38</v>
      </c>
      <c r="O183" s="69"/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7" t="s">
        <v>135</v>
      </c>
      <c r="AT183" s="167" t="s">
        <v>130</v>
      </c>
      <c r="AU183" s="167" t="s">
        <v>73</v>
      </c>
      <c r="AY183" s="15" t="s">
        <v>136</v>
      </c>
      <c r="BE183" s="168">
        <f>IF(N183="základní",J183,0)</f>
        <v>0</v>
      </c>
      <c r="BF183" s="168">
        <f>IF(N183="snížená",J183,0)</f>
        <v>0</v>
      </c>
      <c r="BG183" s="168">
        <f>IF(N183="zákl. přenesená",J183,0)</f>
        <v>0</v>
      </c>
      <c r="BH183" s="168">
        <f>IF(N183="sníž. přenesená",J183,0)</f>
        <v>0</v>
      </c>
      <c r="BI183" s="168">
        <f>IF(N183="nulová",J183,0)</f>
        <v>0</v>
      </c>
      <c r="BJ183" s="15" t="s">
        <v>81</v>
      </c>
      <c r="BK183" s="168">
        <f>ROUND(I183*H183,2)</f>
        <v>0</v>
      </c>
      <c r="BL183" s="15" t="s">
        <v>135</v>
      </c>
      <c r="BM183" s="167" t="s">
        <v>257</v>
      </c>
    </row>
    <row r="184" spans="1:65" s="2" customFormat="1" ht="39" x14ac:dyDescent="0.2">
      <c r="A184" s="32"/>
      <c r="B184" s="33"/>
      <c r="C184" s="34"/>
      <c r="D184" s="169" t="s">
        <v>137</v>
      </c>
      <c r="E184" s="34"/>
      <c r="F184" s="170" t="s">
        <v>248</v>
      </c>
      <c r="G184" s="34"/>
      <c r="H184" s="34"/>
      <c r="I184" s="171"/>
      <c r="J184" s="34"/>
      <c r="K184" s="34"/>
      <c r="L184" s="37"/>
      <c r="M184" s="172"/>
      <c r="N184" s="173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137</v>
      </c>
      <c r="AU184" s="15" t="s">
        <v>73</v>
      </c>
    </row>
    <row r="185" spans="1:65" s="2" customFormat="1" ht="16.5" customHeight="1" x14ac:dyDescent="0.2">
      <c r="A185" s="32"/>
      <c r="B185" s="33"/>
      <c r="C185" s="156" t="s">
        <v>200</v>
      </c>
      <c r="D185" s="156" t="s">
        <v>130</v>
      </c>
      <c r="E185" s="157" t="s">
        <v>250</v>
      </c>
      <c r="F185" s="158" t="s">
        <v>251</v>
      </c>
      <c r="G185" s="159" t="s">
        <v>156</v>
      </c>
      <c r="H185" s="160">
        <v>0.38900000000000001</v>
      </c>
      <c r="I185" s="161"/>
      <c r="J185" s="162">
        <f>ROUND(I185*H185,2)</f>
        <v>0</v>
      </c>
      <c r="K185" s="158" t="s">
        <v>134</v>
      </c>
      <c r="L185" s="37"/>
      <c r="M185" s="163" t="s">
        <v>1</v>
      </c>
      <c r="N185" s="164" t="s">
        <v>38</v>
      </c>
      <c r="O185" s="69"/>
      <c r="P185" s="165">
        <f>O185*H185</f>
        <v>0</v>
      </c>
      <c r="Q185" s="165">
        <v>0</v>
      </c>
      <c r="R185" s="165">
        <f>Q185*H185</f>
        <v>0</v>
      </c>
      <c r="S185" s="165">
        <v>0</v>
      </c>
      <c r="T185" s="16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7" t="s">
        <v>135</v>
      </c>
      <c r="AT185" s="167" t="s">
        <v>130</v>
      </c>
      <c r="AU185" s="167" t="s">
        <v>73</v>
      </c>
      <c r="AY185" s="15" t="s">
        <v>136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5" t="s">
        <v>81</v>
      </c>
      <c r="BK185" s="168">
        <f>ROUND(I185*H185,2)</f>
        <v>0</v>
      </c>
      <c r="BL185" s="15" t="s">
        <v>135</v>
      </c>
      <c r="BM185" s="167" t="s">
        <v>260</v>
      </c>
    </row>
    <row r="186" spans="1:65" s="2" customFormat="1" x14ac:dyDescent="0.2">
      <c r="A186" s="32"/>
      <c r="B186" s="33"/>
      <c r="C186" s="34"/>
      <c r="D186" s="169" t="s">
        <v>137</v>
      </c>
      <c r="E186" s="34"/>
      <c r="F186" s="170" t="s">
        <v>251</v>
      </c>
      <c r="G186" s="34"/>
      <c r="H186" s="34"/>
      <c r="I186" s="171"/>
      <c r="J186" s="34"/>
      <c r="K186" s="34"/>
      <c r="L186" s="37"/>
      <c r="M186" s="172"/>
      <c r="N186" s="173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137</v>
      </c>
      <c r="AU186" s="15" t="s">
        <v>73</v>
      </c>
    </row>
    <row r="187" spans="1:65" s="2" customFormat="1" ht="16.5" customHeight="1" x14ac:dyDescent="0.2">
      <c r="A187" s="32"/>
      <c r="B187" s="33"/>
      <c r="C187" s="175" t="s">
        <v>261</v>
      </c>
      <c r="D187" s="175" t="s">
        <v>254</v>
      </c>
      <c r="E187" s="176" t="s">
        <v>255</v>
      </c>
      <c r="F187" s="177" t="s">
        <v>256</v>
      </c>
      <c r="G187" s="178" t="s">
        <v>156</v>
      </c>
      <c r="H187" s="179">
        <v>1058.1610000000001</v>
      </c>
      <c r="I187" s="180"/>
      <c r="J187" s="181">
        <f>ROUND(I187*H187,2)</f>
        <v>0</v>
      </c>
      <c r="K187" s="177" t="s">
        <v>134</v>
      </c>
      <c r="L187" s="182"/>
      <c r="M187" s="183" t="s">
        <v>1</v>
      </c>
      <c r="N187" s="184" t="s">
        <v>38</v>
      </c>
      <c r="O187" s="69"/>
      <c r="P187" s="165">
        <f>O187*H187</f>
        <v>0</v>
      </c>
      <c r="Q187" s="165">
        <v>0</v>
      </c>
      <c r="R187" s="165">
        <f>Q187*H187</f>
        <v>0</v>
      </c>
      <c r="S187" s="165">
        <v>0</v>
      </c>
      <c r="T187" s="16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7" t="s">
        <v>151</v>
      </c>
      <c r="AT187" s="167" t="s">
        <v>254</v>
      </c>
      <c r="AU187" s="167" t="s">
        <v>73</v>
      </c>
      <c r="AY187" s="15" t="s">
        <v>136</v>
      </c>
      <c r="BE187" s="168">
        <f>IF(N187="základní",J187,0)</f>
        <v>0</v>
      </c>
      <c r="BF187" s="168">
        <f>IF(N187="snížená",J187,0)</f>
        <v>0</v>
      </c>
      <c r="BG187" s="168">
        <f>IF(N187="zákl. přenesená",J187,0)</f>
        <v>0</v>
      </c>
      <c r="BH187" s="168">
        <f>IF(N187="sníž. přenesená",J187,0)</f>
        <v>0</v>
      </c>
      <c r="BI187" s="168">
        <f>IF(N187="nulová",J187,0)</f>
        <v>0</v>
      </c>
      <c r="BJ187" s="15" t="s">
        <v>81</v>
      </c>
      <c r="BK187" s="168">
        <f>ROUND(I187*H187,2)</f>
        <v>0</v>
      </c>
      <c r="BL187" s="15" t="s">
        <v>135</v>
      </c>
      <c r="BM187" s="167" t="s">
        <v>334</v>
      </c>
    </row>
    <row r="188" spans="1:65" s="2" customFormat="1" x14ac:dyDescent="0.2">
      <c r="A188" s="32"/>
      <c r="B188" s="33"/>
      <c r="C188" s="34"/>
      <c r="D188" s="169" t="s">
        <v>137</v>
      </c>
      <c r="E188" s="34"/>
      <c r="F188" s="170" t="s">
        <v>256</v>
      </c>
      <c r="G188" s="34"/>
      <c r="H188" s="34"/>
      <c r="I188" s="171"/>
      <c r="J188" s="34"/>
      <c r="K188" s="34"/>
      <c r="L188" s="37"/>
      <c r="M188" s="172"/>
      <c r="N188" s="173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137</v>
      </c>
      <c r="AU188" s="15" t="s">
        <v>73</v>
      </c>
    </row>
    <row r="189" spans="1:65" s="2" customFormat="1" ht="16.5" customHeight="1" x14ac:dyDescent="0.2">
      <c r="A189" s="32"/>
      <c r="B189" s="33"/>
      <c r="C189" s="175" t="s">
        <v>205</v>
      </c>
      <c r="D189" s="175" t="s">
        <v>254</v>
      </c>
      <c r="E189" s="176" t="s">
        <v>258</v>
      </c>
      <c r="F189" s="177" t="s">
        <v>259</v>
      </c>
      <c r="G189" s="178" t="s">
        <v>156</v>
      </c>
      <c r="H189" s="179">
        <v>124.875</v>
      </c>
      <c r="I189" s="180"/>
      <c r="J189" s="181">
        <f>ROUND(I189*H189,2)</f>
        <v>0</v>
      </c>
      <c r="K189" s="177" t="s">
        <v>134</v>
      </c>
      <c r="L189" s="182"/>
      <c r="M189" s="183" t="s">
        <v>1</v>
      </c>
      <c r="N189" s="184" t="s">
        <v>38</v>
      </c>
      <c r="O189" s="69"/>
      <c r="P189" s="165">
        <f>O189*H189</f>
        <v>0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7" t="s">
        <v>151</v>
      </c>
      <c r="AT189" s="167" t="s">
        <v>254</v>
      </c>
      <c r="AU189" s="167" t="s">
        <v>73</v>
      </c>
      <c r="AY189" s="15" t="s">
        <v>136</v>
      </c>
      <c r="BE189" s="168">
        <f>IF(N189="základní",J189,0)</f>
        <v>0</v>
      </c>
      <c r="BF189" s="168">
        <f>IF(N189="snížená",J189,0)</f>
        <v>0</v>
      </c>
      <c r="BG189" s="168">
        <f>IF(N189="zákl. přenesená",J189,0)</f>
        <v>0</v>
      </c>
      <c r="BH189" s="168">
        <f>IF(N189="sníž. přenesená",J189,0)</f>
        <v>0</v>
      </c>
      <c r="BI189" s="168">
        <f>IF(N189="nulová",J189,0)</f>
        <v>0</v>
      </c>
      <c r="BJ189" s="15" t="s">
        <v>81</v>
      </c>
      <c r="BK189" s="168">
        <f>ROUND(I189*H189,2)</f>
        <v>0</v>
      </c>
      <c r="BL189" s="15" t="s">
        <v>135</v>
      </c>
      <c r="BM189" s="167" t="s">
        <v>268</v>
      </c>
    </row>
    <row r="190" spans="1:65" s="2" customFormat="1" x14ac:dyDescent="0.2">
      <c r="A190" s="32"/>
      <c r="B190" s="33"/>
      <c r="C190" s="34"/>
      <c r="D190" s="169" t="s">
        <v>137</v>
      </c>
      <c r="E190" s="34"/>
      <c r="F190" s="170" t="s">
        <v>259</v>
      </c>
      <c r="G190" s="34"/>
      <c r="H190" s="34"/>
      <c r="I190" s="171"/>
      <c r="J190" s="34"/>
      <c r="K190" s="34"/>
      <c r="L190" s="37"/>
      <c r="M190" s="172"/>
      <c r="N190" s="173"/>
      <c r="O190" s="69"/>
      <c r="P190" s="69"/>
      <c r="Q190" s="69"/>
      <c r="R190" s="69"/>
      <c r="S190" s="69"/>
      <c r="T190" s="70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137</v>
      </c>
      <c r="AU190" s="15" t="s">
        <v>73</v>
      </c>
    </row>
    <row r="191" spans="1:65" s="2" customFormat="1" ht="55.5" customHeight="1" x14ac:dyDescent="0.2">
      <c r="A191" s="32"/>
      <c r="B191" s="33"/>
      <c r="C191" s="156" t="s">
        <v>269</v>
      </c>
      <c r="D191" s="156" t="s">
        <v>130</v>
      </c>
      <c r="E191" s="157" t="s">
        <v>262</v>
      </c>
      <c r="F191" s="158" t="s">
        <v>263</v>
      </c>
      <c r="G191" s="159" t="s">
        <v>156</v>
      </c>
      <c r="H191" s="160">
        <v>1183.0360000000001</v>
      </c>
      <c r="I191" s="161"/>
      <c r="J191" s="162">
        <f>ROUND(I191*H191,2)</f>
        <v>0</v>
      </c>
      <c r="K191" s="158" t="s">
        <v>134</v>
      </c>
      <c r="L191" s="37"/>
      <c r="M191" s="163" t="s">
        <v>1</v>
      </c>
      <c r="N191" s="164" t="s">
        <v>38</v>
      </c>
      <c r="O191" s="69"/>
      <c r="P191" s="165">
        <f>O191*H191</f>
        <v>0</v>
      </c>
      <c r="Q191" s="165">
        <v>0</v>
      </c>
      <c r="R191" s="165">
        <f>Q191*H191</f>
        <v>0</v>
      </c>
      <c r="S191" s="165">
        <v>0</v>
      </c>
      <c r="T191" s="16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7" t="s">
        <v>135</v>
      </c>
      <c r="AT191" s="167" t="s">
        <v>130</v>
      </c>
      <c r="AU191" s="167" t="s">
        <v>73</v>
      </c>
      <c r="AY191" s="15" t="s">
        <v>136</v>
      </c>
      <c r="BE191" s="168">
        <f>IF(N191="základní",J191,0)</f>
        <v>0</v>
      </c>
      <c r="BF191" s="168">
        <f>IF(N191="snížená",J191,0)</f>
        <v>0</v>
      </c>
      <c r="BG191" s="168">
        <f>IF(N191="zákl. přenesená",J191,0)</f>
        <v>0</v>
      </c>
      <c r="BH191" s="168">
        <f>IF(N191="sníž. přenesená",J191,0)</f>
        <v>0</v>
      </c>
      <c r="BI191" s="168">
        <f>IF(N191="nulová",J191,0)</f>
        <v>0</v>
      </c>
      <c r="BJ191" s="15" t="s">
        <v>81</v>
      </c>
      <c r="BK191" s="168">
        <f>ROUND(I191*H191,2)</f>
        <v>0</v>
      </c>
      <c r="BL191" s="15" t="s">
        <v>135</v>
      </c>
      <c r="BM191" s="167" t="s">
        <v>416</v>
      </c>
    </row>
    <row r="192" spans="1:65" s="2" customFormat="1" ht="78" x14ac:dyDescent="0.2">
      <c r="A192" s="32"/>
      <c r="B192" s="33"/>
      <c r="C192" s="34"/>
      <c r="D192" s="169" t="s">
        <v>137</v>
      </c>
      <c r="E192" s="34"/>
      <c r="F192" s="170" t="s">
        <v>265</v>
      </c>
      <c r="G192" s="34"/>
      <c r="H192" s="34"/>
      <c r="I192" s="171"/>
      <c r="J192" s="34"/>
      <c r="K192" s="34"/>
      <c r="L192" s="37"/>
      <c r="M192" s="172"/>
      <c r="N192" s="173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137</v>
      </c>
      <c r="AU192" s="15" t="s">
        <v>73</v>
      </c>
    </row>
    <row r="193" spans="1:65" s="2" customFormat="1" ht="24.2" customHeight="1" x14ac:dyDescent="0.2">
      <c r="A193" s="32"/>
      <c r="B193" s="33"/>
      <c r="C193" s="175" t="s">
        <v>209</v>
      </c>
      <c r="D193" s="175" t="s">
        <v>254</v>
      </c>
      <c r="E193" s="176" t="s">
        <v>266</v>
      </c>
      <c r="F193" s="177" t="s">
        <v>267</v>
      </c>
      <c r="G193" s="178" t="s">
        <v>140</v>
      </c>
      <c r="H193" s="179">
        <v>4</v>
      </c>
      <c r="I193" s="180"/>
      <c r="J193" s="181">
        <f>ROUND(I193*H193,2)</f>
        <v>0</v>
      </c>
      <c r="K193" s="177" t="s">
        <v>134</v>
      </c>
      <c r="L193" s="182"/>
      <c r="M193" s="183" t="s">
        <v>1</v>
      </c>
      <c r="N193" s="184" t="s">
        <v>38</v>
      </c>
      <c r="O193" s="69"/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7" t="s">
        <v>151</v>
      </c>
      <c r="AT193" s="167" t="s">
        <v>254</v>
      </c>
      <c r="AU193" s="167" t="s">
        <v>73</v>
      </c>
      <c r="AY193" s="15" t="s">
        <v>136</v>
      </c>
      <c r="BE193" s="168">
        <f>IF(N193="základní",J193,0)</f>
        <v>0</v>
      </c>
      <c r="BF193" s="168">
        <f>IF(N193="snížená",J193,0)</f>
        <v>0</v>
      </c>
      <c r="BG193" s="168">
        <f>IF(N193="zákl. přenesená",J193,0)</f>
        <v>0</v>
      </c>
      <c r="BH193" s="168">
        <f>IF(N193="sníž. přenesená",J193,0)</f>
        <v>0</v>
      </c>
      <c r="BI193" s="168">
        <f>IF(N193="nulová",J193,0)</f>
        <v>0</v>
      </c>
      <c r="BJ193" s="15" t="s">
        <v>81</v>
      </c>
      <c r="BK193" s="168">
        <f>ROUND(I193*H193,2)</f>
        <v>0</v>
      </c>
      <c r="BL193" s="15" t="s">
        <v>135</v>
      </c>
      <c r="BM193" s="167" t="s">
        <v>280</v>
      </c>
    </row>
    <row r="194" spans="1:65" s="2" customFormat="1" x14ac:dyDescent="0.2">
      <c r="A194" s="32"/>
      <c r="B194" s="33"/>
      <c r="C194" s="34"/>
      <c r="D194" s="169" t="s">
        <v>137</v>
      </c>
      <c r="E194" s="34"/>
      <c r="F194" s="170" t="s">
        <v>267</v>
      </c>
      <c r="G194" s="34"/>
      <c r="H194" s="34"/>
      <c r="I194" s="171"/>
      <c r="J194" s="34"/>
      <c r="K194" s="34"/>
      <c r="L194" s="37"/>
      <c r="M194" s="172"/>
      <c r="N194" s="173"/>
      <c r="O194" s="69"/>
      <c r="P194" s="69"/>
      <c r="Q194" s="69"/>
      <c r="R194" s="69"/>
      <c r="S194" s="69"/>
      <c r="T194" s="70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137</v>
      </c>
      <c r="AU194" s="15" t="s">
        <v>73</v>
      </c>
    </row>
    <row r="195" spans="1:65" s="2" customFormat="1" ht="21.75" customHeight="1" x14ac:dyDescent="0.2">
      <c r="A195" s="32"/>
      <c r="B195" s="33"/>
      <c r="C195" s="175" t="s">
        <v>277</v>
      </c>
      <c r="D195" s="175" t="s">
        <v>254</v>
      </c>
      <c r="E195" s="176" t="s">
        <v>337</v>
      </c>
      <c r="F195" s="177" t="s">
        <v>338</v>
      </c>
      <c r="G195" s="178" t="s">
        <v>196</v>
      </c>
      <c r="H195" s="179">
        <v>1.2</v>
      </c>
      <c r="I195" s="180"/>
      <c r="J195" s="181">
        <f>ROUND(I195*H195,2)</f>
        <v>0</v>
      </c>
      <c r="K195" s="177" t="s">
        <v>134</v>
      </c>
      <c r="L195" s="182"/>
      <c r="M195" s="183" t="s">
        <v>1</v>
      </c>
      <c r="N195" s="184" t="s">
        <v>38</v>
      </c>
      <c r="O195" s="69"/>
      <c r="P195" s="165">
        <f>O195*H195</f>
        <v>0</v>
      </c>
      <c r="Q195" s="165">
        <v>0.95499999999999996</v>
      </c>
      <c r="R195" s="165">
        <f>Q195*H195</f>
        <v>1.1459999999999999</v>
      </c>
      <c r="S195" s="165">
        <v>0</v>
      </c>
      <c r="T195" s="16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7" t="s">
        <v>151</v>
      </c>
      <c r="AT195" s="167" t="s">
        <v>254</v>
      </c>
      <c r="AU195" s="167" t="s">
        <v>73</v>
      </c>
      <c r="AY195" s="15" t="s">
        <v>136</v>
      </c>
      <c r="BE195" s="168">
        <f>IF(N195="základní",J195,0)</f>
        <v>0</v>
      </c>
      <c r="BF195" s="168">
        <f>IF(N195="snížená",J195,0)</f>
        <v>0</v>
      </c>
      <c r="BG195" s="168">
        <f>IF(N195="zákl. přenesená",J195,0)</f>
        <v>0</v>
      </c>
      <c r="BH195" s="168">
        <f>IF(N195="sníž. přenesená",J195,0)</f>
        <v>0</v>
      </c>
      <c r="BI195" s="168">
        <f>IF(N195="nulová",J195,0)</f>
        <v>0</v>
      </c>
      <c r="BJ195" s="15" t="s">
        <v>81</v>
      </c>
      <c r="BK195" s="168">
        <f>ROUND(I195*H195,2)</f>
        <v>0</v>
      </c>
      <c r="BL195" s="15" t="s">
        <v>135</v>
      </c>
      <c r="BM195" s="167" t="s">
        <v>417</v>
      </c>
    </row>
    <row r="196" spans="1:65" s="2" customFormat="1" x14ac:dyDescent="0.2">
      <c r="A196" s="32"/>
      <c r="B196" s="33"/>
      <c r="C196" s="34"/>
      <c r="D196" s="169" t="s">
        <v>137</v>
      </c>
      <c r="E196" s="34"/>
      <c r="F196" s="170" t="s">
        <v>338</v>
      </c>
      <c r="G196" s="34"/>
      <c r="H196" s="34"/>
      <c r="I196" s="171"/>
      <c r="J196" s="34"/>
      <c r="K196" s="34"/>
      <c r="L196" s="37"/>
      <c r="M196" s="172"/>
      <c r="N196" s="173"/>
      <c r="O196" s="69"/>
      <c r="P196" s="69"/>
      <c r="Q196" s="69"/>
      <c r="R196" s="69"/>
      <c r="S196" s="69"/>
      <c r="T196" s="70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137</v>
      </c>
      <c r="AU196" s="15" t="s">
        <v>73</v>
      </c>
    </row>
    <row r="197" spans="1:65" s="2" customFormat="1" ht="66.75" customHeight="1" x14ac:dyDescent="0.2">
      <c r="A197" s="32"/>
      <c r="B197" s="33"/>
      <c r="C197" s="156" t="s">
        <v>215</v>
      </c>
      <c r="D197" s="156" t="s">
        <v>130</v>
      </c>
      <c r="E197" s="157" t="s">
        <v>270</v>
      </c>
      <c r="F197" s="158" t="s">
        <v>271</v>
      </c>
      <c r="G197" s="159" t="s">
        <v>156</v>
      </c>
      <c r="H197" s="160">
        <v>1.5580000000000001</v>
      </c>
      <c r="I197" s="161"/>
      <c r="J197" s="162">
        <f>ROUND(I197*H197,2)</f>
        <v>0</v>
      </c>
      <c r="K197" s="158" t="s">
        <v>134</v>
      </c>
      <c r="L197" s="37"/>
      <c r="M197" s="163" t="s">
        <v>1</v>
      </c>
      <c r="N197" s="164" t="s">
        <v>38</v>
      </c>
      <c r="O197" s="69"/>
      <c r="P197" s="165">
        <f>O197*H197</f>
        <v>0</v>
      </c>
      <c r="Q197" s="165">
        <v>0</v>
      </c>
      <c r="R197" s="165">
        <f>Q197*H197</f>
        <v>0</v>
      </c>
      <c r="S197" s="165">
        <v>0</v>
      </c>
      <c r="T197" s="16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7" t="s">
        <v>135</v>
      </c>
      <c r="AT197" s="167" t="s">
        <v>130</v>
      </c>
      <c r="AU197" s="167" t="s">
        <v>73</v>
      </c>
      <c r="AY197" s="15" t="s">
        <v>136</v>
      </c>
      <c r="BE197" s="168">
        <f>IF(N197="základní",J197,0)</f>
        <v>0</v>
      </c>
      <c r="BF197" s="168">
        <f>IF(N197="snížená",J197,0)</f>
        <v>0</v>
      </c>
      <c r="BG197" s="168">
        <f>IF(N197="zákl. přenesená",J197,0)</f>
        <v>0</v>
      </c>
      <c r="BH197" s="168">
        <f>IF(N197="sníž. přenesená",J197,0)</f>
        <v>0</v>
      </c>
      <c r="BI197" s="168">
        <f>IF(N197="nulová",J197,0)</f>
        <v>0</v>
      </c>
      <c r="BJ197" s="15" t="s">
        <v>81</v>
      </c>
      <c r="BK197" s="168">
        <f>ROUND(I197*H197,2)</f>
        <v>0</v>
      </c>
      <c r="BL197" s="15" t="s">
        <v>135</v>
      </c>
      <c r="BM197" s="167" t="s">
        <v>418</v>
      </c>
    </row>
    <row r="198" spans="1:65" s="2" customFormat="1" ht="78" x14ac:dyDescent="0.2">
      <c r="A198" s="32"/>
      <c r="B198" s="33"/>
      <c r="C198" s="34"/>
      <c r="D198" s="169" t="s">
        <v>137</v>
      </c>
      <c r="E198" s="34"/>
      <c r="F198" s="170" t="s">
        <v>273</v>
      </c>
      <c r="G198" s="34"/>
      <c r="H198" s="34"/>
      <c r="I198" s="171"/>
      <c r="J198" s="34"/>
      <c r="K198" s="34"/>
      <c r="L198" s="37"/>
      <c r="M198" s="172"/>
      <c r="N198" s="173"/>
      <c r="O198" s="69"/>
      <c r="P198" s="69"/>
      <c r="Q198" s="69"/>
      <c r="R198" s="69"/>
      <c r="S198" s="69"/>
      <c r="T198" s="70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137</v>
      </c>
      <c r="AU198" s="15" t="s">
        <v>73</v>
      </c>
    </row>
    <row r="199" spans="1:65" s="2" customFormat="1" ht="16.5" customHeight="1" x14ac:dyDescent="0.2">
      <c r="A199" s="32"/>
      <c r="B199" s="33"/>
      <c r="C199" s="175" t="s">
        <v>284</v>
      </c>
      <c r="D199" s="175" t="s">
        <v>254</v>
      </c>
      <c r="E199" s="176" t="s">
        <v>341</v>
      </c>
      <c r="F199" s="177" t="s">
        <v>342</v>
      </c>
      <c r="G199" s="178" t="s">
        <v>140</v>
      </c>
      <c r="H199" s="179">
        <v>32</v>
      </c>
      <c r="I199" s="180"/>
      <c r="J199" s="181">
        <f>ROUND(I199*H199,2)</f>
        <v>0</v>
      </c>
      <c r="K199" s="177" t="s">
        <v>134</v>
      </c>
      <c r="L199" s="182"/>
      <c r="M199" s="183" t="s">
        <v>1</v>
      </c>
      <c r="N199" s="184" t="s">
        <v>38</v>
      </c>
      <c r="O199" s="69"/>
      <c r="P199" s="165">
        <f>O199*H199</f>
        <v>0</v>
      </c>
      <c r="Q199" s="165">
        <v>0</v>
      </c>
      <c r="R199" s="165">
        <f>Q199*H199</f>
        <v>0</v>
      </c>
      <c r="S199" s="165">
        <v>0</v>
      </c>
      <c r="T199" s="16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7" t="s">
        <v>151</v>
      </c>
      <c r="AT199" s="167" t="s">
        <v>254</v>
      </c>
      <c r="AU199" s="167" t="s">
        <v>73</v>
      </c>
      <c r="AY199" s="15" t="s">
        <v>136</v>
      </c>
      <c r="BE199" s="168">
        <f>IF(N199="základní",J199,0)</f>
        <v>0</v>
      </c>
      <c r="BF199" s="168">
        <f>IF(N199="snížená",J199,0)</f>
        <v>0</v>
      </c>
      <c r="BG199" s="168">
        <f>IF(N199="zákl. přenesená",J199,0)</f>
        <v>0</v>
      </c>
      <c r="BH199" s="168">
        <f>IF(N199="sníž. přenesená",J199,0)</f>
        <v>0</v>
      </c>
      <c r="BI199" s="168">
        <f>IF(N199="nulová",J199,0)</f>
        <v>0</v>
      </c>
      <c r="BJ199" s="15" t="s">
        <v>81</v>
      </c>
      <c r="BK199" s="168">
        <f>ROUND(I199*H199,2)</f>
        <v>0</v>
      </c>
      <c r="BL199" s="15" t="s">
        <v>135</v>
      </c>
      <c r="BM199" s="167" t="s">
        <v>399</v>
      </c>
    </row>
    <row r="200" spans="1:65" s="2" customFormat="1" x14ac:dyDescent="0.2">
      <c r="A200" s="32"/>
      <c r="B200" s="33"/>
      <c r="C200" s="34"/>
      <c r="D200" s="169" t="s">
        <v>137</v>
      </c>
      <c r="E200" s="34"/>
      <c r="F200" s="170" t="s">
        <v>342</v>
      </c>
      <c r="G200" s="34"/>
      <c r="H200" s="34"/>
      <c r="I200" s="171"/>
      <c r="J200" s="34"/>
      <c r="K200" s="34"/>
      <c r="L200" s="37"/>
      <c r="M200" s="172"/>
      <c r="N200" s="173"/>
      <c r="O200" s="69"/>
      <c r="P200" s="69"/>
      <c r="Q200" s="69"/>
      <c r="R200" s="69"/>
      <c r="S200" s="69"/>
      <c r="T200" s="70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137</v>
      </c>
      <c r="AU200" s="15" t="s">
        <v>73</v>
      </c>
    </row>
    <row r="201" spans="1:65" s="2" customFormat="1" ht="16.5" customHeight="1" x14ac:dyDescent="0.2">
      <c r="A201" s="32"/>
      <c r="B201" s="33"/>
      <c r="C201" s="175" t="s">
        <v>218</v>
      </c>
      <c r="D201" s="175" t="s">
        <v>254</v>
      </c>
      <c r="E201" s="176" t="s">
        <v>274</v>
      </c>
      <c r="F201" s="177" t="s">
        <v>275</v>
      </c>
      <c r="G201" s="178" t="s">
        <v>140</v>
      </c>
      <c r="H201" s="179">
        <v>128</v>
      </c>
      <c r="I201" s="180"/>
      <c r="J201" s="181">
        <f>ROUND(I201*H201,2)</f>
        <v>0</v>
      </c>
      <c r="K201" s="177" t="s">
        <v>134</v>
      </c>
      <c r="L201" s="182"/>
      <c r="M201" s="183" t="s">
        <v>1</v>
      </c>
      <c r="N201" s="184" t="s">
        <v>38</v>
      </c>
      <c r="O201" s="69"/>
      <c r="P201" s="165">
        <f>O201*H201</f>
        <v>0</v>
      </c>
      <c r="Q201" s="165">
        <v>0</v>
      </c>
      <c r="R201" s="165">
        <f>Q201*H201</f>
        <v>0</v>
      </c>
      <c r="S201" s="165">
        <v>0</v>
      </c>
      <c r="T201" s="16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7" t="s">
        <v>151</v>
      </c>
      <c r="AT201" s="167" t="s">
        <v>254</v>
      </c>
      <c r="AU201" s="167" t="s">
        <v>73</v>
      </c>
      <c r="AY201" s="15" t="s">
        <v>136</v>
      </c>
      <c r="BE201" s="168">
        <f>IF(N201="základní",J201,0)</f>
        <v>0</v>
      </c>
      <c r="BF201" s="168">
        <f>IF(N201="snížená",J201,0)</f>
        <v>0</v>
      </c>
      <c r="BG201" s="168">
        <f>IF(N201="zákl. přenesená",J201,0)</f>
        <v>0</v>
      </c>
      <c r="BH201" s="168">
        <f>IF(N201="sníž. přenesená",J201,0)</f>
        <v>0</v>
      </c>
      <c r="BI201" s="168">
        <f>IF(N201="nulová",J201,0)</f>
        <v>0</v>
      </c>
      <c r="BJ201" s="15" t="s">
        <v>81</v>
      </c>
      <c r="BK201" s="168">
        <f>ROUND(I201*H201,2)</f>
        <v>0</v>
      </c>
      <c r="BL201" s="15" t="s">
        <v>135</v>
      </c>
      <c r="BM201" s="167" t="s">
        <v>304</v>
      </c>
    </row>
    <row r="202" spans="1:65" s="2" customFormat="1" x14ac:dyDescent="0.2">
      <c r="A202" s="32"/>
      <c r="B202" s="33"/>
      <c r="C202" s="34"/>
      <c r="D202" s="169" t="s">
        <v>137</v>
      </c>
      <c r="E202" s="34"/>
      <c r="F202" s="170" t="s">
        <v>275</v>
      </c>
      <c r="G202" s="34"/>
      <c r="H202" s="34"/>
      <c r="I202" s="171"/>
      <c r="J202" s="34"/>
      <c r="K202" s="34"/>
      <c r="L202" s="37"/>
      <c r="M202" s="172"/>
      <c r="N202" s="173"/>
      <c r="O202" s="69"/>
      <c r="P202" s="69"/>
      <c r="Q202" s="69"/>
      <c r="R202" s="69"/>
      <c r="S202" s="69"/>
      <c r="T202" s="70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137</v>
      </c>
      <c r="AU202" s="15" t="s">
        <v>73</v>
      </c>
    </row>
    <row r="203" spans="1:65" s="2" customFormat="1" ht="16.5" customHeight="1" x14ac:dyDescent="0.2">
      <c r="A203" s="32"/>
      <c r="B203" s="33"/>
      <c r="C203" s="175" t="s">
        <v>292</v>
      </c>
      <c r="D203" s="175" t="s">
        <v>254</v>
      </c>
      <c r="E203" s="176" t="s">
        <v>278</v>
      </c>
      <c r="F203" s="177" t="s">
        <v>279</v>
      </c>
      <c r="G203" s="178" t="s">
        <v>140</v>
      </c>
      <c r="H203" s="179">
        <v>128</v>
      </c>
      <c r="I203" s="180"/>
      <c r="J203" s="181">
        <f>ROUND(I203*H203,2)</f>
        <v>0</v>
      </c>
      <c r="K203" s="177" t="s">
        <v>134</v>
      </c>
      <c r="L203" s="182"/>
      <c r="M203" s="183" t="s">
        <v>1</v>
      </c>
      <c r="N203" s="184" t="s">
        <v>38</v>
      </c>
      <c r="O203" s="69"/>
      <c r="P203" s="165">
        <f>O203*H203</f>
        <v>0</v>
      </c>
      <c r="Q203" s="165">
        <v>0</v>
      </c>
      <c r="R203" s="165">
        <f>Q203*H203</f>
        <v>0</v>
      </c>
      <c r="S203" s="165">
        <v>0</v>
      </c>
      <c r="T203" s="16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7" t="s">
        <v>151</v>
      </c>
      <c r="AT203" s="167" t="s">
        <v>254</v>
      </c>
      <c r="AU203" s="167" t="s">
        <v>73</v>
      </c>
      <c r="AY203" s="15" t="s">
        <v>136</v>
      </c>
      <c r="BE203" s="168">
        <f>IF(N203="základní",J203,0)</f>
        <v>0</v>
      </c>
      <c r="BF203" s="168">
        <f>IF(N203="snížená",J203,0)</f>
        <v>0</v>
      </c>
      <c r="BG203" s="168">
        <f>IF(N203="zákl. přenesená",J203,0)</f>
        <v>0</v>
      </c>
      <c r="BH203" s="168">
        <f>IF(N203="sníž. přenesená",J203,0)</f>
        <v>0</v>
      </c>
      <c r="BI203" s="168">
        <f>IF(N203="nulová",J203,0)</f>
        <v>0</v>
      </c>
      <c r="BJ203" s="15" t="s">
        <v>81</v>
      </c>
      <c r="BK203" s="168">
        <f>ROUND(I203*H203,2)</f>
        <v>0</v>
      </c>
      <c r="BL203" s="15" t="s">
        <v>135</v>
      </c>
      <c r="BM203" s="167" t="s">
        <v>343</v>
      </c>
    </row>
    <row r="204" spans="1:65" s="2" customFormat="1" x14ac:dyDescent="0.2">
      <c r="A204" s="32"/>
      <c r="B204" s="33"/>
      <c r="C204" s="34"/>
      <c r="D204" s="169" t="s">
        <v>137</v>
      </c>
      <c r="E204" s="34"/>
      <c r="F204" s="170" t="s">
        <v>279</v>
      </c>
      <c r="G204" s="34"/>
      <c r="H204" s="34"/>
      <c r="I204" s="171"/>
      <c r="J204" s="34"/>
      <c r="K204" s="34"/>
      <c r="L204" s="37"/>
      <c r="M204" s="172"/>
      <c r="N204" s="173"/>
      <c r="O204" s="69"/>
      <c r="P204" s="69"/>
      <c r="Q204" s="69"/>
      <c r="R204" s="69"/>
      <c r="S204" s="69"/>
      <c r="T204" s="70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137</v>
      </c>
      <c r="AU204" s="15" t="s">
        <v>73</v>
      </c>
    </row>
    <row r="205" spans="1:65" s="2" customFormat="1" ht="24.2" customHeight="1" x14ac:dyDescent="0.2">
      <c r="A205" s="32"/>
      <c r="B205" s="33"/>
      <c r="C205" s="175" t="s">
        <v>221</v>
      </c>
      <c r="D205" s="175" t="s">
        <v>254</v>
      </c>
      <c r="E205" s="176" t="s">
        <v>281</v>
      </c>
      <c r="F205" s="177" t="s">
        <v>282</v>
      </c>
      <c r="G205" s="178" t="s">
        <v>140</v>
      </c>
      <c r="H205" s="179">
        <v>64</v>
      </c>
      <c r="I205" s="180"/>
      <c r="J205" s="181">
        <f>ROUND(I205*H205,2)</f>
        <v>0</v>
      </c>
      <c r="K205" s="177" t="s">
        <v>134</v>
      </c>
      <c r="L205" s="182"/>
      <c r="M205" s="183" t="s">
        <v>1</v>
      </c>
      <c r="N205" s="184" t="s">
        <v>38</v>
      </c>
      <c r="O205" s="69"/>
      <c r="P205" s="165">
        <f>O205*H205</f>
        <v>0</v>
      </c>
      <c r="Q205" s="165">
        <v>0</v>
      </c>
      <c r="R205" s="165">
        <f>Q205*H205</f>
        <v>0</v>
      </c>
      <c r="S205" s="165">
        <v>0</v>
      </c>
      <c r="T205" s="16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7" t="s">
        <v>151</v>
      </c>
      <c r="AT205" s="167" t="s">
        <v>254</v>
      </c>
      <c r="AU205" s="167" t="s">
        <v>73</v>
      </c>
      <c r="AY205" s="15" t="s">
        <v>136</v>
      </c>
      <c r="BE205" s="168">
        <f>IF(N205="základní",J205,0)</f>
        <v>0</v>
      </c>
      <c r="BF205" s="168">
        <f>IF(N205="snížená",J205,0)</f>
        <v>0</v>
      </c>
      <c r="BG205" s="168">
        <f>IF(N205="zákl. přenesená",J205,0)</f>
        <v>0</v>
      </c>
      <c r="BH205" s="168">
        <f>IF(N205="sníž. přenesená",J205,0)</f>
        <v>0</v>
      </c>
      <c r="BI205" s="168">
        <f>IF(N205="nulová",J205,0)</f>
        <v>0</v>
      </c>
      <c r="BJ205" s="15" t="s">
        <v>81</v>
      </c>
      <c r="BK205" s="168">
        <f>ROUND(I205*H205,2)</f>
        <v>0</v>
      </c>
      <c r="BL205" s="15" t="s">
        <v>135</v>
      </c>
      <c r="BM205" s="167" t="s">
        <v>344</v>
      </c>
    </row>
    <row r="206" spans="1:65" s="2" customFormat="1" ht="19.5" x14ac:dyDescent="0.2">
      <c r="A206" s="32"/>
      <c r="B206" s="33"/>
      <c r="C206" s="34"/>
      <c r="D206" s="169" t="s">
        <v>137</v>
      </c>
      <c r="E206" s="34"/>
      <c r="F206" s="170" t="s">
        <v>282</v>
      </c>
      <c r="G206" s="34"/>
      <c r="H206" s="34"/>
      <c r="I206" s="171"/>
      <c r="J206" s="34"/>
      <c r="K206" s="34"/>
      <c r="L206" s="37"/>
      <c r="M206" s="172"/>
      <c r="N206" s="173"/>
      <c r="O206" s="69"/>
      <c r="P206" s="69"/>
      <c r="Q206" s="69"/>
      <c r="R206" s="69"/>
      <c r="S206" s="69"/>
      <c r="T206" s="70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137</v>
      </c>
      <c r="AU206" s="15" t="s">
        <v>73</v>
      </c>
    </row>
    <row r="207" spans="1:65" s="2" customFormat="1" ht="21.75" customHeight="1" x14ac:dyDescent="0.2">
      <c r="A207" s="32"/>
      <c r="B207" s="33"/>
      <c r="C207" s="175" t="s">
        <v>299</v>
      </c>
      <c r="D207" s="175" t="s">
        <v>254</v>
      </c>
      <c r="E207" s="176" t="s">
        <v>285</v>
      </c>
      <c r="F207" s="177" t="s">
        <v>286</v>
      </c>
      <c r="G207" s="178" t="s">
        <v>140</v>
      </c>
      <c r="H207" s="179">
        <v>32</v>
      </c>
      <c r="I207" s="180"/>
      <c r="J207" s="181">
        <f>ROUND(I207*H207,2)</f>
        <v>0</v>
      </c>
      <c r="K207" s="177" t="s">
        <v>134</v>
      </c>
      <c r="L207" s="182"/>
      <c r="M207" s="183" t="s">
        <v>1</v>
      </c>
      <c r="N207" s="184" t="s">
        <v>38</v>
      </c>
      <c r="O207" s="69"/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7" t="s">
        <v>151</v>
      </c>
      <c r="AT207" s="167" t="s">
        <v>254</v>
      </c>
      <c r="AU207" s="167" t="s">
        <v>73</v>
      </c>
      <c r="AY207" s="15" t="s">
        <v>136</v>
      </c>
      <c r="BE207" s="168">
        <f>IF(N207="základní",J207,0)</f>
        <v>0</v>
      </c>
      <c r="BF207" s="168">
        <f>IF(N207="snížená",J207,0)</f>
        <v>0</v>
      </c>
      <c r="BG207" s="168">
        <f>IF(N207="zákl. přenesená",J207,0)</f>
        <v>0</v>
      </c>
      <c r="BH207" s="168">
        <f>IF(N207="sníž. přenesená",J207,0)</f>
        <v>0</v>
      </c>
      <c r="BI207" s="168">
        <f>IF(N207="nulová",J207,0)</f>
        <v>0</v>
      </c>
      <c r="BJ207" s="15" t="s">
        <v>81</v>
      </c>
      <c r="BK207" s="168">
        <f>ROUND(I207*H207,2)</f>
        <v>0</v>
      </c>
      <c r="BL207" s="15" t="s">
        <v>135</v>
      </c>
      <c r="BM207" s="167" t="s">
        <v>345</v>
      </c>
    </row>
    <row r="208" spans="1:65" s="2" customFormat="1" x14ac:dyDescent="0.2">
      <c r="A208" s="32"/>
      <c r="B208" s="33"/>
      <c r="C208" s="34"/>
      <c r="D208" s="169" t="s">
        <v>137</v>
      </c>
      <c r="E208" s="34"/>
      <c r="F208" s="170" t="s">
        <v>286</v>
      </c>
      <c r="G208" s="34"/>
      <c r="H208" s="34"/>
      <c r="I208" s="171"/>
      <c r="J208" s="34"/>
      <c r="K208" s="34"/>
      <c r="L208" s="37"/>
      <c r="M208" s="172"/>
      <c r="N208" s="173"/>
      <c r="O208" s="69"/>
      <c r="P208" s="69"/>
      <c r="Q208" s="69"/>
      <c r="R208" s="69"/>
      <c r="S208" s="69"/>
      <c r="T208" s="70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137</v>
      </c>
      <c r="AU208" s="15" t="s">
        <v>73</v>
      </c>
    </row>
    <row r="209" spans="1:65" s="2" customFormat="1" ht="24.2" customHeight="1" x14ac:dyDescent="0.2">
      <c r="A209" s="32"/>
      <c r="B209" s="33"/>
      <c r="C209" s="175" t="s">
        <v>224</v>
      </c>
      <c r="D209" s="175" t="s">
        <v>254</v>
      </c>
      <c r="E209" s="176" t="s">
        <v>360</v>
      </c>
      <c r="F209" s="177" t="s">
        <v>361</v>
      </c>
      <c r="G209" s="178" t="s">
        <v>140</v>
      </c>
      <c r="H209" s="179">
        <v>2</v>
      </c>
      <c r="I209" s="180"/>
      <c r="J209" s="181">
        <f>ROUND(I209*H209,2)</f>
        <v>0</v>
      </c>
      <c r="K209" s="177" t="s">
        <v>134</v>
      </c>
      <c r="L209" s="182"/>
      <c r="M209" s="183" t="s">
        <v>1</v>
      </c>
      <c r="N209" s="184" t="s">
        <v>38</v>
      </c>
      <c r="O209" s="69"/>
      <c r="P209" s="165">
        <f>O209*H209</f>
        <v>0</v>
      </c>
      <c r="Q209" s="165">
        <v>0</v>
      </c>
      <c r="R209" s="165">
        <f>Q209*H209</f>
        <v>0</v>
      </c>
      <c r="S209" s="165">
        <v>0</v>
      </c>
      <c r="T209" s="16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7" t="s">
        <v>151</v>
      </c>
      <c r="AT209" s="167" t="s">
        <v>254</v>
      </c>
      <c r="AU209" s="167" t="s">
        <v>73</v>
      </c>
      <c r="AY209" s="15" t="s">
        <v>136</v>
      </c>
      <c r="BE209" s="168">
        <f>IF(N209="základní",J209,0)</f>
        <v>0</v>
      </c>
      <c r="BF209" s="168">
        <f>IF(N209="snížená",J209,0)</f>
        <v>0</v>
      </c>
      <c r="BG209" s="168">
        <f>IF(N209="zákl. přenesená",J209,0)</f>
        <v>0</v>
      </c>
      <c r="BH209" s="168">
        <f>IF(N209="sníž. přenesená",J209,0)</f>
        <v>0</v>
      </c>
      <c r="BI209" s="168">
        <f>IF(N209="nulová",J209,0)</f>
        <v>0</v>
      </c>
      <c r="BJ209" s="15" t="s">
        <v>81</v>
      </c>
      <c r="BK209" s="168">
        <f>ROUND(I209*H209,2)</f>
        <v>0</v>
      </c>
      <c r="BL209" s="15" t="s">
        <v>135</v>
      </c>
      <c r="BM209" s="167" t="s">
        <v>346</v>
      </c>
    </row>
    <row r="210" spans="1:65" s="2" customFormat="1" ht="19.5" x14ac:dyDescent="0.2">
      <c r="A210" s="32"/>
      <c r="B210" s="33"/>
      <c r="C210" s="34"/>
      <c r="D210" s="169" t="s">
        <v>137</v>
      </c>
      <c r="E210" s="34"/>
      <c r="F210" s="170" t="s">
        <v>361</v>
      </c>
      <c r="G210" s="34"/>
      <c r="H210" s="34"/>
      <c r="I210" s="171"/>
      <c r="J210" s="34"/>
      <c r="K210" s="34"/>
      <c r="L210" s="37"/>
      <c r="M210" s="172"/>
      <c r="N210" s="173"/>
      <c r="O210" s="69"/>
      <c r="P210" s="69"/>
      <c r="Q210" s="69"/>
      <c r="R210" s="69"/>
      <c r="S210" s="69"/>
      <c r="T210" s="70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137</v>
      </c>
      <c r="AU210" s="15" t="s">
        <v>73</v>
      </c>
    </row>
    <row r="211" spans="1:65" s="2" customFormat="1" ht="66.75" customHeight="1" x14ac:dyDescent="0.2">
      <c r="A211" s="32"/>
      <c r="B211" s="33"/>
      <c r="C211" s="156" t="s">
        <v>305</v>
      </c>
      <c r="D211" s="156" t="s">
        <v>130</v>
      </c>
      <c r="E211" s="157" t="s">
        <v>288</v>
      </c>
      <c r="F211" s="158" t="s">
        <v>289</v>
      </c>
      <c r="G211" s="159" t="s">
        <v>156</v>
      </c>
      <c r="H211" s="160">
        <v>0.9</v>
      </c>
      <c r="I211" s="161"/>
      <c r="J211" s="162">
        <f>ROUND(I211*H211,2)</f>
        <v>0</v>
      </c>
      <c r="K211" s="158" t="s">
        <v>134</v>
      </c>
      <c r="L211" s="37"/>
      <c r="M211" s="163" t="s">
        <v>1</v>
      </c>
      <c r="N211" s="164" t="s">
        <v>38</v>
      </c>
      <c r="O211" s="69"/>
      <c r="P211" s="165">
        <f>O211*H211</f>
        <v>0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7" t="s">
        <v>135</v>
      </c>
      <c r="AT211" s="167" t="s">
        <v>130</v>
      </c>
      <c r="AU211" s="167" t="s">
        <v>73</v>
      </c>
      <c r="AY211" s="15" t="s">
        <v>136</v>
      </c>
      <c r="BE211" s="168">
        <f>IF(N211="základní",J211,0)</f>
        <v>0</v>
      </c>
      <c r="BF211" s="168">
        <f>IF(N211="snížená",J211,0)</f>
        <v>0</v>
      </c>
      <c r="BG211" s="168">
        <f>IF(N211="zákl. přenesená",J211,0)</f>
        <v>0</v>
      </c>
      <c r="BH211" s="168">
        <f>IF(N211="sníž. přenesená",J211,0)</f>
        <v>0</v>
      </c>
      <c r="BI211" s="168">
        <f>IF(N211="nulová",J211,0)</f>
        <v>0</v>
      </c>
      <c r="BJ211" s="15" t="s">
        <v>81</v>
      </c>
      <c r="BK211" s="168">
        <f>ROUND(I211*H211,2)</f>
        <v>0</v>
      </c>
      <c r="BL211" s="15" t="s">
        <v>135</v>
      </c>
      <c r="BM211" s="167" t="s">
        <v>419</v>
      </c>
    </row>
    <row r="212" spans="1:65" s="2" customFormat="1" ht="78" x14ac:dyDescent="0.2">
      <c r="A212" s="32"/>
      <c r="B212" s="33"/>
      <c r="C212" s="34"/>
      <c r="D212" s="169" t="s">
        <v>137</v>
      </c>
      <c r="E212" s="34"/>
      <c r="F212" s="170" t="s">
        <v>291</v>
      </c>
      <c r="G212" s="34"/>
      <c r="H212" s="34"/>
      <c r="I212" s="171"/>
      <c r="J212" s="34"/>
      <c r="K212" s="34"/>
      <c r="L212" s="37"/>
      <c r="M212" s="172"/>
      <c r="N212" s="173"/>
      <c r="O212" s="69"/>
      <c r="P212" s="69"/>
      <c r="Q212" s="69"/>
      <c r="R212" s="69"/>
      <c r="S212" s="69"/>
      <c r="T212" s="70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137</v>
      </c>
      <c r="AU212" s="15" t="s">
        <v>73</v>
      </c>
    </row>
    <row r="213" spans="1:65" s="2" customFormat="1" ht="24.2" customHeight="1" x14ac:dyDescent="0.2">
      <c r="A213" s="32"/>
      <c r="B213" s="33"/>
      <c r="C213" s="156" t="s">
        <v>228</v>
      </c>
      <c r="D213" s="156" t="s">
        <v>130</v>
      </c>
      <c r="E213" s="157" t="s">
        <v>233</v>
      </c>
      <c r="F213" s="158" t="s">
        <v>234</v>
      </c>
      <c r="G213" s="159" t="s">
        <v>156</v>
      </c>
      <c r="H213" s="160">
        <v>25.209</v>
      </c>
      <c r="I213" s="161"/>
      <c r="J213" s="162">
        <f>ROUND(I213*H213,2)</f>
        <v>0</v>
      </c>
      <c r="K213" s="158" t="s">
        <v>134</v>
      </c>
      <c r="L213" s="37"/>
      <c r="M213" s="163" t="s">
        <v>1</v>
      </c>
      <c r="N213" s="164" t="s">
        <v>38</v>
      </c>
      <c r="O213" s="69"/>
      <c r="P213" s="165">
        <f>O213*H213</f>
        <v>0</v>
      </c>
      <c r="Q213" s="165">
        <v>0</v>
      </c>
      <c r="R213" s="165">
        <f>Q213*H213</f>
        <v>0</v>
      </c>
      <c r="S213" s="165">
        <v>0</v>
      </c>
      <c r="T213" s="16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7" t="s">
        <v>135</v>
      </c>
      <c r="AT213" s="167" t="s">
        <v>130</v>
      </c>
      <c r="AU213" s="167" t="s">
        <v>73</v>
      </c>
      <c r="AY213" s="15" t="s">
        <v>136</v>
      </c>
      <c r="BE213" s="168">
        <f>IF(N213="základní",J213,0)</f>
        <v>0</v>
      </c>
      <c r="BF213" s="168">
        <f>IF(N213="snížená",J213,0)</f>
        <v>0</v>
      </c>
      <c r="BG213" s="168">
        <f>IF(N213="zákl. přenesená",J213,0)</f>
        <v>0</v>
      </c>
      <c r="BH213" s="168">
        <f>IF(N213="sníž. přenesená",J213,0)</f>
        <v>0</v>
      </c>
      <c r="BI213" s="168">
        <f>IF(N213="nulová",J213,0)</f>
        <v>0</v>
      </c>
      <c r="BJ213" s="15" t="s">
        <v>81</v>
      </c>
      <c r="BK213" s="168">
        <f>ROUND(I213*H213,2)</f>
        <v>0</v>
      </c>
      <c r="BL213" s="15" t="s">
        <v>135</v>
      </c>
      <c r="BM213" s="167" t="s">
        <v>403</v>
      </c>
    </row>
    <row r="214" spans="1:65" s="2" customFormat="1" x14ac:dyDescent="0.2">
      <c r="A214" s="32"/>
      <c r="B214" s="33"/>
      <c r="C214" s="34"/>
      <c r="D214" s="169" t="s">
        <v>137</v>
      </c>
      <c r="E214" s="34"/>
      <c r="F214" s="170" t="s">
        <v>234</v>
      </c>
      <c r="G214" s="34"/>
      <c r="H214" s="34"/>
      <c r="I214" s="171"/>
      <c r="J214" s="34"/>
      <c r="K214" s="34"/>
      <c r="L214" s="37"/>
      <c r="M214" s="172"/>
      <c r="N214" s="173"/>
      <c r="O214" s="69"/>
      <c r="P214" s="69"/>
      <c r="Q214" s="69"/>
      <c r="R214" s="69"/>
      <c r="S214" s="69"/>
      <c r="T214" s="70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5" t="s">
        <v>137</v>
      </c>
      <c r="AU214" s="15" t="s">
        <v>73</v>
      </c>
    </row>
    <row r="215" spans="1:65" s="2" customFormat="1" ht="62.65" customHeight="1" x14ac:dyDescent="0.2">
      <c r="A215" s="32"/>
      <c r="B215" s="33"/>
      <c r="C215" s="156" t="s">
        <v>312</v>
      </c>
      <c r="D215" s="156" t="s">
        <v>130</v>
      </c>
      <c r="E215" s="157" t="s">
        <v>406</v>
      </c>
      <c r="F215" s="158" t="s">
        <v>407</v>
      </c>
      <c r="G215" s="159" t="s">
        <v>156</v>
      </c>
      <c r="H215" s="160">
        <v>25.209</v>
      </c>
      <c r="I215" s="161"/>
      <c r="J215" s="162">
        <f>ROUND(I215*H215,2)</f>
        <v>0</v>
      </c>
      <c r="K215" s="158" t="s">
        <v>134</v>
      </c>
      <c r="L215" s="37"/>
      <c r="M215" s="163" t="s">
        <v>1</v>
      </c>
      <c r="N215" s="164" t="s">
        <v>38</v>
      </c>
      <c r="O215" s="69"/>
      <c r="P215" s="165">
        <f>O215*H215</f>
        <v>0</v>
      </c>
      <c r="Q215" s="165">
        <v>0</v>
      </c>
      <c r="R215" s="165">
        <f>Q215*H215</f>
        <v>0</v>
      </c>
      <c r="S215" s="165">
        <v>0</v>
      </c>
      <c r="T215" s="16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7" t="s">
        <v>135</v>
      </c>
      <c r="AT215" s="167" t="s">
        <v>130</v>
      </c>
      <c r="AU215" s="167" t="s">
        <v>73</v>
      </c>
      <c r="AY215" s="15" t="s">
        <v>136</v>
      </c>
      <c r="BE215" s="168">
        <f>IF(N215="základní",J215,0)</f>
        <v>0</v>
      </c>
      <c r="BF215" s="168">
        <f>IF(N215="snížená",J215,0)</f>
        <v>0</v>
      </c>
      <c r="BG215" s="168">
        <f>IF(N215="zákl. přenesená",J215,0)</f>
        <v>0</v>
      </c>
      <c r="BH215" s="168">
        <f>IF(N215="sníž. přenesená",J215,0)</f>
        <v>0</v>
      </c>
      <c r="BI215" s="168">
        <f>IF(N215="nulová",J215,0)</f>
        <v>0</v>
      </c>
      <c r="BJ215" s="15" t="s">
        <v>81</v>
      </c>
      <c r="BK215" s="168">
        <f>ROUND(I215*H215,2)</f>
        <v>0</v>
      </c>
      <c r="BL215" s="15" t="s">
        <v>135</v>
      </c>
      <c r="BM215" s="167" t="s">
        <v>349</v>
      </c>
    </row>
    <row r="216" spans="1:65" s="2" customFormat="1" ht="29.25" x14ac:dyDescent="0.2">
      <c r="A216" s="32"/>
      <c r="B216" s="33"/>
      <c r="C216" s="34"/>
      <c r="D216" s="169" t="s">
        <v>137</v>
      </c>
      <c r="E216" s="34"/>
      <c r="F216" s="170" t="s">
        <v>407</v>
      </c>
      <c r="G216" s="34"/>
      <c r="H216" s="34"/>
      <c r="I216" s="171"/>
      <c r="J216" s="34"/>
      <c r="K216" s="34"/>
      <c r="L216" s="37"/>
      <c r="M216" s="172"/>
      <c r="N216" s="173"/>
      <c r="O216" s="69"/>
      <c r="P216" s="69"/>
      <c r="Q216" s="69"/>
      <c r="R216" s="69"/>
      <c r="S216" s="69"/>
      <c r="T216" s="70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137</v>
      </c>
      <c r="AU216" s="15" t="s">
        <v>73</v>
      </c>
    </row>
    <row r="217" spans="1:65" s="2" customFormat="1" ht="19.5" x14ac:dyDescent="0.2">
      <c r="A217" s="32"/>
      <c r="B217" s="33"/>
      <c r="C217" s="34"/>
      <c r="D217" s="169" t="s">
        <v>173</v>
      </c>
      <c r="E217" s="34"/>
      <c r="F217" s="174" t="s">
        <v>410</v>
      </c>
      <c r="G217" s="34"/>
      <c r="H217" s="34"/>
      <c r="I217" s="171"/>
      <c r="J217" s="34"/>
      <c r="K217" s="34"/>
      <c r="L217" s="37"/>
      <c r="M217" s="172"/>
      <c r="N217" s="173"/>
      <c r="O217" s="69"/>
      <c r="P217" s="69"/>
      <c r="Q217" s="69"/>
      <c r="R217" s="69"/>
      <c r="S217" s="69"/>
      <c r="T217" s="70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173</v>
      </c>
      <c r="AU217" s="15" t="s">
        <v>73</v>
      </c>
    </row>
    <row r="218" spans="1:65" s="10" customFormat="1" x14ac:dyDescent="0.2">
      <c r="B218" s="185"/>
      <c r="C218" s="186"/>
      <c r="D218" s="169" t="s">
        <v>309</v>
      </c>
      <c r="E218" s="187" t="s">
        <v>1</v>
      </c>
      <c r="F218" s="188" t="s">
        <v>420</v>
      </c>
      <c r="G218" s="186"/>
      <c r="H218" s="189">
        <v>25.209</v>
      </c>
      <c r="I218" s="190"/>
      <c r="J218" s="186"/>
      <c r="K218" s="186"/>
      <c r="L218" s="191"/>
      <c r="M218" s="192"/>
      <c r="N218" s="193"/>
      <c r="O218" s="193"/>
      <c r="P218" s="193"/>
      <c r="Q218" s="193"/>
      <c r="R218" s="193"/>
      <c r="S218" s="193"/>
      <c r="T218" s="194"/>
      <c r="AT218" s="195" t="s">
        <v>309</v>
      </c>
      <c r="AU218" s="195" t="s">
        <v>73</v>
      </c>
      <c r="AV218" s="10" t="s">
        <v>83</v>
      </c>
      <c r="AW218" s="10" t="s">
        <v>30</v>
      </c>
      <c r="AX218" s="10" t="s">
        <v>73</v>
      </c>
      <c r="AY218" s="195" t="s">
        <v>136</v>
      </c>
    </row>
    <row r="219" spans="1:65" s="11" customFormat="1" x14ac:dyDescent="0.2">
      <c r="B219" s="196"/>
      <c r="C219" s="197"/>
      <c r="D219" s="169" t="s">
        <v>309</v>
      </c>
      <c r="E219" s="198" t="s">
        <v>1</v>
      </c>
      <c r="F219" s="199" t="s">
        <v>311</v>
      </c>
      <c r="G219" s="197"/>
      <c r="H219" s="200">
        <v>25.209</v>
      </c>
      <c r="I219" s="201"/>
      <c r="J219" s="197"/>
      <c r="K219" s="197"/>
      <c r="L219" s="202"/>
      <c r="M219" s="211"/>
      <c r="N219" s="212"/>
      <c r="O219" s="212"/>
      <c r="P219" s="212"/>
      <c r="Q219" s="212"/>
      <c r="R219" s="212"/>
      <c r="S219" s="212"/>
      <c r="T219" s="213"/>
      <c r="AT219" s="206" t="s">
        <v>309</v>
      </c>
      <c r="AU219" s="206" t="s">
        <v>73</v>
      </c>
      <c r="AV219" s="11" t="s">
        <v>135</v>
      </c>
      <c r="AW219" s="11" t="s">
        <v>30</v>
      </c>
      <c r="AX219" s="11" t="s">
        <v>81</v>
      </c>
      <c r="AY219" s="206" t="s">
        <v>136</v>
      </c>
    </row>
    <row r="220" spans="1:65" s="2" customFormat="1" ht="6.95" customHeight="1" x14ac:dyDescent="0.2">
      <c r="A220" s="32"/>
      <c r="B220" s="52"/>
      <c r="C220" s="53"/>
      <c r="D220" s="53"/>
      <c r="E220" s="53"/>
      <c r="F220" s="53"/>
      <c r="G220" s="53"/>
      <c r="H220" s="53"/>
      <c r="I220" s="53"/>
      <c r="J220" s="53"/>
      <c r="K220" s="53"/>
      <c r="L220" s="37"/>
      <c r="M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</row>
  </sheetData>
  <sheetProtection algorithmName="SHA-512" hashValue="hjpUETV8klI1uMXTCxzoiSVD2AFXaUzszn5Ccn152ba6PNMXxal5jiq7t1nXikGwLCgbB2myvWCL3l3VkXxz5w==" saltValue="9Gprx+ECiLOdfNxUkAHtvtJZYkJDbo+ohx0O5/bP20DzknCoOigJ77v86iBXGxeRMcpmJNhN7jm2q7V3BS0ImA==" spinCount="100000" sheet="1" objects="1" scenarios="1" formatColumns="0" formatRows="0" autoFilter="0"/>
  <autoFilter ref="C115:K219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95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421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ROUND(J116,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ROUND((SUM(BE116:BE209)),  2)</f>
        <v>0</v>
      </c>
      <c r="G33" s="32"/>
      <c r="H33" s="32"/>
      <c r="I33" s="122">
        <v>0.21</v>
      </c>
      <c r="J33" s="121">
        <f>ROUND(((SUM(BE116:BE209))*I33),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ROUND((SUM(BF116:BF209)),  2)</f>
        <v>0</v>
      </c>
      <c r="G34" s="32"/>
      <c r="H34" s="32"/>
      <c r="I34" s="122">
        <v>0.15</v>
      </c>
      <c r="J34" s="121">
        <f>ROUND(((SUM(BF116:BF209))*I34),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ROUND((SUM(BG116:BG209)),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ROUND((SUM(BH116:BH209)),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ROUND((SUM(BI116:BI209)),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05 - Oprava koleje č.4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J116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2" customFormat="1" ht="21.75" customHeight="1" x14ac:dyDescent="0.2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 x14ac:dyDescent="0.2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 x14ac:dyDescent="0.2">
      <c r="A102" s="32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 x14ac:dyDescent="0.2">
      <c r="A103" s="32"/>
      <c r="B103" s="33"/>
      <c r="C103" s="21" t="s">
        <v>117</v>
      </c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 x14ac:dyDescent="0.2">
      <c r="A105" s="32"/>
      <c r="B105" s="33"/>
      <c r="C105" s="27" t="s">
        <v>16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6.5" customHeight="1" x14ac:dyDescent="0.2">
      <c r="A106" s="32"/>
      <c r="B106" s="33"/>
      <c r="C106" s="34"/>
      <c r="D106" s="34"/>
      <c r="E106" s="277" t="str">
        <f>E7</f>
        <v>Oprava staničních kolejí v žst. Mimoň</v>
      </c>
      <c r="F106" s="278"/>
      <c r="G106" s="278"/>
      <c r="H106" s="278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110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 x14ac:dyDescent="0.2">
      <c r="A108" s="32"/>
      <c r="B108" s="33"/>
      <c r="C108" s="34"/>
      <c r="D108" s="34"/>
      <c r="E108" s="265" t="str">
        <f>E9</f>
        <v>SO 05 - Oprava koleje č.4</v>
      </c>
      <c r="F108" s="276"/>
      <c r="G108" s="276"/>
      <c r="H108" s="27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 x14ac:dyDescent="0.2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 x14ac:dyDescent="0.2">
      <c r="A110" s="32"/>
      <c r="B110" s="33"/>
      <c r="C110" s="27" t="s">
        <v>20</v>
      </c>
      <c r="D110" s="34"/>
      <c r="E110" s="34"/>
      <c r="F110" s="25" t="str">
        <f>F12</f>
        <v xml:space="preserve"> </v>
      </c>
      <c r="G110" s="34"/>
      <c r="H110" s="34"/>
      <c r="I110" s="27" t="s">
        <v>22</v>
      </c>
      <c r="J110" s="64" t="str">
        <f>IF(J12="","",J12)</f>
        <v>13. 6. 2022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 x14ac:dyDescent="0.2">
      <c r="A112" s="32"/>
      <c r="B112" s="33"/>
      <c r="C112" s="27" t="s">
        <v>24</v>
      </c>
      <c r="D112" s="34"/>
      <c r="E112" s="34"/>
      <c r="F112" s="25" t="str">
        <f>E15</f>
        <v xml:space="preserve"> </v>
      </c>
      <c r="G112" s="34"/>
      <c r="H112" s="34"/>
      <c r="I112" s="27" t="s">
        <v>29</v>
      </c>
      <c r="J112" s="30" t="str">
        <f>E21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 x14ac:dyDescent="0.2">
      <c r="A113" s="32"/>
      <c r="B113" s="33"/>
      <c r="C113" s="27" t="s">
        <v>27</v>
      </c>
      <c r="D113" s="34"/>
      <c r="E113" s="34"/>
      <c r="F113" s="25" t="str">
        <f>IF(E18="","",E18)</f>
        <v>Vyplň údaj</v>
      </c>
      <c r="G113" s="34"/>
      <c r="H113" s="34"/>
      <c r="I113" s="27" t="s">
        <v>31</v>
      </c>
      <c r="J113" s="30" t="str">
        <f>E24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 x14ac:dyDescent="0.2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9" customFormat="1" ht="29.25" customHeight="1" x14ac:dyDescent="0.2">
      <c r="A115" s="145"/>
      <c r="B115" s="146"/>
      <c r="C115" s="147" t="s">
        <v>118</v>
      </c>
      <c r="D115" s="148" t="s">
        <v>58</v>
      </c>
      <c r="E115" s="148" t="s">
        <v>54</v>
      </c>
      <c r="F115" s="148" t="s">
        <v>55</v>
      </c>
      <c r="G115" s="148" t="s">
        <v>119</v>
      </c>
      <c r="H115" s="148" t="s">
        <v>120</v>
      </c>
      <c r="I115" s="148" t="s">
        <v>121</v>
      </c>
      <c r="J115" s="148" t="s">
        <v>114</v>
      </c>
      <c r="K115" s="149" t="s">
        <v>122</v>
      </c>
      <c r="L115" s="150"/>
      <c r="M115" s="73" t="s">
        <v>1</v>
      </c>
      <c r="N115" s="74" t="s">
        <v>37</v>
      </c>
      <c r="O115" s="74" t="s">
        <v>123</v>
      </c>
      <c r="P115" s="74" t="s">
        <v>124</v>
      </c>
      <c r="Q115" s="74" t="s">
        <v>125</v>
      </c>
      <c r="R115" s="74" t="s">
        <v>126</v>
      </c>
      <c r="S115" s="74" t="s">
        <v>127</v>
      </c>
      <c r="T115" s="75" t="s">
        <v>128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 x14ac:dyDescent="0.25">
      <c r="A116" s="32"/>
      <c r="B116" s="33"/>
      <c r="C116" s="80" t="s">
        <v>129</v>
      </c>
      <c r="D116" s="34"/>
      <c r="E116" s="34"/>
      <c r="F116" s="34"/>
      <c r="G116" s="34"/>
      <c r="H116" s="34"/>
      <c r="I116" s="34"/>
      <c r="J116" s="151">
        <f>BK116</f>
        <v>0</v>
      </c>
      <c r="K116" s="34"/>
      <c r="L116" s="37"/>
      <c r="M116" s="76"/>
      <c r="N116" s="152"/>
      <c r="O116" s="77"/>
      <c r="P116" s="153">
        <f>SUM(P117:P209)</f>
        <v>0</v>
      </c>
      <c r="Q116" s="77"/>
      <c r="R116" s="153">
        <f>SUM(R117:R209)</f>
        <v>2.4830000000000001</v>
      </c>
      <c r="S116" s="77"/>
      <c r="T116" s="154">
        <f>SUM(T117:T209)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72</v>
      </c>
      <c r="AU116" s="15" t="s">
        <v>116</v>
      </c>
      <c r="BK116" s="155">
        <f>SUM(BK117:BK209)</f>
        <v>0</v>
      </c>
    </row>
    <row r="117" spans="1:65" s="2" customFormat="1" ht="16.5" customHeight="1" x14ac:dyDescent="0.2">
      <c r="A117" s="32"/>
      <c r="B117" s="33"/>
      <c r="C117" s="156" t="s">
        <v>81</v>
      </c>
      <c r="D117" s="156" t="s">
        <v>130</v>
      </c>
      <c r="E117" s="157" t="s">
        <v>131</v>
      </c>
      <c r="F117" s="158" t="s">
        <v>132</v>
      </c>
      <c r="G117" s="159" t="s">
        <v>133</v>
      </c>
      <c r="H117" s="160">
        <v>680</v>
      </c>
      <c r="I117" s="161"/>
      <c r="J117" s="162">
        <f>ROUND(I117*H117,2)</f>
        <v>0</v>
      </c>
      <c r="K117" s="158" t="s">
        <v>134</v>
      </c>
      <c r="L117" s="37"/>
      <c r="M117" s="163" t="s">
        <v>1</v>
      </c>
      <c r="N117" s="164" t="s">
        <v>38</v>
      </c>
      <c r="O117" s="69"/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135</v>
      </c>
      <c r="AT117" s="167" t="s">
        <v>130</v>
      </c>
      <c r="AU117" s="167" t="s">
        <v>73</v>
      </c>
      <c r="AY117" s="15" t="s">
        <v>136</v>
      </c>
      <c r="BE117" s="168">
        <f>IF(N117="základní",J117,0)</f>
        <v>0</v>
      </c>
      <c r="BF117" s="168">
        <f>IF(N117="snížená",J117,0)</f>
        <v>0</v>
      </c>
      <c r="BG117" s="168">
        <f>IF(N117="zákl. přenesená",J117,0)</f>
        <v>0</v>
      </c>
      <c r="BH117" s="168">
        <f>IF(N117="sníž. přenesená",J117,0)</f>
        <v>0</v>
      </c>
      <c r="BI117" s="168">
        <f>IF(N117="nulová",J117,0)</f>
        <v>0</v>
      </c>
      <c r="BJ117" s="15" t="s">
        <v>81</v>
      </c>
      <c r="BK117" s="168">
        <f>ROUND(I117*H117,2)</f>
        <v>0</v>
      </c>
      <c r="BL117" s="15" t="s">
        <v>135</v>
      </c>
      <c r="BM117" s="167" t="s">
        <v>83</v>
      </c>
    </row>
    <row r="118" spans="1:65" s="2" customFormat="1" x14ac:dyDescent="0.2">
      <c r="A118" s="32"/>
      <c r="B118" s="33"/>
      <c r="C118" s="34"/>
      <c r="D118" s="169" t="s">
        <v>137</v>
      </c>
      <c r="E118" s="34"/>
      <c r="F118" s="170" t="s">
        <v>132</v>
      </c>
      <c r="G118" s="34"/>
      <c r="H118" s="34"/>
      <c r="I118" s="171"/>
      <c r="J118" s="34"/>
      <c r="K118" s="34"/>
      <c r="L118" s="37"/>
      <c r="M118" s="172"/>
      <c r="N118" s="173"/>
      <c r="O118" s="69"/>
      <c r="P118" s="69"/>
      <c r="Q118" s="69"/>
      <c r="R118" s="69"/>
      <c r="S118" s="69"/>
      <c r="T118" s="70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137</v>
      </c>
      <c r="AU118" s="15" t="s">
        <v>73</v>
      </c>
    </row>
    <row r="119" spans="1:65" s="2" customFormat="1" ht="16.5" customHeight="1" x14ac:dyDescent="0.2">
      <c r="A119" s="32"/>
      <c r="B119" s="33"/>
      <c r="C119" s="156" t="s">
        <v>83</v>
      </c>
      <c r="D119" s="156" t="s">
        <v>130</v>
      </c>
      <c r="E119" s="157" t="s">
        <v>138</v>
      </c>
      <c r="F119" s="158" t="s">
        <v>139</v>
      </c>
      <c r="G119" s="159" t="s">
        <v>140</v>
      </c>
      <c r="H119" s="160">
        <v>32</v>
      </c>
      <c r="I119" s="161"/>
      <c r="J119" s="162">
        <f>ROUND(I119*H119,2)</f>
        <v>0</v>
      </c>
      <c r="K119" s="158" t="s">
        <v>134</v>
      </c>
      <c r="L119" s="37"/>
      <c r="M119" s="163" t="s">
        <v>1</v>
      </c>
      <c r="N119" s="164" t="s">
        <v>38</v>
      </c>
      <c r="O119" s="69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135</v>
      </c>
      <c r="AT119" s="167" t="s">
        <v>130</v>
      </c>
      <c r="AU119" s="167" t="s">
        <v>73</v>
      </c>
      <c r="AY119" s="15" t="s">
        <v>136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81</v>
      </c>
      <c r="BK119" s="168">
        <f>ROUND(I119*H119,2)</f>
        <v>0</v>
      </c>
      <c r="BL119" s="15" t="s">
        <v>135</v>
      </c>
      <c r="BM119" s="167" t="s">
        <v>135</v>
      </c>
    </row>
    <row r="120" spans="1:65" s="2" customFormat="1" x14ac:dyDescent="0.2">
      <c r="A120" s="32"/>
      <c r="B120" s="33"/>
      <c r="C120" s="34"/>
      <c r="D120" s="169" t="s">
        <v>137</v>
      </c>
      <c r="E120" s="34"/>
      <c r="F120" s="170" t="s">
        <v>139</v>
      </c>
      <c r="G120" s="34"/>
      <c r="H120" s="34"/>
      <c r="I120" s="171"/>
      <c r="J120" s="34"/>
      <c r="K120" s="34"/>
      <c r="L120" s="37"/>
      <c r="M120" s="172"/>
      <c r="N120" s="173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137</v>
      </c>
      <c r="AU120" s="15" t="s">
        <v>73</v>
      </c>
    </row>
    <row r="121" spans="1:65" s="2" customFormat="1" ht="24.2" customHeight="1" x14ac:dyDescent="0.2">
      <c r="A121" s="32"/>
      <c r="B121" s="33"/>
      <c r="C121" s="156" t="s">
        <v>141</v>
      </c>
      <c r="D121" s="156" t="s">
        <v>130</v>
      </c>
      <c r="E121" s="157" t="s">
        <v>142</v>
      </c>
      <c r="F121" s="158" t="s">
        <v>143</v>
      </c>
      <c r="G121" s="159" t="s">
        <v>144</v>
      </c>
      <c r="H121" s="160">
        <v>0.38800000000000001</v>
      </c>
      <c r="I121" s="161"/>
      <c r="J121" s="162">
        <f>ROUND(I121*H121,2)</f>
        <v>0</v>
      </c>
      <c r="K121" s="158" t="s">
        <v>134</v>
      </c>
      <c r="L121" s="37"/>
      <c r="M121" s="163" t="s">
        <v>1</v>
      </c>
      <c r="N121" s="164" t="s">
        <v>38</v>
      </c>
      <c r="O121" s="69"/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7" t="s">
        <v>135</v>
      </c>
      <c r="AT121" s="167" t="s">
        <v>130</v>
      </c>
      <c r="AU121" s="167" t="s">
        <v>73</v>
      </c>
      <c r="AY121" s="15" t="s">
        <v>136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5" t="s">
        <v>81</v>
      </c>
      <c r="BK121" s="168">
        <f>ROUND(I121*H121,2)</f>
        <v>0</v>
      </c>
      <c r="BL121" s="15" t="s">
        <v>135</v>
      </c>
      <c r="BM121" s="167" t="s">
        <v>145</v>
      </c>
    </row>
    <row r="122" spans="1:65" s="2" customFormat="1" ht="48.75" x14ac:dyDescent="0.2">
      <c r="A122" s="32"/>
      <c r="B122" s="33"/>
      <c r="C122" s="34"/>
      <c r="D122" s="169" t="s">
        <v>137</v>
      </c>
      <c r="E122" s="34"/>
      <c r="F122" s="170" t="s">
        <v>146</v>
      </c>
      <c r="G122" s="34"/>
      <c r="H122" s="34"/>
      <c r="I122" s="171"/>
      <c r="J122" s="34"/>
      <c r="K122" s="34"/>
      <c r="L122" s="37"/>
      <c r="M122" s="172"/>
      <c r="N122" s="173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137</v>
      </c>
      <c r="AU122" s="15" t="s">
        <v>73</v>
      </c>
    </row>
    <row r="123" spans="1:65" s="2" customFormat="1" ht="48.75" x14ac:dyDescent="0.2">
      <c r="A123" s="32"/>
      <c r="B123" s="33"/>
      <c r="C123" s="34"/>
      <c r="D123" s="169" t="s">
        <v>147</v>
      </c>
      <c r="E123" s="34"/>
      <c r="F123" s="174" t="s">
        <v>148</v>
      </c>
      <c r="G123" s="34"/>
      <c r="H123" s="34"/>
      <c r="I123" s="171"/>
      <c r="J123" s="34"/>
      <c r="K123" s="34"/>
      <c r="L123" s="37"/>
      <c r="M123" s="172"/>
      <c r="N123" s="173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147</v>
      </c>
      <c r="AU123" s="15" t="s">
        <v>73</v>
      </c>
    </row>
    <row r="124" spans="1:65" s="2" customFormat="1" ht="66.75" customHeight="1" x14ac:dyDescent="0.2">
      <c r="A124" s="32"/>
      <c r="B124" s="33"/>
      <c r="C124" s="156" t="s">
        <v>135</v>
      </c>
      <c r="D124" s="156" t="s">
        <v>130</v>
      </c>
      <c r="E124" s="157" t="s">
        <v>154</v>
      </c>
      <c r="F124" s="158" t="s">
        <v>155</v>
      </c>
      <c r="G124" s="159" t="s">
        <v>156</v>
      </c>
      <c r="H124" s="160">
        <v>100.492</v>
      </c>
      <c r="I124" s="161"/>
      <c r="J124" s="162">
        <f>ROUND(I124*H124,2)</f>
        <v>0</v>
      </c>
      <c r="K124" s="158" t="s">
        <v>134</v>
      </c>
      <c r="L124" s="37"/>
      <c r="M124" s="163" t="s">
        <v>1</v>
      </c>
      <c r="N124" s="164" t="s">
        <v>38</v>
      </c>
      <c r="O124" s="69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135</v>
      </c>
      <c r="AT124" s="167" t="s">
        <v>130</v>
      </c>
      <c r="AU124" s="167" t="s">
        <v>73</v>
      </c>
      <c r="AY124" s="15" t="s">
        <v>136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135</v>
      </c>
      <c r="BM124" s="167" t="s">
        <v>151</v>
      </c>
    </row>
    <row r="125" spans="1:65" s="2" customFormat="1" ht="39" x14ac:dyDescent="0.2">
      <c r="A125" s="32"/>
      <c r="B125" s="33"/>
      <c r="C125" s="34"/>
      <c r="D125" s="169" t="s">
        <v>137</v>
      </c>
      <c r="E125" s="34"/>
      <c r="F125" s="170" t="s">
        <v>155</v>
      </c>
      <c r="G125" s="34"/>
      <c r="H125" s="34"/>
      <c r="I125" s="171"/>
      <c r="J125" s="34"/>
      <c r="K125" s="34"/>
      <c r="L125" s="37"/>
      <c r="M125" s="172"/>
      <c r="N125" s="173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137</v>
      </c>
      <c r="AU125" s="15" t="s">
        <v>73</v>
      </c>
    </row>
    <row r="126" spans="1:65" s="2" customFormat="1" ht="16.5" customHeight="1" x14ac:dyDescent="0.2">
      <c r="A126" s="32"/>
      <c r="B126" s="33"/>
      <c r="C126" s="156" t="s">
        <v>153</v>
      </c>
      <c r="D126" s="156" t="s">
        <v>130</v>
      </c>
      <c r="E126" s="157" t="s">
        <v>158</v>
      </c>
      <c r="F126" s="158" t="s">
        <v>159</v>
      </c>
      <c r="G126" s="159" t="s">
        <v>156</v>
      </c>
      <c r="H126" s="160">
        <v>15.93</v>
      </c>
      <c r="I126" s="161"/>
      <c r="J126" s="162">
        <f>ROUND(I126*H126,2)</f>
        <v>0</v>
      </c>
      <c r="K126" s="158" t="s">
        <v>134</v>
      </c>
      <c r="L126" s="37"/>
      <c r="M126" s="163" t="s">
        <v>1</v>
      </c>
      <c r="N126" s="164" t="s">
        <v>38</v>
      </c>
      <c r="O126" s="69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7" t="s">
        <v>135</v>
      </c>
      <c r="AT126" s="167" t="s">
        <v>130</v>
      </c>
      <c r="AU126" s="167" t="s">
        <v>73</v>
      </c>
      <c r="AY126" s="15" t="s">
        <v>136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81</v>
      </c>
      <c r="BK126" s="168">
        <f>ROUND(I126*H126,2)</f>
        <v>0</v>
      </c>
      <c r="BL126" s="15" t="s">
        <v>135</v>
      </c>
      <c r="BM126" s="167" t="s">
        <v>157</v>
      </c>
    </row>
    <row r="127" spans="1:65" s="2" customFormat="1" x14ac:dyDescent="0.2">
      <c r="A127" s="32"/>
      <c r="B127" s="33"/>
      <c r="C127" s="34"/>
      <c r="D127" s="169" t="s">
        <v>137</v>
      </c>
      <c r="E127" s="34"/>
      <c r="F127" s="170" t="s">
        <v>159</v>
      </c>
      <c r="G127" s="34"/>
      <c r="H127" s="34"/>
      <c r="I127" s="171"/>
      <c r="J127" s="34"/>
      <c r="K127" s="34"/>
      <c r="L127" s="37"/>
      <c r="M127" s="172"/>
      <c r="N127" s="173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137</v>
      </c>
      <c r="AU127" s="15" t="s">
        <v>73</v>
      </c>
    </row>
    <row r="128" spans="1:65" s="2" customFormat="1" ht="16.5" customHeight="1" x14ac:dyDescent="0.2">
      <c r="A128" s="32"/>
      <c r="B128" s="33"/>
      <c r="C128" s="156" t="s">
        <v>145</v>
      </c>
      <c r="D128" s="156" t="s">
        <v>130</v>
      </c>
      <c r="E128" s="157" t="s">
        <v>162</v>
      </c>
      <c r="F128" s="158" t="s">
        <v>163</v>
      </c>
      <c r="G128" s="159" t="s">
        <v>156</v>
      </c>
      <c r="H128" s="160">
        <v>47.2</v>
      </c>
      <c r="I128" s="161"/>
      <c r="J128" s="162">
        <f>ROUND(I128*H128,2)</f>
        <v>0</v>
      </c>
      <c r="K128" s="158" t="s">
        <v>134</v>
      </c>
      <c r="L128" s="37"/>
      <c r="M128" s="163" t="s">
        <v>1</v>
      </c>
      <c r="N128" s="164" t="s">
        <v>38</v>
      </c>
      <c r="O128" s="69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135</v>
      </c>
      <c r="AT128" s="167" t="s">
        <v>130</v>
      </c>
      <c r="AU128" s="167" t="s">
        <v>73</v>
      </c>
      <c r="AY128" s="15" t="s">
        <v>136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135</v>
      </c>
      <c r="BM128" s="167" t="s">
        <v>160</v>
      </c>
    </row>
    <row r="129" spans="1:65" s="2" customFormat="1" x14ac:dyDescent="0.2">
      <c r="A129" s="32"/>
      <c r="B129" s="33"/>
      <c r="C129" s="34"/>
      <c r="D129" s="169" t="s">
        <v>137</v>
      </c>
      <c r="E129" s="34"/>
      <c r="F129" s="170" t="s">
        <v>163</v>
      </c>
      <c r="G129" s="34"/>
      <c r="H129" s="34"/>
      <c r="I129" s="171"/>
      <c r="J129" s="34"/>
      <c r="K129" s="34"/>
      <c r="L129" s="37"/>
      <c r="M129" s="172"/>
      <c r="N129" s="17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137</v>
      </c>
      <c r="AU129" s="15" t="s">
        <v>73</v>
      </c>
    </row>
    <row r="130" spans="1:65" s="2" customFormat="1" ht="16.5" customHeight="1" x14ac:dyDescent="0.2">
      <c r="A130" s="32"/>
      <c r="B130" s="33"/>
      <c r="C130" s="156" t="s">
        <v>161</v>
      </c>
      <c r="D130" s="156" t="s">
        <v>130</v>
      </c>
      <c r="E130" s="157" t="s">
        <v>165</v>
      </c>
      <c r="F130" s="158" t="s">
        <v>166</v>
      </c>
      <c r="G130" s="159" t="s">
        <v>156</v>
      </c>
      <c r="H130" s="160">
        <v>34.143999999999998</v>
      </c>
      <c r="I130" s="161"/>
      <c r="J130" s="162">
        <f>ROUND(I130*H130,2)</f>
        <v>0</v>
      </c>
      <c r="K130" s="158" t="s">
        <v>134</v>
      </c>
      <c r="L130" s="37"/>
      <c r="M130" s="163" t="s">
        <v>1</v>
      </c>
      <c r="N130" s="164" t="s">
        <v>38</v>
      </c>
      <c r="O130" s="69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7" t="s">
        <v>135</v>
      </c>
      <c r="AT130" s="167" t="s">
        <v>130</v>
      </c>
      <c r="AU130" s="167" t="s">
        <v>73</v>
      </c>
      <c r="AY130" s="15" t="s">
        <v>136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5" t="s">
        <v>81</v>
      </c>
      <c r="BK130" s="168">
        <f>ROUND(I130*H130,2)</f>
        <v>0</v>
      </c>
      <c r="BL130" s="15" t="s">
        <v>135</v>
      </c>
      <c r="BM130" s="167" t="s">
        <v>164</v>
      </c>
    </row>
    <row r="131" spans="1:65" s="2" customFormat="1" x14ac:dyDescent="0.2">
      <c r="A131" s="32"/>
      <c r="B131" s="33"/>
      <c r="C131" s="34"/>
      <c r="D131" s="169" t="s">
        <v>137</v>
      </c>
      <c r="E131" s="34"/>
      <c r="F131" s="170" t="s">
        <v>166</v>
      </c>
      <c r="G131" s="34"/>
      <c r="H131" s="34"/>
      <c r="I131" s="171"/>
      <c r="J131" s="34"/>
      <c r="K131" s="34"/>
      <c r="L131" s="37"/>
      <c r="M131" s="172"/>
      <c r="N131" s="173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137</v>
      </c>
      <c r="AU131" s="15" t="s">
        <v>73</v>
      </c>
    </row>
    <row r="132" spans="1:65" s="2" customFormat="1" ht="24.2" customHeight="1" x14ac:dyDescent="0.2">
      <c r="A132" s="32"/>
      <c r="B132" s="33"/>
      <c r="C132" s="156" t="s">
        <v>151</v>
      </c>
      <c r="D132" s="156" t="s">
        <v>130</v>
      </c>
      <c r="E132" s="157" t="s">
        <v>319</v>
      </c>
      <c r="F132" s="158" t="s">
        <v>320</v>
      </c>
      <c r="G132" s="159" t="s">
        <v>144</v>
      </c>
      <c r="H132" s="160">
        <v>0.38800000000000001</v>
      </c>
      <c r="I132" s="161"/>
      <c r="J132" s="162">
        <f>ROUND(I132*H132,2)</f>
        <v>0</v>
      </c>
      <c r="K132" s="158" t="s">
        <v>134</v>
      </c>
      <c r="L132" s="37"/>
      <c r="M132" s="163" t="s">
        <v>1</v>
      </c>
      <c r="N132" s="164" t="s">
        <v>38</v>
      </c>
      <c r="O132" s="69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7" t="s">
        <v>135</v>
      </c>
      <c r="AT132" s="167" t="s">
        <v>130</v>
      </c>
      <c r="AU132" s="167" t="s">
        <v>73</v>
      </c>
      <c r="AY132" s="15" t="s">
        <v>136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5" t="s">
        <v>81</v>
      </c>
      <c r="BK132" s="168">
        <f>ROUND(I132*H132,2)</f>
        <v>0</v>
      </c>
      <c r="BL132" s="15" t="s">
        <v>135</v>
      </c>
      <c r="BM132" s="167" t="s">
        <v>422</v>
      </c>
    </row>
    <row r="133" spans="1:65" s="2" customFormat="1" ht="117" x14ac:dyDescent="0.2">
      <c r="A133" s="32"/>
      <c r="B133" s="33"/>
      <c r="C133" s="34"/>
      <c r="D133" s="169" t="s">
        <v>137</v>
      </c>
      <c r="E133" s="34"/>
      <c r="F133" s="170" t="s">
        <v>322</v>
      </c>
      <c r="G133" s="34"/>
      <c r="H133" s="34"/>
      <c r="I133" s="171"/>
      <c r="J133" s="34"/>
      <c r="K133" s="34"/>
      <c r="L133" s="37"/>
      <c r="M133" s="172"/>
      <c r="N133" s="173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137</v>
      </c>
      <c r="AU133" s="15" t="s">
        <v>73</v>
      </c>
    </row>
    <row r="134" spans="1:65" s="2" customFormat="1" ht="24.2" customHeight="1" x14ac:dyDescent="0.2">
      <c r="A134" s="32"/>
      <c r="B134" s="33"/>
      <c r="C134" s="156" t="s">
        <v>168</v>
      </c>
      <c r="D134" s="156" t="s">
        <v>130</v>
      </c>
      <c r="E134" s="157" t="s">
        <v>175</v>
      </c>
      <c r="F134" s="158" t="s">
        <v>176</v>
      </c>
      <c r="G134" s="159" t="s">
        <v>133</v>
      </c>
      <c r="H134" s="160">
        <v>999</v>
      </c>
      <c r="I134" s="161"/>
      <c r="J134" s="162">
        <f>ROUND(I134*H134,2)</f>
        <v>0</v>
      </c>
      <c r="K134" s="158" t="s">
        <v>134</v>
      </c>
      <c r="L134" s="37"/>
      <c r="M134" s="163" t="s">
        <v>1</v>
      </c>
      <c r="N134" s="164" t="s">
        <v>38</v>
      </c>
      <c r="O134" s="69"/>
      <c r="P134" s="165">
        <f>O134*H134</f>
        <v>0</v>
      </c>
      <c r="Q134" s="165">
        <v>0</v>
      </c>
      <c r="R134" s="165">
        <f>Q134*H134</f>
        <v>0</v>
      </c>
      <c r="S134" s="165">
        <v>0</v>
      </c>
      <c r="T134" s="16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7" t="s">
        <v>135</v>
      </c>
      <c r="AT134" s="167" t="s">
        <v>130</v>
      </c>
      <c r="AU134" s="167" t="s">
        <v>73</v>
      </c>
      <c r="AY134" s="15" t="s">
        <v>136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5" t="s">
        <v>81</v>
      </c>
      <c r="BK134" s="168">
        <f>ROUND(I134*H134,2)</f>
        <v>0</v>
      </c>
      <c r="BL134" s="15" t="s">
        <v>135</v>
      </c>
      <c r="BM134" s="167" t="s">
        <v>206</v>
      </c>
    </row>
    <row r="135" spans="1:65" s="2" customFormat="1" ht="19.5" x14ac:dyDescent="0.2">
      <c r="A135" s="32"/>
      <c r="B135" s="33"/>
      <c r="C135" s="34"/>
      <c r="D135" s="169" t="s">
        <v>137</v>
      </c>
      <c r="E135" s="34"/>
      <c r="F135" s="170" t="s">
        <v>176</v>
      </c>
      <c r="G135" s="34"/>
      <c r="H135" s="34"/>
      <c r="I135" s="171"/>
      <c r="J135" s="34"/>
      <c r="K135" s="34"/>
      <c r="L135" s="37"/>
      <c r="M135" s="172"/>
      <c r="N135" s="173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137</v>
      </c>
      <c r="AU135" s="15" t="s">
        <v>73</v>
      </c>
    </row>
    <row r="136" spans="1:65" s="2" customFormat="1" ht="55.5" customHeight="1" x14ac:dyDescent="0.2">
      <c r="A136" s="32"/>
      <c r="B136" s="33"/>
      <c r="C136" s="156" t="s">
        <v>157</v>
      </c>
      <c r="D136" s="156" t="s">
        <v>130</v>
      </c>
      <c r="E136" s="157" t="s">
        <v>324</v>
      </c>
      <c r="F136" s="158" t="s">
        <v>325</v>
      </c>
      <c r="G136" s="159" t="s">
        <v>156</v>
      </c>
      <c r="H136" s="160">
        <v>923.053</v>
      </c>
      <c r="I136" s="161"/>
      <c r="J136" s="162">
        <f>ROUND(I136*H136,2)</f>
        <v>0</v>
      </c>
      <c r="K136" s="158" t="s">
        <v>134</v>
      </c>
      <c r="L136" s="37"/>
      <c r="M136" s="163" t="s">
        <v>1</v>
      </c>
      <c r="N136" s="164" t="s">
        <v>38</v>
      </c>
      <c r="O136" s="69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7" t="s">
        <v>135</v>
      </c>
      <c r="AT136" s="167" t="s">
        <v>130</v>
      </c>
      <c r="AU136" s="167" t="s">
        <v>73</v>
      </c>
      <c r="AY136" s="15" t="s">
        <v>136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81</v>
      </c>
      <c r="BK136" s="168">
        <f>ROUND(I136*H136,2)</f>
        <v>0</v>
      </c>
      <c r="BL136" s="15" t="s">
        <v>135</v>
      </c>
      <c r="BM136" s="167" t="s">
        <v>177</v>
      </c>
    </row>
    <row r="137" spans="1:65" s="2" customFormat="1" ht="29.25" x14ac:dyDescent="0.2">
      <c r="A137" s="32"/>
      <c r="B137" s="33"/>
      <c r="C137" s="34"/>
      <c r="D137" s="169" t="s">
        <v>137</v>
      </c>
      <c r="E137" s="34"/>
      <c r="F137" s="170" t="s">
        <v>325</v>
      </c>
      <c r="G137" s="34"/>
      <c r="H137" s="34"/>
      <c r="I137" s="171"/>
      <c r="J137" s="34"/>
      <c r="K137" s="34"/>
      <c r="L137" s="37"/>
      <c r="M137" s="172"/>
      <c r="N137" s="173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137</v>
      </c>
      <c r="AU137" s="15" t="s">
        <v>73</v>
      </c>
    </row>
    <row r="138" spans="1:65" s="2" customFormat="1" ht="24.2" customHeight="1" x14ac:dyDescent="0.2">
      <c r="A138" s="32"/>
      <c r="B138" s="33"/>
      <c r="C138" s="156" t="s">
        <v>178</v>
      </c>
      <c r="D138" s="156" t="s">
        <v>130</v>
      </c>
      <c r="E138" s="157" t="s">
        <v>326</v>
      </c>
      <c r="F138" s="158" t="s">
        <v>327</v>
      </c>
      <c r="G138" s="159" t="s">
        <v>144</v>
      </c>
      <c r="H138" s="160">
        <v>0.38800000000000001</v>
      </c>
      <c r="I138" s="161"/>
      <c r="J138" s="162">
        <f>ROUND(I138*H138,2)</f>
        <v>0</v>
      </c>
      <c r="K138" s="158" t="s">
        <v>134</v>
      </c>
      <c r="L138" s="37"/>
      <c r="M138" s="163" t="s">
        <v>1</v>
      </c>
      <c r="N138" s="164" t="s">
        <v>38</v>
      </c>
      <c r="O138" s="6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7" t="s">
        <v>135</v>
      </c>
      <c r="AT138" s="167" t="s">
        <v>130</v>
      </c>
      <c r="AU138" s="167" t="s">
        <v>73</v>
      </c>
      <c r="AY138" s="15" t="s">
        <v>136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5" t="s">
        <v>81</v>
      </c>
      <c r="BK138" s="168">
        <f>ROUND(I138*H138,2)</f>
        <v>0</v>
      </c>
      <c r="BL138" s="15" t="s">
        <v>135</v>
      </c>
      <c r="BM138" s="167" t="s">
        <v>181</v>
      </c>
    </row>
    <row r="139" spans="1:65" s="2" customFormat="1" ht="48.75" x14ac:dyDescent="0.2">
      <c r="A139" s="32"/>
      <c r="B139" s="33"/>
      <c r="C139" s="34"/>
      <c r="D139" s="169" t="s">
        <v>137</v>
      </c>
      <c r="E139" s="34"/>
      <c r="F139" s="170" t="s">
        <v>328</v>
      </c>
      <c r="G139" s="34"/>
      <c r="H139" s="34"/>
      <c r="I139" s="171"/>
      <c r="J139" s="34"/>
      <c r="K139" s="34"/>
      <c r="L139" s="37"/>
      <c r="M139" s="172"/>
      <c r="N139" s="173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137</v>
      </c>
      <c r="AU139" s="15" t="s">
        <v>73</v>
      </c>
    </row>
    <row r="140" spans="1:65" s="2" customFormat="1" ht="39" x14ac:dyDescent="0.2">
      <c r="A140" s="32"/>
      <c r="B140" s="33"/>
      <c r="C140" s="34"/>
      <c r="D140" s="169" t="s">
        <v>147</v>
      </c>
      <c r="E140" s="34"/>
      <c r="F140" s="174" t="s">
        <v>190</v>
      </c>
      <c r="G140" s="34"/>
      <c r="H140" s="34"/>
      <c r="I140" s="171"/>
      <c r="J140" s="34"/>
      <c r="K140" s="34"/>
      <c r="L140" s="37"/>
      <c r="M140" s="172"/>
      <c r="N140" s="17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147</v>
      </c>
      <c r="AU140" s="15" t="s">
        <v>73</v>
      </c>
    </row>
    <row r="141" spans="1:65" s="2" customFormat="1" ht="16.5" customHeight="1" x14ac:dyDescent="0.2">
      <c r="A141" s="32"/>
      <c r="B141" s="33"/>
      <c r="C141" s="156" t="s">
        <v>160</v>
      </c>
      <c r="D141" s="156" t="s">
        <v>130</v>
      </c>
      <c r="E141" s="157" t="s">
        <v>329</v>
      </c>
      <c r="F141" s="158" t="s">
        <v>330</v>
      </c>
      <c r="G141" s="159" t="s">
        <v>140</v>
      </c>
      <c r="H141" s="160">
        <v>16</v>
      </c>
      <c r="I141" s="161"/>
      <c r="J141" s="162">
        <f>ROUND(I141*H141,2)</f>
        <v>0</v>
      </c>
      <c r="K141" s="158" t="s">
        <v>134</v>
      </c>
      <c r="L141" s="37"/>
      <c r="M141" s="163" t="s">
        <v>1</v>
      </c>
      <c r="N141" s="164" t="s">
        <v>38</v>
      </c>
      <c r="O141" s="6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7" t="s">
        <v>135</v>
      </c>
      <c r="AT141" s="167" t="s">
        <v>130</v>
      </c>
      <c r="AU141" s="167" t="s">
        <v>73</v>
      </c>
      <c r="AY141" s="15" t="s">
        <v>136</v>
      </c>
      <c r="BE141" s="168">
        <f>IF(N141="základní",J141,0)</f>
        <v>0</v>
      </c>
      <c r="BF141" s="168">
        <f>IF(N141="snížená",J141,0)</f>
        <v>0</v>
      </c>
      <c r="BG141" s="168">
        <f>IF(N141="zákl. přenesená",J141,0)</f>
        <v>0</v>
      </c>
      <c r="BH141" s="168">
        <f>IF(N141="sníž. přenesená",J141,0)</f>
        <v>0</v>
      </c>
      <c r="BI141" s="168">
        <f>IF(N141="nulová",J141,0)</f>
        <v>0</v>
      </c>
      <c r="BJ141" s="15" t="s">
        <v>81</v>
      </c>
      <c r="BK141" s="168">
        <f>ROUND(I141*H141,2)</f>
        <v>0</v>
      </c>
      <c r="BL141" s="15" t="s">
        <v>135</v>
      </c>
      <c r="BM141" s="167" t="s">
        <v>184</v>
      </c>
    </row>
    <row r="142" spans="1:65" s="2" customFormat="1" x14ac:dyDescent="0.2">
      <c r="A142" s="32"/>
      <c r="B142" s="33"/>
      <c r="C142" s="34"/>
      <c r="D142" s="169" t="s">
        <v>137</v>
      </c>
      <c r="E142" s="34"/>
      <c r="F142" s="170" t="s">
        <v>330</v>
      </c>
      <c r="G142" s="34"/>
      <c r="H142" s="34"/>
      <c r="I142" s="171"/>
      <c r="J142" s="34"/>
      <c r="K142" s="34"/>
      <c r="L142" s="37"/>
      <c r="M142" s="172"/>
      <c r="N142" s="17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137</v>
      </c>
      <c r="AU142" s="15" t="s">
        <v>73</v>
      </c>
    </row>
    <row r="143" spans="1:65" s="2" customFormat="1" ht="37.9" customHeight="1" x14ac:dyDescent="0.2">
      <c r="A143" s="32"/>
      <c r="B143" s="33"/>
      <c r="C143" s="156" t="s">
        <v>185</v>
      </c>
      <c r="D143" s="156" t="s">
        <v>130</v>
      </c>
      <c r="E143" s="157" t="s">
        <v>423</v>
      </c>
      <c r="F143" s="158" t="s">
        <v>424</v>
      </c>
      <c r="G143" s="159" t="s">
        <v>140</v>
      </c>
      <c r="H143" s="160">
        <v>3</v>
      </c>
      <c r="I143" s="161"/>
      <c r="J143" s="162">
        <f>ROUND(I143*H143,2)</f>
        <v>0</v>
      </c>
      <c r="K143" s="158" t="s">
        <v>134</v>
      </c>
      <c r="L143" s="37"/>
      <c r="M143" s="163" t="s">
        <v>1</v>
      </c>
      <c r="N143" s="164" t="s">
        <v>38</v>
      </c>
      <c r="O143" s="69"/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7" t="s">
        <v>135</v>
      </c>
      <c r="AT143" s="167" t="s">
        <v>130</v>
      </c>
      <c r="AU143" s="167" t="s">
        <v>73</v>
      </c>
      <c r="AY143" s="15" t="s">
        <v>136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5" t="s">
        <v>81</v>
      </c>
      <c r="BK143" s="168">
        <f>ROUND(I143*H143,2)</f>
        <v>0</v>
      </c>
      <c r="BL143" s="15" t="s">
        <v>135</v>
      </c>
      <c r="BM143" s="167" t="s">
        <v>188</v>
      </c>
    </row>
    <row r="144" spans="1:65" s="2" customFormat="1" ht="19.5" x14ac:dyDescent="0.2">
      <c r="A144" s="32"/>
      <c r="B144" s="33"/>
      <c r="C144" s="34"/>
      <c r="D144" s="169" t="s">
        <v>137</v>
      </c>
      <c r="E144" s="34"/>
      <c r="F144" s="170" t="s">
        <v>424</v>
      </c>
      <c r="G144" s="34"/>
      <c r="H144" s="34"/>
      <c r="I144" s="171"/>
      <c r="J144" s="34"/>
      <c r="K144" s="34"/>
      <c r="L144" s="37"/>
      <c r="M144" s="172"/>
      <c r="N144" s="173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137</v>
      </c>
      <c r="AU144" s="15" t="s">
        <v>73</v>
      </c>
    </row>
    <row r="145" spans="1:65" s="2" customFormat="1" ht="16.5" customHeight="1" x14ac:dyDescent="0.2">
      <c r="A145" s="32"/>
      <c r="B145" s="33"/>
      <c r="C145" s="156" t="s">
        <v>164</v>
      </c>
      <c r="D145" s="156" t="s">
        <v>130</v>
      </c>
      <c r="E145" s="157" t="s">
        <v>194</v>
      </c>
      <c r="F145" s="158" t="s">
        <v>195</v>
      </c>
      <c r="G145" s="159" t="s">
        <v>196</v>
      </c>
      <c r="H145" s="160">
        <v>329.8</v>
      </c>
      <c r="I145" s="161"/>
      <c r="J145" s="162">
        <f>ROUND(I145*H145,2)</f>
        <v>0</v>
      </c>
      <c r="K145" s="158" t="s">
        <v>134</v>
      </c>
      <c r="L145" s="37"/>
      <c r="M145" s="163" t="s">
        <v>1</v>
      </c>
      <c r="N145" s="164" t="s">
        <v>38</v>
      </c>
      <c r="O145" s="69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7" t="s">
        <v>135</v>
      </c>
      <c r="AT145" s="167" t="s">
        <v>130</v>
      </c>
      <c r="AU145" s="167" t="s">
        <v>73</v>
      </c>
      <c r="AY145" s="15" t="s">
        <v>136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5" t="s">
        <v>81</v>
      </c>
      <c r="BK145" s="168">
        <f>ROUND(I145*H145,2)</f>
        <v>0</v>
      </c>
      <c r="BL145" s="15" t="s">
        <v>135</v>
      </c>
      <c r="BM145" s="167" t="s">
        <v>193</v>
      </c>
    </row>
    <row r="146" spans="1:65" s="2" customFormat="1" x14ac:dyDescent="0.2">
      <c r="A146" s="32"/>
      <c r="B146" s="33"/>
      <c r="C146" s="34"/>
      <c r="D146" s="169" t="s">
        <v>137</v>
      </c>
      <c r="E146" s="34"/>
      <c r="F146" s="170" t="s">
        <v>195</v>
      </c>
      <c r="G146" s="34"/>
      <c r="H146" s="34"/>
      <c r="I146" s="171"/>
      <c r="J146" s="34"/>
      <c r="K146" s="34"/>
      <c r="L146" s="37"/>
      <c r="M146" s="172"/>
      <c r="N146" s="173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137</v>
      </c>
      <c r="AU146" s="15" t="s">
        <v>73</v>
      </c>
    </row>
    <row r="147" spans="1:65" s="2" customFormat="1" ht="16.5" customHeight="1" x14ac:dyDescent="0.2">
      <c r="A147" s="32"/>
      <c r="B147" s="33"/>
      <c r="C147" s="156" t="s">
        <v>8</v>
      </c>
      <c r="D147" s="156" t="s">
        <v>130</v>
      </c>
      <c r="E147" s="157" t="s">
        <v>198</v>
      </c>
      <c r="F147" s="158" t="s">
        <v>199</v>
      </c>
      <c r="G147" s="159" t="s">
        <v>196</v>
      </c>
      <c r="H147" s="160">
        <v>49.95</v>
      </c>
      <c r="I147" s="161"/>
      <c r="J147" s="162">
        <f>ROUND(I147*H147,2)</f>
        <v>0</v>
      </c>
      <c r="K147" s="158" t="s">
        <v>134</v>
      </c>
      <c r="L147" s="37"/>
      <c r="M147" s="163" t="s">
        <v>1</v>
      </c>
      <c r="N147" s="164" t="s">
        <v>38</v>
      </c>
      <c r="O147" s="69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7" t="s">
        <v>135</v>
      </c>
      <c r="AT147" s="167" t="s">
        <v>130</v>
      </c>
      <c r="AU147" s="167" t="s">
        <v>73</v>
      </c>
      <c r="AY147" s="15" t="s">
        <v>136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5" t="s">
        <v>81</v>
      </c>
      <c r="BK147" s="168">
        <f>ROUND(I147*H147,2)</f>
        <v>0</v>
      </c>
      <c r="BL147" s="15" t="s">
        <v>135</v>
      </c>
      <c r="BM147" s="167" t="s">
        <v>197</v>
      </c>
    </row>
    <row r="148" spans="1:65" s="2" customFormat="1" x14ac:dyDescent="0.2">
      <c r="A148" s="32"/>
      <c r="B148" s="33"/>
      <c r="C148" s="34"/>
      <c r="D148" s="169" t="s">
        <v>137</v>
      </c>
      <c r="E148" s="34"/>
      <c r="F148" s="170" t="s">
        <v>199</v>
      </c>
      <c r="G148" s="34"/>
      <c r="H148" s="34"/>
      <c r="I148" s="171"/>
      <c r="J148" s="34"/>
      <c r="K148" s="34"/>
      <c r="L148" s="37"/>
      <c r="M148" s="172"/>
      <c r="N148" s="173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137</v>
      </c>
      <c r="AU148" s="15" t="s">
        <v>73</v>
      </c>
    </row>
    <row r="149" spans="1:65" s="2" customFormat="1" ht="33" customHeight="1" x14ac:dyDescent="0.2">
      <c r="A149" s="32"/>
      <c r="B149" s="33"/>
      <c r="C149" s="156" t="s">
        <v>167</v>
      </c>
      <c r="D149" s="156" t="s">
        <v>130</v>
      </c>
      <c r="E149" s="157" t="s">
        <v>202</v>
      </c>
      <c r="F149" s="158" t="s">
        <v>203</v>
      </c>
      <c r="G149" s="159" t="s">
        <v>204</v>
      </c>
      <c r="H149" s="160">
        <v>780</v>
      </c>
      <c r="I149" s="161"/>
      <c r="J149" s="162">
        <f>ROUND(I149*H149,2)</f>
        <v>0</v>
      </c>
      <c r="K149" s="158" t="s">
        <v>134</v>
      </c>
      <c r="L149" s="37"/>
      <c r="M149" s="163" t="s">
        <v>1</v>
      </c>
      <c r="N149" s="164" t="s">
        <v>38</v>
      </c>
      <c r="O149" s="69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7" t="s">
        <v>135</v>
      </c>
      <c r="AT149" s="167" t="s">
        <v>130</v>
      </c>
      <c r="AU149" s="167" t="s">
        <v>73</v>
      </c>
      <c r="AY149" s="15" t="s">
        <v>136</v>
      </c>
      <c r="BE149" s="168">
        <f>IF(N149="základní",J149,0)</f>
        <v>0</v>
      </c>
      <c r="BF149" s="168">
        <f>IF(N149="snížená",J149,0)</f>
        <v>0</v>
      </c>
      <c r="BG149" s="168">
        <f>IF(N149="zákl. přenesená",J149,0)</f>
        <v>0</v>
      </c>
      <c r="BH149" s="168">
        <f>IF(N149="sníž. přenesená",J149,0)</f>
        <v>0</v>
      </c>
      <c r="BI149" s="168">
        <f>IF(N149="nulová",J149,0)</f>
        <v>0</v>
      </c>
      <c r="BJ149" s="15" t="s">
        <v>81</v>
      </c>
      <c r="BK149" s="168">
        <f>ROUND(I149*H149,2)</f>
        <v>0</v>
      </c>
      <c r="BL149" s="15" t="s">
        <v>135</v>
      </c>
      <c r="BM149" s="167" t="s">
        <v>200</v>
      </c>
    </row>
    <row r="150" spans="1:65" s="2" customFormat="1" ht="19.5" x14ac:dyDescent="0.2">
      <c r="A150" s="32"/>
      <c r="B150" s="33"/>
      <c r="C150" s="34"/>
      <c r="D150" s="169" t="s">
        <v>137</v>
      </c>
      <c r="E150" s="34"/>
      <c r="F150" s="170" t="s">
        <v>203</v>
      </c>
      <c r="G150" s="34"/>
      <c r="H150" s="34"/>
      <c r="I150" s="171"/>
      <c r="J150" s="34"/>
      <c r="K150" s="34"/>
      <c r="L150" s="37"/>
      <c r="M150" s="172"/>
      <c r="N150" s="173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137</v>
      </c>
      <c r="AU150" s="15" t="s">
        <v>73</v>
      </c>
    </row>
    <row r="151" spans="1:65" s="2" customFormat="1" ht="24.2" customHeight="1" x14ac:dyDescent="0.2">
      <c r="A151" s="32"/>
      <c r="B151" s="33"/>
      <c r="C151" s="156" t="s">
        <v>201</v>
      </c>
      <c r="D151" s="156" t="s">
        <v>130</v>
      </c>
      <c r="E151" s="157" t="s">
        <v>213</v>
      </c>
      <c r="F151" s="158" t="s">
        <v>214</v>
      </c>
      <c r="G151" s="159" t="s">
        <v>140</v>
      </c>
      <c r="H151" s="160">
        <v>14</v>
      </c>
      <c r="I151" s="161"/>
      <c r="J151" s="162">
        <f>ROUND(I151*H151,2)</f>
        <v>0</v>
      </c>
      <c r="K151" s="158" t="s">
        <v>134</v>
      </c>
      <c r="L151" s="37"/>
      <c r="M151" s="163" t="s">
        <v>1</v>
      </c>
      <c r="N151" s="164" t="s">
        <v>38</v>
      </c>
      <c r="O151" s="69"/>
      <c r="P151" s="165">
        <f>O151*H151</f>
        <v>0</v>
      </c>
      <c r="Q151" s="165">
        <v>0</v>
      </c>
      <c r="R151" s="165">
        <f>Q151*H151</f>
        <v>0</v>
      </c>
      <c r="S151" s="165">
        <v>0</v>
      </c>
      <c r="T151" s="16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7" t="s">
        <v>135</v>
      </c>
      <c r="AT151" s="167" t="s">
        <v>130</v>
      </c>
      <c r="AU151" s="167" t="s">
        <v>73</v>
      </c>
      <c r="AY151" s="15" t="s">
        <v>136</v>
      </c>
      <c r="BE151" s="168">
        <f>IF(N151="základní",J151,0)</f>
        <v>0</v>
      </c>
      <c r="BF151" s="168">
        <f>IF(N151="snížená",J151,0)</f>
        <v>0</v>
      </c>
      <c r="BG151" s="168">
        <f>IF(N151="zákl. přenesená",J151,0)</f>
        <v>0</v>
      </c>
      <c r="BH151" s="168">
        <f>IF(N151="sníž. přenesená",J151,0)</f>
        <v>0</v>
      </c>
      <c r="BI151" s="168">
        <f>IF(N151="nulová",J151,0)</f>
        <v>0</v>
      </c>
      <c r="BJ151" s="15" t="s">
        <v>81</v>
      </c>
      <c r="BK151" s="168">
        <f>ROUND(I151*H151,2)</f>
        <v>0</v>
      </c>
      <c r="BL151" s="15" t="s">
        <v>135</v>
      </c>
      <c r="BM151" s="167" t="s">
        <v>205</v>
      </c>
    </row>
    <row r="152" spans="1:65" s="2" customFormat="1" ht="19.5" x14ac:dyDescent="0.2">
      <c r="A152" s="32"/>
      <c r="B152" s="33"/>
      <c r="C152" s="34"/>
      <c r="D152" s="169" t="s">
        <v>137</v>
      </c>
      <c r="E152" s="34"/>
      <c r="F152" s="170" t="s">
        <v>214</v>
      </c>
      <c r="G152" s="34"/>
      <c r="H152" s="34"/>
      <c r="I152" s="171"/>
      <c r="J152" s="34"/>
      <c r="K152" s="34"/>
      <c r="L152" s="37"/>
      <c r="M152" s="172"/>
      <c r="N152" s="173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137</v>
      </c>
      <c r="AU152" s="15" t="s">
        <v>73</v>
      </c>
    </row>
    <row r="153" spans="1:65" s="2" customFormat="1" ht="24.2" customHeight="1" x14ac:dyDescent="0.2">
      <c r="A153" s="32"/>
      <c r="B153" s="33"/>
      <c r="C153" s="156" t="s">
        <v>206</v>
      </c>
      <c r="D153" s="156" t="s">
        <v>130</v>
      </c>
      <c r="E153" s="157" t="s">
        <v>216</v>
      </c>
      <c r="F153" s="158" t="s">
        <v>217</v>
      </c>
      <c r="G153" s="159" t="s">
        <v>140</v>
      </c>
      <c r="H153" s="160">
        <v>2</v>
      </c>
      <c r="I153" s="161"/>
      <c r="J153" s="162">
        <f>ROUND(I153*H153,2)</f>
        <v>0</v>
      </c>
      <c r="K153" s="158" t="s">
        <v>134</v>
      </c>
      <c r="L153" s="37"/>
      <c r="M153" s="163" t="s">
        <v>1</v>
      </c>
      <c r="N153" s="164" t="s">
        <v>38</v>
      </c>
      <c r="O153" s="69"/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7" t="s">
        <v>135</v>
      </c>
      <c r="AT153" s="167" t="s">
        <v>130</v>
      </c>
      <c r="AU153" s="167" t="s">
        <v>73</v>
      </c>
      <c r="AY153" s="15" t="s">
        <v>136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5" t="s">
        <v>81</v>
      </c>
      <c r="BK153" s="168">
        <f>ROUND(I153*H153,2)</f>
        <v>0</v>
      </c>
      <c r="BL153" s="15" t="s">
        <v>135</v>
      </c>
      <c r="BM153" s="167" t="s">
        <v>209</v>
      </c>
    </row>
    <row r="154" spans="1:65" s="2" customFormat="1" ht="19.5" x14ac:dyDescent="0.2">
      <c r="A154" s="32"/>
      <c r="B154" s="33"/>
      <c r="C154" s="34"/>
      <c r="D154" s="169" t="s">
        <v>137</v>
      </c>
      <c r="E154" s="34"/>
      <c r="F154" s="170" t="s">
        <v>217</v>
      </c>
      <c r="G154" s="34"/>
      <c r="H154" s="34"/>
      <c r="I154" s="171"/>
      <c r="J154" s="34"/>
      <c r="K154" s="34"/>
      <c r="L154" s="37"/>
      <c r="M154" s="172"/>
      <c r="N154" s="173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137</v>
      </c>
      <c r="AU154" s="15" t="s">
        <v>73</v>
      </c>
    </row>
    <row r="155" spans="1:65" s="2" customFormat="1" ht="37.9" customHeight="1" x14ac:dyDescent="0.2">
      <c r="A155" s="32"/>
      <c r="B155" s="33"/>
      <c r="C155" s="156" t="s">
        <v>212</v>
      </c>
      <c r="D155" s="156" t="s">
        <v>130</v>
      </c>
      <c r="E155" s="157" t="s">
        <v>219</v>
      </c>
      <c r="F155" s="158" t="s">
        <v>220</v>
      </c>
      <c r="G155" s="159" t="s">
        <v>204</v>
      </c>
      <c r="H155" s="160">
        <v>776</v>
      </c>
      <c r="I155" s="161"/>
      <c r="J155" s="162">
        <f>ROUND(I155*H155,2)</f>
        <v>0</v>
      </c>
      <c r="K155" s="158" t="s">
        <v>134</v>
      </c>
      <c r="L155" s="37"/>
      <c r="M155" s="163" t="s">
        <v>1</v>
      </c>
      <c r="N155" s="164" t="s">
        <v>38</v>
      </c>
      <c r="O155" s="69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7" t="s">
        <v>135</v>
      </c>
      <c r="AT155" s="167" t="s">
        <v>130</v>
      </c>
      <c r="AU155" s="167" t="s">
        <v>73</v>
      </c>
      <c r="AY155" s="15" t="s">
        <v>136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5" t="s">
        <v>81</v>
      </c>
      <c r="BK155" s="168">
        <f>ROUND(I155*H155,2)</f>
        <v>0</v>
      </c>
      <c r="BL155" s="15" t="s">
        <v>135</v>
      </c>
      <c r="BM155" s="167" t="s">
        <v>215</v>
      </c>
    </row>
    <row r="156" spans="1:65" s="2" customFormat="1" ht="19.5" x14ac:dyDescent="0.2">
      <c r="A156" s="32"/>
      <c r="B156" s="33"/>
      <c r="C156" s="34"/>
      <c r="D156" s="169" t="s">
        <v>137</v>
      </c>
      <c r="E156" s="34"/>
      <c r="F156" s="170" t="s">
        <v>220</v>
      </c>
      <c r="G156" s="34"/>
      <c r="H156" s="34"/>
      <c r="I156" s="171"/>
      <c r="J156" s="34"/>
      <c r="K156" s="34"/>
      <c r="L156" s="37"/>
      <c r="M156" s="172"/>
      <c r="N156" s="173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137</v>
      </c>
      <c r="AU156" s="15" t="s">
        <v>73</v>
      </c>
    </row>
    <row r="157" spans="1:65" s="2" customFormat="1" ht="37.9" customHeight="1" x14ac:dyDescent="0.2">
      <c r="A157" s="32"/>
      <c r="B157" s="33"/>
      <c r="C157" s="156" t="s">
        <v>177</v>
      </c>
      <c r="D157" s="156" t="s">
        <v>130</v>
      </c>
      <c r="E157" s="157" t="s">
        <v>222</v>
      </c>
      <c r="F157" s="158" t="s">
        <v>223</v>
      </c>
      <c r="G157" s="159" t="s">
        <v>204</v>
      </c>
      <c r="H157" s="160">
        <v>776</v>
      </c>
      <c r="I157" s="161"/>
      <c r="J157" s="162">
        <f>ROUND(I157*H157,2)</f>
        <v>0</v>
      </c>
      <c r="K157" s="158" t="s">
        <v>134</v>
      </c>
      <c r="L157" s="37"/>
      <c r="M157" s="163" t="s">
        <v>1</v>
      </c>
      <c r="N157" s="164" t="s">
        <v>38</v>
      </c>
      <c r="O157" s="69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7" t="s">
        <v>135</v>
      </c>
      <c r="AT157" s="167" t="s">
        <v>130</v>
      </c>
      <c r="AU157" s="167" t="s">
        <v>73</v>
      </c>
      <c r="AY157" s="15" t="s">
        <v>136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5" t="s">
        <v>81</v>
      </c>
      <c r="BK157" s="168">
        <f>ROUND(I157*H157,2)</f>
        <v>0</v>
      </c>
      <c r="BL157" s="15" t="s">
        <v>135</v>
      </c>
      <c r="BM157" s="167" t="s">
        <v>218</v>
      </c>
    </row>
    <row r="158" spans="1:65" s="2" customFormat="1" ht="19.5" x14ac:dyDescent="0.2">
      <c r="A158" s="32"/>
      <c r="B158" s="33"/>
      <c r="C158" s="34"/>
      <c r="D158" s="169" t="s">
        <v>137</v>
      </c>
      <c r="E158" s="34"/>
      <c r="F158" s="170" t="s">
        <v>223</v>
      </c>
      <c r="G158" s="34"/>
      <c r="H158" s="34"/>
      <c r="I158" s="171"/>
      <c r="J158" s="34"/>
      <c r="K158" s="34"/>
      <c r="L158" s="37"/>
      <c r="M158" s="172"/>
      <c r="N158" s="173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137</v>
      </c>
      <c r="AU158" s="15" t="s">
        <v>73</v>
      </c>
    </row>
    <row r="159" spans="1:65" s="2" customFormat="1" ht="24.2" customHeight="1" x14ac:dyDescent="0.2">
      <c r="A159" s="32"/>
      <c r="B159" s="33"/>
      <c r="C159" s="156" t="s">
        <v>7</v>
      </c>
      <c r="D159" s="156" t="s">
        <v>130</v>
      </c>
      <c r="E159" s="157" t="s">
        <v>226</v>
      </c>
      <c r="F159" s="158" t="s">
        <v>227</v>
      </c>
      <c r="G159" s="159" t="s">
        <v>204</v>
      </c>
      <c r="H159" s="160">
        <v>98.05</v>
      </c>
      <c r="I159" s="161"/>
      <c r="J159" s="162">
        <f>ROUND(I159*H159,2)</f>
        <v>0</v>
      </c>
      <c r="K159" s="158" t="s">
        <v>134</v>
      </c>
      <c r="L159" s="37"/>
      <c r="M159" s="163" t="s">
        <v>1</v>
      </c>
      <c r="N159" s="164" t="s">
        <v>38</v>
      </c>
      <c r="O159" s="69"/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7" t="s">
        <v>135</v>
      </c>
      <c r="AT159" s="167" t="s">
        <v>130</v>
      </c>
      <c r="AU159" s="167" t="s">
        <v>73</v>
      </c>
      <c r="AY159" s="15" t="s">
        <v>136</v>
      </c>
      <c r="BE159" s="168">
        <f>IF(N159="základní",J159,0)</f>
        <v>0</v>
      </c>
      <c r="BF159" s="168">
        <f>IF(N159="snížená",J159,0)</f>
        <v>0</v>
      </c>
      <c r="BG159" s="168">
        <f>IF(N159="zákl. přenesená",J159,0)</f>
        <v>0</v>
      </c>
      <c r="BH159" s="168">
        <f>IF(N159="sníž. přenesená",J159,0)</f>
        <v>0</v>
      </c>
      <c r="BI159" s="168">
        <f>IF(N159="nulová",J159,0)</f>
        <v>0</v>
      </c>
      <c r="BJ159" s="15" t="s">
        <v>81</v>
      </c>
      <c r="BK159" s="168">
        <f>ROUND(I159*H159,2)</f>
        <v>0</v>
      </c>
      <c r="BL159" s="15" t="s">
        <v>135</v>
      </c>
      <c r="BM159" s="167" t="s">
        <v>221</v>
      </c>
    </row>
    <row r="160" spans="1:65" s="2" customFormat="1" ht="19.5" x14ac:dyDescent="0.2">
      <c r="A160" s="32"/>
      <c r="B160" s="33"/>
      <c r="C160" s="34"/>
      <c r="D160" s="169" t="s">
        <v>137</v>
      </c>
      <c r="E160" s="34"/>
      <c r="F160" s="170" t="s">
        <v>227</v>
      </c>
      <c r="G160" s="34"/>
      <c r="H160" s="34"/>
      <c r="I160" s="171"/>
      <c r="J160" s="34"/>
      <c r="K160" s="34"/>
      <c r="L160" s="37"/>
      <c r="M160" s="172"/>
      <c r="N160" s="173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137</v>
      </c>
      <c r="AU160" s="15" t="s">
        <v>73</v>
      </c>
    </row>
    <row r="161" spans="1:65" s="2" customFormat="1" ht="21.75" customHeight="1" x14ac:dyDescent="0.2">
      <c r="A161" s="32"/>
      <c r="B161" s="33"/>
      <c r="C161" s="156" t="s">
        <v>181</v>
      </c>
      <c r="D161" s="156" t="s">
        <v>130</v>
      </c>
      <c r="E161" s="157" t="s">
        <v>229</v>
      </c>
      <c r="F161" s="158" t="s">
        <v>230</v>
      </c>
      <c r="G161" s="159" t="s">
        <v>196</v>
      </c>
      <c r="H161" s="160">
        <v>10</v>
      </c>
      <c r="I161" s="161"/>
      <c r="J161" s="162">
        <f>ROUND(I161*H161,2)</f>
        <v>0</v>
      </c>
      <c r="K161" s="158" t="s">
        <v>134</v>
      </c>
      <c r="L161" s="37"/>
      <c r="M161" s="163" t="s">
        <v>1</v>
      </c>
      <c r="N161" s="164" t="s">
        <v>38</v>
      </c>
      <c r="O161" s="69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7" t="s">
        <v>135</v>
      </c>
      <c r="AT161" s="167" t="s">
        <v>130</v>
      </c>
      <c r="AU161" s="167" t="s">
        <v>73</v>
      </c>
      <c r="AY161" s="15" t="s">
        <v>136</v>
      </c>
      <c r="BE161" s="168">
        <f>IF(N161="základní",J161,0)</f>
        <v>0</v>
      </c>
      <c r="BF161" s="168">
        <f>IF(N161="snížená",J161,0)</f>
        <v>0</v>
      </c>
      <c r="BG161" s="168">
        <f>IF(N161="zákl. přenesená",J161,0)</f>
        <v>0</v>
      </c>
      <c r="BH161" s="168">
        <f>IF(N161="sníž. přenesená",J161,0)</f>
        <v>0</v>
      </c>
      <c r="BI161" s="168">
        <f>IF(N161="nulová",J161,0)</f>
        <v>0</v>
      </c>
      <c r="BJ161" s="15" t="s">
        <v>81</v>
      </c>
      <c r="BK161" s="168">
        <f>ROUND(I161*H161,2)</f>
        <v>0</v>
      </c>
      <c r="BL161" s="15" t="s">
        <v>135</v>
      </c>
      <c r="BM161" s="167" t="s">
        <v>224</v>
      </c>
    </row>
    <row r="162" spans="1:65" s="2" customFormat="1" x14ac:dyDescent="0.2">
      <c r="A162" s="32"/>
      <c r="B162" s="33"/>
      <c r="C162" s="34"/>
      <c r="D162" s="169" t="s">
        <v>137</v>
      </c>
      <c r="E162" s="34"/>
      <c r="F162" s="170" t="s">
        <v>230</v>
      </c>
      <c r="G162" s="34"/>
      <c r="H162" s="34"/>
      <c r="I162" s="171"/>
      <c r="J162" s="34"/>
      <c r="K162" s="34"/>
      <c r="L162" s="37"/>
      <c r="M162" s="172"/>
      <c r="N162" s="173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137</v>
      </c>
      <c r="AU162" s="15" t="s">
        <v>73</v>
      </c>
    </row>
    <row r="163" spans="1:65" s="2" customFormat="1" ht="21.75" customHeight="1" x14ac:dyDescent="0.2">
      <c r="A163" s="32"/>
      <c r="B163" s="33"/>
      <c r="C163" s="156" t="s">
        <v>225</v>
      </c>
      <c r="D163" s="156" t="s">
        <v>130</v>
      </c>
      <c r="E163" s="157" t="s">
        <v>243</v>
      </c>
      <c r="F163" s="158" t="s">
        <v>244</v>
      </c>
      <c r="G163" s="159" t="s">
        <v>156</v>
      </c>
      <c r="H163" s="160">
        <v>923.053</v>
      </c>
      <c r="I163" s="161"/>
      <c r="J163" s="162">
        <f>ROUND(I163*H163,2)</f>
        <v>0</v>
      </c>
      <c r="K163" s="158" t="s">
        <v>134</v>
      </c>
      <c r="L163" s="37"/>
      <c r="M163" s="163" t="s">
        <v>1</v>
      </c>
      <c r="N163" s="164" t="s">
        <v>38</v>
      </c>
      <c r="O163" s="69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7" t="s">
        <v>135</v>
      </c>
      <c r="AT163" s="167" t="s">
        <v>130</v>
      </c>
      <c r="AU163" s="167" t="s">
        <v>73</v>
      </c>
      <c r="AY163" s="15" t="s">
        <v>136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5" t="s">
        <v>81</v>
      </c>
      <c r="BK163" s="168">
        <f>ROUND(I163*H163,2)</f>
        <v>0</v>
      </c>
      <c r="BL163" s="15" t="s">
        <v>135</v>
      </c>
      <c r="BM163" s="167" t="s">
        <v>228</v>
      </c>
    </row>
    <row r="164" spans="1:65" s="2" customFormat="1" x14ac:dyDescent="0.2">
      <c r="A164" s="32"/>
      <c r="B164" s="33"/>
      <c r="C164" s="34"/>
      <c r="D164" s="169" t="s">
        <v>137</v>
      </c>
      <c r="E164" s="34"/>
      <c r="F164" s="170" t="s">
        <v>244</v>
      </c>
      <c r="G164" s="34"/>
      <c r="H164" s="34"/>
      <c r="I164" s="171"/>
      <c r="J164" s="34"/>
      <c r="K164" s="34"/>
      <c r="L164" s="37"/>
      <c r="M164" s="172"/>
      <c r="N164" s="173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137</v>
      </c>
      <c r="AU164" s="15" t="s">
        <v>73</v>
      </c>
    </row>
    <row r="165" spans="1:65" s="2" customFormat="1" ht="55.5" customHeight="1" x14ac:dyDescent="0.2">
      <c r="A165" s="32"/>
      <c r="B165" s="33"/>
      <c r="C165" s="156" t="s">
        <v>184</v>
      </c>
      <c r="D165" s="156" t="s">
        <v>130</v>
      </c>
      <c r="E165" s="157" t="s">
        <v>179</v>
      </c>
      <c r="F165" s="158" t="s">
        <v>180</v>
      </c>
      <c r="G165" s="159" t="s">
        <v>156</v>
      </c>
      <c r="H165" s="160">
        <v>923.053</v>
      </c>
      <c r="I165" s="161"/>
      <c r="J165" s="162">
        <f>ROUND(I165*H165,2)</f>
        <v>0</v>
      </c>
      <c r="K165" s="158" t="s">
        <v>134</v>
      </c>
      <c r="L165" s="37"/>
      <c r="M165" s="163" t="s">
        <v>1</v>
      </c>
      <c r="N165" s="164" t="s">
        <v>38</v>
      </c>
      <c r="O165" s="69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7" t="s">
        <v>135</v>
      </c>
      <c r="AT165" s="167" t="s">
        <v>130</v>
      </c>
      <c r="AU165" s="167" t="s">
        <v>73</v>
      </c>
      <c r="AY165" s="15" t="s">
        <v>136</v>
      </c>
      <c r="BE165" s="168">
        <f>IF(N165="základní",J165,0)</f>
        <v>0</v>
      </c>
      <c r="BF165" s="168">
        <f>IF(N165="snížená",J165,0)</f>
        <v>0</v>
      </c>
      <c r="BG165" s="168">
        <f>IF(N165="zákl. přenesená",J165,0)</f>
        <v>0</v>
      </c>
      <c r="BH165" s="168">
        <f>IF(N165="sníž. přenesená",J165,0)</f>
        <v>0</v>
      </c>
      <c r="BI165" s="168">
        <f>IF(N165="nulová",J165,0)</f>
        <v>0</v>
      </c>
      <c r="BJ165" s="15" t="s">
        <v>81</v>
      </c>
      <c r="BK165" s="168">
        <f>ROUND(I165*H165,2)</f>
        <v>0</v>
      </c>
      <c r="BL165" s="15" t="s">
        <v>135</v>
      </c>
      <c r="BM165" s="167" t="s">
        <v>231</v>
      </c>
    </row>
    <row r="166" spans="1:65" s="2" customFormat="1" ht="29.25" x14ac:dyDescent="0.2">
      <c r="A166" s="32"/>
      <c r="B166" s="33"/>
      <c r="C166" s="34"/>
      <c r="D166" s="169" t="s">
        <v>137</v>
      </c>
      <c r="E166" s="34"/>
      <c r="F166" s="170" t="s">
        <v>180</v>
      </c>
      <c r="G166" s="34"/>
      <c r="H166" s="34"/>
      <c r="I166" s="171"/>
      <c r="J166" s="34"/>
      <c r="K166" s="34"/>
      <c r="L166" s="37"/>
      <c r="M166" s="172"/>
      <c r="N166" s="173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137</v>
      </c>
      <c r="AU166" s="15" t="s">
        <v>73</v>
      </c>
    </row>
    <row r="167" spans="1:65" s="2" customFormat="1" ht="21.75" customHeight="1" x14ac:dyDescent="0.2">
      <c r="A167" s="32"/>
      <c r="B167" s="33"/>
      <c r="C167" s="156" t="s">
        <v>232</v>
      </c>
      <c r="D167" s="156" t="s">
        <v>130</v>
      </c>
      <c r="E167" s="157" t="s">
        <v>182</v>
      </c>
      <c r="F167" s="158" t="s">
        <v>183</v>
      </c>
      <c r="G167" s="159" t="s">
        <v>156</v>
      </c>
      <c r="H167" s="160">
        <v>923.053</v>
      </c>
      <c r="I167" s="161"/>
      <c r="J167" s="162">
        <f>ROUND(I167*H167,2)</f>
        <v>0</v>
      </c>
      <c r="K167" s="158" t="s">
        <v>134</v>
      </c>
      <c r="L167" s="37"/>
      <c r="M167" s="163" t="s">
        <v>1</v>
      </c>
      <c r="N167" s="164" t="s">
        <v>38</v>
      </c>
      <c r="O167" s="69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7" t="s">
        <v>135</v>
      </c>
      <c r="AT167" s="167" t="s">
        <v>130</v>
      </c>
      <c r="AU167" s="167" t="s">
        <v>73</v>
      </c>
      <c r="AY167" s="15" t="s">
        <v>136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5" t="s">
        <v>81</v>
      </c>
      <c r="BK167" s="168">
        <f>ROUND(I167*H167,2)</f>
        <v>0</v>
      </c>
      <c r="BL167" s="15" t="s">
        <v>135</v>
      </c>
      <c r="BM167" s="167" t="s">
        <v>235</v>
      </c>
    </row>
    <row r="168" spans="1:65" s="2" customFormat="1" x14ac:dyDescent="0.2">
      <c r="A168" s="32"/>
      <c r="B168" s="33"/>
      <c r="C168" s="34"/>
      <c r="D168" s="169" t="s">
        <v>137</v>
      </c>
      <c r="E168" s="34"/>
      <c r="F168" s="170" t="s">
        <v>183</v>
      </c>
      <c r="G168" s="34"/>
      <c r="H168" s="34"/>
      <c r="I168" s="171"/>
      <c r="J168" s="34"/>
      <c r="K168" s="34"/>
      <c r="L168" s="37"/>
      <c r="M168" s="172"/>
      <c r="N168" s="173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137</v>
      </c>
      <c r="AU168" s="15" t="s">
        <v>73</v>
      </c>
    </row>
    <row r="169" spans="1:65" s="2" customFormat="1" ht="24.2" customHeight="1" x14ac:dyDescent="0.2">
      <c r="A169" s="32"/>
      <c r="B169" s="33"/>
      <c r="C169" s="156" t="s">
        <v>188</v>
      </c>
      <c r="D169" s="156" t="s">
        <v>130</v>
      </c>
      <c r="E169" s="157" t="s">
        <v>233</v>
      </c>
      <c r="F169" s="158" t="s">
        <v>234</v>
      </c>
      <c r="G169" s="159" t="s">
        <v>156</v>
      </c>
      <c r="H169" s="160">
        <v>47.180999999999997</v>
      </c>
      <c r="I169" s="161"/>
      <c r="J169" s="162">
        <f>ROUND(I169*H169,2)</f>
        <v>0</v>
      </c>
      <c r="K169" s="158" t="s">
        <v>134</v>
      </c>
      <c r="L169" s="37"/>
      <c r="M169" s="163" t="s">
        <v>1</v>
      </c>
      <c r="N169" s="164" t="s">
        <v>38</v>
      </c>
      <c r="O169" s="69"/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7" t="s">
        <v>135</v>
      </c>
      <c r="AT169" s="167" t="s">
        <v>130</v>
      </c>
      <c r="AU169" s="167" t="s">
        <v>73</v>
      </c>
      <c r="AY169" s="15" t="s">
        <v>136</v>
      </c>
      <c r="BE169" s="168">
        <f>IF(N169="základní",J169,0)</f>
        <v>0</v>
      </c>
      <c r="BF169" s="168">
        <f>IF(N169="snížená",J169,0)</f>
        <v>0</v>
      </c>
      <c r="BG169" s="168">
        <f>IF(N169="zákl. přenesená",J169,0)</f>
        <v>0</v>
      </c>
      <c r="BH169" s="168">
        <f>IF(N169="sníž. přenesená",J169,0)</f>
        <v>0</v>
      </c>
      <c r="BI169" s="168">
        <f>IF(N169="nulová",J169,0)</f>
        <v>0</v>
      </c>
      <c r="BJ169" s="15" t="s">
        <v>81</v>
      </c>
      <c r="BK169" s="168">
        <f>ROUND(I169*H169,2)</f>
        <v>0</v>
      </c>
      <c r="BL169" s="15" t="s">
        <v>135</v>
      </c>
      <c r="BM169" s="167" t="s">
        <v>238</v>
      </c>
    </row>
    <row r="170" spans="1:65" s="2" customFormat="1" x14ac:dyDescent="0.2">
      <c r="A170" s="32"/>
      <c r="B170" s="33"/>
      <c r="C170" s="34"/>
      <c r="D170" s="169" t="s">
        <v>137</v>
      </c>
      <c r="E170" s="34"/>
      <c r="F170" s="170" t="s">
        <v>234</v>
      </c>
      <c r="G170" s="34"/>
      <c r="H170" s="34"/>
      <c r="I170" s="171"/>
      <c r="J170" s="34"/>
      <c r="K170" s="34"/>
      <c r="L170" s="37"/>
      <c r="M170" s="172"/>
      <c r="N170" s="173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137</v>
      </c>
      <c r="AU170" s="15" t="s">
        <v>73</v>
      </c>
    </row>
    <row r="171" spans="1:65" s="2" customFormat="1" ht="66.75" customHeight="1" x14ac:dyDescent="0.2">
      <c r="A171" s="32"/>
      <c r="B171" s="33"/>
      <c r="C171" s="156" t="s">
        <v>239</v>
      </c>
      <c r="D171" s="156" t="s">
        <v>130</v>
      </c>
      <c r="E171" s="157" t="s">
        <v>236</v>
      </c>
      <c r="F171" s="158" t="s">
        <v>237</v>
      </c>
      <c r="G171" s="159" t="s">
        <v>156</v>
      </c>
      <c r="H171" s="160">
        <v>47.180999999999997</v>
      </c>
      <c r="I171" s="161"/>
      <c r="J171" s="162">
        <f>ROUND(I171*H171,2)</f>
        <v>0</v>
      </c>
      <c r="K171" s="158" t="s">
        <v>134</v>
      </c>
      <c r="L171" s="37"/>
      <c r="M171" s="163" t="s">
        <v>1</v>
      </c>
      <c r="N171" s="164" t="s">
        <v>38</v>
      </c>
      <c r="O171" s="69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7" t="s">
        <v>135</v>
      </c>
      <c r="AT171" s="167" t="s">
        <v>130</v>
      </c>
      <c r="AU171" s="167" t="s">
        <v>73</v>
      </c>
      <c r="AY171" s="15" t="s">
        <v>136</v>
      </c>
      <c r="BE171" s="168">
        <f>IF(N171="základní",J171,0)</f>
        <v>0</v>
      </c>
      <c r="BF171" s="168">
        <f>IF(N171="snížená",J171,0)</f>
        <v>0</v>
      </c>
      <c r="BG171" s="168">
        <f>IF(N171="zákl. přenesená",J171,0)</f>
        <v>0</v>
      </c>
      <c r="BH171" s="168">
        <f>IF(N171="sníž. přenesená",J171,0)</f>
        <v>0</v>
      </c>
      <c r="BI171" s="168">
        <f>IF(N171="nulová",J171,0)</f>
        <v>0</v>
      </c>
      <c r="BJ171" s="15" t="s">
        <v>81</v>
      </c>
      <c r="BK171" s="168">
        <f>ROUND(I171*H171,2)</f>
        <v>0</v>
      </c>
      <c r="BL171" s="15" t="s">
        <v>135</v>
      </c>
      <c r="BM171" s="167" t="s">
        <v>242</v>
      </c>
    </row>
    <row r="172" spans="1:65" s="2" customFormat="1" ht="39" x14ac:dyDescent="0.2">
      <c r="A172" s="32"/>
      <c r="B172" s="33"/>
      <c r="C172" s="34"/>
      <c r="D172" s="169" t="s">
        <v>137</v>
      </c>
      <c r="E172" s="34"/>
      <c r="F172" s="170" t="s">
        <v>237</v>
      </c>
      <c r="G172" s="34"/>
      <c r="H172" s="34"/>
      <c r="I172" s="171"/>
      <c r="J172" s="34"/>
      <c r="K172" s="34"/>
      <c r="L172" s="37"/>
      <c r="M172" s="172"/>
      <c r="N172" s="173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137</v>
      </c>
      <c r="AU172" s="15" t="s">
        <v>73</v>
      </c>
    </row>
    <row r="173" spans="1:65" s="2" customFormat="1" ht="21.75" customHeight="1" x14ac:dyDescent="0.2">
      <c r="A173" s="32"/>
      <c r="B173" s="33"/>
      <c r="C173" s="156" t="s">
        <v>193</v>
      </c>
      <c r="D173" s="156" t="s">
        <v>130</v>
      </c>
      <c r="E173" s="157" t="s">
        <v>240</v>
      </c>
      <c r="F173" s="158" t="s">
        <v>241</v>
      </c>
      <c r="G173" s="159" t="s">
        <v>156</v>
      </c>
      <c r="H173" s="160">
        <v>47.180999999999997</v>
      </c>
      <c r="I173" s="161"/>
      <c r="J173" s="162">
        <f>ROUND(I173*H173,2)</f>
        <v>0</v>
      </c>
      <c r="K173" s="158" t="s">
        <v>134</v>
      </c>
      <c r="L173" s="37"/>
      <c r="M173" s="163" t="s">
        <v>1</v>
      </c>
      <c r="N173" s="164" t="s">
        <v>38</v>
      </c>
      <c r="O173" s="69"/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7" t="s">
        <v>135</v>
      </c>
      <c r="AT173" s="167" t="s">
        <v>130</v>
      </c>
      <c r="AU173" s="167" t="s">
        <v>73</v>
      </c>
      <c r="AY173" s="15" t="s">
        <v>136</v>
      </c>
      <c r="BE173" s="168">
        <f>IF(N173="základní",J173,0)</f>
        <v>0</v>
      </c>
      <c r="BF173" s="168">
        <f>IF(N173="snížená",J173,0)</f>
        <v>0</v>
      </c>
      <c r="BG173" s="168">
        <f>IF(N173="zákl. přenesená",J173,0)</f>
        <v>0</v>
      </c>
      <c r="BH173" s="168">
        <f>IF(N173="sníž. přenesená",J173,0)</f>
        <v>0</v>
      </c>
      <c r="BI173" s="168">
        <f>IF(N173="nulová",J173,0)</f>
        <v>0</v>
      </c>
      <c r="BJ173" s="15" t="s">
        <v>81</v>
      </c>
      <c r="BK173" s="168">
        <f>ROUND(I173*H173,2)</f>
        <v>0</v>
      </c>
      <c r="BL173" s="15" t="s">
        <v>135</v>
      </c>
      <c r="BM173" s="167" t="s">
        <v>245</v>
      </c>
    </row>
    <row r="174" spans="1:65" s="2" customFormat="1" x14ac:dyDescent="0.2">
      <c r="A174" s="32"/>
      <c r="B174" s="33"/>
      <c r="C174" s="34"/>
      <c r="D174" s="169" t="s">
        <v>137</v>
      </c>
      <c r="E174" s="34"/>
      <c r="F174" s="170" t="s">
        <v>241</v>
      </c>
      <c r="G174" s="34"/>
      <c r="H174" s="34"/>
      <c r="I174" s="171"/>
      <c r="J174" s="34"/>
      <c r="K174" s="34"/>
      <c r="L174" s="37"/>
      <c r="M174" s="172"/>
      <c r="N174" s="173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137</v>
      </c>
      <c r="AU174" s="15" t="s">
        <v>73</v>
      </c>
    </row>
    <row r="175" spans="1:65" s="2" customFormat="1" ht="21.75" customHeight="1" x14ac:dyDescent="0.2">
      <c r="A175" s="32"/>
      <c r="B175" s="33"/>
      <c r="C175" s="156" t="s">
        <v>246</v>
      </c>
      <c r="D175" s="156" t="s">
        <v>130</v>
      </c>
      <c r="E175" s="157" t="s">
        <v>243</v>
      </c>
      <c r="F175" s="158" t="s">
        <v>244</v>
      </c>
      <c r="G175" s="159" t="s">
        <v>156</v>
      </c>
      <c r="H175" s="160">
        <v>0.29799999999999999</v>
      </c>
      <c r="I175" s="161"/>
      <c r="J175" s="162">
        <f>ROUND(I175*H175,2)</f>
        <v>0</v>
      </c>
      <c r="K175" s="158" t="s">
        <v>134</v>
      </c>
      <c r="L175" s="37"/>
      <c r="M175" s="163" t="s">
        <v>1</v>
      </c>
      <c r="N175" s="164" t="s">
        <v>38</v>
      </c>
      <c r="O175" s="6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7" t="s">
        <v>135</v>
      </c>
      <c r="AT175" s="167" t="s">
        <v>130</v>
      </c>
      <c r="AU175" s="167" t="s">
        <v>73</v>
      </c>
      <c r="AY175" s="15" t="s">
        <v>136</v>
      </c>
      <c r="BE175" s="168">
        <f>IF(N175="základní",J175,0)</f>
        <v>0</v>
      </c>
      <c r="BF175" s="168">
        <f>IF(N175="snížená",J175,0)</f>
        <v>0</v>
      </c>
      <c r="BG175" s="168">
        <f>IF(N175="zákl. přenesená",J175,0)</f>
        <v>0</v>
      </c>
      <c r="BH175" s="168">
        <f>IF(N175="sníž. přenesená",J175,0)</f>
        <v>0</v>
      </c>
      <c r="BI175" s="168">
        <f>IF(N175="nulová",J175,0)</f>
        <v>0</v>
      </c>
      <c r="BJ175" s="15" t="s">
        <v>81</v>
      </c>
      <c r="BK175" s="168">
        <f>ROUND(I175*H175,2)</f>
        <v>0</v>
      </c>
      <c r="BL175" s="15" t="s">
        <v>135</v>
      </c>
      <c r="BM175" s="167" t="s">
        <v>249</v>
      </c>
    </row>
    <row r="176" spans="1:65" s="2" customFormat="1" x14ac:dyDescent="0.2">
      <c r="A176" s="32"/>
      <c r="B176" s="33"/>
      <c r="C176" s="34"/>
      <c r="D176" s="169" t="s">
        <v>137</v>
      </c>
      <c r="E176" s="34"/>
      <c r="F176" s="170" t="s">
        <v>244</v>
      </c>
      <c r="G176" s="34"/>
      <c r="H176" s="34"/>
      <c r="I176" s="171"/>
      <c r="J176" s="34"/>
      <c r="K176" s="34"/>
      <c r="L176" s="37"/>
      <c r="M176" s="172"/>
      <c r="N176" s="173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137</v>
      </c>
      <c r="AU176" s="15" t="s">
        <v>73</v>
      </c>
    </row>
    <row r="177" spans="1:65" s="2" customFormat="1" ht="62.65" customHeight="1" x14ac:dyDescent="0.2">
      <c r="A177" s="32"/>
      <c r="B177" s="33"/>
      <c r="C177" s="156" t="s">
        <v>197</v>
      </c>
      <c r="D177" s="156" t="s">
        <v>130</v>
      </c>
      <c r="E177" s="157" t="s">
        <v>247</v>
      </c>
      <c r="F177" s="158" t="s">
        <v>248</v>
      </c>
      <c r="G177" s="159" t="s">
        <v>140</v>
      </c>
      <c r="H177" s="160">
        <v>1</v>
      </c>
      <c r="I177" s="161"/>
      <c r="J177" s="162">
        <f>ROUND(I177*H177,2)</f>
        <v>0</v>
      </c>
      <c r="K177" s="158" t="s">
        <v>134</v>
      </c>
      <c r="L177" s="37"/>
      <c r="M177" s="163" t="s">
        <v>1</v>
      </c>
      <c r="N177" s="164" t="s">
        <v>38</v>
      </c>
      <c r="O177" s="6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7" t="s">
        <v>135</v>
      </c>
      <c r="AT177" s="167" t="s">
        <v>130</v>
      </c>
      <c r="AU177" s="167" t="s">
        <v>73</v>
      </c>
      <c r="AY177" s="15" t="s">
        <v>136</v>
      </c>
      <c r="BE177" s="168">
        <f>IF(N177="základní",J177,0)</f>
        <v>0</v>
      </c>
      <c r="BF177" s="168">
        <f>IF(N177="snížená",J177,0)</f>
        <v>0</v>
      </c>
      <c r="BG177" s="168">
        <f>IF(N177="zákl. přenesená",J177,0)</f>
        <v>0</v>
      </c>
      <c r="BH177" s="168">
        <f>IF(N177="sníž. přenesená",J177,0)</f>
        <v>0</v>
      </c>
      <c r="BI177" s="168">
        <f>IF(N177="nulová",J177,0)</f>
        <v>0</v>
      </c>
      <c r="BJ177" s="15" t="s">
        <v>81</v>
      </c>
      <c r="BK177" s="168">
        <f>ROUND(I177*H177,2)</f>
        <v>0</v>
      </c>
      <c r="BL177" s="15" t="s">
        <v>135</v>
      </c>
      <c r="BM177" s="167" t="s">
        <v>252</v>
      </c>
    </row>
    <row r="178" spans="1:65" s="2" customFormat="1" ht="39" x14ac:dyDescent="0.2">
      <c r="A178" s="32"/>
      <c r="B178" s="33"/>
      <c r="C178" s="34"/>
      <c r="D178" s="169" t="s">
        <v>137</v>
      </c>
      <c r="E178" s="34"/>
      <c r="F178" s="170" t="s">
        <v>248</v>
      </c>
      <c r="G178" s="34"/>
      <c r="H178" s="34"/>
      <c r="I178" s="171"/>
      <c r="J178" s="34"/>
      <c r="K178" s="34"/>
      <c r="L178" s="37"/>
      <c r="M178" s="172"/>
      <c r="N178" s="173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137</v>
      </c>
      <c r="AU178" s="15" t="s">
        <v>73</v>
      </c>
    </row>
    <row r="179" spans="1:65" s="2" customFormat="1" ht="16.5" customHeight="1" x14ac:dyDescent="0.2">
      <c r="A179" s="32"/>
      <c r="B179" s="33"/>
      <c r="C179" s="156" t="s">
        <v>253</v>
      </c>
      <c r="D179" s="156" t="s">
        <v>130</v>
      </c>
      <c r="E179" s="157" t="s">
        <v>250</v>
      </c>
      <c r="F179" s="158" t="s">
        <v>251</v>
      </c>
      <c r="G179" s="159" t="s">
        <v>156</v>
      </c>
      <c r="H179" s="160">
        <v>0.29799999999999999</v>
      </c>
      <c r="I179" s="161"/>
      <c r="J179" s="162">
        <f>ROUND(I179*H179,2)</f>
        <v>0</v>
      </c>
      <c r="K179" s="158" t="s">
        <v>134</v>
      </c>
      <c r="L179" s="37"/>
      <c r="M179" s="163" t="s">
        <v>1</v>
      </c>
      <c r="N179" s="164" t="s">
        <v>38</v>
      </c>
      <c r="O179" s="69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7" t="s">
        <v>135</v>
      </c>
      <c r="AT179" s="167" t="s">
        <v>130</v>
      </c>
      <c r="AU179" s="167" t="s">
        <v>73</v>
      </c>
      <c r="AY179" s="15" t="s">
        <v>136</v>
      </c>
      <c r="BE179" s="168">
        <f>IF(N179="základní",J179,0)</f>
        <v>0</v>
      </c>
      <c r="BF179" s="168">
        <f>IF(N179="snížená",J179,0)</f>
        <v>0</v>
      </c>
      <c r="BG179" s="168">
        <f>IF(N179="zákl. přenesená",J179,0)</f>
        <v>0</v>
      </c>
      <c r="BH179" s="168">
        <f>IF(N179="sníž. přenesená",J179,0)</f>
        <v>0</v>
      </c>
      <c r="BI179" s="168">
        <f>IF(N179="nulová",J179,0)</f>
        <v>0</v>
      </c>
      <c r="BJ179" s="15" t="s">
        <v>81</v>
      </c>
      <c r="BK179" s="168">
        <f>ROUND(I179*H179,2)</f>
        <v>0</v>
      </c>
      <c r="BL179" s="15" t="s">
        <v>135</v>
      </c>
      <c r="BM179" s="167" t="s">
        <v>257</v>
      </c>
    </row>
    <row r="180" spans="1:65" s="2" customFormat="1" x14ac:dyDescent="0.2">
      <c r="A180" s="32"/>
      <c r="B180" s="33"/>
      <c r="C180" s="34"/>
      <c r="D180" s="169" t="s">
        <v>137</v>
      </c>
      <c r="E180" s="34"/>
      <c r="F180" s="170" t="s">
        <v>251</v>
      </c>
      <c r="G180" s="34"/>
      <c r="H180" s="34"/>
      <c r="I180" s="171"/>
      <c r="J180" s="34"/>
      <c r="K180" s="34"/>
      <c r="L180" s="37"/>
      <c r="M180" s="172"/>
      <c r="N180" s="173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137</v>
      </c>
      <c r="AU180" s="15" t="s">
        <v>73</v>
      </c>
    </row>
    <row r="181" spans="1:65" s="2" customFormat="1" ht="16.5" customHeight="1" x14ac:dyDescent="0.2">
      <c r="A181" s="32"/>
      <c r="B181" s="33"/>
      <c r="C181" s="175" t="s">
        <v>200</v>
      </c>
      <c r="D181" s="175" t="s">
        <v>254</v>
      </c>
      <c r="E181" s="176" t="s">
        <v>255</v>
      </c>
      <c r="F181" s="177" t="s">
        <v>256</v>
      </c>
      <c r="G181" s="178" t="s">
        <v>156</v>
      </c>
      <c r="H181" s="179">
        <v>691.49300000000005</v>
      </c>
      <c r="I181" s="180"/>
      <c r="J181" s="181">
        <f>ROUND(I181*H181,2)</f>
        <v>0</v>
      </c>
      <c r="K181" s="177" t="s">
        <v>134</v>
      </c>
      <c r="L181" s="182"/>
      <c r="M181" s="183" t="s">
        <v>1</v>
      </c>
      <c r="N181" s="184" t="s">
        <v>38</v>
      </c>
      <c r="O181" s="69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7" t="s">
        <v>151</v>
      </c>
      <c r="AT181" s="167" t="s">
        <v>254</v>
      </c>
      <c r="AU181" s="167" t="s">
        <v>73</v>
      </c>
      <c r="AY181" s="15" t="s">
        <v>136</v>
      </c>
      <c r="BE181" s="168">
        <f>IF(N181="základní",J181,0)</f>
        <v>0</v>
      </c>
      <c r="BF181" s="168">
        <f>IF(N181="snížená",J181,0)</f>
        <v>0</v>
      </c>
      <c r="BG181" s="168">
        <f>IF(N181="zákl. přenesená",J181,0)</f>
        <v>0</v>
      </c>
      <c r="BH181" s="168">
        <f>IF(N181="sníž. přenesená",J181,0)</f>
        <v>0</v>
      </c>
      <c r="BI181" s="168">
        <f>IF(N181="nulová",J181,0)</f>
        <v>0</v>
      </c>
      <c r="BJ181" s="15" t="s">
        <v>81</v>
      </c>
      <c r="BK181" s="168">
        <f>ROUND(I181*H181,2)</f>
        <v>0</v>
      </c>
      <c r="BL181" s="15" t="s">
        <v>135</v>
      </c>
      <c r="BM181" s="167" t="s">
        <v>260</v>
      </c>
    </row>
    <row r="182" spans="1:65" s="2" customFormat="1" x14ac:dyDescent="0.2">
      <c r="A182" s="32"/>
      <c r="B182" s="33"/>
      <c r="C182" s="34"/>
      <c r="D182" s="169" t="s">
        <v>137</v>
      </c>
      <c r="E182" s="34"/>
      <c r="F182" s="170" t="s">
        <v>256</v>
      </c>
      <c r="G182" s="34"/>
      <c r="H182" s="34"/>
      <c r="I182" s="171"/>
      <c r="J182" s="34"/>
      <c r="K182" s="34"/>
      <c r="L182" s="37"/>
      <c r="M182" s="172"/>
      <c r="N182" s="173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137</v>
      </c>
      <c r="AU182" s="15" t="s">
        <v>73</v>
      </c>
    </row>
    <row r="183" spans="1:65" s="2" customFormat="1" ht="16.5" customHeight="1" x14ac:dyDescent="0.2">
      <c r="A183" s="32"/>
      <c r="B183" s="33"/>
      <c r="C183" s="175" t="s">
        <v>261</v>
      </c>
      <c r="D183" s="175" t="s">
        <v>254</v>
      </c>
      <c r="E183" s="176" t="s">
        <v>258</v>
      </c>
      <c r="F183" s="177" t="s">
        <v>259</v>
      </c>
      <c r="G183" s="178" t="s">
        <v>156</v>
      </c>
      <c r="H183" s="179">
        <v>92.408000000000001</v>
      </c>
      <c r="I183" s="180"/>
      <c r="J183" s="181">
        <f>ROUND(I183*H183,2)</f>
        <v>0</v>
      </c>
      <c r="K183" s="177" t="s">
        <v>134</v>
      </c>
      <c r="L183" s="182"/>
      <c r="M183" s="183" t="s">
        <v>1</v>
      </c>
      <c r="N183" s="184" t="s">
        <v>38</v>
      </c>
      <c r="O183" s="69"/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7" t="s">
        <v>151</v>
      </c>
      <c r="AT183" s="167" t="s">
        <v>254</v>
      </c>
      <c r="AU183" s="167" t="s">
        <v>73</v>
      </c>
      <c r="AY183" s="15" t="s">
        <v>136</v>
      </c>
      <c r="BE183" s="168">
        <f>IF(N183="základní",J183,0)</f>
        <v>0</v>
      </c>
      <c r="BF183" s="168">
        <f>IF(N183="snížená",J183,0)</f>
        <v>0</v>
      </c>
      <c r="BG183" s="168">
        <f>IF(N183="zákl. přenesená",J183,0)</f>
        <v>0</v>
      </c>
      <c r="BH183" s="168">
        <f>IF(N183="sníž. přenesená",J183,0)</f>
        <v>0</v>
      </c>
      <c r="BI183" s="168">
        <f>IF(N183="nulová",J183,0)</f>
        <v>0</v>
      </c>
      <c r="BJ183" s="15" t="s">
        <v>81</v>
      </c>
      <c r="BK183" s="168">
        <f>ROUND(I183*H183,2)</f>
        <v>0</v>
      </c>
      <c r="BL183" s="15" t="s">
        <v>135</v>
      </c>
      <c r="BM183" s="167" t="s">
        <v>334</v>
      </c>
    </row>
    <row r="184" spans="1:65" s="2" customFormat="1" x14ac:dyDescent="0.2">
      <c r="A184" s="32"/>
      <c r="B184" s="33"/>
      <c r="C184" s="34"/>
      <c r="D184" s="169" t="s">
        <v>137</v>
      </c>
      <c r="E184" s="34"/>
      <c r="F184" s="170" t="s">
        <v>259</v>
      </c>
      <c r="G184" s="34"/>
      <c r="H184" s="34"/>
      <c r="I184" s="171"/>
      <c r="J184" s="34"/>
      <c r="K184" s="34"/>
      <c r="L184" s="37"/>
      <c r="M184" s="172"/>
      <c r="N184" s="173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137</v>
      </c>
      <c r="AU184" s="15" t="s">
        <v>73</v>
      </c>
    </row>
    <row r="185" spans="1:65" s="2" customFormat="1" ht="55.5" customHeight="1" x14ac:dyDescent="0.2">
      <c r="A185" s="32"/>
      <c r="B185" s="33"/>
      <c r="C185" s="156" t="s">
        <v>205</v>
      </c>
      <c r="D185" s="156" t="s">
        <v>130</v>
      </c>
      <c r="E185" s="157" t="s">
        <v>262</v>
      </c>
      <c r="F185" s="158" t="s">
        <v>263</v>
      </c>
      <c r="G185" s="159" t="s">
        <v>156</v>
      </c>
      <c r="H185" s="160">
        <v>783.90099999999995</v>
      </c>
      <c r="I185" s="161"/>
      <c r="J185" s="162">
        <f>ROUND(I185*H185,2)</f>
        <v>0</v>
      </c>
      <c r="K185" s="158" t="s">
        <v>134</v>
      </c>
      <c r="L185" s="37"/>
      <c r="M185" s="163" t="s">
        <v>1</v>
      </c>
      <c r="N185" s="164" t="s">
        <v>38</v>
      </c>
      <c r="O185" s="69"/>
      <c r="P185" s="165">
        <f>O185*H185</f>
        <v>0</v>
      </c>
      <c r="Q185" s="165">
        <v>0</v>
      </c>
      <c r="R185" s="165">
        <f>Q185*H185</f>
        <v>0</v>
      </c>
      <c r="S185" s="165">
        <v>0</v>
      </c>
      <c r="T185" s="16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7" t="s">
        <v>135</v>
      </c>
      <c r="AT185" s="167" t="s">
        <v>130</v>
      </c>
      <c r="AU185" s="167" t="s">
        <v>73</v>
      </c>
      <c r="AY185" s="15" t="s">
        <v>136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5" t="s">
        <v>81</v>
      </c>
      <c r="BK185" s="168">
        <f>ROUND(I185*H185,2)</f>
        <v>0</v>
      </c>
      <c r="BL185" s="15" t="s">
        <v>135</v>
      </c>
      <c r="BM185" s="167" t="s">
        <v>425</v>
      </c>
    </row>
    <row r="186" spans="1:65" s="2" customFormat="1" ht="78" x14ac:dyDescent="0.2">
      <c r="A186" s="32"/>
      <c r="B186" s="33"/>
      <c r="C186" s="34"/>
      <c r="D186" s="169" t="s">
        <v>137</v>
      </c>
      <c r="E186" s="34"/>
      <c r="F186" s="170" t="s">
        <v>265</v>
      </c>
      <c r="G186" s="34"/>
      <c r="H186" s="34"/>
      <c r="I186" s="171"/>
      <c r="J186" s="34"/>
      <c r="K186" s="34"/>
      <c r="L186" s="37"/>
      <c r="M186" s="172"/>
      <c r="N186" s="173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137</v>
      </c>
      <c r="AU186" s="15" t="s">
        <v>73</v>
      </c>
    </row>
    <row r="187" spans="1:65" s="2" customFormat="1" ht="21.75" customHeight="1" x14ac:dyDescent="0.2">
      <c r="A187" s="32"/>
      <c r="B187" s="33"/>
      <c r="C187" s="175" t="s">
        <v>269</v>
      </c>
      <c r="D187" s="175" t="s">
        <v>254</v>
      </c>
      <c r="E187" s="176" t="s">
        <v>337</v>
      </c>
      <c r="F187" s="177" t="s">
        <v>338</v>
      </c>
      <c r="G187" s="178" t="s">
        <v>196</v>
      </c>
      <c r="H187" s="179">
        <v>2.6</v>
      </c>
      <c r="I187" s="180"/>
      <c r="J187" s="181">
        <f>ROUND(I187*H187,2)</f>
        <v>0</v>
      </c>
      <c r="K187" s="177" t="s">
        <v>134</v>
      </c>
      <c r="L187" s="182"/>
      <c r="M187" s="183" t="s">
        <v>1</v>
      </c>
      <c r="N187" s="184" t="s">
        <v>38</v>
      </c>
      <c r="O187" s="69"/>
      <c r="P187" s="165">
        <f>O187*H187</f>
        <v>0</v>
      </c>
      <c r="Q187" s="165">
        <v>0.95499999999999996</v>
      </c>
      <c r="R187" s="165">
        <f>Q187*H187</f>
        <v>2.4830000000000001</v>
      </c>
      <c r="S187" s="165">
        <v>0</v>
      </c>
      <c r="T187" s="16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7" t="s">
        <v>151</v>
      </c>
      <c r="AT187" s="167" t="s">
        <v>254</v>
      </c>
      <c r="AU187" s="167" t="s">
        <v>73</v>
      </c>
      <c r="AY187" s="15" t="s">
        <v>136</v>
      </c>
      <c r="BE187" s="168">
        <f>IF(N187="základní",J187,0)</f>
        <v>0</v>
      </c>
      <c r="BF187" s="168">
        <f>IF(N187="snížená",J187,0)</f>
        <v>0</v>
      </c>
      <c r="BG187" s="168">
        <f>IF(N187="zákl. přenesená",J187,0)</f>
        <v>0</v>
      </c>
      <c r="BH187" s="168">
        <f>IF(N187="sníž. přenesená",J187,0)</f>
        <v>0</v>
      </c>
      <c r="BI187" s="168">
        <f>IF(N187="nulová",J187,0)</f>
        <v>0</v>
      </c>
      <c r="BJ187" s="15" t="s">
        <v>81</v>
      </c>
      <c r="BK187" s="168">
        <f>ROUND(I187*H187,2)</f>
        <v>0</v>
      </c>
      <c r="BL187" s="15" t="s">
        <v>135</v>
      </c>
      <c r="BM187" s="167" t="s">
        <v>426</v>
      </c>
    </row>
    <row r="188" spans="1:65" s="2" customFormat="1" x14ac:dyDescent="0.2">
      <c r="A188" s="32"/>
      <c r="B188" s="33"/>
      <c r="C188" s="34"/>
      <c r="D188" s="169" t="s">
        <v>137</v>
      </c>
      <c r="E188" s="34"/>
      <c r="F188" s="170" t="s">
        <v>338</v>
      </c>
      <c r="G188" s="34"/>
      <c r="H188" s="34"/>
      <c r="I188" s="171"/>
      <c r="J188" s="34"/>
      <c r="K188" s="34"/>
      <c r="L188" s="37"/>
      <c r="M188" s="172"/>
      <c r="N188" s="173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137</v>
      </c>
      <c r="AU188" s="15" t="s">
        <v>73</v>
      </c>
    </row>
    <row r="189" spans="1:65" s="2" customFormat="1" ht="66.75" customHeight="1" x14ac:dyDescent="0.2">
      <c r="A189" s="32"/>
      <c r="B189" s="33"/>
      <c r="C189" s="156" t="s">
        <v>209</v>
      </c>
      <c r="D189" s="156" t="s">
        <v>130</v>
      </c>
      <c r="E189" s="157" t="s">
        <v>270</v>
      </c>
      <c r="F189" s="158" t="s">
        <v>271</v>
      </c>
      <c r="G189" s="159" t="s">
        <v>156</v>
      </c>
      <c r="H189" s="160">
        <v>2.4830000000000001</v>
      </c>
      <c r="I189" s="161"/>
      <c r="J189" s="162">
        <f>ROUND(I189*H189,2)</f>
        <v>0</v>
      </c>
      <c r="K189" s="158" t="s">
        <v>134</v>
      </c>
      <c r="L189" s="37"/>
      <c r="M189" s="163" t="s">
        <v>1</v>
      </c>
      <c r="N189" s="164" t="s">
        <v>38</v>
      </c>
      <c r="O189" s="69"/>
      <c r="P189" s="165">
        <f>O189*H189</f>
        <v>0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7" t="s">
        <v>135</v>
      </c>
      <c r="AT189" s="167" t="s">
        <v>130</v>
      </c>
      <c r="AU189" s="167" t="s">
        <v>73</v>
      </c>
      <c r="AY189" s="15" t="s">
        <v>136</v>
      </c>
      <c r="BE189" s="168">
        <f>IF(N189="základní",J189,0)</f>
        <v>0</v>
      </c>
      <c r="BF189" s="168">
        <f>IF(N189="snížená",J189,0)</f>
        <v>0</v>
      </c>
      <c r="BG189" s="168">
        <f>IF(N189="zákl. přenesená",J189,0)</f>
        <v>0</v>
      </c>
      <c r="BH189" s="168">
        <f>IF(N189="sníž. přenesená",J189,0)</f>
        <v>0</v>
      </c>
      <c r="BI189" s="168">
        <f>IF(N189="nulová",J189,0)</f>
        <v>0</v>
      </c>
      <c r="BJ189" s="15" t="s">
        <v>81</v>
      </c>
      <c r="BK189" s="168">
        <f>ROUND(I189*H189,2)</f>
        <v>0</v>
      </c>
      <c r="BL189" s="15" t="s">
        <v>135</v>
      </c>
      <c r="BM189" s="167" t="s">
        <v>427</v>
      </c>
    </row>
    <row r="190" spans="1:65" s="2" customFormat="1" ht="78" x14ac:dyDescent="0.2">
      <c r="A190" s="32"/>
      <c r="B190" s="33"/>
      <c r="C190" s="34"/>
      <c r="D190" s="169" t="s">
        <v>137</v>
      </c>
      <c r="E190" s="34"/>
      <c r="F190" s="170" t="s">
        <v>273</v>
      </c>
      <c r="G190" s="34"/>
      <c r="H190" s="34"/>
      <c r="I190" s="171"/>
      <c r="J190" s="34"/>
      <c r="K190" s="34"/>
      <c r="L190" s="37"/>
      <c r="M190" s="172"/>
      <c r="N190" s="173"/>
      <c r="O190" s="69"/>
      <c r="P190" s="69"/>
      <c r="Q190" s="69"/>
      <c r="R190" s="69"/>
      <c r="S190" s="69"/>
      <c r="T190" s="70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137</v>
      </c>
      <c r="AU190" s="15" t="s">
        <v>73</v>
      </c>
    </row>
    <row r="191" spans="1:65" s="2" customFormat="1" ht="16.5" customHeight="1" x14ac:dyDescent="0.2">
      <c r="A191" s="32"/>
      <c r="B191" s="33"/>
      <c r="C191" s="175" t="s">
        <v>277</v>
      </c>
      <c r="D191" s="175" t="s">
        <v>254</v>
      </c>
      <c r="E191" s="176" t="s">
        <v>341</v>
      </c>
      <c r="F191" s="177" t="s">
        <v>342</v>
      </c>
      <c r="G191" s="178" t="s">
        <v>140</v>
      </c>
      <c r="H191" s="179">
        <v>44</v>
      </c>
      <c r="I191" s="180"/>
      <c r="J191" s="181">
        <f>ROUND(I191*H191,2)</f>
        <v>0</v>
      </c>
      <c r="K191" s="177" t="s">
        <v>134</v>
      </c>
      <c r="L191" s="182"/>
      <c r="M191" s="183" t="s">
        <v>1</v>
      </c>
      <c r="N191" s="184" t="s">
        <v>38</v>
      </c>
      <c r="O191" s="69"/>
      <c r="P191" s="165">
        <f>O191*H191</f>
        <v>0</v>
      </c>
      <c r="Q191" s="165">
        <v>0</v>
      </c>
      <c r="R191" s="165">
        <f>Q191*H191</f>
        <v>0</v>
      </c>
      <c r="S191" s="165">
        <v>0</v>
      </c>
      <c r="T191" s="16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7" t="s">
        <v>151</v>
      </c>
      <c r="AT191" s="167" t="s">
        <v>254</v>
      </c>
      <c r="AU191" s="167" t="s">
        <v>73</v>
      </c>
      <c r="AY191" s="15" t="s">
        <v>136</v>
      </c>
      <c r="BE191" s="168">
        <f>IF(N191="základní",J191,0)</f>
        <v>0</v>
      </c>
      <c r="BF191" s="168">
        <f>IF(N191="snížená",J191,0)</f>
        <v>0</v>
      </c>
      <c r="BG191" s="168">
        <f>IF(N191="zákl. přenesená",J191,0)</f>
        <v>0</v>
      </c>
      <c r="BH191" s="168">
        <f>IF(N191="sníž. přenesená",J191,0)</f>
        <v>0</v>
      </c>
      <c r="BI191" s="168">
        <f>IF(N191="nulová",J191,0)</f>
        <v>0</v>
      </c>
      <c r="BJ191" s="15" t="s">
        <v>81</v>
      </c>
      <c r="BK191" s="168">
        <f>ROUND(I191*H191,2)</f>
        <v>0</v>
      </c>
      <c r="BL191" s="15" t="s">
        <v>135</v>
      </c>
      <c r="BM191" s="167" t="s">
        <v>283</v>
      </c>
    </row>
    <row r="192" spans="1:65" s="2" customFormat="1" x14ac:dyDescent="0.2">
      <c r="A192" s="32"/>
      <c r="B192" s="33"/>
      <c r="C192" s="34"/>
      <c r="D192" s="169" t="s">
        <v>137</v>
      </c>
      <c r="E192" s="34"/>
      <c r="F192" s="170" t="s">
        <v>342</v>
      </c>
      <c r="G192" s="34"/>
      <c r="H192" s="34"/>
      <c r="I192" s="171"/>
      <c r="J192" s="34"/>
      <c r="K192" s="34"/>
      <c r="L192" s="37"/>
      <c r="M192" s="172"/>
      <c r="N192" s="173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137</v>
      </c>
      <c r="AU192" s="15" t="s">
        <v>73</v>
      </c>
    </row>
    <row r="193" spans="1:65" s="2" customFormat="1" ht="16.5" customHeight="1" x14ac:dyDescent="0.2">
      <c r="A193" s="32"/>
      <c r="B193" s="33"/>
      <c r="C193" s="175" t="s">
        <v>215</v>
      </c>
      <c r="D193" s="175" t="s">
        <v>254</v>
      </c>
      <c r="E193" s="176" t="s">
        <v>274</v>
      </c>
      <c r="F193" s="177" t="s">
        <v>275</v>
      </c>
      <c r="G193" s="178" t="s">
        <v>140</v>
      </c>
      <c r="H193" s="179">
        <v>176</v>
      </c>
      <c r="I193" s="180"/>
      <c r="J193" s="181">
        <f>ROUND(I193*H193,2)</f>
        <v>0</v>
      </c>
      <c r="K193" s="177" t="s">
        <v>134</v>
      </c>
      <c r="L193" s="182"/>
      <c r="M193" s="183" t="s">
        <v>1</v>
      </c>
      <c r="N193" s="184" t="s">
        <v>38</v>
      </c>
      <c r="O193" s="69"/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7" t="s">
        <v>151</v>
      </c>
      <c r="AT193" s="167" t="s">
        <v>254</v>
      </c>
      <c r="AU193" s="167" t="s">
        <v>73</v>
      </c>
      <c r="AY193" s="15" t="s">
        <v>136</v>
      </c>
      <c r="BE193" s="168">
        <f>IF(N193="základní",J193,0)</f>
        <v>0</v>
      </c>
      <c r="BF193" s="168">
        <f>IF(N193="snížená",J193,0)</f>
        <v>0</v>
      </c>
      <c r="BG193" s="168">
        <f>IF(N193="zákl. přenesená",J193,0)</f>
        <v>0</v>
      </c>
      <c r="BH193" s="168">
        <f>IF(N193="sníž. přenesená",J193,0)</f>
        <v>0</v>
      </c>
      <c r="BI193" s="168">
        <f>IF(N193="nulová",J193,0)</f>
        <v>0</v>
      </c>
      <c r="BJ193" s="15" t="s">
        <v>81</v>
      </c>
      <c r="BK193" s="168">
        <f>ROUND(I193*H193,2)</f>
        <v>0</v>
      </c>
      <c r="BL193" s="15" t="s">
        <v>135</v>
      </c>
      <c r="BM193" s="167" t="s">
        <v>287</v>
      </c>
    </row>
    <row r="194" spans="1:65" s="2" customFormat="1" x14ac:dyDescent="0.2">
      <c r="A194" s="32"/>
      <c r="B194" s="33"/>
      <c r="C194" s="34"/>
      <c r="D194" s="169" t="s">
        <v>137</v>
      </c>
      <c r="E194" s="34"/>
      <c r="F194" s="170" t="s">
        <v>275</v>
      </c>
      <c r="G194" s="34"/>
      <c r="H194" s="34"/>
      <c r="I194" s="171"/>
      <c r="J194" s="34"/>
      <c r="K194" s="34"/>
      <c r="L194" s="37"/>
      <c r="M194" s="172"/>
      <c r="N194" s="173"/>
      <c r="O194" s="69"/>
      <c r="P194" s="69"/>
      <c r="Q194" s="69"/>
      <c r="R194" s="69"/>
      <c r="S194" s="69"/>
      <c r="T194" s="70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137</v>
      </c>
      <c r="AU194" s="15" t="s">
        <v>73</v>
      </c>
    </row>
    <row r="195" spans="1:65" s="2" customFormat="1" ht="16.5" customHeight="1" x14ac:dyDescent="0.2">
      <c r="A195" s="32"/>
      <c r="B195" s="33"/>
      <c r="C195" s="175" t="s">
        <v>284</v>
      </c>
      <c r="D195" s="175" t="s">
        <v>254</v>
      </c>
      <c r="E195" s="176" t="s">
        <v>278</v>
      </c>
      <c r="F195" s="177" t="s">
        <v>279</v>
      </c>
      <c r="G195" s="178" t="s">
        <v>140</v>
      </c>
      <c r="H195" s="179">
        <v>176</v>
      </c>
      <c r="I195" s="180"/>
      <c r="J195" s="181">
        <f>ROUND(I195*H195,2)</f>
        <v>0</v>
      </c>
      <c r="K195" s="177" t="s">
        <v>134</v>
      </c>
      <c r="L195" s="182"/>
      <c r="M195" s="183" t="s">
        <v>1</v>
      </c>
      <c r="N195" s="184" t="s">
        <v>38</v>
      </c>
      <c r="O195" s="69"/>
      <c r="P195" s="165">
        <f>O195*H195</f>
        <v>0</v>
      </c>
      <c r="Q195" s="165">
        <v>0</v>
      </c>
      <c r="R195" s="165">
        <f>Q195*H195</f>
        <v>0</v>
      </c>
      <c r="S195" s="165">
        <v>0</v>
      </c>
      <c r="T195" s="16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7" t="s">
        <v>151</v>
      </c>
      <c r="AT195" s="167" t="s">
        <v>254</v>
      </c>
      <c r="AU195" s="167" t="s">
        <v>73</v>
      </c>
      <c r="AY195" s="15" t="s">
        <v>136</v>
      </c>
      <c r="BE195" s="168">
        <f>IF(N195="základní",J195,0)</f>
        <v>0</v>
      </c>
      <c r="BF195" s="168">
        <f>IF(N195="snížená",J195,0)</f>
        <v>0</v>
      </c>
      <c r="BG195" s="168">
        <f>IF(N195="zákl. přenesená",J195,0)</f>
        <v>0</v>
      </c>
      <c r="BH195" s="168">
        <f>IF(N195="sníž. přenesená",J195,0)</f>
        <v>0</v>
      </c>
      <c r="BI195" s="168">
        <f>IF(N195="nulová",J195,0)</f>
        <v>0</v>
      </c>
      <c r="BJ195" s="15" t="s">
        <v>81</v>
      </c>
      <c r="BK195" s="168">
        <f>ROUND(I195*H195,2)</f>
        <v>0</v>
      </c>
      <c r="BL195" s="15" t="s">
        <v>135</v>
      </c>
      <c r="BM195" s="167" t="s">
        <v>336</v>
      </c>
    </row>
    <row r="196" spans="1:65" s="2" customFormat="1" x14ac:dyDescent="0.2">
      <c r="A196" s="32"/>
      <c r="B196" s="33"/>
      <c r="C196" s="34"/>
      <c r="D196" s="169" t="s">
        <v>137</v>
      </c>
      <c r="E196" s="34"/>
      <c r="F196" s="170" t="s">
        <v>279</v>
      </c>
      <c r="G196" s="34"/>
      <c r="H196" s="34"/>
      <c r="I196" s="171"/>
      <c r="J196" s="34"/>
      <c r="K196" s="34"/>
      <c r="L196" s="37"/>
      <c r="M196" s="172"/>
      <c r="N196" s="173"/>
      <c r="O196" s="69"/>
      <c r="P196" s="69"/>
      <c r="Q196" s="69"/>
      <c r="R196" s="69"/>
      <c r="S196" s="69"/>
      <c r="T196" s="70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137</v>
      </c>
      <c r="AU196" s="15" t="s">
        <v>73</v>
      </c>
    </row>
    <row r="197" spans="1:65" s="2" customFormat="1" ht="24.2" customHeight="1" x14ac:dyDescent="0.2">
      <c r="A197" s="32"/>
      <c r="B197" s="33"/>
      <c r="C197" s="175" t="s">
        <v>218</v>
      </c>
      <c r="D197" s="175" t="s">
        <v>254</v>
      </c>
      <c r="E197" s="176" t="s">
        <v>281</v>
      </c>
      <c r="F197" s="177" t="s">
        <v>282</v>
      </c>
      <c r="G197" s="178" t="s">
        <v>140</v>
      </c>
      <c r="H197" s="179">
        <v>88</v>
      </c>
      <c r="I197" s="180"/>
      <c r="J197" s="181">
        <f>ROUND(I197*H197,2)</f>
        <v>0</v>
      </c>
      <c r="K197" s="177" t="s">
        <v>134</v>
      </c>
      <c r="L197" s="182"/>
      <c r="M197" s="183" t="s">
        <v>1</v>
      </c>
      <c r="N197" s="184" t="s">
        <v>38</v>
      </c>
      <c r="O197" s="69"/>
      <c r="P197" s="165">
        <f>O197*H197</f>
        <v>0</v>
      </c>
      <c r="Q197" s="165">
        <v>0</v>
      </c>
      <c r="R197" s="165">
        <f>Q197*H197</f>
        <v>0</v>
      </c>
      <c r="S197" s="165">
        <v>0</v>
      </c>
      <c r="T197" s="16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7" t="s">
        <v>151</v>
      </c>
      <c r="AT197" s="167" t="s">
        <v>254</v>
      </c>
      <c r="AU197" s="167" t="s">
        <v>73</v>
      </c>
      <c r="AY197" s="15" t="s">
        <v>136</v>
      </c>
      <c r="BE197" s="168">
        <f>IF(N197="základní",J197,0)</f>
        <v>0</v>
      </c>
      <c r="BF197" s="168">
        <f>IF(N197="snížená",J197,0)</f>
        <v>0</v>
      </c>
      <c r="BG197" s="168">
        <f>IF(N197="zákl. přenesená",J197,0)</f>
        <v>0</v>
      </c>
      <c r="BH197" s="168">
        <f>IF(N197="sníž. přenesená",J197,0)</f>
        <v>0</v>
      </c>
      <c r="BI197" s="168">
        <f>IF(N197="nulová",J197,0)</f>
        <v>0</v>
      </c>
      <c r="BJ197" s="15" t="s">
        <v>81</v>
      </c>
      <c r="BK197" s="168">
        <f>ROUND(I197*H197,2)</f>
        <v>0</v>
      </c>
      <c r="BL197" s="15" t="s">
        <v>135</v>
      </c>
      <c r="BM197" s="167" t="s">
        <v>293</v>
      </c>
    </row>
    <row r="198" spans="1:65" s="2" customFormat="1" ht="19.5" x14ac:dyDescent="0.2">
      <c r="A198" s="32"/>
      <c r="B198" s="33"/>
      <c r="C198" s="34"/>
      <c r="D198" s="169" t="s">
        <v>137</v>
      </c>
      <c r="E198" s="34"/>
      <c r="F198" s="170" t="s">
        <v>282</v>
      </c>
      <c r="G198" s="34"/>
      <c r="H198" s="34"/>
      <c r="I198" s="171"/>
      <c r="J198" s="34"/>
      <c r="K198" s="34"/>
      <c r="L198" s="37"/>
      <c r="M198" s="172"/>
      <c r="N198" s="173"/>
      <c r="O198" s="69"/>
      <c r="P198" s="69"/>
      <c r="Q198" s="69"/>
      <c r="R198" s="69"/>
      <c r="S198" s="69"/>
      <c r="T198" s="70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137</v>
      </c>
      <c r="AU198" s="15" t="s">
        <v>73</v>
      </c>
    </row>
    <row r="199" spans="1:65" s="2" customFormat="1" ht="21.75" customHeight="1" x14ac:dyDescent="0.2">
      <c r="A199" s="32"/>
      <c r="B199" s="33"/>
      <c r="C199" s="175" t="s">
        <v>292</v>
      </c>
      <c r="D199" s="175" t="s">
        <v>254</v>
      </c>
      <c r="E199" s="176" t="s">
        <v>285</v>
      </c>
      <c r="F199" s="177" t="s">
        <v>286</v>
      </c>
      <c r="G199" s="178" t="s">
        <v>140</v>
      </c>
      <c r="H199" s="179">
        <v>44</v>
      </c>
      <c r="I199" s="180"/>
      <c r="J199" s="181">
        <f>ROUND(I199*H199,2)</f>
        <v>0</v>
      </c>
      <c r="K199" s="177" t="s">
        <v>134</v>
      </c>
      <c r="L199" s="182"/>
      <c r="M199" s="183" t="s">
        <v>1</v>
      </c>
      <c r="N199" s="184" t="s">
        <v>38</v>
      </c>
      <c r="O199" s="69"/>
      <c r="P199" s="165">
        <f>O199*H199</f>
        <v>0</v>
      </c>
      <c r="Q199" s="165">
        <v>0</v>
      </c>
      <c r="R199" s="165">
        <f>Q199*H199</f>
        <v>0</v>
      </c>
      <c r="S199" s="165">
        <v>0</v>
      </c>
      <c r="T199" s="16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7" t="s">
        <v>151</v>
      </c>
      <c r="AT199" s="167" t="s">
        <v>254</v>
      </c>
      <c r="AU199" s="167" t="s">
        <v>73</v>
      </c>
      <c r="AY199" s="15" t="s">
        <v>136</v>
      </c>
      <c r="BE199" s="168">
        <f>IF(N199="základní",J199,0)</f>
        <v>0</v>
      </c>
      <c r="BF199" s="168">
        <f>IF(N199="snížená",J199,0)</f>
        <v>0</v>
      </c>
      <c r="BG199" s="168">
        <f>IF(N199="zákl. přenesená",J199,0)</f>
        <v>0</v>
      </c>
      <c r="BH199" s="168">
        <f>IF(N199="sníž. přenesená",J199,0)</f>
        <v>0</v>
      </c>
      <c r="BI199" s="168">
        <f>IF(N199="nulová",J199,0)</f>
        <v>0</v>
      </c>
      <c r="BJ199" s="15" t="s">
        <v>81</v>
      </c>
      <c r="BK199" s="168">
        <f>ROUND(I199*H199,2)</f>
        <v>0</v>
      </c>
      <c r="BL199" s="15" t="s">
        <v>135</v>
      </c>
      <c r="BM199" s="167" t="s">
        <v>399</v>
      </c>
    </row>
    <row r="200" spans="1:65" s="2" customFormat="1" x14ac:dyDescent="0.2">
      <c r="A200" s="32"/>
      <c r="B200" s="33"/>
      <c r="C200" s="34"/>
      <c r="D200" s="169" t="s">
        <v>137</v>
      </c>
      <c r="E200" s="34"/>
      <c r="F200" s="170" t="s">
        <v>286</v>
      </c>
      <c r="G200" s="34"/>
      <c r="H200" s="34"/>
      <c r="I200" s="171"/>
      <c r="J200" s="34"/>
      <c r="K200" s="34"/>
      <c r="L200" s="37"/>
      <c r="M200" s="172"/>
      <c r="N200" s="173"/>
      <c r="O200" s="69"/>
      <c r="P200" s="69"/>
      <c r="Q200" s="69"/>
      <c r="R200" s="69"/>
      <c r="S200" s="69"/>
      <c r="T200" s="70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137</v>
      </c>
      <c r="AU200" s="15" t="s">
        <v>73</v>
      </c>
    </row>
    <row r="201" spans="1:65" s="2" customFormat="1" ht="66.75" customHeight="1" x14ac:dyDescent="0.2">
      <c r="A201" s="32"/>
      <c r="B201" s="33"/>
      <c r="C201" s="156" t="s">
        <v>221</v>
      </c>
      <c r="D201" s="156" t="s">
        <v>130</v>
      </c>
      <c r="E201" s="157" t="s">
        <v>288</v>
      </c>
      <c r="F201" s="158" t="s">
        <v>289</v>
      </c>
      <c r="G201" s="159" t="s">
        <v>156</v>
      </c>
      <c r="H201" s="160">
        <v>0.6</v>
      </c>
      <c r="I201" s="161"/>
      <c r="J201" s="162">
        <f>ROUND(I201*H201,2)</f>
        <v>0</v>
      </c>
      <c r="K201" s="158" t="s">
        <v>134</v>
      </c>
      <c r="L201" s="37"/>
      <c r="M201" s="163" t="s">
        <v>1</v>
      </c>
      <c r="N201" s="164" t="s">
        <v>38</v>
      </c>
      <c r="O201" s="69"/>
      <c r="P201" s="165">
        <f>O201*H201</f>
        <v>0</v>
      </c>
      <c r="Q201" s="165">
        <v>0</v>
      </c>
      <c r="R201" s="165">
        <f>Q201*H201</f>
        <v>0</v>
      </c>
      <c r="S201" s="165">
        <v>0</v>
      </c>
      <c r="T201" s="16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7" t="s">
        <v>135</v>
      </c>
      <c r="AT201" s="167" t="s">
        <v>130</v>
      </c>
      <c r="AU201" s="167" t="s">
        <v>73</v>
      </c>
      <c r="AY201" s="15" t="s">
        <v>136</v>
      </c>
      <c r="BE201" s="168">
        <f>IF(N201="základní",J201,0)</f>
        <v>0</v>
      </c>
      <c r="BF201" s="168">
        <f>IF(N201="snížená",J201,0)</f>
        <v>0</v>
      </c>
      <c r="BG201" s="168">
        <f>IF(N201="zákl. přenesená",J201,0)</f>
        <v>0</v>
      </c>
      <c r="BH201" s="168">
        <f>IF(N201="sníž. přenesená",J201,0)</f>
        <v>0</v>
      </c>
      <c r="BI201" s="168">
        <f>IF(N201="nulová",J201,0)</f>
        <v>0</v>
      </c>
      <c r="BJ201" s="15" t="s">
        <v>81</v>
      </c>
      <c r="BK201" s="168">
        <f>ROUND(I201*H201,2)</f>
        <v>0</v>
      </c>
      <c r="BL201" s="15" t="s">
        <v>135</v>
      </c>
      <c r="BM201" s="167" t="s">
        <v>428</v>
      </c>
    </row>
    <row r="202" spans="1:65" s="2" customFormat="1" ht="78" x14ac:dyDescent="0.2">
      <c r="A202" s="32"/>
      <c r="B202" s="33"/>
      <c r="C202" s="34"/>
      <c r="D202" s="169" t="s">
        <v>137</v>
      </c>
      <c r="E202" s="34"/>
      <c r="F202" s="170" t="s">
        <v>291</v>
      </c>
      <c r="G202" s="34"/>
      <c r="H202" s="34"/>
      <c r="I202" s="171"/>
      <c r="J202" s="34"/>
      <c r="K202" s="34"/>
      <c r="L202" s="37"/>
      <c r="M202" s="172"/>
      <c r="N202" s="173"/>
      <c r="O202" s="69"/>
      <c r="P202" s="69"/>
      <c r="Q202" s="69"/>
      <c r="R202" s="69"/>
      <c r="S202" s="69"/>
      <c r="T202" s="70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137</v>
      </c>
      <c r="AU202" s="15" t="s">
        <v>73</v>
      </c>
    </row>
    <row r="203" spans="1:65" s="2" customFormat="1" ht="24.2" customHeight="1" x14ac:dyDescent="0.2">
      <c r="A203" s="32"/>
      <c r="B203" s="33"/>
      <c r="C203" s="156" t="s">
        <v>299</v>
      </c>
      <c r="D203" s="156" t="s">
        <v>130</v>
      </c>
      <c r="E203" s="157" t="s">
        <v>233</v>
      </c>
      <c r="F203" s="158" t="s">
        <v>234</v>
      </c>
      <c r="G203" s="159" t="s">
        <v>156</v>
      </c>
      <c r="H203" s="160">
        <v>38.555</v>
      </c>
      <c r="I203" s="161"/>
      <c r="J203" s="162">
        <f>ROUND(I203*H203,2)</f>
        <v>0</v>
      </c>
      <c r="K203" s="158" t="s">
        <v>134</v>
      </c>
      <c r="L203" s="37"/>
      <c r="M203" s="163" t="s">
        <v>1</v>
      </c>
      <c r="N203" s="164" t="s">
        <v>38</v>
      </c>
      <c r="O203" s="69"/>
      <c r="P203" s="165">
        <f>O203*H203</f>
        <v>0</v>
      </c>
      <c r="Q203" s="165">
        <v>0</v>
      </c>
      <c r="R203" s="165">
        <f>Q203*H203</f>
        <v>0</v>
      </c>
      <c r="S203" s="165">
        <v>0</v>
      </c>
      <c r="T203" s="16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7" t="s">
        <v>135</v>
      </c>
      <c r="AT203" s="167" t="s">
        <v>130</v>
      </c>
      <c r="AU203" s="167" t="s">
        <v>73</v>
      </c>
      <c r="AY203" s="15" t="s">
        <v>136</v>
      </c>
      <c r="BE203" s="168">
        <f>IF(N203="základní",J203,0)</f>
        <v>0</v>
      </c>
      <c r="BF203" s="168">
        <f>IF(N203="snížená",J203,0)</f>
        <v>0</v>
      </c>
      <c r="BG203" s="168">
        <f>IF(N203="zákl. přenesená",J203,0)</f>
        <v>0</v>
      </c>
      <c r="BH203" s="168">
        <f>IF(N203="sníž. přenesená",J203,0)</f>
        <v>0</v>
      </c>
      <c r="BI203" s="168">
        <f>IF(N203="nulová",J203,0)</f>
        <v>0</v>
      </c>
      <c r="BJ203" s="15" t="s">
        <v>81</v>
      </c>
      <c r="BK203" s="168">
        <f>ROUND(I203*H203,2)</f>
        <v>0</v>
      </c>
      <c r="BL203" s="15" t="s">
        <v>135</v>
      </c>
      <c r="BM203" s="167" t="s">
        <v>343</v>
      </c>
    </row>
    <row r="204" spans="1:65" s="2" customFormat="1" x14ac:dyDescent="0.2">
      <c r="A204" s="32"/>
      <c r="B204" s="33"/>
      <c r="C204" s="34"/>
      <c r="D204" s="169" t="s">
        <v>137</v>
      </c>
      <c r="E204" s="34"/>
      <c r="F204" s="170" t="s">
        <v>234</v>
      </c>
      <c r="G204" s="34"/>
      <c r="H204" s="34"/>
      <c r="I204" s="171"/>
      <c r="J204" s="34"/>
      <c r="K204" s="34"/>
      <c r="L204" s="37"/>
      <c r="M204" s="172"/>
      <c r="N204" s="173"/>
      <c r="O204" s="69"/>
      <c r="P204" s="69"/>
      <c r="Q204" s="69"/>
      <c r="R204" s="69"/>
      <c r="S204" s="69"/>
      <c r="T204" s="70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137</v>
      </c>
      <c r="AU204" s="15" t="s">
        <v>73</v>
      </c>
    </row>
    <row r="205" spans="1:65" s="2" customFormat="1" ht="62.65" customHeight="1" x14ac:dyDescent="0.2">
      <c r="A205" s="32"/>
      <c r="B205" s="33"/>
      <c r="C205" s="156" t="s">
        <v>224</v>
      </c>
      <c r="D205" s="156" t="s">
        <v>130</v>
      </c>
      <c r="E205" s="157" t="s">
        <v>406</v>
      </c>
      <c r="F205" s="158" t="s">
        <v>407</v>
      </c>
      <c r="G205" s="159" t="s">
        <v>156</v>
      </c>
      <c r="H205" s="160">
        <v>38.555</v>
      </c>
      <c r="I205" s="161"/>
      <c r="J205" s="162">
        <f>ROUND(I205*H205,2)</f>
        <v>0</v>
      </c>
      <c r="K205" s="158" t="s">
        <v>134</v>
      </c>
      <c r="L205" s="37"/>
      <c r="M205" s="163" t="s">
        <v>1</v>
      </c>
      <c r="N205" s="164" t="s">
        <v>38</v>
      </c>
      <c r="O205" s="69"/>
      <c r="P205" s="165">
        <f>O205*H205</f>
        <v>0</v>
      </c>
      <c r="Q205" s="165">
        <v>0</v>
      </c>
      <c r="R205" s="165">
        <f>Q205*H205</f>
        <v>0</v>
      </c>
      <c r="S205" s="165">
        <v>0</v>
      </c>
      <c r="T205" s="16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7" t="s">
        <v>135</v>
      </c>
      <c r="AT205" s="167" t="s">
        <v>130</v>
      </c>
      <c r="AU205" s="167" t="s">
        <v>73</v>
      </c>
      <c r="AY205" s="15" t="s">
        <v>136</v>
      </c>
      <c r="BE205" s="168">
        <f>IF(N205="základní",J205,0)</f>
        <v>0</v>
      </c>
      <c r="BF205" s="168">
        <f>IF(N205="snížená",J205,0)</f>
        <v>0</v>
      </c>
      <c r="BG205" s="168">
        <f>IF(N205="zákl. přenesená",J205,0)</f>
        <v>0</v>
      </c>
      <c r="BH205" s="168">
        <f>IF(N205="sníž. přenesená",J205,0)</f>
        <v>0</v>
      </c>
      <c r="BI205" s="168">
        <f>IF(N205="nulová",J205,0)</f>
        <v>0</v>
      </c>
      <c r="BJ205" s="15" t="s">
        <v>81</v>
      </c>
      <c r="BK205" s="168">
        <f>ROUND(I205*H205,2)</f>
        <v>0</v>
      </c>
      <c r="BL205" s="15" t="s">
        <v>135</v>
      </c>
      <c r="BM205" s="167" t="s">
        <v>344</v>
      </c>
    </row>
    <row r="206" spans="1:65" s="2" customFormat="1" ht="29.25" x14ac:dyDescent="0.2">
      <c r="A206" s="32"/>
      <c r="B206" s="33"/>
      <c r="C206" s="34"/>
      <c r="D206" s="169" t="s">
        <v>137</v>
      </c>
      <c r="E206" s="34"/>
      <c r="F206" s="170" t="s">
        <v>407</v>
      </c>
      <c r="G206" s="34"/>
      <c r="H206" s="34"/>
      <c r="I206" s="171"/>
      <c r="J206" s="34"/>
      <c r="K206" s="34"/>
      <c r="L206" s="37"/>
      <c r="M206" s="172"/>
      <c r="N206" s="173"/>
      <c r="O206" s="69"/>
      <c r="P206" s="69"/>
      <c r="Q206" s="69"/>
      <c r="R206" s="69"/>
      <c r="S206" s="69"/>
      <c r="T206" s="70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137</v>
      </c>
      <c r="AU206" s="15" t="s">
        <v>73</v>
      </c>
    </row>
    <row r="207" spans="1:65" s="2" customFormat="1" ht="19.5" x14ac:dyDescent="0.2">
      <c r="A207" s="32"/>
      <c r="B207" s="33"/>
      <c r="C207" s="34"/>
      <c r="D207" s="169" t="s">
        <v>173</v>
      </c>
      <c r="E207" s="34"/>
      <c r="F207" s="174" t="s">
        <v>410</v>
      </c>
      <c r="G207" s="34"/>
      <c r="H207" s="34"/>
      <c r="I207" s="171"/>
      <c r="J207" s="34"/>
      <c r="K207" s="34"/>
      <c r="L207" s="37"/>
      <c r="M207" s="172"/>
      <c r="N207" s="173"/>
      <c r="O207" s="69"/>
      <c r="P207" s="69"/>
      <c r="Q207" s="69"/>
      <c r="R207" s="69"/>
      <c r="S207" s="69"/>
      <c r="T207" s="70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173</v>
      </c>
      <c r="AU207" s="15" t="s">
        <v>73</v>
      </c>
    </row>
    <row r="208" spans="1:65" s="10" customFormat="1" x14ac:dyDescent="0.2">
      <c r="B208" s="185"/>
      <c r="C208" s="186"/>
      <c r="D208" s="169" t="s">
        <v>309</v>
      </c>
      <c r="E208" s="187" t="s">
        <v>1</v>
      </c>
      <c r="F208" s="188" t="s">
        <v>429</v>
      </c>
      <c r="G208" s="186"/>
      <c r="H208" s="189">
        <v>38.555</v>
      </c>
      <c r="I208" s="190"/>
      <c r="J208" s="186"/>
      <c r="K208" s="186"/>
      <c r="L208" s="191"/>
      <c r="M208" s="192"/>
      <c r="N208" s="193"/>
      <c r="O208" s="193"/>
      <c r="P208" s="193"/>
      <c r="Q208" s="193"/>
      <c r="R208" s="193"/>
      <c r="S208" s="193"/>
      <c r="T208" s="194"/>
      <c r="AT208" s="195" t="s">
        <v>309</v>
      </c>
      <c r="AU208" s="195" t="s">
        <v>73</v>
      </c>
      <c r="AV208" s="10" t="s">
        <v>83</v>
      </c>
      <c r="AW208" s="10" t="s">
        <v>30</v>
      </c>
      <c r="AX208" s="10" t="s">
        <v>73</v>
      </c>
      <c r="AY208" s="195" t="s">
        <v>136</v>
      </c>
    </row>
    <row r="209" spans="1:51" s="11" customFormat="1" x14ac:dyDescent="0.2">
      <c r="B209" s="196"/>
      <c r="C209" s="197"/>
      <c r="D209" s="169" t="s">
        <v>309</v>
      </c>
      <c r="E209" s="198" t="s">
        <v>1</v>
      </c>
      <c r="F209" s="199" t="s">
        <v>311</v>
      </c>
      <c r="G209" s="197"/>
      <c r="H209" s="200">
        <v>38.555</v>
      </c>
      <c r="I209" s="201"/>
      <c r="J209" s="197"/>
      <c r="K209" s="197"/>
      <c r="L209" s="202"/>
      <c r="M209" s="211"/>
      <c r="N209" s="212"/>
      <c r="O209" s="212"/>
      <c r="P209" s="212"/>
      <c r="Q209" s="212"/>
      <c r="R209" s="212"/>
      <c r="S209" s="212"/>
      <c r="T209" s="213"/>
      <c r="AT209" s="206" t="s">
        <v>309</v>
      </c>
      <c r="AU209" s="206" t="s">
        <v>73</v>
      </c>
      <c r="AV209" s="11" t="s">
        <v>135</v>
      </c>
      <c r="AW209" s="11" t="s">
        <v>30</v>
      </c>
      <c r="AX209" s="11" t="s">
        <v>81</v>
      </c>
      <c r="AY209" s="206" t="s">
        <v>136</v>
      </c>
    </row>
    <row r="210" spans="1:51" s="2" customFormat="1" ht="6.95" customHeight="1" x14ac:dyDescent="0.2">
      <c r="A210" s="32"/>
      <c r="B210" s="52"/>
      <c r="C210" s="53"/>
      <c r="D210" s="53"/>
      <c r="E210" s="53"/>
      <c r="F210" s="53"/>
      <c r="G210" s="53"/>
      <c r="H210" s="53"/>
      <c r="I210" s="53"/>
      <c r="J210" s="53"/>
      <c r="K210" s="53"/>
      <c r="L210" s="37"/>
      <c r="M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</row>
  </sheetData>
  <sheetProtection algorithmName="SHA-512" hashValue="pYJxirr/28WhP8hJM23ZICzrz5+T1OUwY6aUMvIATrKKikVbbYzyBS0dO+Sb+3Afr92sAXD1hNkAC9UhrsThsg==" saltValue="P3WqWiPlP9HvrpWHvLI5Y0CN9/K3I65iz6ndgs632H98BYP2PMuwrBbpuc8TPfDz3EcnsFknhMTafaNSxIB9gg==" spinCount="100000" sheet="1" objects="1" scenarios="1" formatColumns="0" formatRows="0" autoFilter="0"/>
  <autoFilter ref="C115:K209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98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430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ROUND(J116,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ROUND((SUM(BE116:BE194)),  2)</f>
        <v>0</v>
      </c>
      <c r="G33" s="32"/>
      <c r="H33" s="32"/>
      <c r="I33" s="122">
        <v>0.21</v>
      </c>
      <c r="J33" s="121">
        <f>ROUND(((SUM(BE116:BE194))*I33),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ROUND((SUM(BF116:BF194)),  2)</f>
        <v>0</v>
      </c>
      <c r="G34" s="32"/>
      <c r="H34" s="32"/>
      <c r="I34" s="122">
        <v>0.15</v>
      </c>
      <c r="J34" s="121">
        <f>ROUND(((SUM(BF116:BF194))*I34),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ROUND((SUM(BG116:BG194)),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ROUND((SUM(BH116:BH194)),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ROUND((SUM(BI116:BI194)),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06 - Oprava koleje č. 13x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J116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2" customFormat="1" ht="21.75" customHeight="1" x14ac:dyDescent="0.2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31" s="2" customFormat="1" ht="6.95" customHeight="1" x14ac:dyDescent="0.2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pans="1:31" s="2" customFormat="1" ht="6.95" customHeight="1" x14ac:dyDescent="0.2">
      <c r="A102" s="32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24.95" customHeight="1" x14ac:dyDescent="0.2">
      <c r="A103" s="32"/>
      <c r="B103" s="33"/>
      <c r="C103" s="21" t="s">
        <v>117</v>
      </c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12" customHeight="1" x14ac:dyDescent="0.2">
      <c r="A105" s="32"/>
      <c r="B105" s="33"/>
      <c r="C105" s="27" t="s">
        <v>16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6.5" customHeight="1" x14ac:dyDescent="0.2">
      <c r="A106" s="32"/>
      <c r="B106" s="33"/>
      <c r="C106" s="34"/>
      <c r="D106" s="34"/>
      <c r="E106" s="277" t="str">
        <f>E7</f>
        <v>Oprava staničních kolejí v žst. Mimoň</v>
      </c>
      <c r="F106" s="278"/>
      <c r="G106" s="278"/>
      <c r="H106" s="278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110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 x14ac:dyDescent="0.2">
      <c r="A108" s="32"/>
      <c r="B108" s="33"/>
      <c r="C108" s="34"/>
      <c r="D108" s="34"/>
      <c r="E108" s="265" t="str">
        <f>E9</f>
        <v>SO 06 - Oprava koleje č. 13x</v>
      </c>
      <c r="F108" s="276"/>
      <c r="G108" s="276"/>
      <c r="H108" s="276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 x14ac:dyDescent="0.2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 x14ac:dyDescent="0.2">
      <c r="A110" s="32"/>
      <c r="B110" s="33"/>
      <c r="C110" s="27" t="s">
        <v>20</v>
      </c>
      <c r="D110" s="34"/>
      <c r="E110" s="34"/>
      <c r="F110" s="25" t="str">
        <f>F12</f>
        <v xml:space="preserve"> </v>
      </c>
      <c r="G110" s="34"/>
      <c r="H110" s="34"/>
      <c r="I110" s="27" t="s">
        <v>22</v>
      </c>
      <c r="J110" s="64" t="str">
        <f>IF(J12="","",J12)</f>
        <v>13. 6. 2022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 x14ac:dyDescent="0.2">
      <c r="A112" s="32"/>
      <c r="B112" s="33"/>
      <c r="C112" s="27" t="s">
        <v>24</v>
      </c>
      <c r="D112" s="34"/>
      <c r="E112" s="34"/>
      <c r="F112" s="25" t="str">
        <f>E15</f>
        <v xml:space="preserve"> </v>
      </c>
      <c r="G112" s="34"/>
      <c r="H112" s="34"/>
      <c r="I112" s="27" t="s">
        <v>29</v>
      </c>
      <c r="J112" s="30" t="str">
        <f>E21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 x14ac:dyDescent="0.2">
      <c r="A113" s="32"/>
      <c r="B113" s="33"/>
      <c r="C113" s="27" t="s">
        <v>27</v>
      </c>
      <c r="D113" s="34"/>
      <c r="E113" s="34"/>
      <c r="F113" s="25" t="str">
        <f>IF(E18="","",E18)</f>
        <v>Vyplň údaj</v>
      </c>
      <c r="G113" s="34"/>
      <c r="H113" s="34"/>
      <c r="I113" s="27" t="s">
        <v>31</v>
      </c>
      <c r="J113" s="30" t="str">
        <f>E24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 x14ac:dyDescent="0.2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9" customFormat="1" ht="29.25" customHeight="1" x14ac:dyDescent="0.2">
      <c r="A115" s="145"/>
      <c r="B115" s="146"/>
      <c r="C115" s="147" t="s">
        <v>118</v>
      </c>
      <c r="D115" s="148" t="s">
        <v>58</v>
      </c>
      <c r="E115" s="148" t="s">
        <v>54</v>
      </c>
      <c r="F115" s="148" t="s">
        <v>55</v>
      </c>
      <c r="G115" s="148" t="s">
        <v>119</v>
      </c>
      <c r="H115" s="148" t="s">
        <v>120</v>
      </c>
      <c r="I115" s="148" t="s">
        <v>121</v>
      </c>
      <c r="J115" s="148" t="s">
        <v>114</v>
      </c>
      <c r="K115" s="149" t="s">
        <v>122</v>
      </c>
      <c r="L115" s="150"/>
      <c r="M115" s="73" t="s">
        <v>1</v>
      </c>
      <c r="N115" s="74" t="s">
        <v>37</v>
      </c>
      <c r="O115" s="74" t="s">
        <v>123</v>
      </c>
      <c r="P115" s="74" t="s">
        <v>124</v>
      </c>
      <c r="Q115" s="74" t="s">
        <v>125</v>
      </c>
      <c r="R115" s="74" t="s">
        <v>126</v>
      </c>
      <c r="S115" s="74" t="s">
        <v>127</v>
      </c>
      <c r="T115" s="75" t="s">
        <v>128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 x14ac:dyDescent="0.25">
      <c r="A116" s="32"/>
      <c r="B116" s="33"/>
      <c r="C116" s="80" t="s">
        <v>129</v>
      </c>
      <c r="D116" s="34"/>
      <c r="E116" s="34"/>
      <c r="F116" s="34"/>
      <c r="G116" s="34"/>
      <c r="H116" s="34"/>
      <c r="I116" s="34"/>
      <c r="J116" s="151">
        <f>BK116</f>
        <v>0</v>
      </c>
      <c r="K116" s="34"/>
      <c r="L116" s="37"/>
      <c r="M116" s="76"/>
      <c r="N116" s="152"/>
      <c r="O116" s="77"/>
      <c r="P116" s="153">
        <f>SUM(P117:P194)</f>
        <v>0</v>
      </c>
      <c r="Q116" s="77"/>
      <c r="R116" s="153">
        <f>SUM(R117:R194)</f>
        <v>0</v>
      </c>
      <c r="S116" s="77"/>
      <c r="T116" s="154">
        <f>SUM(T117:T194)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72</v>
      </c>
      <c r="AU116" s="15" t="s">
        <v>116</v>
      </c>
      <c r="BK116" s="155">
        <f>SUM(BK117:BK194)</f>
        <v>0</v>
      </c>
    </row>
    <row r="117" spans="1:65" s="2" customFormat="1" ht="16.5" customHeight="1" x14ac:dyDescent="0.2">
      <c r="A117" s="32"/>
      <c r="B117" s="33"/>
      <c r="C117" s="156" t="s">
        <v>81</v>
      </c>
      <c r="D117" s="156" t="s">
        <v>130</v>
      </c>
      <c r="E117" s="157" t="s">
        <v>131</v>
      </c>
      <c r="F117" s="158" t="s">
        <v>132</v>
      </c>
      <c r="G117" s="159" t="s">
        <v>133</v>
      </c>
      <c r="H117" s="160">
        <v>340</v>
      </c>
      <c r="I117" s="161"/>
      <c r="J117" s="162">
        <f>ROUND(I117*H117,2)</f>
        <v>0</v>
      </c>
      <c r="K117" s="158" t="s">
        <v>134</v>
      </c>
      <c r="L117" s="37"/>
      <c r="M117" s="163" t="s">
        <v>1</v>
      </c>
      <c r="N117" s="164" t="s">
        <v>38</v>
      </c>
      <c r="O117" s="69"/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135</v>
      </c>
      <c r="AT117" s="167" t="s">
        <v>130</v>
      </c>
      <c r="AU117" s="167" t="s">
        <v>73</v>
      </c>
      <c r="AY117" s="15" t="s">
        <v>136</v>
      </c>
      <c r="BE117" s="168">
        <f>IF(N117="základní",J117,0)</f>
        <v>0</v>
      </c>
      <c r="BF117" s="168">
        <f>IF(N117="snížená",J117,0)</f>
        <v>0</v>
      </c>
      <c r="BG117" s="168">
        <f>IF(N117="zákl. přenesená",J117,0)</f>
        <v>0</v>
      </c>
      <c r="BH117" s="168">
        <f>IF(N117="sníž. přenesená",J117,0)</f>
        <v>0</v>
      </c>
      <c r="BI117" s="168">
        <f>IF(N117="nulová",J117,0)</f>
        <v>0</v>
      </c>
      <c r="BJ117" s="15" t="s">
        <v>81</v>
      </c>
      <c r="BK117" s="168">
        <f>ROUND(I117*H117,2)</f>
        <v>0</v>
      </c>
      <c r="BL117" s="15" t="s">
        <v>135</v>
      </c>
      <c r="BM117" s="167" t="s">
        <v>83</v>
      </c>
    </row>
    <row r="118" spans="1:65" s="2" customFormat="1" x14ac:dyDescent="0.2">
      <c r="A118" s="32"/>
      <c r="B118" s="33"/>
      <c r="C118" s="34"/>
      <c r="D118" s="169" t="s">
        <v>137</v>
      </c>
      <c r="E118" s="34"/>
      <c r="F118" s="170" t="s">
        <v>132</v>
      </c>
      <c r="G118" s="34"/>
      <c r="H118" s="34"/>
      <c r="I118" s="171"/>
      <c r="J118" s="34"/>
      <c r="K118" s="34"/>
      <c r="L118" s="37"/>
      <c r="M118" s="172"/>
      <c r="N118" s="173"/>
      <c r="O118" s="69"/>
      <c r="P118" s="69"/>
      <c r="Q118" s="69"/>
      <c r="R118" s="69"/>
      <c r="S118" s="69"/>
      <c r="T118" s="70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137</v>
      </c>
      <c r="AU118" s="15" t="s">
        <v>73</v>
      </c>
    </row>
    <row r="119" spans="1:65" s="2" customFormat="1" ht="16.5" customHeight="1" x14ac:dyDescent="0.2">
      <c r="A119" s="32"/>
      <c r="B119" s="33"/>
      <c r="C119" s="156" t="s">
        <v>83</v>
      </c>
      <c r="D119" s="156" t="s">
        <v>130</v>
      </c>
      <c r="E119" s="157" t="s">
        <v>138</v>
      </c>
      <c r="F119" s="158" t="s">
        <v>139</v>
      </c>
      <c r="G119" s="159" t="s">
        <v>140</v>
      </c>
      <c r="H119" s="160">
        <v>14</v>
      </c>
      <c r="I119" s="161"/>
      <c r="J119" s="162">
        <f>ROUND(I119*H119,2)</f>
        <v>0</v>
      </c>
      <c r="K119" s="158" t="s">
        <v>134</v>
      </c>
      <c r="L119" s="37"/>
      <c r="M119" s="163" t="s">
        <v>1</v>
      </c>
      <c r="N119" s="164" t="s">
        <v>38</v>
      </c>
      <c r="O119" s="69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135</v>
      </c>
      <c r="AT119" s="167" t="s">
        <v>130</v>
      </c>
      <c r="AU119" s="167" t="s">
        <v>73</v>
      </c>
      <c r="AY119" s="15" t="s">
        <v>136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81</v>
      </c>
      <c r="BK119" s="168">
        <f>ROUND(I119*H119,2)</f>
        <v>0</v>
      </c>
      <c r="BL119" s="15" t="s">
        <v>135</v>
      </c>
      <c r="BM119" s="167" t="s">
        <v>135</v>
      </c>
    </row>
    <row r="120" spans="1:65" s="2" customFormat="1" x14ac:dyDescent="0.2">
      <c r="A120" s="32"/>
      <c r="B120" s="33"/>
      <c r="C120" s="34"/>
      <c r="D120" s="169" t="s">
        <v>137</v>
      </c>
      <c r="E120" s="34"/>
      <c r="F120" s="170" t="s">
        <v>139</v>
      </c>
      <c r="G120" s="34"/>
      <c r="H120" s="34"/>
      <c r="I120" s="171"/>
      <c r="J120" s="34"/>
      <c r="K120" s="34"/>
      <c r="L120" s="37"/>
      <c r="M120" s="172"/>
      <c r="N120" s="173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137</v>
      </c>
      <c r="AU120" s="15" t="s">
        <v>73</v>
      </c>
    </row>
    <row r="121" spans="1:65" s="2" customFormat="1" ht="24.2" customHeight="1" x14ac:dyDescent="0.2">
      <c r="A121" s="32"/>
      <c r="B121" s="33"/>
      <c r="C121" s="156" t="s">
        <v>141</v>
      </c>
      <c r="D121" s="156" t="s">
        <v>130</v>
      </c>
      <c r="E121" s="157" t="s">
        <v>142</v>
      </c>
      <c r="F121" s="158" t="s">
        <v>143</v>
      </c>
      <c r="G121" s="159" t="s">
        <v>144</v>
      </c>
      <c r="H121" s="160">
        <v>0.16</v>
      </c>
      <c r="I121" s="161"/>
      <c r="J121" s="162">
        <f>ROUND(I121*H121,2)</f>
        <v>0</v>
      </c>
      <c r="K121" s="158" t="s">
        <v>134</v>
      </c>
      <c r="L121" s="37"/>
      <c r="M121" s="163" t="s">
        <v>1</v>
      </c>
      <c r="N121" s="164" t="s">
        <v>38</v>
      </c>
      <c r="O121" s="69"/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7" t="s">
        <v>135</v>
      </c>
      <c r="AT121" s="167" t="s">
        <v>130</v>
      </c>
      <c r="AU121" s="167" t="s">
        <v>73</v>
      </c>
      <c r="AY121" s="15" t="s">
        <v>136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5" t="s">
        <v>81</v>
      </c>
      <c r="BK121" s="168">
        <f>ROUND(I121*H121,2)</f>
        <v>0</v>
      </c>
      <c r="BL121" s="15" t="s">
        <v>135</v>
      </c>
      <c r="BM121" s="167" t="s">
        <v>145</v>
      </c>
    </row>
    <row r="122" spans="1:65" s="2" customFormat="1" ht="48.75" x14ac:dyDescent="0.2">
      <c r="A122" s="32"/>
      <c r="B122" s="33"/>
      <c r="C122" s="34"/>
      <c r="D122" s="169" t="s">
        <v>137</v>
      </c>
      <c r="E122" s="34"/>
      <c r="F122" s="170" t="s">
        <v>146</v>
      </c>
      <c r="G122" s="34"/>
      <c r="H122" s="34"/>
      <c r="I122" s="171"/>
      <c r="J122" s="34"/>
      <c r="K122" s="34"/>
      <c r="L122" s="37"/>
      <c r="M122" s="172"/>
      <c r="N122" s="173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137</v>
      </c>
      <c r="AU122" s="15" t="s">
        <v>73</v>
      </c>
    </row>
    <row r="123" spans="1:65" s="2" customFormat="1" ht="48.75" x14ac:dyDescent="0.2">
      <c r="A123" s="32"/>
      <c r="B123" s="33"/>
      <c r="C123" s="34"/>
      <c r="D123" s="169" t="s">
        <v>147</v>
      </c>
      <c r="E123" s="34"/>
      <c r="F123" s="174" t="s">
        <v>148</v>
      </c>
      <c r="G123" s="34"/>
      <c r="H123" s="34"/>
      <c r="I123" s="171"/>
      <c r="J123" s="34"/>
      <c r="K123" s="34"/>
      <c r="L123" s="37"/>
      <c r="M123" s="172"/>
      <c r="N123" s="173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147</v>
      </c>
      <c r="AU123" s="15" t="s">
        <v>73</v>
      </c>
    </row>
    <row r="124" spans="1:65" s="2" customFormat="1" ht="66.75" customHeight="1" x14ac:dyDescent="0.2">
      <c r="A124" s="32"/>
      <c r="B124" s="33"/>
      <c r="C124" s="156" t="s">
        <v>135</v>
      </c>
      <c r="D124" s="156" t="s">
        <v>130</v>
      </c>
      <c r="E124" s="157" t="s">
        <v>154</v>
      </c>
      <c r="F124" s="158" t="s">
        <v>155</v>
      </c>
      <c r="G124" s="159" t="s">
        <v>156</v>
      </c>
      <c r="H124" s="160">
        <v>41.44</v>
      </c>
      <c r="I124" s="161"/>
      <c r="J124" s="162">
        <f>ROUND(I124*H124,2)</f>
        <v>0</v>
      </c>
      <c r="K124" s="158" t="s">
        <v>134</v>
      </c>
      <c r="L124" s="37"/>
      <c r="M124" s="163" t="s">
        <v>1</v>
      </c>
      <c r="N124" s="164" t="s">
        <v>38</v>
      </c>
      <c r="O124" s="69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135</v>
      </c>
      <c r="AT124" s="167" t="s">
        <v>130</v>
      </c>
      <c r="AU124" s="167" t="s">
        <v>73</v>
      </c>
      <c r="AY124" s="15" t="s">
        <v>136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135</v>
      </c>
      <c r="BM124" s="167" t="s">
        <v>151</v>
      </c>
    </row>
    <row r="125" spans="1:65" s="2" customFormat="1" ht="39" x14ac:dyDescent="0.2">
      <c r="A125" s="32"/>
      <c r="B125" s="33"/>
      <c r="C125" s="34"/>
      <c r="D125" s="169" t="s">
        <v>137</v>
      </c>
      <c r="E125" s="34"/>
      <c r="F125" s="170" t="s">
        <v>155</v>
      </c>
      <c r="G125" s="34"/>
      <c r="H125" s="34"/>
      <c r="I125" s="171"/>
      <c r="J125" s="34"/>
      <c r="K125" s="34"/>
      <c r="L125" s="37"/>
      <c r="M125" s="172"/>
      <c r="N125" s="173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137</v>
      </c>
      <c r="AU125" s="15" t="s">
        <v>73</v>
      </c>
    </row>
    <row r="126" spans="1:65" s="2" customFormat="1" ht="16.5" customHeight="1" x14ac:dyDescent="0.2">
      <c r="A126" s="32"/>
      <c r="B126" s="33"/>
      <c r="C126" s="156" t="s">
        <v>153</v>
      </c>
      <c r="D126" s="156" t="s">
        <v>130</v>
      </c>
      <c r="E126" s="157" t="s">
        <v>158</v>
      </c>
      <c r="F126" s="158" t="s">
        <v>159</v>
      </c>
      <c r="G126" s="159" t="s">
        <v>156</v>
      </c>
      <c r="H126" s="160">
        <v>6.5880000000000001</v>
      </c>
      <c r="I126" s="161"/>
      <c r="J126" s="162">
        <f>ROUND(I126*H126,2)</f>
        <v>0</v>
      </c>
      <c r="K126" s="158" t="s">
        <v>134</v>
      </c>
      <c r="L126" s="37"/>
      <c r="M126" s="163" t="s">
        <v>1</v>
      </c>
      <c r="N126" s="164" t="s">
        <v>38</v>
      </c>
      <c r="O126" s="69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7" t="s">
        <v>135</v>
      </c>
      <c r="AT126" s="167" t="s">
        <v>130</v>
      </c>
      <c r="AU126" s="167" t="s">
        <v>73</v>
      </c>
      <c r="AY126" s="15" t="s">
        <v>136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81</v>
      </c>
      <c r="BK126" s="168">
        <f>ROUND(I126*H126,2)</f>
        <v>0</v>
      </c>
      <c r="BL126" s="15" t="s">
        <v>135</v>
      </c>
      <c r="BM126" s="167" t="s">
        <v>157</v>
      </c>
    </row>
    <row r="127" spans="1:65" s="2" customFormat="1" x14ac:dyDescent="0.2">
      <c r="A127" s="32"/>
      <c r="B127" s="33"/>
      <c r="C127" s="34"/>
      <c r="D127" s="169" t="s">
        <v>137</v>
      </c>
      <c r="E127" s="34"/>
      <c r="F127" s="170" t="s">
        <v>159</v>
      </c>
      <c r="G127" s="34"/>
      <c r="H127" s="34"/>
      <c r="I127" s="171"/>
      <c r="J127" s="34"/>
      <c r="K127" s="34"/>
      <c r="L127" s="37"/>
      <c r="M127" s="172"/>
      <c r="N127" s="173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137</v>
      </c>
      <c r="AU127" s="15" t="s">
        <v>73</v>
      </c>
    </row>
    <row r="128" spans="1:65" s="2" customFormat="1" ht="16.5" customHeight="1" x14ac:dyDescent="0.2">
      <c r="A128" s="32"/>
      <c r="B128" s="33"/>
      <c r="C128" s="156" t="s">
        <v>145</v>
      </c>
      <c r="D128" s="156" t="s">
        <v>130</v>
      </c>
      <c r="E128" s="157" t="s">
        <v>162</v>
      </c>
      <c r="F128" s="158" t="s">
        <v>163</v>
      </c>
      <c r="G128" s="159" t="s">
        <v>156</v>
      </c>
      <c r="H128" s="160">
        <v>19.52</v>
      </c>
      <c r="I128" s="161"/>
      <c r="J128" s="162">
        <f>ROUND(I128*H128,2)</f>
        <v>0</v>
      </c>
      <c r="K128" s="158" t="s">
        <v>134</v>
      </c>
      <c r="L128" s="37"/>
      <c r="M128" s="163" t="s">
        <v>1</v>
      </c>
      <c r="N128" s="164" t="s">
        <v>38</v>
      </c>
      <c r="O128" s="69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135</v>
      </c>
      <c r="AT128" s="167" t="s">
        <v>130</v>
      </c>
      <c r="AU128" s="167" t="s">
        <v>73</v>
      </c>
      <c r="AY128" s="15" t="s">
        <v>136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135</v>
      </c>
      <c r="BM128" s="167" t="s">
        <v>160</v>
      </c>
    </row>
    <row r="129" spans="1:65" s="2" customFormat="1" x14ac:dyDescent="0.2">
      <c r="A129" s="32"/>
      <c r="B129" s="33"/>
      <c r="C129" s="34"/>
      <c r="D129" s="169" t="s">
        <v>137</v>
      </c>
      <c r="E129" s="34"/>
      <c r="F129" s="170" t="s">
        <v>163</v>
      </c>
      <c r="G129" s="34"/>
      <c r="H129" s="34"/>
      <c r="I129" s="171"/>
      <c r="J129" s="34"/>
      <c r="K129" s="34"/>
      <c r="L129" s="37"/>
      <c r="M129" s="172"/>
      <c r="N129" s="17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137</v>
      </c>
      <c r="AU129" s="15" t="s">
        <v>73</v>
      </c>
    </row>
    <row r="130" spans="1:65" s="2" customFormat="1" ht="16.5" customHeight="1" x14ac:dyDescent="0.2">
      <c r="A130" s="32"/>
      <c r="B130" s="33"/>
      <c r="C130" s="156" t="s">
        <v>161</v>
      </c>
      <c r="D130" s="156" t="s">
        <v>130</v>
      </c>
      <c r="E130" s="157" t="s">
        <v>165</v>
      </c>
      <c r="F130" s="158" t="s">
        <v>166</v>
      </c>
      <c r="G130" s="159" t="s">
        <v>156</v>
      </c>
      <c r="H130" s="160">
        <v>14.08</v>
      </c>
      <c r="I130" s="161"/>
      <c r="J130" s="162">
        <f>ROUND(I130*H130,2)</f>
        <v>0</v>
      </c>
      <c r="K130" s="158" t="s">
        <v>134</v>
      </c>
      <c r="L130" s="37"/>
      <c r="M130" s="163" t="s">
        <v>1</v>
      </c>
      <c r="N130" s="164" t="s">
        <v>38</v>
      </c>
      <c r="O130" s="69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7" t="s">
        <v>135</v>
      </c>
      <c r="AT130" s="167" t="s">
        <v>130</v>
      </c>
      <c r="AU130" s="167" t="s">
        <v>73</v>
      </c>
      <c r="AY130" s="15" t="s">
        <v>136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5" t="s">
        <v>81</v>
      </c>
      <c r="BK130" s="168">
        <f>ROUND(I130*H130,2)</f>
        <v>0</v>
      </c>
      <c r="BL130" s="15" t="s">
        <v>135</v>
      </c>
      <c r="BM130" s="167" t="s">
        <v>164</v>
      </c>
    </row>
    <row r="131" spans="1:65" s="2" customFormat="1" x14ac:dyDescent="0.2">
      <c r="A131" s="32"/>
      <c r="B131" s="33"/>
      <c r="C131" s="34"/>
      <c r="D131" s="169" t="s">
        <v>137</v>
      </c>
      <c r="E131" s="34"/>
      <c r="F131" s="170" t="s">
        <v>166</v>
      </c>
      <c r="G131" s="34"/>
      <c r="H131" s="34"/>
      <c r="I131" s="171"/>
      <c r="J131" s="34"/>
      <c r="K131" s="34"/>
      <c r="L131" s="37"/>
      <c r="M131" s="172"/>
      <c r="N131" s="173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137</v>
      </c>
      <c r="AU131" s="15" t="s">
        <v>73</v>
      </c>
    </row>
    <row r="132" spans="1:65" s="2" customFormat="1" ht="24.2" customHeight="1" x14ac:dyDescent="0.2">
      <c r="A132" s="32"/>
      <c r="B132" s="33"/>
      <c r="C132" s="156" t="s">
        <v>151</v>
      </c>
      <c r="D132" s="156" t="s">
        <v>130</v>
      </c>
      <c r="E132" s="157" t="s">
        <v>169</v>
      </c>
      <c r="F132" s="158" t="s">
        <v>170</v>
      </c>
      <c r="G132" s="159" t="s">
        <v>144</v>
      </c>
      <c r="H132" s="160">
        <v>0.16</v>
      </c>
      <c r="I132" s="161"/>
      <c r="J132" s="162">
        <f>ROUND(I132*H132,2)</f>
        <v>0</v>
      </c>
      <c r="K132" s="158" t="s">
        <v>134</v>
      </c>
      <c r="L132" s="37"/>
      <c r="M132" s="163" t="s">
        <v>1</v>
      </c>
      <c r="N132" s="164" t="s">
        <v>38</v>
      </c>
      <c r="O132" s="69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7" t="s">
        <v>135</v>
      </c>
      <c r="AT132" s="167" t="s">
        <v>130</v>
      </c>
      <c r="AU132" s="167" t="s">
        <v>73</v>
      </c>
      <c r="AY132" s="15" t="s">
        <v>136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5" t="s">
        <v>81</v>
      </c>
      <c r="BK132" s="168">
        <f>ROUND(I132*H132,2)</f>
        <v>0</v>
      </c>
      <c r="BL132" s="15" t="s">
        <v>135</v>
      </c>
      <c r="BM132" s="167" t="s">
        <v>431</v>
      </c>
    </row>
    <row r="133" spans="1:65" s="2" customFormat="1" ht="117" x14ac:dyDescent="0.2">
      <c r="A133" s="32"/>
      <c r="B133" s="33"/>
      <c r="C133" s="34"/>
      <c r="D133" s="169" t="s">
        <v>137</v>
      </c>
      <c r="E133" s="34"/>
      <c r="F133" s="170" t="s">
        <v>172</v>
      </c>
      <c r="G133" s="34"/>
      <c r="H133" s="34"/>
      <c r="I133" s="171"/>
      <c r="J133" s="34"/>
      <c r="K133" s="34"/>
      <c r="L133" s="37"/>
      <c r="M133" s="172"/>
      <c r="N133" s="173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137</v>
      </c>
      <c r="AU133" s="15" t="s">
        <v>73</v>
      </c>
    </row>
    <row r="134" spans="1:65" s="2" customFormat="1" ht="19.5" x14ac:dyDescent="0.2">
      <c r="A134" s="32"/>
      <c r="B134" s="33"/>
      <c r="C134" s="34"/>
      <c r="D134" s="169" t="s">
        <v>173</v>
      </c>
      <c r="E134" s="34"/>
      <c r="F134" s="174" t="s">
        <v>432</v>
      </c>
      <c r="G134" s="34"/>
      <c r="H134" s="34"/>
      <c r="I134" s="171"/>
      <c r="J134" s="34"/>
      <c r="K134" s="34"/>
      <c r="L134" s="37"/>
      <c r="M134" s="172"/>
      <c r="N134" s="173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173</v>
      </c>
      <c r="AU134" s="15" t="s">
        <v>73</v>
      </c>
    </row>
    <row r="135" spans="1:65" s="2" customFormat="1" ht="24.2" customHeight="1" x14ac:dyDescent="0.2">
      <c r="A135" s="32"/>
      <c r="B135" s="33"/>
      <c r="C135" s="156" t="s">
        <v>168</v>
      </c>
      <c r="D135" s="156" t="s">
        <v>130</v>
      </c>
      <c r="E135" s="157" t="s">
        <v>175</v>
      </c>
      <c r="F135" s="158" t="s">
        <v>176</v>
      </c>
      <c r="G135" s="159" t="s">
        <v>133</v>
      </c>
      <c r="H135" s="160">
        <v>432</v>
      </c>
      <c r="I135" s="161"/>
      <c r="J135" s="162">
        <f>ROUND(I135*H135,2)</f>
        <v>0</v>
      </c>
      <c r="K135" s="158" t="s">
        <v>134</v>
      </c>
      <c r="L135" s="37"/>
      <c r="M135" s="163" t="s">
        <v>1</v>
      </c>
      <c r="N135" s="164" t="s">
        <v>38</v>
      </c>
      <c r="O135" s="6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7" t="s">
        <v>135</v>
      </c>
      <c r="AT135" s="167" t="s">
        <v>130</v>
      </c>
      <c r="AU135" s="167" t="s">
        <v>73</v>
      </c>
      <c r="AY135" s="15" t="s">
        <v>136</v>
      </c>
      <c r="BE135" s="168">
        <f>IF(N135="základní",J135,0)</f>
        <v>0</v>
      </c>
      <c r="BF135" s="168">
        <f>IF(N135="snížená",J135,0)</f>
        <v>0</v>
      </c>
      <c r="BG135" s="168">
        <f>IF(N135="zákl. přenesená",J135,0)</f>
        <v>0</v>
      </c>
      <c r="BH135" s="168">
        <f>IF(N135="sníž. přenesená",J135,0)</f>
        <v>0</v>
      </c>
      <c r="BI135" s="168">
        <f>IF(N135="nulová",J135,0)</f>
        <v>0</v>
      </c>
      <c r="BJ135" s="15" t="s">
        <v>81</v>
      </c>
      <c r="BK135" s="168">
        <f>ROUND(I135*H135,2)</f>
        <v>0</v>
      </c>
      <c r="BL135" s="15" t="s">
        <v>135</v>
      </c>
      <c r="BM135" s="167" t="s">
        <v>206</v>
      </c>
    </row>
    <row r="136" spans="1:65" s="2" customFormat="1" ht="19.5" x14ac:dyDescent="0.2">
      <c r="A136" s="32"/>
      <c r="B136" s="33"/>
      <c r="C136" s="34"/>
      <c r="D136" s="169" t="s">
        <v>137</v>
      </c>
      <c r="E136" s="34"/>
      <c r="F136" s="170" t="s">
        <v>176</v>
      </c>
      <c r="G136" s="34"/>
      <c r="H136" s="34"/>
      <c r="I136" s="171"/>
      <c r="J136" s="34"/>
      <c r="K136" s="34"/>
      <c r="L136" s="37"/>
      <c r="M136" s="172"/>
      <c r="N136" s="173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137</v>
      </c>
      <c r="AU136" s="15" t="s">
        <v>73</v>
      </c>
    </row>
    <row r="137" spans="1:65" s="2" customFormat="1" ht="55.5" customHeight="1" x14ac:dyDescent="0.2">
      <c r="A137" s="32"/>
      <c r="B137" s="33"/>
      <c r="C137" s="156" t="s">
        <v>157</v>
      </c>
      <c r="D137" s="156" t="s">
        <v>130</v>
      </c>
      <c r="E137" s="157" t="s">
        <v>179</v>
      </c>
      <c r="F137" s="158" t="s">
        <v>180</v>
      </c>
      <c r="G137" s="159" t="s">
        <v>156</v>
      </c>
      <c r="H137" s="160">
        <v>443.26600000000002</v>
      </c>
      <c r="I137" s="161"/>
      <c r="J137" s="162">
        <f>ROUND(I137*H137,2)</f>
        <v>0</v>
      </c>
      <c r="K137" s="158" t="s">
        <v>134</v>
      </c>
      <c r="L137" s="37"/>
      <c r="M137" s="163" t="s">
        <v>1</v>
      </c>
      <c r="N137" s="164" t="s">
        <v>38</v>
      </c>
      <c r="O137" s="69"/>
      <c r="P137" s="165">
        <f>O137*H137</f>
        <v>0</v>
      </c>
      <c r="Q137" s="165">
        <v>0</v>
      </c>
      <c r="R137" s="165">
        <f>Q137*H137</f>
        <v>0</v>
      </c>
      <c r="S137" s="165">
        <v>0</v>
      </c>
      <c r="T137" s="16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7" t="s">
        <v>135</v>
      </c>
      <c r="AT137" s="167" t="s">
        <v>130</v>
      </c>
      <c r="AU137" s="167" t="s">
        <v>73</v>
      </c>
      <c r="AY137" s="15" t="s">
        <v>136</v>
      </c>
      <c r="BE137" s="168">
        <f>IF(N137="základní",J137,0)</f>
        <v>0</v>
      </c>
      <c r="BF137" s="168">
        <f>IF(N137="snížená",J137,0)</f>
        <v>0</v>
      </c>
      <c r="BG137" s="168">
        <f>IF(N137="zákl. přenesená",J137,0)</f>
        <v>0</v>
      </c>
      <c r="BH137" s="168">
        <f>IF(N137="sníž. přenesená",J137,0)</f>
        <v>0</v>
      </c>
      <c r="BI137" s="168">
        <f>IF(N137="nulová",J137,0)</f>
        <v>0</v>
      </c>
      <c r="BJ137" s="15" t="s">
        <v>81</v>
      </c>
      <c r="BK137" s="168">
        <f>ROUND(I137*H137,2)</f>
        <v>0</v>
      </c>
      <c r="BL137" s="15" t="s">
        <v>135</v>
      </c>
      <c r="BM137" s="167" t="s">
        <v>177</v>
      </c>
    </row>
    <row r="138" spans="1:65" s="2" customFormat="1" ht="29.25" x14ac:dyDescent="0.2">
      <c r="A138" s="32"/>
      <c r="B138" s="33"/>
      <c r="C138" s="34"/>
      <c r="D138" s="169" t="s">
        <v>137</v>
      </c>
      <c r="E138" s="34"/>
      <c r="F138" s="170" t="s">
        <v>180</v>
      </c>
      <c r="G138" s="34"/>
      <c r="H138" s="34"/>
      <c r="I138" s="171"/>
      <c r="J138" s="34"/>
      <c r="K138" s="34"/>
      <c r="L138" s="37"/>
      <c r="M138" s="172"/>
      <c r="N138" s="173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137</v>
      </c>
      <c r="AU138" s="15" t="s">
        <v>73</v>
      </c>
    </row>
    <row r="139" spans="1:65" s="2" customFormat="1" ht="21.75" customHeight="1" x14ac:dyDescent="0.2">
      <c r="A139" s="32"/>
      <c r="B139" s="33"/>
      <c r="C139" s="156" t="s">
        <v>178</v>
      </c>
      <c r="D139" s="156" t="s">
        <v>130</v>
      </c>
      <c r="E139" s="157" t="s">
        <v>182</v>
      </c>
      <c r="F139" s="158" t="s">
        <v>183</v>
      </c>
      <c r="G139" s="159" t="s">
        <v>156</v>
      </c>
      <c r="H139" s="160">
        <v>443.26600000000002</v>
      </c>
      <c r="I139" s="161"/>
      <c r="J139" s="162">
        <f>ROUND(I139*H139,2)</f>
        <v>0</v>
      </c>
      <c r="K139" s="158" t="s">
        <v>134</v>
      </c>
      <c r="L139" s="37"/>
      <c r="M139" s="163" t="s">
        <v>1</v>
      </c>
      <c r="N139" s="164" t="s">
        <v>38</v>
      </c>
      <c r="O139" s="69"/>
      <c r="P139" s="165">
        <f>O139*H139</f>
        <v>0</v>
      </c>
      <c r="Q139" s="165">
        <v>0</v>
      </c>
      <c r="R139" s="165">
        <f>Q139*H139</f>
        <v>0</v>
      </c>
      <c r="S139" s="165">
        <v>0</v>
      </c>
      <c r="T139" s="16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7" t="s">
        <v>135</v>
      </c>
      <c r="AT139" s="167" t="s">
        <v>130</v>
      </c>
      <c r="AU139" s="167" t="s">
        <v>73</v>
      </c>
      <c r="AY139" s="15" t="s">
        <v>136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5" t="s">
        <v>81</v>
      </c>
      <c r="BK139" s="168">
        <f>ROUND(I139*H139,2)</f>
        <v>0</v>
      </c>
      <c r="BL139" s="15" t="s">
        <v>135</v>
      </c>
      <c r="BM139" s="167" t="s">
        <v>181</v>
      </c>
    </row>
    <row r="140" spans="1:65" s="2" customFormat="1" x14ac:dyDescent="0.2">
      <c r="A140" s="32"/>
      <c r="B140" s="33"/>
      <c r="C140" s="34"/>
      <c r="D140" s="169" t="s">
        <v>137</v>
      </c>
      <c r="E140" s="34"/>
      <c r="F140" s="170" t="s">
        <v>183</v>
      </c>
      <c r="G140" s="34"/>
      <c r="H140" s="34"/>
      <c r="I140" s="171"/>
      <c r="J140" s="34"/>
      <c r="K140" s="34"/>
      <c r="L140" s="37"/>
      <c r="M140" s="172"/>
      <c r="N140" s="17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137</v>
      </c>
      <c r="AU140" s="15" t="s">
        <v>73</v>
      </c>
    </row>
    <row r="141" spans="1:65" s="2" customFormat="1" ht="24.2" customHeight="1" x14ac:dyDescent="0.2">
      <c r="A141" s="32"/>
      <c r="B141" s="33"/>
      <c r="C141" s="156" t="s">
        <v>160</v>
      </c>
      <c r="D141" s="156" t="s">
        <v>130</v>
      </c>
      <c r="E141" s="157" t="s">
        <v>186</v>
      </c>
      <c r="F141" s="158" t="s">
        <v>187</v>
      </c>
      <c r="G141" s="159" t="s">
        <v>144</v>
      </c>
      <c r="H141" s="160">
        <v>0.16</v>
      </c>
      <c r="I141" s="161"/>
      <c r="J141" s="162">
        <f>ROUND(I141*H141,2)</f>
        <v>0</v>
      </c>
      <c r="K141" s="158" t="s">
        <v>134</v>
      </c>
      <c r="L141" s="37"/>
      <c r="M141" s="163" t="s">
        <v>1</v>
      </c>
      <c r="N141" s="164" t="s">
        <v>38</v>
      </c>
      <c r="O141" s="6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7" t="s">
        <v>135</v>
      </c>
      <c r="AT141" s="167" t="s">
        <v>130</v>
      </c>
      <c r="AU141" s="167" t="s">
        <v>73</v>
      </c>
      <c r="AY141" s="15" t="s">
        <v>136</v>
      </c>
      <c r="BE141" s="168">
        <f>IF(N141="základní",J141,0)</f>
        <v>0</v>
      </c>
      <c r="BF141" s="168">
        <f>IF(N141="snížená",J141,0)</f>
        <v>0</v>
      </c>
      <c r="BG141" s="168">
        <f>IF(N141="zákl. přenesená",J141,0)</f>
        <v>0</v>
      </c>
      <c r="BH141" s="168">
        <f>IF(N141="sníž. přenesená",J141,0)</f>
        <v>0</v>
      </c>
      <c r="BI141" s="168">
        <f>IF(N141="nulová",J141,0)</f>
        <v>0</v>
      </c>
      <c r="BJ141" s="15" t="s">
        <v>81</v>
      </c>
      <c r="BK141" s="168">
        <f>ROUND(I141*H141,2)</f>
        <v>0</v>
      </c>
      <c r="BL141" s="15" t="s">
        <v>135</v>
      </c>
      <c r="BM141" s="167" t="s">
        <v>184</v>
      </c>
    </row>
    <row r="142" spans="1:65" s="2" customFormat="1" ht="48.75" x14ac:dyDescent="0.2">
      <c r="A142" s="32"/>
      <c r="B142" s="33"/>
      <c r="C142" s="34"/>
      <c r="D142" s="169" t="s">
        <v>137</v>
      </c>
      <c r="E142" s="34"/>
      <c r="F142" s="170" t="s">
        <v>189</v>
      </c>
      <c r="G142" s="34"/>
      <c r="H142" s="34"/>
      <c r="I142" s="171"/>
      <c r="J142" s="34"/>
      <c r="K142" s="34"/>
      <c r="L142" s="37"/>
      <c r="M142" s="172"/>
      <c r="N142" s="17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137</v>
      </c>
      <c r="AU142" s="15" t="s">
        <v>73</v>
      </c>
    </row>
    <row r="143" spans="1:65" s="2" customFormat="1" ht="39" x14ac:dyDescent="0.2">
      <c r="A143" s="32"/>
      <c r="B143" s="33"/>
      <c r="C143" s="34"/>
      <c r="D143" s="169" t="s">
        <v>147</v>
      </c>
      <c r="E143" s="34"/>
      <c r="F143" s="174" t="s">
        <v>190</v>
      </c>
      <c r="G143" s="34"/>
      <c r="H143" s="34"/>
      <c r="I143" s="171"/>
      <c r="J143" s="34"/>
      <c r="K143" s="34"/>
      <c r="L143" s="37"/>
      <c r="M143" s="172"/>
      <c r="N143" s="173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147</v>
      </c>
      <c r="AU143" s="15" t="s">
        <v>73</v>
      </c>
    </row>
    <row r="144" spans="1:65" s="2" customFormat="1" ht="16.5" customHeight="1" x14ac:dyDescent="0.2">
      <c r="A144" s="32"/>
      <c r="B144" s="33"/>
      <c r="C144" s="156" t="s">
        <v>185</v>
      </c>
      <c r="D144" s="156" t="s">
        <v>130</v>
      </c>
      <c r="E144" s="157" t="s">
        <v>194</v>
      </c>
      <c r="F144" s="158" t="s">
        <v>195</v>
      </c>
      <c r="G144" s="159" t="s">
        <v>196</v>
      </c>
      <c r="H144" s="160">
        <v>163.19999999999999</v>
      </c>
      <c r="I144" s="161"/>
      <c r="J144" s="162">
        <f>ROUND(I144*H144,2)</f>
        <v>0</v>
      </c>
      <c r="K144" s="158" t="s">
        <v>134</v>
      </c>
      <c r="L144" s="37"/>
      <c r="M144" s="163" t="s">
        <v>1</v>
      </c>
      <c r="N144" s="164" t="s">
        <v>38</v>
      </c>
      <c r="O144" s="69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7" t="s">
        <v>135</v>
      </c>
      <c r="AT144" s="167" t="s">
        <v>130</v>
      </c>
      <c r="AU144" s="167" t="s">
        <v>73</v>
      </c>
      <c r="AY144" s="15" t="s">
        <v>136</v>
      </c>
      <c r="BE144" s="168">
        <f>IF(N144="základní",J144,0)</f>
        <v>0</v>
      </c>
      <c r="BF144" s="168">
        <f>IF(N144="snížená",J144,0)</f>
        <v>0</v>
      </c>
      <c r="BG144" s="168">
        <f>IF(N144="zákl. přenesená",J144,0)</f>
        <v>0</v>
      </c>
      <c r="BH144" s="168">
        <f>IF(N144="sníž. přenesená",J144,0)</f>
        <v>0</v>
      </c>
      <c r="BI144" s="168">
        <f>IF(N144="nulová",J144,0)</f>
        <v>0</v>
      </c>
      <c r="BJ144" s="15" t="s">
        <v>81</v>
      </c>
      <c r="BK144" s="168">
        <f>ROUND(I144*H144,2)</f>
        <v>0</v>
      </c>
      <c r="BL144" s="15" t="s">
        <v>135</v>
      </c>
      <c r="BM144" s="167" t="s">
        <v>188</v>
      </c>
    </row>
    <row r="145" spans="1:65" s="2" customFormat="1" x14ac:dyDescent="0.2">
      <c r="A145" s="32"/>
      <c r="B145" s="33"/>
      <c r="C145" s="34"/>
      <c r="D145" s="169" t="s">
        <v>137</v>
      </c>
      <c r="E145" s="34"/>
      <c r="F145" s="170" t="s">
        <v>195</v>
      </c>
      <c r="G145" s="34"/>
      <c r="H145" s="34"/>
      <c r="I145" s="171"/>
      <c r="J145" s="34"/>
      <c r="K145" s="34"/>
      <c r="L145" s="37"/>
      <c r="M145" s="172"/>
      <c r="N145" s="173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137</v>
      </c>
      <c r="AU145" s="15" t="s">
        <v>73</v>
      </c>
    </row>
    <row r="146" spans="1:65" s="2" customFormat="1" ht="16.5" customHeight="1" x14ac:dyDescent="0.2">
      <c r="A146" s="32"/>
      <c r="B146" s="33"/>
      <c r="C146" s="156" t="s">
        <v>164</v>
      </c>
      <c r="D146" s="156" t="s">
        <v>130</v>
      </c>
      <c r="E146" s="157" t="s">
        <v>198</v>
      </c>
      <c r="F146" s="158" t="s">
        <v>199</v>
      </c>
      <c r="G146" s="159" t="s">
        <v>196</v>
      </c>
      <c r="H146" s="160">
        <v>21.6</v>
      </c>
      <c r="I146" s="161"/>
      <c r="J146" s="162">
        <f>ROUND(I146*H146,2)</f>
        <v>0</v>
      </c>
      <c r="K146" s="158" t="s">
        <v>134</v>
      </c>
      <c r="L146" s="37"/>
      <c r="M146" s="163" t="s">
        <v>1</v>
      </c>
      <c r="N146" s="164" t="s">
        <v>38</v>
      </c>
      <c r="O146" s="6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7" t="s">
        <v>135</v>
      </c>
      <c r="AT146" s="167" t="s">
        <v>130</v>
      </c>
      <c r="AU146" s="167" t="s">
        <v>73</v>
      </c>
      <c r="AY146" s="15" t="s">
        <v>136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81</v>
      </c>
      <c r="BK146" s="168">
        <f>ROUND(I146*H146,2)</f>
        <v>0</v>
      </c>
      <c r="BL146" s="15" t="s">
        <v>135</v>
      </c>
      <c r="BM146" s="167" t="s">
        <v>193</v>
      </c>
    </row>
    <row r="147" spans="1:65" s="2" customFormat="1" x14ac:dyDescent="0.2">
      <c r="A147" s="32"/>
      <c r="B147" s="33"/>
      <c r="C147" s="34"/>
      <c r="D147" s="169" t="s">
        <v>137</v>
      </c>
      <c r="E147" s="34"/>
      <c r="F147" s="170" t="s">
        <v>199</v>
      </c>
      <c r="G147" s="34"/>
      <c r="H147" s="34"/>
      <c r="I147" s="171"/>
      <c r="J147" s="34"/>
      <c r="K147" s="34"/>
      <c r="L147" s="37"/>
      <c r="M147" s="172"/>
      <c r="N147" s="17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137</v>
      </c>
      <c r="AU147" s="15" t="s">
        <v>73</v>
      </c>
    </row>
    <row r="148" spans="1:65" s="2" customFormat="1" ht="33" customHeight="1" x14ac:dyDescent="0.2">
      <c r="A148" s="32"/>
      <c r="B148" s="33"/>
      <c r="C148" s="156" t="s">
        <v>8</v>
      </c>
      <c r="D148" s="156" t="s">
        <v>130</v>
      </c>
      <c r="E148" s="157" t="s">
        <v>202</v>
      </c>
      <c r="F148" s="158" t="s">
        <v>203</v>
      </c>
      <c r="G148" s="159" t="s">
        <v>204</v>
      </c>
      <c r="H148" s="160">
        <v>320</v>
      </c>
      <c r="I148" s="161"/>
      <c r="J148" s="162">
        <f>ROUND(I148*H148,2)</f>
        <v>0</v>
      </c>
      <c r="K148" s="158" t="s">
        <v>134</v>
      </c>
      <c r="L148" s="37"/>
      <c r="M148" s="163" t="s">
        <v>1</v>
      </c>
      <c r="N148" s="164" t="s">
        <v>38</v>
      </c>
      <c r="O148" s="69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7" t="s">
        <v>135</v>
      </c>
      <c r="AT148" s="167" t="s">
        <v>130</v>
      </c>
      <c r="AU148" s="167" t="s">
        <v>73</v>
      </c>
      <c r="AY148" s="15" t="s">
        <v>136</v>
      </c>
      <c r="BE148" s="168">
        <f>IF(N148="základní",J148,0)</f>
        <v>0</v>
      </c>
      <c r="BF148" s="168">
        <f>IF(N148="snížená",J148,0)</f>
        <v>0</v>
      </c>
      <c r="BG148" s="168">
        <f>IF(N148="zákl. přenesená",J148,0)</f>
        <v>0</v>
      </c>
      <c r="BH148" s="168">
        <f>IF(N148="sníž. přenesená",J148,0)</f>
        <v>0</v>
      </c>
      <c r="BI148" s="168">
        <f>IF(N148="nulová",J148,0)</f>
        <v>0</v>
      </c>
      <c r="BJ148" s="15" t="s">
        <v>81</v>
      </c>
      <c r="BK148" s="168">
        <f>ROUND(I148*H148,2)</f>
        <v>0</v>
      </c>
      <c r="BL148" s="15" t="s">
        <v>135</v>
      </c>
      <c r="BM148" s="167" t="s">
        <v>197</v>
      </c>
    </row>
    <row r="149" spans="1:65" s="2" customFormat="1" ht="19.5" x14ac:dyDescent="0.2">
      <c r="A149" s="32"/>
      <c r="B149" s="33"/>
      <c r="C149" s="34"/>
      <c r="D149" s="169" t="s">
        <v>137</v>
      </c>
      <c r="E149" s="34"/>
      <c r="F149" s="170" t="s">
        <v>203</v>
      </c>
      <c r="G149" s="34"/>
      <c r="H149" s="34"/>
      <c r="I149" s="171"/>
      <c r="J149" s="34"/>
      <c r="K149" s="34"/>
      <c r="L149" s="37"/>
      <c r="M149" s="172"/>
      <c r="N149" s="173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137</v>
      </c>
      <c r="AU149" s="15" t="s">
        <v>73</v>
      </c>
    </row>
    <row r="150" spans="1:65" s="2" customFormat="1" ht="24.2" customHeight="1" x14ac:dyDescent="0.2">
      <c r="A150" s="32"/>
      <c r="B150" s="33"/>
      <c r="C150" s="156" t="s">
        <v>167</v>
      </c>
      <c r="D150" s="156" t="s">
        <v>130</v>
      </c>
      <c r="E150" s="157" t="s">
        <v>213</v>
      </c>
      <c r="F150" s="158" t="s">
        <v>214</v>
      </c>
      <c r="G150" s="159" t="s">
        <v>140</v>
      </c>
      <c r="H150" s="160">
        <v>6</v>
      </c>
      <c r="I150" s="161"/>
      <c r="J150" s="162">
        <f>ROUND(I150*H150,2)</f>
        <v>0</v>
      </c>
      <c r="K150" s="158" t="s">
        <v>134</v>
      </c>
      <c r="L150" s="37"/>
      <c r="M150" s="163" t="s">
        <v>1</v>
      </c>
      <c r="N150" s="164" t="s">
        <v>38</v>
      </c>
      <c r="O150" s="69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7" t="s">
        <v>135</v>
      </c>
      <c r="AT150" s="167" t="s">
        <v>130</v>
      </c>
      <c r="AU150" s="167" t="s">
        <v>73</v>
      </c>
      <c r="AY150" s="15" t="s">
        <v>136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5" t="s">
        <v>81</v>
      </c>
      <c r="BK150" s="168">
        <f>ROUND(I150*H150,2)</f>
        <v>0</v>
      </c>
      <c r="BL150" s="15" t="s">
        <v>135</v>
      </c>
      <c r="BM150" s="167" t="s">
        <v>200</v>
      </c>
    </row>
    <row r="151" spans="1:65" s="2" customFormat="1" ht="19.5" x14ac:dyDescent="0.2">
      <c r="A151" s="32"/>
      <c r="B151" s="33"/>
      <c r="C151" s="34"/>
      <c r="D151" s="169" t="s">
        <v>137</v>
      </c>
      <c r="E151" s="34"/>
      <c r="F151" s="170" t="s">
        <v>214</v>
      </c>
      <c r="G151" s="34"/>
      <c r="H151" s="34"/>
      <c r="I151" s="171"/>
      <c r="J151" s="34"/>
      <c r="K151" s="34"/>
      <c r="L151" s="37"/>
      <c r="M151" s="172"/>
      <c r="N151" s="173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137</v>
      </c>
      <c r="AU151" s="15" t="s">
        <v>73</v>
      </c>
    </row>
    <row r="152" spans="1:65" s="2" customFormat="1" ht="24.2" customHeight="1" x14ac:dyDescent="0.2">
      <c r="A152" s="32"/>
      <c r="B152" s="33"/>
      <c r="C152" s="156" t="s">
        <v>201</v>
      </c>
      <c r="D152" s="156" t="s">
        <v>130</v>
      </c>
      <c r="E152" s="157" t="s">
        <v>216</v>
      </c>
      <c r="F152" s="158" t="s">
        <v>217</v>
      </c>
      <c r="G152" s="159" t="s">
        <v>140</v>
      </c>
      <c r="H152" s="160">
        <v>2</v>
      </c>
      <c r="I152" s="161"/>
      <c r="J152" s="162">
        <f>ROUND(I152*H152,2)</f>
        <v>0</v>
      </c>
      <c r="K152" s="158" t="s">
        <v>134</v>
      </c>
      <c r="L152" s="37"/>
      <c r="M152" s="163" t="s">
        <v>1</v>
      </c>
      <c r="N152" s="164" t="s">
        <v>38</v>
      </c>
      <c r="O152" s="69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7" t="s">
        <v>135</v>
      </c>
      <c r="AT152" s="167" t="s">
        <v>130</v>
      </c>
      <c r="AU152" s="167" t="s">
        <v>73</v>
      </c>
      <c r="AY152" s="15" t="s">
        <v>136</v>
      </c>
      <c r="BE152" s="168">
        <f>IF(N152="základní",J152,0)</f>
        <v>0</v>
      </c>
      <c r="BF152" s="168">
        <f>IF(N152="snížená",J152,0)</f>
        <v>0</v>
      </c>
      <c r="BG152" s="168">
        <f>IF(N152="zákl. přenesená",J152,0)</f>
        <v>0</v>
      </c>
      <c r="BH152" s="168">
        <f>IF(N152="sníž. přenesená",J152,0)</f>
        <v>0</v>
      </c>
      <c r="BI152" s="168">
        <f>IF(N152="nulová",J152,0)</f>
        <v>0</v>
      </c>
      <c r="BJ152" s="15" t="s">
        <v>81</v>
      </c>
      <c r="BK152" s="168">
        <f>ROUND(I152*H152,2)</f>
        <v>0</v>
      </c>
      <c r="BL152" s="15" t="s">
        <v>135</v>
      </c>
      <c r="BM152" s="167" t="s">
        <v>205</v>
      </c>
    </row>
    <row r="153" spans="1:65" s="2" customFormat="1" ht="19.5" x14ac:dyDescent="0.2">
      <c r="A153" s="32"/>
      <c r="B153" s="33"/>
      <c r="C153" s="34"/>
      <c r="D153" s="169" t="s">
        <v>137</v>
      </c>
      <c r="E153" s="34"/>
      <c r="F153" s="170" t="s">
        <v>217</v>
      </c>
      <c r="G153" s="34"/>
      <c r="H153" s="34"/>
      <c r="I153" s="171"/>
      <c r="J153" s="34"/>
      <c r="K153" s="34"/>
      <c r="L153" s="37"/>
      <c r="M153" s="172"/>
      <c r="N153" s="173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137</v>
      </c>
      <c r="AU153" s="15" t="s">
        <v>73</v>
      </c>
    </row>
    <row r="154" spans="1:65" s="2" customFormat="1" ht="37.9" customHeight="1" x14ac:dyDescent="0.2">
      <c r="A154" s="32"/>
      <c r="B154" s="33"/>
      <c r="C154" s="156" t="s">
        <v>206</v>
      </c>
      <c r="D154" s="156" t="s">
        <v>130</v>
      </c>
      <c r="E154" s="157" t="s">
        <v>219</v>
      </c>
      <c r="F154" s="158" t="s">
        <v>220</v>
      </c>
      <c r="G154" s="159" t="s">
        <v>204</v>
      </c>
      <c r="H154" s="160">
        <v>320</v>
      </c>
      <c r="I154" s="161"/>
      <c r="J154" s="162">
        <f>ROUND(I154*H154,2)</f>
        <v>0</v>
      </c>
      <c r="K154" s="158" t="s">
        <v>134</v>
      </c>
      <c r="L154" s="37"/>
      <c r="M154" s="163" t="s">
        <v>1</v>
      </c>
      <c r="N154" s="164" t="s">
        <v>38</v>
      </c>
      <c r="O154" s="69"/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7" t="s">
        <v>135</v>
      </c>
      <c r="AT154" s="167" t="s">
        <v>130</v>
      </c>
      <c r="AU154" s="167" t="s">
        <v>73</v>
      </c>
      <c r="AY154" s="15" t="s">
        <v>136</v>
      </c>
      <c r="BE154" s="168">
        <f>IF(N154="základní",J154,0)</f>
        <v>0</v>
      </c>
      <c r="BF154" s="168">
        <f>IF(N154="snížená",J154,0)</f>
        <v>0</v>
      </c>
      <c r="BG154" s="168">
        <f>IF(N154="zákl. přenesená",J154,0)</f>
        <v>0</v>
      </c>
      <c r="BH154" s="168">
        <f>IF(N154="sníž. přenesená",J154,0)</f>
        <v>0</v>
      </c>
      <c r="BI154" s="168">
        <f>IF(N154="nulová",J154,0)</f>
        <v>0</v>
      </c>
      <c r="BJ154" s="15" t="s">
        <v>81</v>
      </c>
      <c r="BK154" s="168">
        <f>ROUND(I154*H154,2)</f>
        <v>0</v>
      </c>
      <c r="BL154" s="15" t="s">
        <v>135</v>
      </c>
      <c r="BM154" s="167" t="s">
        <v>209</v>
      </c>
    </row>
    <row r="155" spans="1:65" s="2" customFormat="1" ht="19.5" x14ac:dyDescent="0.2">
      <c r="A155" s="32"/>
      <c r="B155" s="33"/>
      <c r="C155" s="34"/>
      <c r="D155" s="169" t="s">
        <v>137</v>
      </c>
      <c r="E155" s="34"/>
      <c r="F155" s="170" t="s">
        <v>220</v>
      </c>
      <c r="G155" s="34"/>
      <c r="H155" s="34"/>
      <c r="I155" s="171"/>
      <c r="J155" s="34"/>
      <c r="K155" s="34"/>
      <c r="L155" s="37"/>
      <c r="M155" s="172"/>
      <c r="N155" s="173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137</v>
      </c>
      <c r="AU155" s="15" t="s">
        <v>73</v>
      </c>
    </row>
    <row r="156" spans="1:65" s="2" customFormat="1" ht="37.9" customHeight="1" x14ac:dyDescent="0.2">
      <c r="A156" s="32"/>
      <c r="B156" s="33"/>
      <c r="C156" s="156" t="s">
        <v>212</v>
      </c>
      <c r="D156" s="156" t="s">
        <v>130</v>
      </c>
      <c r="E156" s="157" t="s">
        <v>222</v>
      </c>
      <c r="F156" s="158" t="s">
        <v>223</v>
      </c>
      <c r="G156" s="159" t="s">
        <v>204</v>
      </c>
      <c r="H156" s="160">
        <v>320</v>
      </c>
      <c r="I156" s="161"/>
      <c r="J156" s="162">
        <f>ROUND(I156*H156,2)</f>
        <v>0</v>
      </c>
      <c r="K156" s="158" t="s">
        <v>134</v>
      </c>
      <c r="L156" s="37"/>
      <c r="M156" s="163" t="s">
        <v>1</v>
      </c>
      <c r="N156" s="164" t="s">
        <v>38</v>
      </c>
      <c r="O156" s="69"/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7" t="s">
        <v>135</v>
      </c>
      <c r="AT156" s="167" t="s">
        <v>130</v>
      </c>
      <c r="AU156" s="167" t="s">
        <v>73</v>
      </c>
      <c r="AY156" s="15" t="s">
        <v>136</v>
      </c>
      <c r="BE156" s="168">
        <f>IF(N156="základní",J156,0)</f>
        <v>0</v>
      </c>
      <c r="BF156" s="168">
        <f>IF(N156="snížená",J156,0)</f>
        <v>0</v>
      </c>
      <c r="BG156" s="168">
        <f>IF(N156="zákl. přenesená",J156,0)</f>
        <v>0</v>
      </c>
      <c r="BH156" s="168">
        <f>IF(N156="sníž. přenesená",J156,0)</f>
        <v>0</v>
      </c>
      <c r="BI156" s="168">
        <f>IF(N156="nulová",J156,0)</f>
        <v>0</v>
      </c>
      <c r="BJ156" s="15" t="s">
        <v>81</v>
      </c>
      <c r="BK156" s="168">
        <f>ROUND(I156*H156,2)</f>
        <v>0</v>
      </c>
      <c r="BL156" s="15" t="s">
        <v>135</v>
      </c>
      <c r="BM156" s="167" t="s">
        <v>215</v>
      </c>
    </row>
    <row r="157" spans="1:65" s="2" customFormat="1" ht="19.5" x14ac:dyDescent="0.2">
      <c r="A157" s="32"/>
      <c r="B157" s="33"/>
      <c r="C157" s="34"/>
      <c r="D157" s="169" t="s">
        <v>137</v>
      </c>
      <c r="E157" s="34"/>
      <c r="F157" s="170" t="s">
        <v>223</v>
      </c>
      <c r="G157" s="34"/>
      <c r="H157" s="34"/>
      <c r="I157" s="171"/>
      <c r="J157" s="34"/>
      <c r="K157" s="34"/>
      <c r="L157" s="37"/>
      <c r="M157" s="172"/>
      <c r="N157" s="173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137</v>
      </c>
      <c r="AU157" s="15" t="s">
        <v>73</v>
      </c>
    </row>
    <row r="158" spans="1:65" s="2" customFormat="1" ht="24.2" customHeight="1" x14ac:dyDescent="0.2">
      <c r="A158" s="32"/>
      <c r="B158" s="33"/>
      <c r="C158" s="156" t="s">
        <v>177</v>
      </c>
      <c r="D158" s="156" t="s">
        <v>130</v>
      </c>
      <c r="E158" s="157" t="s">
        <v>233</v>
      </c>
      <c r="F158" s="158" t="s">
        <v>234</v>
      </c>
      <c r="G158" s="159" t="s">
        <v>156</v>
      </c>
      <c r="H158" s="160">
        <v>19.456</v>
      </c>
      <c r="I158" s="161"/>
      <c r="J158" s="162">
        <f>ROUND(I158*H158,2)</f>
        <v>0</v>
      </c>
      <c r="K158" s="158" t="s">
        <v>134</v>
      </c>
      <c r="L158" s="37"/>
      <c r="M158" s="163" t="s">
        <v>1</v>
      </c>
      <c r="N158" s="164" t="s">
        <v>38</v>
      </c>
      <c r="O158" s="69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7" t="s">
        <v>135</v>
      </c>
      <c r="AT158" s="167" t="s">
        <v>130</v>
      </c>
      <c r="AU158" s="167" t="s">
        <v>73</v>
      </c>
      <c r="AY158" s="15" t="s">
        <v>136</v>
      </c>
      <c r="BE158" s="168">
        <f>IF(N158="základní",J158,0)</f>
        <v>0</v>
      </c>
      <c r="BF158" s="168">
        <f>IF(N158="snížená",J158,0)</f>
        <v>0</v>
      </c>
      <c r="BG158" s="168">
        <f>IF(N158="zákl. přenesená",J158,0)</f>
        <v>0</v>
      </c>
      <c r="BH158" s="168">
        <f>IF(N158="sníž. přenesená",J158,0)</f>
        <v>0</v>
      </c>
      <c r="BI158" s="168">
        <f>IF(N158="nulová",J158,0)</f>
        <v>0</v>
      </c>
      <c r="BJ158" s="15" t="s">
        <v>81</v>
      </c>
      <c r="BK158" s="168">
        <f>ROUND(I158*H158,2)</f>
        <v>0</v>
      </c>
      <c r="BL158" s="15" t="s">
        <v>135</v>
      </c>
      <c r="BM158" s="167" t="s">
        <v>218</v>
      </c>
    </row>
    <row r="159" spans="1:65" s="2" customFormat="1" x14ac:dyDescent="0.2">
      <c r="A159" s="32"/>
      <c r="B159" s="33"/>
      <c r="C159" s="34"/>
      <c r="D159" s="169" t="s">
        <v>137</v>
      </c>
      <c r="E159" s="34"/>
      <c r="F159" s="170" t="s">
        <v>234</v>
      </c>
      <c r="G159" s="34"/>
      <c r="H159" s="34"/>
      <c r="I159" s="171"/>
      <c r="J159" s="34"/>
      <c r="K159" s="34"/>
      <c r="L159" s="37"/>
      <c r="M159" s="172"/>
      <c r="N159" s="173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137</v>
      </c>
      <c r="AU159" s="15" t="s">
        <v>73</v>
      </c>
    </row>
    <row r="160" spans="1:65" s="2" customFormat="1" ht="66.75" customHeight="1" x14ac:dyDescent="0.2">
      <c r="A160" s="32"/>
      <c r="B160" s="33"/>
      <c r="C160" s="156" t="s">
        <v>7</v>
      </c>
      <c r="D160" s="156" t="s">
        <v>130</v>
      </c>
      <c r="E160" s="157" t="s">
        <v>236</v>
      </c>
      <c r="F160" s="158" t="s">
        <v>237</v>
      </c>
      <c r="G160" s="159" t="s">
        <v>156</v>
      </c>
      <c r="H160" s="160">
        <v>19.456</v>
      </c>
      <c r="I160" s="161"/>
      <c r="J160" s="162">
        <f>ROUND(I160*H160,2)</f>
        <v>0</v>
      </c>
      <c r="K160" s="158" t="s">
        <v>134</v>
      </c>
      <c r="L160" s="37"/>
      <c r="M160" s="163" t="s">
        <v>1</v>
      </c>
      <c r="N160" s="164" t="s">
        <v>38</v>
      </c>
      <c r="O160" s="69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7" t="s">
        <v>135</v>
      </c>
      <c r="AT160" s="167" t="s">
        <v>130</v>
      </c>
      <c r="AU160" s="167" t="s">
        <v>73</v>
      </c>
      <c r="AY160" s="15" t="s">
        <v>136</v>
      </c>
      <c r="BE160" s="168">
        <f>IF(N160="základní",J160,0)</f>
        <v>0</v>
      </c>
      <c r="BF160" s="168">
        <f>IF(N160="snížená",J160,0)</f>
        <v>0</v>
      </c>
      <c r="BG160" s="168">
        <f>IF(N160="zákl. přenesená",J160,0)</f>
        <v>0</v>
      </c>
      <c r="BH160" s="168">
        <f>IF(N160="sníž. přenesená",J160,0)</f>
        <v>0</v>
      </c>
      <c r="BI160" s="168">
        <f>IF(N160="nulová",J160,0)</f>
        <v>0</v>
      </c>
      <c r="BJ160" s="15" t="s">
        <v>81</v>
      </c>
      <c r="BK160" s="168">
        <f>ROUND(I160*H160,2)</f>
        <v>0</v>
      </c>
      <c r="BL160" s="15" t="s">
        <v>135</v>
      </c>
      <c r="BM160" s="167" t="s">
        <v>221</v>
      </c>
    </row>
    <row r="161" spans="1:65" s="2" customFormat="1" ht="39" x14ac:dyDescent="0.2">
      <c r="A161" s="32"/>
      <c r="B161" s="33"/>
      <c r="C161" s="34"/>
      <c r="D161" s="169" t="s">
        <v>137</v>
      </c>
      <c r="E161" s="34"/>
      <c r="F161" s="170" t="s">
        <v>237</v>
      </c>
      <c r="G161" s="34"/>
      <c r="H161" s="34"/>
      <c r="I161" s="171"/>
      <c r="J161" s="34"/>
      <c r="K161" s="34"/>
      <c r="L161" s="37"/>
      <c r="M161" s="172"/>
      <c r="N161" s="173"/>
      <c r="O161" s="69"/>
      <c r="P161" s="69"/>
      <c r="Q161" s="69"/>
      <c r="R161" s="69"/>
      <c r="S161" s="69"/>
      <c r="T161" s="70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137</v>
      </c>
      <c r="AU161" s="15" t="s">
        <v>73</v>
      </c>
    </row>
    <row r="162" spans="1:65" s="2" customFormat="1" ht="21.75" customHeight="1" x14ac:dyDescent="0.2">
      <c r="A162" s="32"/>
      <c r="B162" s="33"/>
      <c r="C162" s="156" t="s">
        <v>181</v>
      </c>
      <c r="D162" s="156" t="s">
        <v>130</v>
      </c>
      <c r="E162" s="157" t="s">
        <v>240</v>
      </c>
      <c r="F162" s="158" t="s">
        <v>241</v>
      </c>
      <c r="G162" s="159" t="s">
        <v>156</v>
      </c>
      <c r="H162" s="160">
        <v>19.456</v>
      </c>
      <c r="I162" s="161"/>
      <c r="J162" s="162">
        <f>ROUND(I162*H162,2)</f>
        <v>0</v>
      </c>
      <c r="K162" s="158" t="s">
        <v>134</v>
      </c>
      <c r="L162" s="37"/>
      <c r="M162" s="163" t="s">
        <v>1</v>
      </c>
      <c r="N162" s="164" t="s">
        <v>38</v>
      </c>
      <c r="O162" s="69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7" t="s">
        <v>135</v>
      </c>
      <c r="AT162" s="167" t="s">
        <v>130</v>
      </c>
      <c r="AU162" s="167" t="s">
        <v>73</v>
      </c>
      <c r="AY162" s="15" t="s">
        <v>136</v>
      </c>
      <c r="BE162" s="168">
        <f>IF(N162="základní",J162,0)</f>
        <v>0</v>
      </c>
      <c r="BF162" s="168">
        <f>IF(N162="snížená",J162,0)</f>
        <v>0</v>
      </c>
      <c r="BG162" s="168">
        <f>IF(N162="zákl. přenesená",J162,0)</f>
        <v>0</v>
      </c>
      <c r="BH162" s="168">
        <f>IF(N162="sníž. přenesená",J162,0)</f>
        <v>0</v>
      </c>
      <c r="BI162" s="168">
        <f>IF(N162="nulová",J162,0)</f>
        <v>0</v>
      </c>
      <c r="BJ162" s="15" t="s">
        <v>81</v>
      </c>
      <c r="BK162" s="168">
        <f>ROUND(I162*H162,2)</f>
        <v>0</v>
      </c>
      <c r="BL162" s="15" t="s">
        <v>135</v>
      </c>
      <c r="BM162" s="167" t="s">
        <v>224</v>
      </c>
    </row>
    <row r="163" spans="1:65" s="2" customFormat="1" x14ac:dyDescent="0.2">
      <c r="A163" s="32"/>
      <c r="B163" s="33"/>
      <c r="C163" s="34"/>
      <c r="D163" s="169" t="s">
        <v>137</v>
      </c>
      <c r="E163" s="34"/>
      <c r="F163" s="170" t="s">
        <v>241</v>
      </c>
      <c r="G163" s="34"/>
      <c r="H163" s="34"/>
      <c r="I163" s="171"/>
      <c r="J163" s="34"/>
      <c r="K163" s="34"/>
      <c r="L163" s="37"/>
      <c r="M163" s="172"/>
      <c r="N163" s="173"/>
      <c r="O163" s="69"/>
      <c r="P163" s="69"/>
      <c r="Q163" s="69"/>
      <c r="R163" s="69"/>
      <c r="S163" s="69"/>
      <c r="T163" s="7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137</v>
      </c>
      <c r="AU163" s="15" t="s">
        <v>73</v>
      </c>
    </row>
    <row r="164" spans="1:65" s="2" customFormat="1" ht="21.75" customHeight="1" x14ac:dyDescent="0.2">
      <c r="A164" s="32"/>
      <c r="B164" s="33"/>
      <c r="C164" s="156" t="s">
        <v>225</v>
      </c>
      <c r="D164" s="156" t="s">
        <v>130</v>
      </c>
      <c r="E164" s="157" t="s">
        <v>243</v>
      </c>
      <c r="F164" s="158" t="s">
        <v>244</v>
      </c>
      <c r="G164" s="159" t="s">
        <v>156</v>
      </c>
      <c r="H164" s="160">
        <v>0.123</v>
      </c>
      <c r="I164" s="161"/>
      <c r="J164" s="162">
        <f>ROUND(I164*H164,2)</f>
        <v>0</v>
      </c>
      <c r="K164" s="158" t="s">
        <v>134</v>
      </c>
      <c r="L164" s="37"/>
      <c r="M164" s="163" t="s">
        <v>1</v>
      </c>
      <c r="N164" s="164" t="s">
        <v>38</v>
      </c>
      <c r="O164" s="69"/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7" t="s">
        <v>135</v>
      </c>
      <c r="AT164" s="167" t="s">
        <v>130</v>
      </c>
      <c r="AU164" s="167" t="s">
        <v>73</v>
      </c>
      <c r="AY164" s="15" t="s">
        <v>136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5" t="s">
        <v>81</v>
      </c>
      <c r="BK164" s="168">
        <f>ROUND(I164*H164,2)</f>
        <v>0</v>
      </c>
      <c r="BL164" s="15" t="s">
        <v>135</v>
      </c>
      <c r="BM164" s="167" t="s">
        <v>228</v>
      </c>
    </row>
    <row r="165" spans="1:65" s="2" customFormat="1" x14ac:dyDescent="0.2">
      <c r="A165" s="32"/>
      <c r="B165" s="33"/>
      <c r="C165" s="34"/>
      <c r="D165" s="169" t="s">
        <v>137</v>
      </c>
      <c r="E165" s="34"/>
      <c r="F165" s="170" t="s">
        <v>244</v>
      </c>
      <c r="G165" s="34"/>
      <c r="H165" s="34"/>
      <c r="I165" s="171"/>
      <c r="J165" s="34"/>
      <c r="K165" s="34"/>
      <c r="L165" s="37"/>
      <c r="M165" s="172"/>
      <c r="N165" s="173"/>
      <c r="O165" s="69"/>
      <c r="P165" s="69"/>
      <c r="Q165" s="69"/>
      <c r="R165" s="69"/>
      <c r="S165" s="69"/>
      <c r="T165" s="70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137</v>
      </c>
      <c r="AU165" s="15" t="s">
        <v>73</v>
      </c>
    </row>
    <row r="166" spans="1:65" s="2" customFormat="1" ht="62.65" customHeight="1" x14ac:dyDescent="0.2">
      <c r="A166" s="32"/>
      <c r="B166" s="33"/>
      <c r="C166" s="156" t="s">
        <v>184</v>
      </c>
      <c r="D166" s="156" t="s">
        <v>130</v>
      </c>
      <c r="E166" s="157" t="s">
        <v>247</v>
      </c>
      <c r="F166" s="158" t="s">
        <v>248</v>
      </c>
      <c r="G166" s="159" t="s">
        <v>140</v>
      </c>
      <c r="H166" s="160">
        <v>1</v>
      </c>
      <c r="I166" s="161"/>
      <c r="J166" s="162">
        <f>ROUND(I166*H166,2)</f>
        <v>0</v>
      </c>
      <c r="K166" s="158" t="s">
        <v>134</v>
      </c>
      <c r="L166" s="37"/>
      <c r="M166" s="163" t="s">
        <v>1</v>
      </c>
      <c r="N166" s="164" t="s">
        <v>38</v>
      </c>
      <c r="O166" s="6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7" t="s">
        <v>135</v>
      </c>
      <c r="AT166" s="167" t="s">
        <v>130</v>
      </c>
      <c r="AU166" s="167" t="s">
        <v>73</v>
      </c>
      <c r="AY166" s="15" t="s">
        <v>136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5" t="s">
        <v>81</v>
      </c>
      <c r="BK166" s="168">
        <f>ROUND(I166*H166,2)</f>
        <v>0</v>
      </c>
      <c r="BL166" s="15" t="s">
        <v>135</v>
      </c>
      <c r="BM166" s="167" t="s">
        <v>231</v>
      </c>
    </row>
    <row r="167" spans="1:65" s="2" customFormat="1" ht="39" x14ac:dyDescent="0.2">
      <c r="A167" s="32"/>
      <c r="B167" s="33"/>
      <c r="C167" s="34"/>
      <c r="D167" s="169" t="s">
        <v>137</v>
      </c>
      <c r="E167" s="34"/>
      <c r="F167" s="170" t="s">
        <v>248</v>
      </c>
      <c r="G167" s="34"/>
      <c r="H167" s="34"/>
      <c r="I167" s="171"/>
      <c r="J167" s="34"/>
      <c r="K167" s="34"/>
      <c r="L167" s="37"/>
      <c r="M167" s="172"/>
      <c r="N167" s="173"/>
      <c r="O167" s="69"/>
      <c r="P167" s="69"/>
      <c r="Q167" s="69"/>
      <c r="R167" s="69"/>
      <c r="S167" s="69"/>
      <c r="T167" s="70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137</v>
      </c>
      <c r="AU167" s="15" t="s">
        <v>73</v>
      </c>
    </row>
    <row r="168" spans="1:65" s="2" customFormat="1" ht="16.5" customHeight="1" x14ac:dyDescent="0.2">
      <c r="A168" s="32"/>
      <c r="B168" s="33"/>
      <c r="C168" s="156" t="s">
        <v>232</v>
      </c>
      <c r="D168" s="156" t="s">
        <v>130</v>
      </c>
      <c r="E168" s="157" t="s">
        <v>250</v>
      </c>
      <c r="F168" s="158" t="s">
        <v>251</v>
      </c>
      <c r="G168" s="159" t="s">
        <v>156</v>
      </c>
      <c r="H168" s="160">
        <v>0.123</v>
      </c>
      <c r="I168" s="161"/>
      <c r="J168" s="162">
        <f>ROUND(I168*H168,2)</f>
        <v>0</v>
      </c>
      <c r="K168" s="158" t="s">
        <v>134</v>
      </c>
      <c r="L168" s="37"/>
      <c r="M168" s="163" t="s">
        <v>1</v>
      </c>
      <c r="N168" s="164" t="s">
        <v>38</v>
      </c>
      <c r="O168" s="69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7" t="s">
        <v>135</v>
      </c>
      <c r="AT168" s="167" t="s">
        <v>130</v>
      </c>
      <c r="AU168" s="167" t="s">
        <v>73</v>
      </c>
      <c r="AY168" s="15" t="s">
        <v>136</v>
      </c>
      <c r="BE168" s="168">
        <f>IF(N168="základní",J168,0)</f>
        <v>0</v>
      </c>
      <c r="BF168" s="168">
        <f>IF(N168="snížená",J168,0)</f>
        <v>0</v>
      </c>
      <c r="BG168" s="168">
        <f>IF(N168="zákl. přenesená",J168,0)</f>
        <v>0</v>
      </c>
      <c r="BH168" s="168">
        <f>IF(N168="sníž. přenesená",J168,0)</f>
        <v>0</v>
      </c>
      <c r="BI168" s="168">
        <f>IF(N168="nulová",J168,0)</f>
        <v>0</v>
      </c>
      <c r="BJ168" s="15" t="s">
        <v>81</v>
      </c>
      <c r="BK168" s="168">
        <f>ROUND(I168*H168,2)</f>
        <v>0</v>
      </c>
      <c r="BL168" s="15" t="s">
        <v>135</v>
      </c>
      <c r="BM168" s="167" t="s">
        <v>235</v>
      </c>
    </row>
    <row r="169" spans="1:65" s="2" customFormat="1" x14ac:dyDescent="0.2">
      <c r="A169" s="32"/>
      <c r="B169" s="33"/>
      <c r="C169" s="34"/>
      <c r="D169" s="169" t="s">
        <v>137</v>
      </c>
      <c r="E169" s="34"/>
      <c r="F169" s="170" t="s">
        <v>251</v>
      </c>
      <c r="G169" s="34"/>
      <c r="H169" s="34"/>
      <c r="I169" s="171"/>
      <c r="J169" s="34"/>
      <c r="K169" s="34"/>
      <c r="L169" s="37"/>
      <c r="M169" s="172"/>
      <c r="N169" s="173"/>
      <c r="O169" s="69"/>
      <c r="P169" s="69"/>
      <c r="Q169" s="69"/>
      <c r="R169" s="69"/>
      <c r="S169" s="69"/>
      <c r="T169" s="70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137</v>
      </c>
      <c r="AU169" s="15" t="s">
        <v>73</v>
      </c>
    </row>
    <row r="170" spans="1:65" s="2" customFormat="1" ht="16.5" customHeight="1" x14ac:dyDescent="0.2">
      <c r="A170" s="32"/>
      <c r="B170" s="33"/>
      <c r="C170" s="175" t="s">
        <v>188</v>
      </c>
      <c r="D170" s="175" t="s">
        <v>254</v>
      </c>
      <c r="E170" s="176" t="s">
        <v>255</v>
      </c>
      <c r="F170" s="177" t="s">
        <v>256</v>
      </c>
      <c r="G170" s="178" t="s">
        <v>156</v>
      </c>
      <c r="H170" s="179">
        <v>332.11200000000002</v>
      </c>
      <c r="I170" s="180"/>
      <c r="J170" s="181">
        <f>ROUND(I170*H170,2)</f>
        <v>0</v>
      </c>
      <c r="K170" s="177" t="s">
        <v>134</v>
      </c>
      <c r="L170" s="182"/>
      <c r="M170" s="183" t="s">
        <v>1</v>
      </c>
      <c r="N170" s="184" t="s">
        <v>38</v>
      </c>
      <c r="O170" s="69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7" t="s">
        <v>151</v>
      </c>
      <c r="AT170" s="167" t="s">
        <v>254</v>
      </c>
      <c r="AU170" s="167" t="s">
        <v>73</v>
      </c>
      <c r="AY170" s="15" t="s">
        <v>136</v>
      </c>
      <c r="BE170" s="168">
        <f>IF(N170="základní",J170,0)</f>
        <v>0</v>
      </c>
      <c r="BF170" s="168">
        <f>IF(N170="snížená",J170,0)</f>
        <v>0</v>
      </c>
      <c r="BG170" s="168">
        <f>IF(N170="zákl. přenesená",J170,0)</f>
        <v>0</v>
      </c>
      <c r="BH170" s="168">
        <f>IF(N170="sníž. přenesená",J170,0)</f>
        <v>0</v>
      </c>
      <c r="BI170" s="168">
        <f>IF(N170="nulová",J170,0)</f>
        <v>0</v>
      </c>
      <c r="BJ170" s="15" t="s">
        <v>81</v>
      </c>
      <c r="BK170" s="168">
        <f>ROUND(I170*H170,2)</f>
        <v>0</v>
      </c>
      <c r="BL170" s="15" t="s">
        <v>135</v>
      </c>
      <c r="BM170" s="167" t="s">
        <v>238</v>
      </c>
    </row>
    <row r="171" spans="1:65" s="2" customFormat="1" x14ac:dyDescent="0.2">
      <c r="A171" s="32"/>
      <c r="B171" s="33"/>
      <c r="C171" s="34"/>
      <c r="D171" s="169" t="s">
        <v>137</v>
      </c>
      <c r="E171" s="34"/>
      <c r="F171" s="170" t="s">
        <v>256</v>
      </c>
      <c r="G171" s="34"/>
      <c r="H171" s="34"/>
      <c r="I171" s="171"/>
      <c r="J171" s="34"/>
      <c r="K171" s="34"/>
      <c r="L171" s="37"/>
      <c r="M171" s="172"/>
      <c r="N171" s="173"/>
      <c r="O171" s="69"/>
      <c r="P171" s="69"/>
      <c r="Q171" s="69"/>
      <c r="R171" s="69"/>
      <c r="S171" s="69"/>
      <c r="T171" s="70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137</v>
      </c>
      <c r="AU171" s="15" t="s">
        <v>73</v>
      </c>
    </row>
    <row r="172" spans="1:65" s="2" customFormat="1" ht="16.5" customHeight="1" x14ac:dyDescent="0.2">
      <c r="A172" s="32"/>
      <c r="B172" s="33"/>
      <c r="C172" s="175" t="s">
        <v>239</v>
      </c>
      <c r="D172" s="175" t="s">
        <v>254</v>
      </c>
      <c r="E172" s="176" t="s">
        <v>258</v>
      </c>
      <c r="F172" s="177" t="s">
        <v>259</v>
      </c>
      <c r="G172" s="178" t="s">
        <v>156</v>
      </c>
      <c r="H172" s="179">
        <v>39.96</v>
      </c>
      <c r="I172" s="180"/>
      <c r="J172" s="181">
        <f>ROUND(I172*H172,2)</f>
        <v>0</v>
      </c>
      <c r="K172" s="177" t="s">
        <v>134</v>
      </c>
      <c r="L172" s="182"/>
      <c r="M172" s="183" t="s">
        <v>1</v>
      </c>
      <c r="N172" s="184" t="s">
        <v>38</v>
      </c>
      <c r="O172" s="69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7" t="s">
        <v>151</v>
      </c>
      <c r="AT172" s="167" t="s">
        <v>254</v>
      </c>
      <c r="AU172" s="167" t="s">
        <v>73</v>
      </c>
      <c r="AY172" s="15" t="s">
        <v>136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5" t="s">
        <v>81</v>
      </c>
      <c r="BK172" s="168">
        <f>ROUND(I172*H172,2)</f>
        <v>0</v>
      </c>
      <c r="BL172" s="15" t="s">
        <v>135</v>
      </c>
      <c r="BM172" s="167" t="s">
        <v>242</v>
      </c>
    </row>
    <row r="173" spans="1:65" s="2" customFormat="1" x14ac:dyDescent="0.2">
      <c r="A173" s="32"/>
      <c r="B173" s="33"/>
      <c r="C173" s="34"/>
      <c r="D173" s="169" t="s">
        <v>137</v>
      </c>
      <c r="E173" s="34"/>
      <c r="F173" s="170" t="s">
        <v>259</v>
      </c>
      <c r="G173" s="34"/>
      <c r="H173" s="34"/>
      <c r="I173" s="171"/>
      <c r="J173" s="34"/>
      <c r="K173" s="34"/>
      <c r="L173" s="37"/>
      <c r="M173" s="172"/>
      <c r="N173" s="173"/>
      <c r="O173" s="69"/>
      <c r="P173" s="69"/>
      <c r="Q173" s="69"/>
      <c r="R173" s="69"/>
      <c r="S173" s="69"/>
      <c r="T173" s="70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137</v>
      </c>
      <c r="AU173" s="15" t="s">
        <v>73</v>
      </c>
    </row>
    <row r="174" spans="1:65" s="2" customFormat="1" ht="55.5" customHeight="1" x14ac:dyDescent="0.2">
      <c r="A174" s="32"/>
      <c r="B174" s="33"/>
      <c r="C174" s="156" t="s">
        <v>193</v>
      </c>
      <c r="D174" s="156" t="s">
        <v>130</v>
      </c>
      <c r="E174" s="157" t="s">
        <v>262</v>
      </c>
      <c r="F174" s="158" t="s">
        <v>263</v>
      </c>
      <c r="G174" s="159" t="s">
        <v>156</v>
      </c>
      <c r="H174" s="160">
        <v>372.072</v>
      </c>
      <c r="I174" s="161"/>
      <c r="J174" s="162">
        <f>ROUND(I174*H174,2)</f>
        <v>0</v>
      </c>
      <c r="K174" s="158" t="s">
        <v>134</v>
      </c>
      <c r="L174" s="37"/>
      <c r="M174" s="163" t="s">
        <v>1</v>
      </c>
      <c r="N174" s="164" t="s">
        <v>38</v>
      </c>
      <c r="O174" s="69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7" t="s">
        <v>135</v>
      </c>
      <c r="AT174" s="167" t="s">
        <v>130</v>
      </c>
      <c r="AU174" s="167" t="s">
        <v>73</v>
      </c>
      <c r="AY174" s="15" t="s">
        <v>136</v>
      </c>
      <c r="BE174" s="168">
        <f>IF(N174="základní",J174,0)</f>
        <v>0</v>
      </c>
      <c r="BF174" s="168">
        <f>IF(N174="snížená",J174,0)</f>
        <v>0</v>
      </c>
      <c r="BG174" s="168">
        <f>IF(N174="zákl. přenesená",J174,0)</f>
        <v>0</v>
      </c>
      <c r="BH174" s="168">
        <f>IF(N174="sníž. přenesená",J174,0)</f>
        <v>0</v>
      </c>
      <c r="BI174" s="168">
        <f>IF(N174="nulová",J174,0)</f>
        <v>0</v>
      </c>
      <c r="BJ174" s="15" t="s">
        <v>81</v>
      </c>
      <c r="BK174" s="168">
        <f>ROUND(I174*H174,2)</f>
        <v>0</v>
      </c>
      <c r="BL174" s="15" t="s">
        <v>135</v>
      </c>
      <c r="BM174" s="167" t="s">
        <v>433</v>
      </c>
    </row>
    <row r="175" spans="1:65" s="2" customFormat="1" ht="78" x14ac:dyDescent="0.2">
      <c r="A175" s="32"/>
      <c r="B175" s="33"/>
      <c r="C175" s="34"/>
      <c r="D175" s="169" t="s">
        <v>137</v>
      </c>
      <c r="E175" s="34"/>
      <c r="F175" s="170" t="s">
        <v>265</v>
      </c>
      <c r="G175" s="34"/>
      <c r="H175" s="34"/>
      <c r="I175" s="171"/>
      <c r="J175" s="34"/>
      <c r="K175" s="34"/>
      <c r="L175" s="37"/>
      <c r="M175" s="172"/>
      <c r="N175" s="173"/>
      <c r="O175" s="69"/>
      <c r="P175" s="69"/>
      <c r="Q175" s="69"/>
      <c r="R175" s="69"/>
      <c r="S175" s="69"/>
      <c r="T175" s="70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137</v>
      </c>
      <c r="AU175" s="15" t="s">
        <v>73</v>
      </c>
    </row>
    <row r="176" spans="1:65" s="2" customFormat="1" ht="16.5" customHeight="1" x14ac:dyDescent="0.2">
      <c r="A176" s="32"/>
      <c r="B176" s="33"/>
      <c r="C176" s="175" t="s">
        <v>253</v>
      </c>
      <c r="D176" s="175" t="s">
        <v>254</v>
      </c>
      <c r="E176" s="176" t="s">
        <v>347</v>
      </c>
      <c r="F176" s="177" t="s">
        <v>348</v>
      </c>
      <c r="G176" s="178" t="s">
        <v>140</v>
      </c>
      <c r="H176" s="179">
        <v>960</v>
      </c>
      <c r="I176" s="180"/>
      <c r="J176" s="181">
        <f>ROUND(I176*H176,2)</f>
        <v>0</v>
      </c>
      <c r="K176" s="177" t="s">
        <v>134</v>
      </c>
      <c r="L176" s="182"/>
      <c r="M176" s="183" t="s">
        <v>1</v>
      </c>
      <c r="N176" s="184" t="s">
        <v>38</v>
      </c>
      <c r="O176" s="6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7" t="s">
        <v>151</v>
      </c>
      <c r="AT176" s="167" t="s">
        <v>254</v>
      </c>
      <c r="AU176" s="167" t="s">
        <v>73</v>
      </c>
      <c r="AY176" s="15" t="s">
        <v>136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5" t="s">
        <v>81</v>
      </c>
      <c r="BK176" s="168">
        <f>ROUND(I176*H176,2)</f>
        <v>0</v>
      </c>
      <c r="BL176" s="15" t="s">
        <v>135</v>
      </c>
      <c r="BM176" s="167" t="s">
        <v>257</v>
      </c>
    </row>
    <row r="177" spans="1:65" s="2" customFormat="1" x14ac:dyDescent="0.2">
      <c r="A177" s="32"/>
      <c r="B177" s="33"/>
      <c r="C177" s="34"/>
      <c r="D177" s="169" t="s">
        <v>137</v>
      </c>
      <c r="E177" s="34"/>
      <c r="F177" s="170" t="s">
        <v>348</v>
      </c>
      <c r="G177" s="34"/>
      <c r="H177" s="34"/>
      <c r="I177" s="171"/>
      <c r="J177" s="34"/>
      <c r="K177" s="34"/>
      <c r="L177" s="37"/>
      <c r="M177" s="172"/>
      <c r="N177" s="173"/>
      <c r="O177" s="69"/>
      <c r="P177" s="69"/>
      <c r="Q177" s="69"/>
      <c r="R177" s="69"/>
      <c r="S177" s="69"/>
      <c r="T177" s="70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137</v>
      </c>
      <c r="AU177" s="15" t="s">
        <v>73</v>
      </c>
    </row>
    <row r="178" spans="1:65" s="2" customFormat="1" ht="16.5" customHeight="1" x14ac:dyDescent="0.2">
      <c r="A178" s="32"/>
      <c r="B178" s="33"/>
      <c r="C178" s="175" t="s">
        <v>200</v>
      </c>
      <c r="D178" s="175" t="s">
        <v>254</v>
      </c>
      <c r="E178" s="176" t="s">
        <v>350</v>
      </c>
      <c r="F178" s="177" t="s">
        <v>351</v>
      </c>
      <c r="G178" s="178" t="s">
        <v>140</v>
      </c>
      <c r="H178" s="179">
        <v>960</v>
      </c>
      <c r="I178" s="180"/>
      <c r="J178" s="181">
        <f>ROUND(I178*H178,2)</f>
        <v>0</v>
      </c>
      <c r="K178" s="177" t="s">
        <v>134</v>
      </c>
      <c r="L178" s="182"/>
      <c r="M178" s="183" t="s">
        <v>1</v>
      </c>
      <c r="N178" s="184" t="s">
        <v>38</v>
      </c>
      <c r="O178" s="69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7" t="s">
        <v>151</v>
      </c>
      <c r="AT178" s="167" t="s">
        <v>254</v>
      </c>
      <c r="AU178" s="167" t="s">
        <v>73</v>
      </c>
      <c r="AY178" s="15" t="s">
        <v>136</v>
      </c>
      <c r="BE178" s="168">
        <f>IF(N178="základní",J178,0)</f>
        <v>0</v>
      </c>
      <c r="BF178" s="168">
        <f>IF(N178="snížená",J178,0)</f>
        <v>0</v>
      </c>
      <c r="BG178" s="168">
        <f>IF(N178="zákl. přenesená",J178,0)</f>
        <v>0</v>
      </c>
      <c r="BH178" s="168">
        <f>IF(N178="sníž. přenesená",J178,0)</f>
        <v>0</v>
      </c>
      <c r="BI178" s="168">
        <f>IF(N178="nulová",J178,0)</f>
        <v>0</v>
      </c>
      <c r="BJ178" s="15" t="s">
        <v>81</v>
      </c>
      <c r="BK178" s="168">
        <f>ROUND(I178*H178,2)</f>
        <v>0</v>
      </c>
      <c r="BL178" s="15" t="s">
        <v>135</v>
      </c>
      <c r="BM178" s="167" t="s">
        <v>260</v>
      </c>
    </row>
    <row r="179" spans="1:65" s="2" customFormat="1" x14ac:dyDescent="0.2">
      <c r="A179" s="32"/>
      <c r="B179" s="33"/>
      <c r="C179" s="34"/>
      <c r="D179" s="169" t="s">
        <v>137</v>
      </c>
      <c r="E179" s="34"/>
      <c r="F179" s="170" t="s">
        <v>351</v>
      </c>
      <c r="G179" s="34"/>
      <c r="H179" s="34"/>
      <c r="I179" s="171"/>
      <c r="J179" s="34"/>
      <c r="K179" s="34"/>
      <c r="L179" s="37"/>
      <c r="M179" s="172"/>
      <c r="N179" s="173"/>
      <c r="O179" s="69"/>
      <c r="P179" s="69"/>
      <c r="Q179" s="69"/>
      <c r="R179" s="69"/>
      <c r="S179" s="69"/>
      <c r="T179" s="70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137</v>
      </c>
      <c r="AU179" s="15" t="s">
        <v>73</v>
      </c>
    </row>
    <row r="180" spans="1:65" s="2" customFormat="1" ht="16.5" customHeight="1" x14ac:dyDescent="0.2">
      <c r="A180" s="32"/>
      <c r="B180" s="33"/>
      <c r="C180" s="175" t="s">
        <v>261</v>
      </c>
      <c r="D180" s="175" t="s">
        <v>254</v>
      </c>
      <c r="E180" s="176" t="s">
        <v>278</v>
      </c>
      <c r="F180" s="177" t="s">
        <v>279</v>
      </c>
      <c r="G180" s="178" t="s">
        <v>140</v>
      </c>
      <c r="H180" s="179">
        <v>960</v>
      </c>
      <c r="I180" s="180"/>
      <c r="J180" s="181">
        <f>ROUND(I180*H180,2)</f>
        <v>0</v>
      </c>
      <c r="K180" s="177" t="s">
        <v>134</v>
      </c>
      <c r="L180" s="182"/>
      <c r="M180" s="183" t="s">
        <v>1</v>
      </c>
      <c r="N180" s="184" t="s">
        <v>38</v>
      </c>
      <c r="O180" s="69"/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7" t="s">
        <v>151</v>
      </c>
      <c r="AT180" s="167" t="s">
        <v>254</v>
      </c>
      <c r="AU180" s="167" t="s">
        <v>73</v>
      </c>
      <c r="AY180" s="15" t="s">
        <v>136</v>
      </c>
      <c r="BE180" s="168">
        <f>IF(N180="základní",J180,0)</f>
        <v>0</v>
      </c>
      <c r="BF180" s="168">
        <f>IF(N180="snížená",J180,0)</f>
        <v>0</v>
      </c>
      <c r="BG180" s="168">
        <f>IF(N180="zákl. přenesená",J180,0)</f>
        <v>0</v>
      </c>
      <c r="BH180" s="168">
        <f>IF(N180="sníž. přenesená",J180,0)</f>
        <v>0</v>
      </c>
      <c r="BI180" s="168">
        <f>IF(N180="nulová",J180,0)</f>
        <v>0</v>
      </c>
      <c r="BJ180" s="15" t="s">
        <v>81</v>
      </c>
      <c r="BK180" s="168">
        <f>ROUND(I180*H180,2)</f>
        <v>0</v>
      </c>
      <c r="BL180" s="15" t="s">
        <v>135</v>
      </c>
      <c r="BM180" s="167" t="s">
        <v>334</v>
      </c>
    </row>
    <row r="181" spans="1:65" s="2" customFormat="1" x14ac:dyDescent="0.2">
      <c r="A181" s="32"/>
      <c r="B181" s="33"/>
      <c r="C181" s="34"/>
      <c r="D181" s="169" t="s">
        <v>137</v>
      </c>
      <c r="E181" s="34"/>
      <c r="F181" s="170" t="s">
        <v>279</v>
      </c>
      <c r="G181" s="34"/>
      <c r="H181" s="34"/>
      <c r="I181" s="171"/>
      <c r="J181" s="34"/>
      <c r="K181" s="34"/>
      <c r="L181" s="37"/>
      <c r="M181" s="172"/>
      <c r="N181" s="173"/>
      <c r="O181" s="69"/>
      <c r="P181" s="69"/>
      <c r="Q181" s="69"/>
      <c r="R181" s="69"/>
      <c r="S181" s="69"/>
      <c r="T181" s="70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137</v>
      </c>
      <c r="AU181" s="15" t="s">
        <v>73</v>
      </c>
    </row>
    <row r="182" spans="1:65" s="2" customFormat="1" ht="16.5" customHeight="1" x14ac:dyDescent="0.2">
      <c r="A182" s="32"/>
      <c r="B182" s="33"/>
      <c r="C182" s="175" t="s">
        <v>205</v>
      </c>
      <c r="D182" s="175" t="s">
        <v>254</v>
      </c>
      <c r="E182" s="176" t="s">
        <v>355</v>
      </c>
      <c r="F182" s="177" t="s">
        <v>356</v>
      </c>
      <c r="G182" s="178" t="s">
        <v>140</v>
      </c>
      <c r="H182" s="179">
        <v>960</v>
      </c>
      <c r="I182" s="180"/>
      <c r="J182" s="181">
        <f>ROUND(I182*H182,2)</f>
        <v>0</v>
      </c>
      <c r="K182" s="177" t="s">
        <v>134</v>
      </c>
      <c r="L182" s="182"/>
      <c r="M182" s="183" t="s">
        <v>1</v>
      </c>
      <c r="N182" s="184" t="s">
        <v>38</v>
      </c>
      <c r="O182" s="69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7" t="s">
        <v>151</v>
      </c>
      <c r="AT182" s="167" t="s">
        <v>254</v>
      </c>
      <c r="AU182" s="167" t="s">
        <v>73</v>
      </c>
      <c r="AY182" s="15" t="s">
        <v>136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5" t="s">
        <v>81</v>
      </c>
      <c r="BK182" s="168">
        <f>ROUND(I182*H182,2)</f>
        <v>0</v>
      </c>
      <c r="BL182" s="15" t="s">
        <v>135</v>
      </c>
      <c r="BM182" s="167" t="s">
        <v>268</v>
      </c>
    </row>
    <row r="183" spans="1:65" s="2" customFormat="1" x14ac:dyDescent="0.2">
      <c r="A183" s="32"/>
      <c r="B183" s="33"/>
      <c r="C183" s="34"/>
      <c r="D183" s="169" t="s">
        <v>137</v>
      </c>
      <c r="E183" s="34"/>
      <c r="F183" s="170" t="s">
        <v>356</v>
      </c>
      <c r="G183" s="34"/>
      <c r="H183" s="34"/>
      <c r="I183" s="171"/>
      <c r="J183" s="34"/>
      <c r="K183" s="34"/>
      <c r="L183" s="37"/>
      <c r="M183" s="172"/>
      <c r="N183" s="173"/>
      <c r="O183" s="69"/>
      <c r="P183" s="69"/>
      <c r="Q183" s="69"/>
      <c r="R183" s="69"/>
      <c r="S183" s="69"/>
      <c r="T183" s="70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137</v>
      </c>
      <c r="AU183" s="15" t="s">
        <v>73</v>
      </c>
    </row>
    <row r="184" spans="1:65" s="2" customFormat="1" ht="21.75" customHeight="1" x14ac:dyDescent="0.2">
      <c r="A184" s="32"/>
      <c r="B184" s="33"/>
      <c r="C184" s="175" t="s">
        <v>269</v>
      </c>
      <c r="D184" s="175" t="s">
        <v>254</v>
      </c>
      <c r="E184" s="176" t="s">
        <v>285</v>
      </c>
      <c r="F184" s="177" t="s">
        <v>286</v>
      </c>
      <c r="G184" s="178" t="s">
        <v>140</v>
      </c>
      <c r="H184" s="179">
        <v>480</v>
      </c>
      <c r="I184" s="180"/>
      <c r="J184" s="181">
        <f>ROUND(I184*H184,2)</f>
        <v>0</v>
      </c>
      <c r="K184" s="177" t="s">
        <v>134</v>
      </c>
      <c r="L184" s="182"/>
      <c r="M184" s="183" t="s">
        <v>1</v>
      </c>
      <c r="N184" s="184" t="s">
        <v>38</v>
      </c>
      <c r="O184" s="69"/>
      <c r="P184" s="165">
        <f>O184*H184</f>
        <v>0</v>
      </c>
      <c r="Q184" s="165">
        <v>0</v>
      </c>
      <c r="R184" s="165">
        <f>Q184*H184</f>
        <v>0</v>
      </c>
      <c r="S184" s="165">
        <v>0</v>
      </c>
      <c r="T184" s="16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7" t="s">
        <v>151</v>
      </c>
      <c r="AT184" s="167" t="s">
        <v>254</v>
      </c>
      <c r="AU184" s="167" t="s">
        <v>73</v>
      </c>
      <c r="AY184" s="15" t="s">
        <v>136</v>
      </c>
      <c r="BE184" s="168">
        <f>IF(N184="základní",J184,0)</f>
        <v>0</v>
      </c>
      <c r="BF184" s="168">
        <f>IF(N184="snížená",J184,0)</f>
        <v>0</v>
      </c>
      <c r="BG184" s="168">
        <f>IF(N184="zákl. přenesená",J184,0)</f>
        <v>0</v>
      </c>
      <c r="BH184" s="168">
        <f>IF(N184="sníž. přenesená",J184,0)</f>
        <v>0</v>
      </c>
      <c r="BI184" s="168">
        <f>IF(N184="nulová",J184,0)</f>
        <v>0</v>
      </c>
      <c r="BJ184" s="15" t="s">
        <v>81</v>
      </c>
      <c r="BK184" s="168">
        <f>ROUND(I184*H184,2)</f>
        <v>0</v>
      </c>
      <c r="BL184" s="15" t="s">
        <v>135</v>
      </c>
      <c r="BM184" s="167" t="s">
        <v>276</v>
      </c>
    </row>
    <row r="185" spans="1:65" s="2" customFormat="1" x14ac:dyDescent="0.2">
      <c r="A185" s="32"/>
      <c r="B185" s="33"/>
      <c r="C185" s="34"/>
      <c r="D185" s="169" t="s">
        <v>137</v>
      </c>
      <c r="E185" s="34"/>
      <c r="F185" s="170" t="s">
        <v>286</v>
      </c>
      <c r="G185" s="34"/>
      <c r="H185" s="34"/>
      <c r="I185" s="171"/>
      <c r="J185" s="34"/>
      <c r="K185" s="34"/>
      <c r="L185" s="37"/>
      <c r="M185" s="172"/>
      <c r="N185" s="173"/>
      <c r="O185" s="69"/>
      <c r="P185" s="69"/>
      <c r="Q185" s="69"/>
      <c r="R185" s="69"/>
      <c r="S185" s="69"/>
      <c r="T185" s="70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137</v>
      </c>
      <c r="AU185" s="15" t="s">
        <v>73</v>
      </c>
    </row>
    <row r="186" spans="1:65" s="2" customFormat="1" ht="66.75" customHeight="1" x14ac:dyDescent="0.2">
      <c r="A186" s="32"/>
      <c r="B186" s="33"/>
      <c r="C186" s="156" t="s">
        <v>209</v>
      </c>
      <c r="D186" s="156" t="s">
        <v>130</v>
      </c>
      <c r="E186" s="157" t="s">
        <v>288</v>
      </c>
      <c r="F186" s="158" t="s">
        <v>289</v>
      </c>
      <c r="G186" s="159" t="s">
        <v>156</v>
      </c>
      <c r="H186" s="160">
        <v>1</v>
      </c>
      <c r="I186" s="161"/>
      <c r="J186" s="162">
        <f>ROUND(I186*H186,2)</f>
        <v>0</v>
      </c>
      <c r="K186" s="158" t="s">
        <v>134</v>
      </c>
      <c r="L186" s="37"/>
      <c r="M186" s="163" t="s">
        <v>1</v>
      </c>
      <c r="N186" s="164" t="s">
        <v>38</v>
      </c>
      <c r="O186" s="69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7" t="s">
        <v>135</v>
      </c>
      <c r="AT186" s="167" t="s">
        <v>130</v>
      </c>
      <c r="AU186" s="167" t="s">
        <v>73</v>
      </c>
      <c r="AY186" s="15" t="s">
        <v>136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5" t="s">
        <v>81</v>
      </c>
      <c r="BK186" s="168">
        <f>ROUND(I186*H186,2)</f>
        <v>0</v>
      </c>
      <c r="BL186" s="15" t="s">
        <v>135</v>
      </c>
      <c r="BM186" s="167" t="s">
        <v>434</v>
      </c>
    </row>
    <row r="187" spans="1:65" s="2" customFormat="1" ht="78" x14ac:dyDescent="0.2">
      <c r="A187" s="32"/>
      <c r="B187" s="33"/>
      <c r="C187" s="34"/>
      <c r="D187" s="169" t="s">
        <v>137</v>
      </c>
      <c r="E187" s="34"/>
      <c r="F187" s="170" t="s">
        <v>291</v>
      </c>
      <c r="G187" s="34"/>
      <c r="H187" s="34"/>
      <c r="I187" s="171"/>
      <c r="J187" s="34"/>
      <c r="K187" s="34"/>
      <c r="L187" s="37"/>
      <c r="M187" s="172"/>
      <c r="N187" s="173"/>
      <c r="O187" s="69"/>
      <c r="P187" s="69"/>
      <c r="Q187" s="69"/>
      <c r="R187" s="69"/>
      <c r="S187" s="69"/>
      <c r="T187" s="70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137</v>
      </c>
      <c r="AU187" s="15" t="s">
        <v>73</v>
      </c>
    </row>
    <row r="188" spans="1:65" s="2" customFormat="1" ht="24.2" customHeight="1" x14ac:dyDescent="0.2">
      <c r="A188" s="32"/>
      <c r="B188" s="33"/>
      <c r="C188" s="156" t="s">
        <v>277</v>
      </c>
      <c r="D188" s="156" t="s">
        <v>130</v>
      </c>
      <c r="E188" s="157" t="s">
        <v>233</v>
      </c>
      <c r="F188" s="158" t="s">
        <v>234</v>
      </c>
      <c r="G188" s="159" t="s">
        <v>156</v>
      </c>
      <c r="H188" s="160">
        <v>15.818</v>
      </c>
      <c r="I188" s="161"/>
      <c r="J188" s="162">
        <f>ROUND(I188*H188,2)</f>
        <v>0</v>
      </c>
      <c r="K188" s="158" t="s">
        <v>134</v>
      </c>
      <c r="L188" s="37"/>
      <c r="M188" s="163" t="s">
        <v>1</v>
      </c>
      <c r="N188" s="164" t="s">
        <v>38</v>
      </c>
      <c r="O188" s="69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7" t="s">
        <v>135</v>
      </c>
      <c r="AT188" s="167" t="s">
        <v>130</v>
      </c>
      <c r="AU188" s="167" t="s">
        <v>73</v>
      </c>
      <c r="AY188" s="15" t="s">
        <v>136</v>
      </c>
      <c r="BE188" s="168">
        <f>IF(N188="základní",J188,0)</f>
        <v>0</v>
      </c>
      <c r="BF188" s="168">
        <f>IF(N188="snížená",J188,0)</f>
        <v>0</v>
      </c>
      <c r="BG188" s="168">
        <f>IF(N188="zákl. přenesená",J188,0)</f>
        <v>0</v>
      </c>
      <c r="BH188" s="168">
        <f>IF(N188="sníž. přenesená",J188,0)</f>
        <v>0</v>
      </c>
      <c r="BI188" s="168">
        <f>IF(N188="nulová",J188,0)</f>
        <v>0</v>
      </c>
      <c r="BJ188" s="15" t="s">
        <v>81</v>
      </c>
      <c r="BK188" s="168">
        <f>ROUND(I188*H188,2)</f>
        <v>0</v>
      </c>
      <c r="BL188" s="15" t="s">
        <v>135</v>
      </c>
      <c r="BM188" s="167" t="s">
        <v>283</v>
      </c>
    </row>
    <row r="189" spans="1:65" s="2" customFormat="1" x14ac:dyDescent="0.2">
      <c r="A189" s="32"/>
      <c r="B189" s="33"/>
      <c r="C189" s="34"/>
      <c r="D189" s="169" t="s">
        <v>137</v>
      </c>
      <c r="E189" s="34"/>
      <c r="F189" s="170" t="s">
        <v>234</v>
      </c>
      <c r="G189" s="34"/>
      <c r="H189" s="34"/>
      <c r="I189" s="171"/>
      <c r="J189" s="34"/>
      <c r="K189" s="34"/>
      <c r="L189" s="37"/>
      <c r="M189" s="172"/>
      <c r="N189" s="173"/>
      <c r="O189" s="69"/>
      <c r="P189" s="69"/>
      <c r="Q189" s="69"/>
      <c r="R189" s="69"/>
      <c r="S189" s="69"/>
      <c r="T189" s="70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137</v>
      </c>
      <c r="AU189" s="15" t="s">
        <v>73</v>
      </c>
    </row>
    <row r="190" spans="1:65" s="2" customFormat="1" ht="62.65" customHeight="1" x14ac:dyDescent="0.2">
      <c r="A190" s="32"/>
      <c r="B190" s="33"/>
      <c r="C190" s="156" t="s">
        <v>215</v>
      </c>
      <c r="D190" s="156" t="s">
        <v>130</v>
      </c>
      <c r="E190" s="157" t="s">
        <v>406</v>
      </c>
      <c r="F190" s="158" t="s">
        <v>407</v>
      </c>
      <c r="G190" s="159" t="s">
        <v>156</v>
      </c>
      <c r="H190" s="160">
        <v>15.818</v>
      </c>
      <c r="I190" s="161"/>
      <c r="J190" s="162">
        <f>ROUND(I190*H190,2)</f>
        <v>0</v>
      </c>
      <c r="K190" s="158" t="s">
        <v>134</v>
      </c>
      <c r="L190" s="37"/>
      <c r="M190" s="163" t="s">
        <v>1</v>
      </c>
      <c r="N190" s="164" t="s">
        <v>38</v>
      </c>
      <c r="O190" s="69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7" t="s">
        <v>135</v>
      </c>
      <c r="AT190" s="167" t="s">
        <v>130</v>
      </c>
      <c r="AU190" s="167" t="s">
        <v>73</v>
      </c>
      <c r="AY190" s="15" t="s">
        <v>136</v>
      </c>
      <c r="BE190" s="168">
        <f>IF(N190="základní",J190,0)</f>
        <v>0</v>
      </c>
      <c r="BF190" s="168">
        <f>IF(N190="snížená",J190,0)</f>
        <v>0</v>
      </c>
      <c r="BG190" s="168">
        <f>IF(N190="zákl. přenesená",J190,0)</f>
        <v>0</v>
      </c>
      <c r="BH190" s="168">
        <f>IF(N190="sníž. přenesená",J190,0)</f>
        <v>0</v>
      </c>
      <c r="BI190" s="168">
        <f>IF(N190="nulová",J190,0)</f>
        <v>0</v>
      </c>
      <c r="BJ190" s="15" t="s">
        <v>81</v>
      </c>
      <c r="BK190" s="168">
        <f>ROUND(I190*H190,2)</f>
        <v>0</v>
      </c>
      <c r="BL190" s="15" t="s">
        <v>135</v>
      </c>
      <c r="BM190" s="167" t="s">
        <v>287</v>
      </c>
    </row>
    <row r="191" spans="1:65" s="2" customFormat="1" ht="29.25" x14ac:dyDescent="0.2">
      <c r="A191" s="32"/>
      <c r="B191" s="33"/>
      <c r="C191" s="34"/>
      <c r="D191" s="169" t="s">
        <v>137</v>
      </c>
      <c r="E191" s="34"/>
      <c r="F191" s="170" t="s">
        <v>407</v>
      </c>
      <c r="G191" s="34"/>
      <c r="H191" s="34"/>
      <c r="I191" s="171"/>
      <c r="J191" s="34"/>
      <c r="K191" s="34"/>
      <c r="L191" s="37"/>
      <c r="M191" s="172"/>
      <c r="N191" s="173"/>
      <c r="O191" s="69"/>
      <c r="P191" s="69"/>
      <c r="Q191" s="69"/>
      <c r="R191" s="69"/>
      <c r="S191" s="69"/>
      <c r="T191" s="70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137</v>
      </c>
      <c r="AU191" s="15" t="s">
        <v>73</v>
      </c>
    </row>
    <row r="192" spans="1:65" s="2" customFormat="1" ht="19.5" x14ac:dyDescent="0.2">
      <c r="A192" s="32"/>
      <c r="B192" s="33"/>
      <c r="C192" s="34"/>
      <c r="D192" s="169" t="s">
        <v>173</v>
      </c>
      <c r="E192" s="34"/>
      <c r="F192" s="174" t="s">
        <v>410</v>
      </c>
      <c r="G192" s="34"/>
      <c r="H192" s="34"/>
      <c r="I192" s="171"/>
      <c r="J192" s="34"/>
      <c r="K192" s="34"/>
      <c r="L192" s="37"/>
      <c r="M192" s="172"/>
      <c r="N192" s="173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173</v>
      </c>
      <c r="AU192" s="15" t="s">
        <v>73</v>
      </c>
    </row>
    <row r="193" spans="1:51" s="10" customFormat="1" x14ac:dyDescent="0.2">
      <c r="B193" s="185"/>
      <c r="C193" s="186"/>
      <c r="D193" s="169" t="s">
        <v>309</v>
      </c>
      <c r="E193" s="187" t="s">
        <v>1</v>
      </c>
      <c r="F193" s="188" t="s">
        <v>435</v>
      </c>
      <c r="G193" s="186"/>
      <c r="H193" s="189">
        <v>15.818</v>
      </c>
      <c r="I193" s="190"/>
      <c r="J193" s="186"/>
      <c r="K193" s="186"/>
      <c r="L193" s="191"/>
      <c r="M193" s="192"/>
      <c r="N193" s="193"/>
      <c r="O193" s="193"/>
      <c r="P193" s="193"/>
      <c r="Q193" s="193"/>
      <c r="R193" s="193"/>
      <c r="S193" s="193"/>
      <c r="T193" s="194"/>
      <c r="AT193" s="195" t="s">
        <v>309</v>
      </c>
      <c r="AU193" s="195" t="s">
        <v>73</v>
      </c>
      <c r="AV193" s="10" t="s">
        <v>83</v>
      </c>
      <c r="AW193" s="10" t="s">
        <v>30</v>
      </c>
      <c r="AX193" s="10" t="s">
        <v>73</v>
      </c>
      <c r="AY193" s="195" t="s">
        <v>136</v>
      </c>
    </row>
    <row r="194" spans="1:51" s="11" customFormat="1" x14ac:dyDescent="0.2">
      <c r="B194" s="196"/>
      <c r="C194" s="197"/>
      <c r="D194" s="169" t="s">
        <v>309</v>
      </c>
      <c r="E194" s="198" t="s">
        <v>1</v>
      </c>
      <c r="F194" s="199" t="s">
        <v>311</v>
      </c>
      <c r="G194" s="197"/>
      <c r="H194" s="200">
        <v>15.818</v>
      </c>
      <c r="I194" s="201"/>
      <c r="J194" s="197"/>
      <c r="K194" s="197"/>
      <c r="L194" s="202"/>
      <c r="M194" s="211"/>
      <c r="N194" s="212"/>
      <c r="O194" s="212"/>
      <c r="P194" s="212"/>
      <c r="Q194" s="212"/>
      <c r="R194" s="212"/>
      <c r="S194" s="212"/>
      <c r="T194" s="213"/>
      <c r="AT194" s="206" t="s">
        <v>309</v>
      </c>
      <c r="AU194" s="206" t="s">
        <v>73</v>
      </c>
      <c r="AV194" s="11" t="s">
        <v>135</v>
      </c>
      <c r="AW194" s="11" t="s">
        <v>30</v>
      </c>
      <c r="AX194" s="11" t="s">
        <v>81</v>
      </c>
      <c r="AY194" s="206" t="s">
        <v>136</v>
      </c>
    </row>
    <row r="195" spans="1:51" s="2" customFormat="1" ht="6.95" customHeight="1" x14ac:dyDescent="0.2">
      <c r="A195" s="3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37"/>
      <c r="M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algorithmName="SHA-512" hashValue="eSUwN+SRvB9jo3PE/tWZCZG7BIHmoMxC8I+R1TrhBF2HxAqLSJA5MEZEDRgETfEVW4CXsb8ogxubpXZLgeALUg==" saltValue="O3ZQHzUC0En5RjdtLF2azpbicoLMNULG0D/styoIlVh7hrlyuj3Y9/nZTZp6X3PGlj7Oi6Wgo4BhErj01Fduwg==" spinCount="100000" sheet="1" objects="1" scenarios="1" formatColumns="0" formatRows="0" autoFilter="0"/>
  <autoFilter ref="C115:K19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topLeftCell="A116" workbookViewId="0">
      <selection activeCell="I136" sqref="I13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101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436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ROUND(J122,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ROUND((SUM(BE122:BE160)),  2)</f>
        <v>0</v>
      </c>
      <c r="G33" s="32"/>
      <c r="H33" s="32"/>
      <c r="I33" s="122">
        <v>0.21</v>
      </c>
      <c r="J33" s="121">
        <f>ROUND(((SUM(BE122:BE160))*I33),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ROUND((SUM(BF122:BF160)),  2)</f>
        <v>0</v>
      </c>
      <c r="G34" s="32"/>
      <c r="H34" s="32"/>
      <c r="I34" s="122">
        <v>0.15</v>
      </c>
      <c r="J34" s="121">
        <f>ROUND(((SUM(BF122:BF160))*I34),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ROUND((SUM(BG122:BG160)),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ROUND((SUM(BH122:BH160)),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ROUND((SUM(BI122:BI160)),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07 - Materiál objednatele 1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J122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12" customFormat="1" ht="24.95" customHeight="1" x14ac:dyDescent="0.2">
      <c r="B97" s="214"/>
      <c r="C97" s="215"/>
      <c r="D97" s="216" t="s">
        <v>437</v>
      </c>
      <c r="E97" s="217"/>
      <c r="F97" s="217"/>
      <c r="G97" s="217"/>
      <c r="H97" s="217"/>
      <c r="I97" s="217"/>
      <c r="J97" s="218">
        <f>J123</f>
        <v>0</v>
      </c>
      <c r="K97" s="215"/>
      <c r="L97" s="219"/>
    </row>
    <row r="98" spans="1:31" s="12" customFormat="1" ht="24.95" customHeight="1" x14ac:dyDescent="0.2">
      <c r="B98" s="214"/>
      <c r="C98" s="215"/>
      <c r="D98" s="216" t="s">
        <v>438</v>
      </c>
      <c r="E98" s="217"/>
      <c r="F98" s="217"/>
      <c r="G98" s="217"/>
      <c r="H98" s="217"/>
      <c r="I98" s="217"/>
      <c r="J98" s="218">
        <f>J124</f>
        <v>0</v>
      </c>
      <c r="K98" s="215"/>
      <c r="L98" s="219"/>
    </row>
    <row r="99" spans="1:31" s="12" customFormat="1" ht="24.95" customHeight="1" x14ac:dyDescent="0.2">
      <c r="B99" s="214"/>
      <c r="C99" s="215"/>
      <c r="D99" s="216" t="s">
        <v>439</v>
      </c>
      <c r="E99" s="217"/>
      <c r="F99" s="217"/>
      <c r="G99" s="217"/>
      <c r="H99" s="217"/>
      <c r="I99" s="217"/>
      <c r="J99" s="218">
        <f>J131</f>
        <v>0</v>
      </c>
      <c r="K99" s="215"/>
      <c r="L99" s="219"/>
    </row>
    <row r="100" spans="1:31" s="12" customFormat="1" ht="24.95" customHeight="1" x14ac:dyDescent="0.2">
      <c r="B100" s="214"/>
      <c r="C100" s="215"/>
      <c r="D100" s="216" t="s">
        <v>440</v>
      </c>
      <c r="E100" s="217"/>
      <c r="F100" s="217"/>
      <c r="G100" s="217"/>
      <c r="H100" s="217"/>
      <c r="I100" s="217"/>
      <c r="J100" s="218">
        <f>J135</f>
        <v>0</v>
      </c>
      <c r="K100" s="215"/>
      <c r="L100" s="219"/>
    </row>
    <row r="101" spans="1:31" s="12" customFormat="1" ht="24.95" customHeight="1" x14ac:dyDescent="0.2">
      <c r="B101" s="214"/>
      <c r="C101" s="215"/>
      <c r="D101" s="216" t="s">
        <v>441</v>
      </c>
      <c r="E101" s="217"/>
      <c r="F101" s="217"/>
      <c r="G101" s="217"/>
      <c r="H101" s="217"/>
      <c r="I101" s="217"/>
      <c r="J101" s="218">
        <f>J142</f>
        <v>0</v>
      </c>
      <c r="K101" s="215"/>
      <c r="L101" s="219"/>
    </row>
    <row r="102" spans="1:31" s="12" customFormat="1" ht="24.95" customHeight="1" x14ac:dyDescent="0.2">
      <c r="B102" s="214"/>
      <c r="C102" s="215"/>
      <c r="D102" s="216" t="s">
        <v>442</v>
      </c>
      <c r="E102" s="217"/>
      <c r="F102" s="217"/>
      <c r="G102" s="217"/>
      <c r="H102" s="217"/>
      <c r="I102" s="217"/>
      <c r="J102" s="218">
        <f>J151</f>
        <v>0</v>
      </c>
      <c r="K102" s="215"/>
      <c r="L102" s="219"/>
    </row>
    <row r="103" spans="1:31" s="2" customFormat="1" ht="21.75" customHeight="1" x14ac:dyDescent="0.2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 x14ac:dyDescent="0.2">
      <c r="A108" s="32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 x14ac:dyDescent="0.2">
      <c r="A109" s="32"/>
      <c r="B109" s="33"/>
      <c r="C109" s="21" t="s">
        <v>117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 x14ac:dyDescent="0.2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 x14ac:dyDescent="0.2">
      <c r="A111" s="32"/>
      <c r="B111" s="33"/>
      <c r="C111" s="27" t="s">
        <v>16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 x14ac:dyDescent="0.2">
      <c r="A112" s="32"/>
      <c r="B112" s="33"/>
      <c r="C112" s="34"/>
      <c r="D112" s="34"/>
      <c r="E112" s="277" t="str">
        <f>E7</f>
        <v>Oprava staničních kolejí v žst. Mimoň</v>
      </c>
      <c r="F112" s="278"/>
      <c r="G112" s="278"/>
      <c r="H112" s="278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110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4"/>
      <c r="D114" s="34"/>
      <c r="E114" s="265" t="str">
        <f>E9</f>
        <v>SO 07 - Materiál objednatele 1</v>
      </c>
      <c r="F114" s="276"/>
      <c r="G114" s="276"/>
      <c r="H114" s="276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 x14ac:dyDescent="0.2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20</v>
      </c>
      <c r="D116" s="34"/>
      <c r="E116" s="34"/>
      <c r="F116" s="25" t="str">
        <f>F12</f>
        <v xml:space="preserve"> </v>
      </c>
      <c r="G116" s="34"/>
      <c r="H116" s="34"/>
      <c r="I116" s="27" t="s">
        <v>22</v>
      </c>
      <c r="J116" s="64" t="str">
        <f>IF(J12="","",J12)</f>
        <v>13. 6. 2022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 x14ac:dyDescent="0.2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 x14ac:dyDescent="0.2">
      <c r="A118" s="32"/>
      <c r="B118" s="33"/>
      <c r="C118" s="27" t="s">
        <v>24</v>
      </c>
      <c r="D118" s="34"/>
      <c r="E118" s="34"/>
      <c r="F118" s="25" t="str">
        <f>E15</f>
        <v xml:space="preserve"> </v>
      </c>
      <c r="G118" s="34"/>
      <c r="H118" s="34"/>
      <c r="I118" s="27" t="s">
        <v>29</v>
      </c>
      <c r="J118" s="30" t="str">
        <f>E21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 x14ac:dyDescent="0.2">
      <c r="A119" s="32"/>
      <c r="B119" s="33"/>
      <c r="C119" s="27" t="s">
        <v>27</v>
      </c>
      <c r="D119" s="34"/>
      <c r="E119" s="34"/>
      <c r="F119" s="25" t="str">
        <f>IF(E18="","",E18)</f>
        <v>Vyplň údaj</v>
      </c>
      <c r="G119" s="34"/>
      <c r="H119" s="34"/>
      <c r="I119" s="27" t="s">
        <v>31</v>
      </c>
      <c r="J119" s="30" t="str">
        <f>E24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 x14ac:dyDescent="0.2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9" customFormat="1" ht="29.25" customHeight="1" x14ac:dyDescent="0.2">
      <c r="A121" s="145"/>
      <c r="B121" s="146"/>
      <c r="C121" s="147" t="s">
        <v>118</v>
      </c>
      <c r="D121" s="148" t="s">
        <v>58</v>
      </c>
      <c r="E121" s="148" t="s">
        <v>54</v>
      </c>
      <c r="F121" s="148" t="s">
        <v>55</v>
      </c>
      <c r="G121" s="148" t="s">
        <v>119</v>
      </c>
      <c r="H121" s="148" t="s">
        <v>120</v>
      </c>
      <c r="I121" s="148" t="s">
        <v>121</v>
      </c>
      <c r="J121" s="148" t="s">
        <v>114</v>
      </c>
      <c r="K121" s="149" t="s">
        <v>122</v>
      </c>
      <c r="L121" s="150"/>
      <c r="M121" s="73" t="s">
        <v>1</v>
      </c>
      <c r="N121" s="74" t="s">
        <v>37</v>
      </c>
      <c r="O121" s="74" t="s">
        <v>123</v>
      </c>
      <c r="P121" s="74" t="s">
        <v>124</v>
      </c>
      <c r="Q121" s="74" t="s">
        <v>125</v>
      </c>
      <c r="R121" s="74" t="s">
        <v>126</v>
      </c>
      <c r="S121" s="74" t="s">
        <v>127</v>
      </c>
      <c r="T121" s="75" t="s">
        <v>128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pans="1:65" s="2" customFormat="1" ht="22.9" customHeight="1" x14ac:dyDescent="0.25">
      <c r="A122" s="32"/>
      <c r="B122" s="33"/>
      <c r="C122" s="80" t="s">
        <v>129</v>
      </c>
      <c r="D122" s="34"/>
      <c r="E122" s="34"/>
      <c r="F122" s="34"/>
      <c r="G122" s="34"/>
      <c r="H122" s="34"/>
      <c r="I122" s="34"/>
      <c r="J122" s="151">
        <f>BK122</f>
        <v>0</v>
      </c>
      <c r="K122" s="34"/>
      <c r="L122" s="37"/>
      <c r="M122" s="76"/>
      <c r="N122" s="152"/>
      <c r="O122" s="77"/>
      <c r="P122" s="153">
        <f>P123+P124+P131+P135+P142+P151</f>
        <v>0</v>
      </c>
      <c r="Q122" s="77"/>
      <c r="R122" s="153">
        <f>R123+R124+R131+R135+R142+R151</f>
        <v>614.43299999999999</v>
      </c>
      <c r="S122" s="77"/>
      <c r="T122" s="154">
        <f>T123+T124+T131+T135+T142+T151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72</v>
      </c>
      <c r="AU122" s="15" t="s">
        <v>116</v>
      </c>
      <c r="BK122" s="155">
        <f>BK123+BK124+BK131+BK135+BK142+BK151</f>
        <v>0</v>
      </c>
    </row>
    <row r="123" spans="1:65" s="13" customFormat="1" ht="25.9" customHeight="1" x14ac:dyDescent="0.2">
      <c r="B123" s="220"/>
      <c r="C123" s="221"/>
      <c r="D123" s="222" t="s">
        <v>72</v>
      </c>
      <c r="E123" s="223" t="s">
        <v>153</v>
      </c>
      <c r="F123" s="223" t="s">
        <v>443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v>0</v>
      </c>
      <c r="Q123" s="228"/>
      <c r="R123" s="229">
        <v>0</v>
      </c>
      <c r="S123" s="228"/>
      <c r="T123" s="230">
        <v>0</v>
      </c>
      <c r="AR123" s="231" t="s">
        <v>81</v>
      </c>
      <c r="AT123" s="232" t="s">
        <v>72</v>
      </c>
      <c r="AU123" s="232" t="s">
        <v>73</v>
      </c>
      <c r="AY123" s="231" t="s">
        <v>136</v>
      </c>
      <c r="BK123" s="233">
        <v>0</v>
      </c>
    </row>
    <row r="124" spans="1:65" s="13" customFormat="1" ht="25.9" customHeight="1" x14ac:dyDescent="0.2">
      <c r="B124" s="220"/>
      <c r="C124" s="221"/>
      <c r="D124" s="222" t="s">
        <v>72</v>
      </c>
      <c r="E124" s="223" t="s">
        <v>444</v>
      </c>
      <c r="F124" s="223" t="s">
        <v>84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SUM(P125:P130)</f>
        <v>0</v>
      </c>
      <c r="Q124" s="228"/>
      <c r="R124" s="229">
        <f>SUM(R125:R130)</f>
        <v>0</v>
      </c>
      <c r="S124" s="228"/>
      <c r="T124" s="230">
        <f>SUM(T125:T130)</f>
        <v>0</v>
      </c>
      <c r="AR124" s="231" t="s">
        <v>81</v>
      </c>
      <c r="AT124" s="232" t="s">
        <v>72</v>
      </c>
      <c r="AU124" s="232" t="s">
        <v>73</v>
      </c>
      <c r="AY124" s="231" t="s">
        <v>136</v>
      </c>
      <c r="BK124" s="233">
        <f>SUM(BK125:BK130)</f>
        <v>0</v>
      </c>
    </row>
    <row r="125" spans="1:65" s="2" customFormat="1" ht="16.5" customHeight="1" x14ac:dyDescent="0.2">
      <c r="A125" s="32"/>
      <c r="B125" s="33"/>
      <c r="C125" s="175" t="s">
        <v>239</v>
      </c>
      <c r="D125" s="175" t="s">
        <v>254</v>
      </c>
      <c r="E125" s="176" t="s">
        <v>445</v>
      </c>
      <c r="F125" s="177" t="s">
        <v>446</v>
      </c>
      <c r="G125" s="178" t="s">
        <v>140</v>
      </c>
      <c r="H125" s="179">
        <v>2086</v>
      </c>
      <c r="I125" s="234">
        <v>0</v>
      </c>
      <c r="J125" s="181">
        <f>ROUND(I125*H125,2)</f>
        <v>0</v>
      </c>
      <c r="K125" s="177" t="s">
        <v>1</v>
      </c>
      <c r="L125" s="182"/>
      <c r="M125" s="183" t="s">
        <v>1</v>
      </c>
      <c r="N125" s="184" t="s">
        <v>38</v>
      </c>
      <c r="O125" s="69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7" t="s">
        <v>151</v>
      </c>
      <c r="AT125" s="167" t="s">
        <v>254</v>
      </c>
      <c r="AU125" s="167" t="s">
        <v>81</v>
      </c>
      <c r="AY125" s="15" t="s">
        <v>136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5" t="s">
        <v>81</v>
      </c>
      <c r="BK125" s="168">
        <f>ROUND(I125*H125,2)</f>
        <v>0</v>
      </c>
      <c r="BL125" s="15" t="s">
        <v>135</v>
      </c>
      <c r="BM125" s="167" t="s">
        <v>447</v>
      </c>
    </row>
    <row r="126" spans="1:65" s="2" customFormat="1" x14ac:dyDescent="0.2">
      <c r="A126" s="32"/>
      <c r="B126" s="33"/>
      <c r="C126" s="34"/>
      <c r="D126" s="169" t="s">
        <v>137</v>
      </c>
      <c r="E126" s="34"/>
      <c r="F126" s="170" t="s">
        <v>446</v>
      </c>
      <c r="G126" s="34"/>
      <c r="H126" s="34"/>
      <c r="I126" s="171"/>
      <c r="J126" s="34"/>
      <c r="K126" s="34"/>
      <c r="L126" s="37"/>
      <c r="M126" s="172"/>
      <c r="N126" s="17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137</v>
      </c>
      <c r="AU126" s="15" t="s">
        <v>81</v>
      </c>
    </row>
    <row r="127" spans="1:65" s="2" customFormat="1" ht="29.25" x14ac:dyDescent="0.2">
      <c r="A127" s="32"/>
      <c r="B127" s="33"/>
      <c r="C127" s="34"/>
      <c r="D127" s="169" t="s">
        <v>173</v>
      </c>
      <c r="E127" s="34"/>
      <c r="F127" s="174" t="s">
        <v>448</v>
      </c>
      <c r="G127" s="34"/>
      <c r="H127" s="34"/>
      <c r="I127" s="171"/>
      <c r="J127" s="34"/>
      <c r="K127" s="34"/>
      <c r="L127" s="37"/>
      <c r="M127" s="172"/>
      <c r="N127" s="173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173</v>
      </c>
      <c r="AU127" s="15" t="s">
        <v>81</v>
      </c>
    </row>
    <row r="128" spans="1:65" s="2" customFormat="1" ht="16.5" customHeight="1" x14ac:dyDescent="0.2">
      <c r="A128" s="32"/>
      <c r="B128" s="33"/>
      <c r="C128" s="175" t="s">
        <v>193</v>
      </c>
      <c r="D128" s="175" t="s">
        <v>254</v>
      </c>
      <c r="E128" s="176" t="s">
        <v>449</v>
      </c>
      <c r="F128" s="177" t="s">
        <v>450</v>
      </c>
      <c r="G128" s="178" t="s">
        <v>140</v>
      </c>
      <c r="H128" s="179">
        <v>2086</v>
      </c>
      <c r="I128" s="234">
        <v>0</v>
      </c>
      <c r="J128" s="181">
        <f>ROUND(I128*H128,2)</f>
        <v>0</v>
      </c>
      <c r="K128" s="177" t="s">
        <v>1</v>
      </c>
      <c r="L128" s="182"/>
      <c r="M128" s="183" t="s">
        <v>1</v>
      </c>
      <c r="N128" s="184" t="s">
        <v>38</v>
      </c>
      <c r="O128" s="69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151</v>
      </c>
      <c r="AT128" s="167" t="s">
        <v>254</v>
      </c>
      <c r="AU128" s="167" t="s">
        <v>81</v>
      </c>
      <c r="AY128" s="15" t="s">
        <v>136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135</v>
      </c>
      <c r="BM128" s="167" t="s">
        <v>451</v>
      </c>
    </row>
    <row r="129" spans="1:65" s="2" customFormat="1" x14ac:dyDescent="0.2">
      <c r="A129" s="32"/>
      <c r="B129" s="33"/>
      <c r="C129" s="34"/>
      <c r="D129" s="169" t="s">
        <v>137</v>
      </c>
      <c r="E129" s="34"/>
      <c r="F129" s="170" t="s">
        <v>450</v>
      </c>
      <c r="G129" s="34"/>
      <c r="H129" s="34"/>
      <c r="I129" s="171"/>
      <c r="J129" s="34"/>
      <c r="K129" s="34"/>
      <c r="L129" s="37"/>
      <c r="M129" s="172"/>
      <c r="N129" s="17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137</v>
      </c>
      <c r="AU129" s="15" t="s">
        <v>81</v>
      </c>
    </row>
    <row r="130" spans="1:65" s="2" customFormat="1" ht="29.25" x14ac:dyDescent="0.2">
      <c r="A130" s="32"/>
      <c r="B130" s="33"/>
      <c r="C130" s="34"/>
      <c r="D130" s="169" t="s">
        <v>173</v>
      </c>
      <c r="E130" s="34"/>
      <c r="F130" s="174" t="s">
        <v>448</v>
      </c>
      <c r="G130" s="34"/>
      <c r="H130" s="34"/>
      <c r="I130" s="171"/>
      <c r="J130" s="34"/>
      <c r="K130" s="34"/>
      <c r="L130" s="37"/>
      <c r="M130" s="172"/>
      <c r="N130" s="173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173</v>
      </c>
      <c r="AU130" s="15" t="s">
        <v>81</v>
      </c>
    </row>
    <row r="131" spans="1:65" s="13" customFormat="1" ht="25.9" customHeight="1" x14ac:dyDescent="0.2">
      <c r="B131" s="220"/>
      <c r="C131" s="221"/>
      <c r="D131" s="222" t="s">
        <v>72</v>
      </c>
      <c r="E131" s="223" t="s">
        <v>452</v>
      </c>
      <c r="F131" s="223" t="s">
        <v>87</v>
      </c>
      <c r="G131" s="221"/>
      <c r="H131" s="221"/>
      <c r="I131" s="224"/>
      <c r="J131" s="225">
        <f>BK131</f>
        <v>0</v>
      </c>
      <c r="K131" s="221"/>
      <c r="L131" s="226"/>
      <c r="M131" s="227"/>
      <c r="N131" s="228"/>
      <c r="O131" s="228"/>
      <c r="P131" s="229">
        <f>SUM(P132:P134)</f>
        <v>0</v>
      </c>
      <c r="Q131" s="228"/>
      <c r="R131" s="229">
        <f>SUM(R132:R134)</f>
        <v>369.51</v>
      </c>
      <c r="S131" s="228"/>
      <c r="T131" s="230">
        <f>SUM(T132:T134)</f>
        <v>0</v>
      </c>
      <c r="AR131" s="231" t="s">
        <v>81</v>
      </c>
      <c r="AT131" s="232" t="s">
        <v>72</v>
      </c>
      <c r="AU131" s="232" t="s">
        <v>73</v>
      </c>
      <c r="AY131" s="231" t="s">
        <v>136</v>
      </c>
      <c r="BK131" s="233">
        <f>SUM(BK132:BK134)</f>
        <v>0</v>
      </c>
    </row>
    <row r="132" spans="1:65" s="2" customFormat="1" ht="24.2" customHeight="1" x14ac:dyDescent="0.2">
      <c r="A132" s="32"/>
      <c r="B132" s="33"/>
      <c r="C132" s="175" t="s">
        <v>188</v>
      </c>
      <c r="D132" s="175" t="s">
        <v>254</v>
      </c>
      <c r="E132" s="176" t="s">
        <v>453</v>
      </c>
      <c r="F132" s="177" t="s">
        <v>454</v>
      </c>
      <c r="G132" s="178" t="s">
        <v>140</v>
      </c>
      <c r="H132" s="179">
        <v>1130</v>
      </c>
      <c r="I132" s="234">
        <v>0</v>
      </c>
      <c r="J132" s="181">
        <f>ROUND(I132*H132,2)</f>
        <v>0</v>
      </c>
      <c r="K132" s="177" t="s">
        <v>134</v>
      </c>
      <c r="L132" s="182"/>
      <c r="M132" s="183" t="s">
        <v>1</v>
      </c>
      <c r="N132" s="184" t="s">
        <v>38</v>
      </c>
      <c r="O132" s="69"/>
      <c r="P132" s="165">
        <f>O132*H132</f>
        <v>0</v>
      </c>
      <c r="Q132" s="165">
        <v>0.32700000000000001</v>
      </c>
      <c r="R132" s="165">
        <f>Q132*H132</f>
        <v>369.51</v>
      </c>
      <c r="S132" s="165">
        <v>0</v>
      </c>
      <c r="T132" s="16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7" t="s">
        <v>151</v>
      </c>
      <c r="AT132" s="167" t="s">
        <v>254</v>
      </c>
      <c r="AU132" s="167" t="s">
        <v>81</v>
      </c>
      <c r="AY132" s="15" t="s">
        <v>136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5" t="s">
        <v>81</v>
      </c>
      <c r="BK132" s="168">
        <f>ROUND(I132*H132,2)</f>
        <v>0</v>
      </c>
      <c r="BL132" s="15" t="s">
        <v>135</v>
      </c>
      <c r="BM132" s="167" t="s">
        <v>455</v>
      </c>
    </row>
    <row r="133" spans="1:65" s="2" customFormat="1" x14ac:dyDescent="0.2">
      <c r="A133" s="32"/>
      <c r="B133" s="33"/>
      <c r="C133" s="34"/>
      <c r="D133" s="169" t="s">
        <v>137</v>
      </c>
      <c r="E133" s="34"/>
      <c r="F133" s="170" t="s">
        <v>454</v>
      </c>
      <c r="G133" s="34"/>
      <c r="H133" s="34"/>
      <c r="I133" s="171"/>
      <c r="J133" s="34"/>
      <c r="K133" s="34"/>
      <c r="L133" s="37"/>
      <c r="M133" s="172"/>
      <c r="N133" s="173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137</v>
      </c>
      <c r="AU133" s="15" t="s">
        <v>81</v>
      </c>
    </row>
    <row r="134" spans="1:65" s="2" customFormat="1" ht="29.25" x14ac:dyDescent="0.2">
      <c r="A134" s="32"/>
      <c r="B134" s="33"/>
      <c r="C134" s="34"/>
      <c r="D134" s="169" t="s">
        <v>173</v>
      </c>
      <c r="E134" s="34"/>
      <c r="F134" s="174" t="s">
        <v>456</v>
      </c>
      <c r="G134" s="34"/>
      <c r="H134" s="34"/>
      <c r="I134" s="171"/>
      <c r="J134" s="34"/>
      <c r="K134" s="34"/>
      <c r="L134" s="37"/>
      <c r="M134" s="172"/>
      <c r="N134" s="173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173</v>
      </c>
      <c r="AU134" s="15" t="s">
        <v>81</v>
      </c>
    </row>
    <row r="135" spans="1:65" s="13" customFormat="1" ht="25.9" customHeight="1" x14ac:dyDescent="0.2">
      <c r="B135" s="220"/>
      <c r="C135" s="221"/>
      <c r="D135" s="222" t="s">
        <v>72</v>
      </c>
      <c r="E135" s="223" t="s">
        <v>457</v>
      </c>
      <c r="F135" s="223" t="s">
        <v>90</v>
      </c>
      <c r="G135" s="221"/>
      <c r="H135" s="221"/>
      <c r="I135" s="224"/>
      <c r="J135" s="225">
        <f>BK135</f>
        <v>0</v>
      </c>
      <c r="K135" s="221"/>
      <c r="L135" s="226"/>
      <c r="M135" s="227"/>
      <c r="N135" s="228"/>
      <c r="O135" s="228"/>
      <c r="P135" s="229">
        <f>SUM(P136:P141)</f>
        <v>0</v>
      </c>
      <c r="Q135" s="228"/>
      <c r="R135" s="229">
        <f>SUM(R136:R141)</f>
        <v>244.923</v>
      </c>
      <c r="S135" s="228"/>
      <c r="T135" s="230">
        <f>SUM(T136:T141)</f>
        <v>0</v>
      </c>
      <c r="AR135" s="231" t="s">
        <v>81</v>
      </c>
      <c r="AT135" s="232" t="s">
        <v>72</v>
      </c>
      <c r="AU135" s="232" t="s">
        <v>73</v>
      </c>
      <c r="AY135" s="231" t="s">
        <v>136</v>
      </c>
      <c r="BK135" s="233">
        <f>SUM(BK136:BK141)</f>
        <v>0</v>
      </c>
    </row>
    <row r="136" spans="1:65" s="2" customFormat="1" ht="16.5" customHeight="1" x14ac:dyDescent="0.2">
      <c r="A136" s="32"/>
      <c r="B136" s="33"/>
      <c r="C136" s="175" t="s">
        <v>168</v>
      </c>
      <c r="D136" s="175" t="s">
        <v>254</v>
      </c>
      <c r="E136" s="176" t="s">
        <v>458</v>
      </c>
      <c r="F136" s="177" t="s">
        <v>459</v>
      </c>
      <c r="G136" s="178" t="s">
        <v>204</v>
      </c>
      <c r="H136" s="179">
        <v>510</v>
      </c>
      <c r="I136" s="234">
        <v>0</v>
      </c>
      <c r="J136" s="181">
        <f>ROUND(I136*H136,2)</f>
        <v>0</v>
      </c>
      <c r="K136" s="177" t="s">
        <v>1</v>
      </c>
      <c r="L136" s="182"/>
      <c r="M136" s="183" t="s">
        <v>1</v>
      </c>
      <c r="N136" s="184" t="s">
        <v>38</v>
      </c>
      <c r="O136" s="69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7" t="s">
        <v>151</v>
      </c>
      <c r="AT136" s="167" t="s">
        <v>254</v>
      </c>
      <c r="AU136" s="167" t="s">
        <v>81</v>
      </c>
      <c r="AY136" s="15" t="s">
        <v>136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81</v>
      </c>
      <c r="BK136" s="168">
        <f>ROUND(I136*H136,2)</f>
        <v>0</v>
      </c>
      <c r="BL136" s="15" t="s">
        <v>135</v>
      </c>
      <c r="BM136" s="167" t="s">
        <v>206</v>
      </c>
    </row>
    <row r="137" spans="1:65" s="2" customFormat="1" x14ac:dyDescent="0.2">
      <c r="A137" s="32"/>
      <c r="B137" s="33"/>
      <c r="C137" s="34"/>
      <c r="D137" s="169" t="s">
        <v>137</v>
      </c>
      <c r="E137" s="34"/>
      <c r="F137" s="170" t="s">
        <v>459</v>
      </c>
      <c r="G137" s="34"/>
      <c r="H137" s="34"/>
      <c r="I137" s="171"/>
      <c r="J137" s="34"/>
      <c r="K137" s="34"/>
      <c r="L137" s="37"/>
      <c r="M137" s="172"/>
      <c r="N137" s="173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137</v>
      </c>
      <c r="AU137" s="15" t="s">
        <v>81</v>
      </c>
    </row>
    <row r="138" spans="1:65" s="2" customFormat="1" ht="29.25" x14ac:dyDescent="0.2">
      <c r="A138" s="32"/>
      <c r="B138" s="33"/>
      <c r="C138" s="34"/>
      <c r="D138" s="169" t="s">
        <v>173</v>
      </c>
      <c r="E138" s="34"/>
      <c r="F138" s="174" t="s">
        <v>448</v>
      </c>
      <c r="G138" s="34"/>
      <c r="H138" s="34"/>
      <c r="I138" s="171"/>
      <c r="J138" s="34"/>
      <c r="K138" s="34"/>
      <c r="L138" s="37"/>
      <c r="M138" s="172"/>
      <c r="N138" s="173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173</v>
      </c>
      <c r="AU138" s="15" t="s">
        <v>81</v>
      </c>
    </row>
    <row r="139" spans="1:65" s="2" customFormat="1" ht="24.2" customHeight="1" x14ac:dyDescent="0.2">
      <c r="A139" s="32"/>
      <c r="B139" s="33"/>
      <c r="C139" s="175" t="s">
        <v>212</v>
      </c>
      <c r="D139" s="175" t="s">
        <v>254</v>
      </c>
      <c r="E139" s="176" t="s">
        <v>453</v>
      </c>
      <c r="F139" s="177" t="s">
        <v>454</v>
      </c>
      <c r="G139" s="178" t="s">
        <v>140</v>
      </c>
      <c r="H139" s="179">
        <v>749</v>
      </c>
      <c r="I139" s="234">
        <v>0</v>
      </c>
      <c r="J139" s="181">
        <f>ROUND(I139*H139,2)</f>
        <v>0</v>
      </c>
      <c r="K139" s="177" t="s">
        <v>134</v>
      </c>
      <c r="L139" s="182"/>
      <c r="M139" s="183" t="s">
        <v>1</v>
      </c>
      <c r="N139" s="184" t="s">
        <v>38</v>
      </c>
      <c r="O139" s="69"/>
      <c r="P139" s="165">
        <f>O139*H139</f>
        <v>0</v>
      </c>
      <c r="Q139" s="165">
        <v>0.32700000000000001</v>
      </c>
      <c r="R139" s="165">
        <f>Q139*H139</f>
        <v>244.923</v>
      </c>
      <c r="S139" s="165">
        <v>0</v>
      </c>
      <c r="T139" s="16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7" t="s">
        <v>151</v>
      </c>
      <c r="AT139" s="167" t="s">
        <v>254</v>
      </c>
      <c r="AU139" s="167" t="s">
        <v>81</v>
      </c>
      <c r="AY139" s="15" t="s">
        <v>136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5" t="s">
        <v>81</v>
      </c>
      <c r="BK139" s="168">
        <f>ROUND(I139*H139,2)</f>
        <v>0</v>
      </c>
      <c r="BL139" s="15" t="s">
        <v>135</v>
      </c>
      <c r="BM139" s="167" t="s">
        <v>460</v>
      </c>
    </row>
    <row r="140" spans="1:65" s="2" customFormat="1" x14ac:dyDescent="0.2">
      <c r="A140" s="32"/>
      <c r="B140" s="33"/>
      <c r="C140" s="34"/>
      <c r="D140" s="169" t="s">
        <v>137</v>
      </c>
      <c r="E140" s="34"/>
      <c r="F140" s="170" t="s">
        <v>454</v>
      </c>
      <c r="G140" s="34"/>
      <c r="H140" s="34"/>
      <c r="I140" s="171"/>
      <c r="J140" s="34"/>
      <c r="K140" s="34"/>
      <c r="L140" s="37"/>
      <c r="M140" s="172"/>
      <c r="N140" s="17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137</v>
      </c>
      <c r="AU140" s="15" t="s">
        <v>81</v>
      </c>
    </row>
    <row r="141" spans="1:65" s="2" customFormat="1" ht="29.25" x14ac:dyDescent="0.2">
      <c r="A141" s="32"/>
      <c r="B141" s="33"/>
      <c r="C141" s="34"/>
      <c r="D141" s="169" t="s">
        <v>173</v>
      </c>
      <c r="E141" s="34"/>
      <c r="F141" s="174" t="s">
        <v>456</v>
      </c>
      <c r="G141" s="34"/>
      <c r="H141" s="34"/>
      <c r="I141" s="171"/>
      <c r="J141" s="34"/>
      <c r="K141" s="34"/>
      <c r="L141" s="37"/>
      <c r="M141" s="172"/>
      <c r="N141" s="173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173</v>
      </c>
      <c r="AU141" s="15" t="s">
        <v>81</v>
      </c>
    </row>
    <row r="142" spans="1:65" s="13" customFormat="1" ht="25.9" customHeight="1" x14ac:dyDescent="0.2">
      <c r="B142" s="220"/>
      <c r="C142" s="221"/>
      <c r="D142" s="222" t="s">
        <v>72</v>
      </c>
      <c r="E142" s="223" t="s">
        <v>461</v>
      </c>
      <c r="F142" s="223" t="s">
        <v>93</v>
      </c>
      <c r="G142" s="221"/>
      <c r="H142" s="221"/>
      <c r="I142" s="224"/>
      <c r="J142" s="225">
        <f>BK142</f>
        <v>0</v>
      </c>
      <c r="K142" s="221"/>
      <c r="L142" s="226"/>
      <c r="M142" s="227"/>
      <c r="N142" s="228"/>
      <c r="O142" s="228"/>
      <c r="P142" s="229">
        <f>SUM(P143:P150)</f>
        <v>0</v>
      </c>
      <c r="Q142" s="228"/>
      <c r="R142" s="229">
        <f>SUM(R143:R150)</f>
        <v>0</v>
      </c>
      <c r="S142" s="228"/>
      <c r="T142" s="230">
        <f>SUM(T143:T150)</f>
        <v>0</v>
      </c>
      <c r="AR142" s="231" t="s">
        <v>81</v>
      </c>
      <c r="AT142" s="232" t="s">
        <v>72</v>
      </c>
      <c r="AU142" s="232" t="s">
        <v>73</v>
      </c>
      <c r="AY142" s="231" t="s">
        <v>136</v>
      </c>
      <c r="BK142" s="233">
        <f>SUM(BK143:BK150)</f>
        <v>0</v>
      </c>
    </row>
    <row r="143" spans="1:65" s="2" customFormat="1" ht="16.5" customHeight="1" x14ac:dyDescent="0.2">
      <c r="A143" s="32"/>
      <c r="B143" s="33"/>
      <c r="C143" s="175" t="s">
        <v>178</v>
      </c>
      <c r="D143" s="175" t="s">
        <v>254</v>
      </c>
      <c r="E143" s="176" t="s">
        <v>462</v>
      </c>
      <c r="F143" s="177" t="s">
        <v>463</v>
      </c>
      <c r="G143" s="178" t="s">
        <v>140</v>
      </c>
      <c r="H143" s="179">
        <v>571</v>
      </c>
      <c r="I143" s="234">
        <v>0</v>
      </c>
      <c r="J143" s="181">
        <f>ROUND(I143*H143,2)</f>
        <v>0</v>
      </c>
      <c r="K143" s="177" t="s">
        <v>1</v>
      </c>
      <c r="L143" s="182"/>
      <c r="M143" s="183" t="s">
        <v>1</v>
      </c>
      <c r="N143" s="184" t="s">
        <v>38</v>
      </c>
      <c r="O143" s="69"/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7" t="s">
        <v>151</v>
      </c>
      <c r="AT143" s="167" t="s">
        <v>254</v>
      </c>
      <c r="AU143" s="167" t="s">
        <v>81</v>
      </c>
      <c r="AY143" s="15" t="s">
        <v>136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5" t="s">
        <v>81</v>
      </c>
      <c r="BK143" s="168">
        <f>ROUND(I143*H143,2)</f>
        <v>0</v>
      </c>
      <c r="BL143" s="15" t="s">
        <v>135</v>
      </c>
      <c r="BM143" s="167" t="s">
        <v>181</v>
      </c>
    </row>
    <row r="144" spans="1:65" s="2" customFormat="1" x14ac:dyDescent="0.2">
      <c r="A144" s="32"/>
      <c r="B144" s="33"/>
      <c r="C144" s="34"/>
      <c r="D144" s="169" t="s">
        <v>137</v>
      </c>
      <c r="E144" s="34"/>
      <c r="F144" s="170" t="s">
        <v>463</v>
      </c>
      <c r="G144" s="34"/>
      <c r="H144" s="34"/>
      <c r="I144" s="171"/>
      <c r="J144" s="34"/>
      <c r="K144" s="34"/>
      <c r="L144" s="37"/>
      <c r="M144" s="172"/>
      <c r="N144" s="173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137</v>
      </c>
      <c r="AU144" s="15" t="s">
        <v>81</v>
      </c>
    </row>
    <row r="145" spans="1:65" s="2" customFormat="1" ht="29.25" x14ac:dyDescent="0.2">
      <c r="A145" s="32"/>
      <c r="B145" s="33"/>
      <c r="C145" s="34"/>
      <c r="D145" s="169" t="s">
        <v>173</v>
      </c>
      <c r="E145" s="34"/>
      <c r="F145" s="174" t="s">
        <v>448</v>
      </c>
      <c r="G145" s="34"/>
      <c r="H145" s="34"/>
      <c r="I145" s="171"/>
      <c r="J145" s="34"/>
      <c r="K145" s="34"/>
      <c r="L145" s="37"/>
      <c r="M145" s="172"/>
      <c r="N145" s="173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173</v>
      </c>
      <c r="AU145" s="15" t="s">
        <v>81</v>
      </c>
    </row>
    <row r="146" spans="1:65" s="2" customFormat="1" ht="24.2" customHeight="1" x14ac:dyDescent="0.2">
      <c r="A146" s="32"/>
      <c r="B146" s="33"/>
      <c r="C146" s="175" t="s">
        <v>160</v>
      </c>
      <c r="D146" s="175" t="s">
        <v>254</v>
      </c>
      <c r="E146" s="176" t="s">
        <v>281</v>
      </c>
      <c r="F146" s="177" t="s">
        <v>282</v>
      </c>
      <c r="G146" s="178" t="s">
        <v>140</v>
      </c>
      <c r="H146" s="179">
        <v>2284</v>
      </c>
      <c r="I146" s="234">
        <v>0</v>
      </c>
      <c r="J146" s="181">
        <f>ROUND(I146*H146,2)</f>
        <v>0</v>
      </c>
      <c r="K146" s="177" t="s">
        <v>1</v>
      </c>
      <c r="L146" s="182"/>
      <c r="M146" s="183" t="s">
        <v>1</v>
      </c>
      <c r="N146" s="184" t="s">
        <v>38</v>
      </c>
      <c r="O146" s="6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7" t="s">
        <v>151</v>
      </c>
      <c r="AT146" s="167" t="s">
        <v>254</v>
      </c>
      <c r="AU146" s="167" t="s">
        <v>81</v>
      </c>
      <c r="AY146" s="15" t="s">
        <v>136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81</v>
      </c>
      <c r="BK146" s="168">
        <f>ROUND(I146*H146,2)</f>
        <v>0</v>
      </c>
      <c r="BL146" s="15" t="s">
        <v>135</v>
      </c>
      <c r="BM146" s="167" t="s">
        <v>184</v>
      </c>
    </row>
    <row r="147" spans="1:65" s="2" customFormat="1" ht="19.5" x14ac:dyDescent="0.2">
      <c r="A147" s="32"/>
      <c r="B147" s="33"/>
      <c r="C147" s="34"/>
      <c r="D147" s="169" t="s">
        <v>137</v>
      </c>
      <c r="E147" s="34"/>
      <c r="F147" s="170" t="s">
        <v>282</v>
      </c>
      <c r="G147" s="34"/>
      <c r="H147" s="34"/>
      <c r="I147" s="171"/>
      <c r="J147" s="34"/>
      <c r="K147" s="34"/>
      <c r="L147" s="37"/>
      <c r="M147" s="172"/>
      <c r="N147" s="17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137</v>
      </c>
      <c r="AU147" s="15" t="s">
        <v>81</v>
      </c>
    </row>
    <row r="148" spans="1:65" s="2" customFormat="1" ht="29.25" x14ac:dyDescent="0.2">
      <c r="A148" s="32"/>
      <c r="B148" s="33"/>
      <c r="C148" s="34"/>
      <c r="D148" s="169" t="s">
        <v>173</v>
      </c>
      <c r="E148" s="34"/>
      <c r="F148" s="174" t="s">
        <v>448</v>
      </c>
      <c r="G148" s="34"/>
      <c r="H148" s="34"/>
      <c r="I148" s="171"/>
      <c r="J148" s="34"/>
      <c r="K148" s="34"/>
      <c r="L148" s="37"/>
      <c r="M148" s="172"/>
      <c r="N148" s="173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173</v>
      </c>
      <c r="AU148" s="15" t="s">
        <v>81</v>
      </c>
    </row>
    <row r="149" spans="1:65" s="2" customFormat="1" ht="21.75" customHeight="1" x14ac:dyDescent="0.2">
      <c r="A149" s="32"/>
      <c r="B149" s="33"/>
      <c r="C149" s="175" t="s">
        <v>185</v>
      </c>
      <c r="D149" s="175" t="s">
        <v>254</v>
      </c>
      <c r="E149" s="176" t="s">
        <v>285</v>
      </c>
      <c r="F149" s="177" t="s">
        <v>286</v>
      </c>
      <c r="G149" s="178" t="s">
        <v>140</v>
      </c>
      <c r="H149" s="179">
        <v>1142</v>
      </c>
      <c r="I149" s="234">
        <v>0</v>
      </c>
      <c r="J149" s="181">
        <f>ROUND(I149*H149,2)</f>
        <v>0</v>
      </c>
      <c r="K149" s="177" t="s">
        <v>1</v>
      </c>
      <c r="L149" s="182"/>
      <c r="M149" s="183" t="s">
        <v>1</v>
      </c>
      <c r="N149" s="184" t="s">
        <v>38</v>
      </c>
      <c r="O149" s="69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7" t="s">
        <v>151</v>
      </c>
      <c r="AT149" s="167" t="s">
        <v>254</v>
      </c>
      <c r="AU149" s="167" t="s">
        <v>81</v>
      </c>
      <c r="AY149" s="15" t="s">
        <v>136</v>
      </c>
      <c r="BE149" s="168">
        <f>IF(N149="základní",J149,0)</f>
        <v>0</v>
      </c>
      <c r="BF149" s="168">
        <f>IF(N149="snížená",J149,0)</f>
        <v>0</v>
      </c>
      <c r="BG149" s="168">
        <f>IF(N149="zákl. přenesená",J149,0)</f>
        <v>0</v>
      </c>
      <c r="BH149" s="168">
        <f>IF(N149="sníž. přenesená",J149,0)</f>
        <v>0</v>
      </c>
      <c r="BI149" s="168">
        <f>IF(N149="nulová",J149,0)</f>
        <v>0</v>
      </c>
      <c r="BJ149" s="15" t="s">
        <v>81</v>
      </c>
      <c r="BK149" s="168">
        <f>ROUND(I149*H149,2)</f>
        <v>0</v>
      </c>
      <c r="BL149" s="15" t="s">
        <v>135</v>
      </c>
      <c r="BM149" s="167" t="s">
        <v>188</v>
      </c>
    </row>
    <row r="150" spans="1:65" s="2" customFormat="1" x14ac:dyDescent="0.2">
      <c r="A150" s="32"/>
      <c r="B150" s="33"/>
      <c r="C150" s="34"/>
      <c r="D150" s="169" t="s">
        <v>137</v>
      </c>
      <c r="E150" s="34"/>
      <c r="F150" s="170" t="s">
        <v>286</v>
      </c>
      <c r="G150" s="34"/>
      <c r="H150" s="34"/>
      <c r="I150" s="171"/>
      <c r="J150" s="34"/>
      <c r="K150" s="34"/>
      <c r="L150" s="37"/>
      <c r="M150" s="172"/>
      <c r="N150" s="173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137</v>
      </c>
      <c r="AU150" s="15" t="s">
        <v>81</v>
      </c>
    </row>
    <row r="151" spans="1:65" s="13" customFormat="1" ht="25.9" customHeight="1" x14ac:dyDescent="0.2">
      <c r="B151" s="220"/>
      <c r="C151" s="221"/>
      <c r="D151" s="222" t="s">
        <v>72</v>
      </c>
      <c r="E151" s="223" t="s">
        <v>464</v>
      </c>
      <c r="F151" s="223" t="s">
        <v>96</v>
      </c>
      <c r="G151" s="221"/>
      <c r="H151" s="221"/>
      <c r="I151" s="224"/>
      <c r="J151" s="225">
        <f>BK151</f>
        <v>0</v>
      </c>
      <c r="K151" s="221"/>
      <c r="L151" s="226"/>
      <c r="M151" s="227"/>
      <c r="N151" s="228"/>
      <c r="O151" s="228"/>
      <c r="P151" s="229">
        <f>SUM(P152:P160)</f>
        <v>0</v>
      </c>
      <c r="Q151" s="228"/>
      <c r="R151" s="229">
        <f>SUM(R152:R160)</f>
        <v>0</v>
      </c>
      <c r="S151" s="228"/>
      <c r="T151" s="230">
        <f>SUM(T152:T160)</f>
        <v>0</v>
      </c>
      <c r="AR151" s="231" t="s">
        <v>81</v>
      </c>
      <c r="AT151" s="232" t="s">
        <v>72</v>
      </c>
      <c r="AU151" s="232" t="s">
        <v>73</v>
      </c>
      <c r="AY151" s="231" t="s">
        <v>136</v>
      </c>
      <c r="BK151" s="233">
        <f>SUM(BK152:BK160)</f>
        <v>0</v>
      </c>
    </row>
    <row r="152" spans="1:65" s="2" customFormat="1" ht="16.5" customHeight="1" x14ac:dyDescent="0.2">
      <c r="A152" s="32"/>
      <c r="B152" s="33"/>
      <c r="C152" s="175" t="s">
        <v>167</v>
      </c>
      <c r="D152" s="175" t="s">
        <v>254</v>
      </c>
      <c r="E152" s="176" t="s">
        <v>445</v>
      </c>
      <c r="F152" s="177" t="s">
        <v>446</v>
      </c>
      <c r="G152" s="178" t="s">
        <v>140</v>
      </c>
      <c r="H152" s="179">
        <v>480</v>
      </c>
      <c r="I152" s="234">
        <v>0</v>
      </c>
      <c r="J152" s="181">
        <f>ROUND(I152*H152,2)</f>
        <v>0</v>
      </c>
      <c r="K152" s="177" t="s">
        <v>1</v>
      </c>
      <c r="L152" s="182"/>
      <c r="M152" s="183" t="s">
        <v>1</v>
      </c>
      <c r="N152" s="184" t="s">
        <v>38</v>
      </c>
      <c r="O152" s="69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7" t="s">
        <v>151</v>
      </c>
      <c r="AT152" s="167" t="s">
        <v>254</v>
      </c>
      <c r="AU152" s="167" t="s">
        <v>81</v>
      </c>
      <c r="AY152" s="15" t="s">
        <v>136</v>
      </c>
      <c r="BE152" s="168">
        <f>IF(N152="základní",J152,0)</f>
        <v>0</v>
      </c>
      <c r="BF152" s="168">
        <f>IF(N152="snížená",J152,0)</f>
        <v>0</v>
      </c>
      <c r="BG152" s="168">
        <f>IF(N152="zákl. přenesená",J152,0)</f>
        <v>0</v>
      </c>
      <c r="BH152" s="168">
        <f>IF(N152="sníž. přenesená",J152,0)</f>
        <v>0</v>
      </c>
      <c r="BI152" s="168">
        <f>IF(N152="nulová",J152,0)</f>
        <v>0</v>
      </c>
      <c r="BJ152" s="15" t="s">
        <v>81</v>
      </c>
      <c r="BK152" s="168">
        <f>ROUND(I152*H152,2)</f>
        <v>0</v>
      </c>
      <c r="BL152" s="15" t="s">
        <v>135</v>
      </c>
      <c r="BM152" s="167" t="s">
        <v>200</v>
      </c>
    </row>
    <row r="153" spans="1:65" s="2" customFormat="1" x14ac:dyDescent="0.2">
      <c r="A153" s="32"/>
      <c r="B153" s="33"/>
      <c r="C153" s="34"/>
      <c r="D153" s="169" t="s">
        <v>137</v>
      </c>
      <c r="E153" s="34"/>
      <c r="F153" s="170" t="s">
        <v>446</v>
      </c>
      <c r="G153" s="34"/>
      <c r="H153" s="34"/>
      <c r="I153" s="171"/>
      <c r="J153" s="34"/>
      <c r="K153" s="34"/>
      <c r="L153" s="37"/>
      <c r="M153" s="172"/>
      <c r="N153" s="173"/>
      <c r="O153" s="69"/>
      <c r="P153" s="69"/>
      <c r="Q153" s="69"/>
      <c r="R153" s="69"/>
      <c r="S153" s="69"/>
      <c r="T153" s="70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137</v>
      </c>
      <c r="AU153" s="15" t="s">
        <v>81</v>
      </c>
    </row>
    <row r="154" spans="1:65" s="2" customFormat="1" ht="29.25" x14ac:dyDescent="0.2">
      <c r="A154" s="32"/>
      <c r="B154" s="33"/>
      <c r="C154" s="34"/>
      <c r="D154" s="169" t="s">
        <v>173</v>
      </c>
      <c r="E154" s="34"/>
      <c r="F154" s="174" t="s">
        <v>448</v>
      </c>
      <c r="G154" s="34"/>
      <c r="H154" s="34"/>
      <c r="I154" s="171"/>
      <c r="J154" s="34"/>
      <c r="K154" s="34"/>
      <c r="L154" s="37"/>
      <c r="M154" s="172"/>
      <c r="N154" s="173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173</v>
      </c>
      <c r="AU154" s="15" t="s">
        <v>81</v>
      </c>
    </row>
    <row r="155" spans="1:65" s="2" customFormat="1" ht="16.5" customHeight="1" x14ac:dyDescent="0.2">
      <c r="A155" s="32"/>
      <c r="B155" s="33"/>
      <c r="C155" s="175" t="s">
        <v>201</v>
      </c>
      <c r="D155" s="175" t="s">
        <v>254</v>
      </c>
      <c r="E155" s="176" t="s">
        <v>449</v>
      </c>
      <c r="F155" s="177" t="s">
        <v>450</v>
      </c>
      <c r="G155" s="178" t="s">
        <v>140</v>
      </c>
      <c r="H155" s="179">
        <v>480</v>
      </c>
      <c r="I155" s="234">
        <v>0</v>
      </c>
      <c r="J155" s="181">
        <f>ROUND(I155*H155,2)</f>
        <v>0</v>
      </c>
      <c r="K155" s="177" t="s">
        <v>1</v>
      </c>
      <c r="L155" s="182"/>
      <c r="M155" s="183" t="s">
        <v>1</v>
      </c>
      <c r="N155" s="184" t="s">
        <v>38</v>
      </c>
      <c r="O155" s="69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7" t="s">
        <v>151</v>
      </c>
      <c r="AT155" s="167" t="s">
        <v>254</v>
      </c>
      <c r="AU155" s="167" t="s">
        <v>81</v>
      </c>
      <c r="AY155" s="15" t="s">
        <v>136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5" t="s">
        <v>81</v>
      </c>
      <c r="BK155" s="168">
        <f>ROUND(I155*H155,2)</f>
        <v>0</v>
      </c>
      <c r="BL155" s="15" t="s">
        <v>135</v>
      </c>
      <c r="BM155" s="167" t="s">
        <v>205</v>
      </c>
    </row>
    <row r="156" spans="1:65" s="2" customFormat="1" x14ac:dyDescent="0.2">
      <c r="A156" s="32"/>
      <c r="B156" s="33"/>
      <c r="C156" s="34"/>
      <c r="D156" s="169" t="s">
        <v>137</v>
      </c>
      <c r="E156" s="34"/>
      <c r="F156" s="170" t="s">
        <v>450</v>
      </c>
      <c r="G156" s="34"/>
      <c r="H156" s="34"/>
      <c r="I156" s="171"/>
      <c r="J156" s="34"/>
      <c r="K156" s="34"/>
      <c r="L156" s="37"/>
      <c r="M156" s="172"/>
      <c r="N156" s="173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137</v>
      </c>
      <c r="AU156" s="15" t="s">
        <v>81</v>
      </c>
    </row>
    <row r="157" spans="1:65" s="2" customFormat="1" ht="29.25" x14ac:dyDescent="0.2">
      <c r="A157" s="32"/>
      <c r="B157" s="33"/>
      <c r="C157" s="34"/>
      <c r="D157" s="169" t="s">
        <v>173</v>
      </c>
      <c r="E157" s="34"/>
      <c r="F157" s="174" t="s">
        <v>448</v>
      </c>
      <c r="G157" s="34"/>
      <c r="H157" s="34"/>
      <c r="I157" s="171"/>
      <c r="J157" s="34"/>
      <c r="K157" s="34"/>
      <c r="L157" s="37"/>
      <c r="M157" s="172"/>
      <c r="N157" s="173"/>
      <c r="O157" s="69"/>
      <c r="P157" s="69"/>
      <c r="Q157" s="69"/>
      <c r="R157" s="69"/>
      <c r="S157" s="69"/>
      <c r="T157" s="70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173</v>
      </c>
      <c r="AU157" s="15" t="s">
        <v>81</v>
      </c>
    </row>
    <row r="158" spans="1:65" s="2" customFormat="1" ht="16.5" customHeight="1" x14ac:dyDescent="0.2">
      <c r="A158" s="32"/>
      <c r="B158" s="33"/>
      <c r="C158" s="175" t="s">
        <v>246</v>
      </c>
      <c r="D158" s="175" t="s">
        <v>254</v>
      </c>
      <c r="E158" s="176" t="s">
        <v>465</v>
      </c>
      <c r="F158" s="177" t="s">
        <v>466</v>
      </c>
      <c r="G158" s="178" t="s">
        <v>140</v>
      </c>
      <c r="H158" s="179">
        <v>240</v>
      </c>
      <c r="I158" s="234">
        <v>0</v>
      </c>
      <c r="J158" s="181">
        <f>ROUND(I158*H158,2)</f>
        <v>0</v>
      </c>
      <c r="K158" s="177" t="s">
        <v>1</v>
      </c>
      <c r="L158" s="182"/>
      <c r="M158" s="183" t="s">
        <v>1</v>
      </c>
      <c r="N158" s="184" t="s">
        <v>38</v>
      </c>
      <c r="O158" s="69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7" t="s">
        <v>151</v>
      </c>
      <c r="AT158" s="167" t="s">
        <v>254</v>
      </c>
      <c r="AU158" s="167" t="s">
        <v>81</v>
      </c>
      <c r="AY158" s="15" t="s">
        <v>136</v>
      </c>
      <c r="BE158" s="168">
        <f>IF(N158="základní",J158,0)</f>
        <v>0</v>
      </c>
      <c r="BF158" s="168">
        <f>IF(N158="snížená",J158,0)</f>
        <v>0</v>
      </c>
      <c r="BG158" s="168">
        <f>IF(N158="zákl. přenesená",J158,0)</f>
        <v>0</v>
      </c>
      <c r="BH158" s="168">
        <f>IF(N158="sníž. přenesená",J158,0)</f>
        <v>0</v>
      </c>
      <c r="BI158" s="168">
        <f>IF(N158="nulová",J158,0)</f>
        <v>0</v>
      </c>
      <c r="BJ158" s="15" t="s">
        <v>81</v>
      </c>
      <c r="BK158" s="168">
        <f>ROUND(I158*H158,2)</f>
        <v>0</v>
      </c>
      <c r="BL158" s="15" t="s">
        <v>135</v>
      </c>
      <c r="BM158" s="167" t="s">
        <v>467</v>
      </c>
    </row>
    <row r="159" spans="1:65" s="2" customFormat="1" x14ac:dyDescent="0.2">
      <c r="A159" s="32"/>
      <c r="B159" s="33"/>
      <c r="C159" s="34"/>
      <c r="D159" s="169" t="s">
        <v>137</v>
      </c>
      <c r="E159" s="34"/>
      <c r="F159" s="170" t="s">
        <v>466</v>
      </c>
      <c r="G159" s="34"/>
      <c r="H159" s="34"/>
      <c r="I159" s="34"/>
      <c r="J159" s="34"/>
      <c r="K159" s="34"/>
      <c r="L159" s="37"/>
      <c r="M159" s="172"/>
      <c r="N159" s="173"/>
      <c r="O159" s="69"/>
      <c r="P159" s="69"/>
      <c r="Q159" s="69"/>
      <c r="R159" s="69"/>
      <c r="S159" s="69"/>
      <c r="T159" s="70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137</v>
      </c>
      <c r="AU159" s="15" t="s">
        <v>81</v>
      </c>
    </row>
    <row r="160" spans="1:65" s="2" customFormat="1" ht="29.25" x14ac:dyDescent="0.2">
      <c r="A160" s="32"/>
      <c r="B160" s="33"/>
      <c r="C160" s="34"/>
      <c r="D160" s="169" t="s">
        <v>173</v>
      </c>
      <c r="E160" s="34"/>
      <c r="F160" s="174" t="s">
        <v>448</v>
      </c>
      <c r="G160" s="34"/>
      <c r="H160" s="34"/>
      <c r="I160" s="171"/>
      <c r="J160" s="34"/>
      <c r="K160" s="34"/>
      <c r="L160" s="37"/>
      <c r="M160" s="207"/>
      <c r="N160" s="208"/>
      <c r="O160" s="209"/>
      <c r="P160" s="209"/>
      <c r="Q160" s="209"/>
      <c r="R160" s="209"/>
      <c r="S160" s="209"/>
      <c r="T160" s="21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173</v>
      </c>
      <c r="AU160" s="15" t="s">
        <v>81</v>
      </c>
    </row>
    <row r="161" spans="1:31" s="2" customFormat="1" ht="6.95" customHeight="1" x14ac:dyDescent="0.2">
      <c r="A161" s="32"/>
      <c r="B161" s="52"/>
      <c r="C161" s="53"/>
      <c r="D161" s="53"/>
      <c r="E161" s="53"/>
      <c r="F161" s="53"/>
      <c r="G161" s="53"/>
      <c r="H161" s="53"/>
      <c r="I161" s="53"/>
      <c r="J161" s="53"/>
      <c r="K161" s="53"/>
      <c r="L161" s="37"/>
      <c r="M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</row>
  </sheetData>
  <sheetProtection algorithmName="SHA-512" hashValue="c1bjgZBdwoKyhWiuH1y6IXjcyKNkPrjS9vB8q/mO13EWz9Fs01gCLFIs/CmgGRjSvJcwRFuKIpB1Q1McvgSHAQ==" saltValue="eePI+1UnyxC3EP2pzPZauQ==" spinCount="100000" sheet="1" objects="1" scenarios="1" formatColumns="0" formatRows="0" autoFilter="0"/>
  <autoFilter ref="C121:K16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tabSelected="1" topLeftCell="A117" workbookViewId="0">
      <selection activeCell="I145" sqref="I14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5" t="s">
        <v>105</v>
      </c>
    </row>
    <row r="3" spans="1:46" s="1" customFormat="1" ht="6.95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83</v>
      </c>
    </row>
    <row r="4" spans="1:46" s="1" customFormat="1" ht="24.95" customHeight="1" x14ac:dyDescent="0.2">
      <c r="B4" s="18"/>
      <c r="D4" s="108" t="s">
        <v>109</v>
      </c>
      <c r="L4" s="18"/>
      <c r="M4" s="109" t="s">
        <v>10</v>
      </c>
      <c r="AT4" s="15" t="s">
        <v>4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110" t="s">
        <v>16</v>
      </c>
      <c r="L6" s="18"/>
    </row>
    <row r="7" spans="1:46" s="1" customFormat="1" ht="16.5" customHeight="1" x14ac:dyDescent="0.2">
      <c r="B7" s="18"/>
      <c r="E7" s="279" t="str">
        <f>'Rekapitulace stavby'!K6</f>
        <v>Oprava staničních kolejí v žst. Mimoň</v>
      </c>
      <c r="F7" s="280"/>
      <c r="G7" s="280"/>
      <c r="H7" s="280"/>
      <c r="L7" s="18"/>
    </row>
    <row r="8" spans="1:46" s="2" customFormat="1" ht="12" customHeight="1" x14ac:dyDescent="0.2">
      <c r="A8" s="32"/>
      <c r="B8" s="37"/>
      <c r="C8" s="32"/>
      <c r="D8" s="110" t="s">
        <v>110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1" t="s">
        <v>468</v>
      </c>
      <c r="F9" s="282"/>
      <c r="G9" s="282"/>
      <c r="H9" s="28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13. 6. 2022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tr">
        <f>IF('Rekapitulace stavby'!AN10="","",'Rekapitulace stavby'!AN10)</f>
        <v/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tr">
        <f>IF('Rekapitulace stavby'!E11="","",'Rekapitulace stavby'!E11)</f>
        <v xml:space="preserve"> </v>
      </c>
      <c r="F15" s="32"/>
      <c r="G15" s="32"/>
      <c r="H15" s="32"/>
      <c r="I15" s="110" t="s">
        <v>26</v>
      </c>
      <c r="J15" s="111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83" t="str">
        <f>'Rekapitulace stavby'!E14</f>
        <v>Vyplň údaj</v>
      </c>
      <c r="F18" s="284"/>
      <c r="G18" s="284"/>
      <c r="H18" s="284"/>
      <c r="I18" s="110" t="s">
        <v>26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26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26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85" t="s">
        <v>1</v>
      </c>
      <c r="F27" s="285"/>
      <c r="G27" s="285"/>
      <c r="H27" s="28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ROUND(J122,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ROUND((SUM(BE122:BE155)),  2)</f>
        <v>0</v>
      </c>
      <c r="G33" s="32"/>
      <c r="H33" s="32"/>
      <c r="I33" s="122">
        <v>0.21</v>
      </c>
      <c r="J33" s="121">
        <f>ROUND(((SUM(BE122:BE155))*I33),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7"/>
      <c r="C34" s="32"/>
      <c r="D34" s="32"/>
      <c r="E34" s="110" t="s">
        <v>39</v>
      </c>
      <c r="F34" s="121">
        <f>ROUND((SUM(BF122:BF155)),  2)</f>
        <v>0</v>
      </c>
      <c r="G34" s="32"/>
      <c r="H34" s="32"/>
      <c r="I34" s="122">
        <v>0.15</v>
      </c>
      <c r="J34" s="121">
        <f>ROUND(((SUM(BF122:BF155))*I34),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7"/>
      <c r="C35" s="32"/>
      <c r="D35" s="32"/>
      <c r="E35" s="110" t="s">
        <v>40</v>
      </c>
      <c r="F35" s="121">
        <f>ROUND((SUM(BG122:BG155)),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7"/>
      <c r="C36" s="32"/>
      <c r="D36" s="32"/>
      <c r="E36" s="110" t="s">
        <v>41</v>
      </c>
      <c r="F36" s="121">
        <f>ROUND((SUM(BH122:BH155)),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7"/>
      <c r="C37" s="32"/>
      <c r="D37" s="32"/>
      <c r="E37" s="110" t="s">
        <v>42</v>
      </c>
      <c r="F37" s="121">
        <f>ROUND((SUM(BI122:BI155)),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112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77" t="str">
        <f>E7</f>
        <v>Oprava staničních kolejí v žst. Mimoň</v>
      </c>
      <c r="F85" s="278"/>
      <c r="G85" s="278"/>
      <c r="H85" s="27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65" t="str">
        <f>E9</f>
        <v>SO 08 - Materiál objednatele 2</v>
      </c>
      <c r="F87" s="276"/>
      <c r="G87" s="276"/>
      <c r="H87" s="27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13. 6. 2022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4"/>
      <c r="E91" s="34"/>
      <c r="F91" s="25" t="str">
        <f>E15</f>
        <v xml:space="preserve"> </v>
      </c>
      <c r="G91" s="34"/>
      <c r="H91" s="34"/>
      <c r="I91" s="27" t="s">
        <v>29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4"/>
      <c r="E92" s="34"/>
      <c r="F92" s="25" t="str">
        <f>IF(E18="","",E18)</f>
        <v>Vyplň údaj</v>
      </c>
      <c r="G92" s="34"/>
      <c r="H92" s="34"/>
      <c r="I92" s="27" t="s">
        <v>31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113</v>
      </c>
      <c r="D94" s="142"/>
      <c r="E94" s="142"/>
      <c r="F94" s="142"/>
      <c r="G94" s="142"/>
      <c r="H94" s="142"/>
      <c r="I94" s="142"/>
      <c r="J94" s="143" t="s">
        <v>114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44" t="s">
        <v>115</v>
      </c>
      <c r="D96" s="34"/>
      <c r="E96" s="34"/>
      <c r="F96" s="34"/>
      <c r="G96" s="34"/>
      <c r="H96" s="34"/>
      <c r="I96" s="34"/>
      <c r="J96" s="82">
        <f>J122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116</v>
      </c>
    </row>
    <row r="97" spans="1:31" s="12" customFormat="1" ht="24.95" customHeight="1" x14ac:dyDescent="0.2">
      <c r="B97" s="214"/>
      <c r="C97" s="215"/>
      <c r="D97" s="216" t="s">
        <v>469</v>
      </c>
      <c r="E97" s="217"/>
      <c r="F97" s="217"/>
      <c r="G97" s="217"/>
      <c r="H97" s="217"/>
      <c r="I97" s="217"/>
      <c r="J97" s="218">
        <f>J123</f>
        <v>0</v>
      </c>
      <c r="K97" s="215"/>
      <c r="L97" s="219"/>
    </row>
    <row r="98" spans="1:31" s="12" customFormat="1" ht="24.95" customHeight="1" x14ac:dyDescent="0.2">
      <c r="B98" s="214"/>
      <c r="C98" s="215"/>
      <c r="D98" s="216" t="s">
        <v>438</v>
      </c>
      <c r="E98" s="217"/>
      <c r="F98" s="217"/>
      <c r="G98" s="217"/>
      <c r="H98" s="217"/>
      <c r="I98" s="217"/>
      <c r="J98" s="218">
        <f>J130</f>
        <v>0</v>
      </c>
      <c r="K98" s="215"/>
      <c r="L98" s="219"/>
    </row>
    <row r="99" spans="1:31" s="12" customFormat="1" ht="24.95" customHeight="1" x14ac:dyDescent="0.2">
      <c r="B99" s="214"/>
      <c r="C99" s="215"/>
      <c r="D99" s="216" t="s">
        <v>439</v>
      </c>
      <c r="E99" s="217"/>
      <c r="F99" s="217"/>
      <c r="G99" s="217"/>
      <c r="H99" s="217"/>
      <c r="I99" s="217"/>
      <c r="J99" s="218">
        <f>J137</f>
        <v>0</v>
      </c>
      <c r="K99" s="215"/>
      <c r="L99" s="219"/>
    </row>
    <row r="100" spans="1:31" s="12" customFormat="1" ht="24.95" customHeight="1" x14ac:dyDescent="0.2">
      <c r="B100" s="214"/>
      <c r="C100" s="215"/>
      <c r="D100" s="216" t="s">
        <v>440</v>
      </c>
      <c r="E100" s="217"/>
      <c r="F100" s="217"/>
      <c r="G100" s="217"/>
      <c r="H100" s="217"/>
      <c r="I100" s="217"/>
      <c r="J100" s="218">
        <f>J144</f>
        <v>0</v>
      </c>
      <c r="K100" s="215"/>
      <c r="L100" s="219"/>
    </row>
    <row r="101" spans="1:31" s="12" customFormat="1" ht="24.95" customHeight="1" x14ac:dyDescent="0.2">
      <c r="B101" s="214"/>
      <c r="C101" s="215"/>
      <c r="D101" s="216" t="s">
        <v>441</v>
      </c>
      <c r="E101" s="217"/>
      <c r="F101" s="217"/>
      <c r="G101" s="217"/>
      <c r="H101" s="217"/>
      <c r="I101" s="217"/>
      <c r="J101" s="218">
        <f>J148</f>
        <v>0</v>
      </c>
      <c r="K101" s="215"/>
      <c r="L101" s="219"/>
    </row>
    <row r="102" spans="1:31" s="12" customFormat="1" ht="24.95" customHeight="1" x14ac:dyDescent="0.2">
      <c r="B102" s="214"/>
      <c r="C102" s="215"/>
      <c r="D102" s="216" t="s">
        <v>442</v>
      </c>
      <c r="E102" s="217"/>
      <c r="F102" s="217"/>
      <c r="G102" s="217"/>
      <c r="H102" s="217"/>
      <c r="I102" s="217"/>
      <c r="J102" s="218">
        <f>J152</f>
        <v>0</v>
      </c>
      <c r="K102" s="215"/>
      <c r="L102" s="219"/>
    </row>
    <row r="103" spans="1:31" s="2" customFormat="1" ht="21.75" customHeight="1" x14ac:dyDescent="0.2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 x14ac:dyDescent="0.2">
      <c r="A108" s="32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 x14ac:dyDescent="0.2">
      <c r="A109" s="32"/>
      <c r="B109" s="33"/>
      <c r="C109" s="21" t="s">
        <v>117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 x14ac:dyDescent="0.2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 x14ac:dyDescent="0.2">
      <c r="A111" s="32"/>
      <c r="B111" s="33"/>
      <c r="C111" s="27" t="s">
        <v>16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 x14ac:dyDescent="0.2">
      <c r="A112" s="32"/>
      <c r="B112" s="33"/>
      <c r="C112" s="34"/>
      <c r="D112" s="34"/>
      <c r="E112" s="277" t="str">
        <f>E7</f>
        <v>Oprava staničních kolejí v žst. Mimoň</v>
      </c>
      <c r="F112" s="278"/>
      <c r="G112" s="278"/>
      <c r="H112" s="278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110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4"/>
      <c r="D114" s="34"/>
      <c r="E114" s="265" t="str">
        <f>E9</f>
        <v>SO 08 - Materiál objednatele 2</v>
      </c>
      <c r="F114" s="276"/>
      <c r="G114" s="276"/>
      <c r="H114" s="276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 x14ac:dyDescent="0.2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20</v>
      </c>
      <c r="D116" s="34"/>
      <c r="E116" s="34"/>
      <c r="F116" s="25" t="str">
        <f>F12</f>
        <v xml:space="preserve"> </v>
      </c>
      <c r="G116" s="34"/>
      <c r="H116" s="34"/>
      <c r="I116" s="27" t="s">
        <v>22</v>
      </c>
      <c r="J116" s="64" t="str">
        <f>IF(J12="","",J12)</f>
        <v>13. 6. 2022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 x14ac:dyDescent="0.2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 x14ac:dyDescent="0.2">
      <c r="A118" s="32"/>
      <c r="B118" s="33"/>
      <c r="C118" s="27" t="s">
        <v>24</v>
      </c>
      <c r="D118" s="34"/>
      <c r="E118" s="34"/>
      <c r="F118" s="25" t="str">
        <f>E15</f>
        <v xml:space="preserve"> </v>
      </c>
      <c r="G118" s="34"/>
      <c r="H118" s="34"/>
      <c r="I118" s="27" t="s">
        <v>29</v>
      </c>
      <c r="J118" s="30" t="str">
        <f>E21</f>
        <v xml:space="preserve"> 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 x14ac:dyDescent="0.2">
      <c r="A119" s="32"/>
      <c r="B119" s="33"/>
      <c r="C119" s="27" t="s">
        <v>27</v>
      </c>
      <c r="D119" s="34"/>
      <c r="E119" s="34"/>
      <c r="F119" s="25" t="str">
        <f>IF(E18="","",E18)</f>
        <v>Vyplň údaj</v>
      </c>
      <c r="G119" s="34"/>
      <c r="H119" s="34"/>
      <c r="I119" s="27" t="s">
        <v>31</v>
      </c>
      <c r="J119" s="30" t="str">
        <f>E24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 x14ac:dyDescent="0.2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9" customFormat="1" ht="29.25" customHeight="1" x14ac:dyDescent="0.2">
      <c r="A121" s="145"/>
      <c r="B121" s="146"/>
      <c r="C121" s="147" t="s">
        <v>118</v>
      </c>
      <c r="D121" s="148" t="s">
        <v>58</v>
      </c>
      <c r="E121" s="148" t="s">
        <v>54</v>
      </c>
      <c r="F121" s="148" t="s">
        <v>55</v>
      </c>
      <c r="G121" s="148" t="s">
        <v>119</v>
      </c>
      <c r="H121" s="148" t="s">
        <v>120</v>
      </c>
      <c r="I121" s="148" t="s">
        <v>121</v>
      </c>
      <c r="J121" s="148" t="s">
        <v>114</v>
      </c>
      <c r="K121" s="149" t="s">
        <v>122</v>
      </c>
      <c r="L121" s="150"/>
      <c r="M121" s="73" t="s">
        <v>1</v>
      </c>
      <c r="N121" s="74" t="s">
        <v>37</v>
      </c>
      <c r="O121" s="74" t="s">
        <v>123</v>
      </c>
      <c r="P121" s="74" t="s">
        <v>124</v>
      </c>
      <c r="Q121" s="74" t="s">
        <v>125</v>
      </c>
      <c r="R121" s="74" t="s">
        <v>126</v>
      </c>
      <c r="S121" s="74" t="s">
        <v>127</v>
      </c>
      <c r="T121" s="75" t="s">
        <v>128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pans="1:65" s="2" customFormat="1" ht="22.9" customHeight="1" x14ac:dyDescent="0.25">
      <c r="A122" s="32"/>
      <c r="B122" s="33"/>
      <c r="C122" s="80" t="s">
        <v>129</v>
      </c>
      <c r="D122" s="34"/>
      <c r="E122" s="34"/>
      <c r="F122" s="34"/>
      <c r="G122" s="34"/>
      <c r="H122" s="34"/>
      <c r="I122" s="34"/>
      <c r="J122" s="151">
        <f>BK122</f>
        <v>0</v>
      </c>
      <c r="K122" s="34"/>
      <c r="L122" s="37"/>
      <c r="M122" s="76"/>
      <c r="N122" s="152"/>
      <c r="O122" s="77"/>
      <c r="P122" s="153">
        <f>P123+P130+P137+P144+P148+P152</f>
        <v>0</v>
      </c>
      <c r="Q122" s="77"/>
      <c r="R122" s="153">
        <f>R123+R130+R137+R144+R148+R152</f>
        <v>0</v>
      </c>
      <c r="S122" s="77"/>
      <c r="T122" s="154">
        <f>T123+T130+T137+T144+T148+T152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72</v>
      </c>
      <c r="AU122" s="15" t="s">
        <v>116</v>
      </c>
      <c r="BK122" s="155">
        <f>BK123+BK130+BK137+BK144+BK148+BK152</f>
        <v>0</v>
      </c>
    </row>
    <row r="123" spans="1:65" s="13" customFormat="1" ht="25.9" customHeight="1" x14ac:dyDescent="0.2">
      <c r="B123" s="220"/>
      <c r="C123" s="221"/>
      <c r="D123" s="222" t="s">
        <v>72</v>
      </c>
      <c r="E123" s="223" t="s">
        <v>470</v>
      </c>
      <c r="F123" s="223" t="s">
        <v>78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SUM(P124:P129)</f>
        <v>0</v>
      </c>
      <c r="Q123" s="228"/>
      <c r="R123" s="229">
        <f>SUM(R124:R129)</f>
        <v>0</v>
      </c>
      <c r="S123" s="228"/>
      <c r="T123" s="230">
        <f>SUM(T124:T129)</f>
        <v>0</v>
      </c>
      <c r="AR123" s="231" t="s">
        <v>81</v>
      </c>
      <c r="AT123" s="232" t="s">
        <v>72</v>
      </c>
      <c r="AU123" s="232" t="s">
        <v>73</v>
      </c>
      <c r="AY123" s="231" t="s">
        <v>136</v>
      </c>
      <c r="BK123" s="233">
        <f>SUM(BK124:BK129)</f>
        <v>0</v>
      </c>
    </row>
    <row r="124" spans="1:65" s="2" customFormat="1" ht="16.5" customHeight="1" x14ac:dyDescent="0.2">
      <c r="A124" s="32"/>
      <c r="B124" s="33"/>
      <c r="C124" s="175" t="s">
        <v>81</v>
      </c>
      <c r="D124" s="175" t="s">
        <v>254</v>
      </c>
      <c r="E124" s="176" t="s">
        <v>458</v>
      </c>
      <c r="F124" s="177" t="s">
        <v>459</v>
      </c>
      <c r="G124" s="178" t="s">
        <v>204</v>
      </c>
      <c r="H124" s="179">
        <v>1230</v>
      </c>
      <c r="I124" s="234">
        <v>0</v>
      </c>
      <c r="J124" s="181">
        <f>ROUND(I124*H124,2)</f>
        <v>0</v>
      </c>
      <c r="K124" s="177" t="s">
        <v>1</v>
      </c>
      <c r="L124" s="182"/>
      <c r="M124" s="183" t="s">
        <v>1</v>
      </c>
      <c r="N124" s="184" t="s">
        <v>38</v>
      </c>
      <c r="O124" s="69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151</v>
      </c>
      <c r="AT124" s="167" t="s">
        <v>254</v>
      </c>
      <c r="AU124" s="167" t="s">
        <v>81</v>
      </c>
      <c r="AY124" s="15" t="s">
        <v>136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135</v>
      </c>
      <c r="BM124" s="167" t="s">
        <v>471</v>
      </c>
    </row>
    <row r="125" spans="1:65" s="2" customFormat="1" x14ac:dyDescent="0.2">
      <c r="A125" s="32"/>
      <c r="B125" s="33"/>
      <c r="C125" s="34"/>
      <c r="D125" s="169" t="s">
        <v>137</v>
      </c>
      <c r="E125" s="34"/>
      <c r="F125" s="170" t="s">
        <v>459</v>
      </c>
      <c r="G125" s="34"/>
      <c r="H125" s="34"/>
      <c r="I125" s="171"/>
      <c r="J125" s="34"/>
      <c r="K125" s="34"/>
      <c r="L125" s="37"/>
      <c r="M125" s="172"/>
      <c r="N125" s="173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137</v>
      </c>
      <c r="AU125" s="15" t="s">
        <v>81</v>
      </c>
    </row>
    <row r="126" spans="1:65" s="2" customFormat="1" ht="29.25" x14ac:dyDescent="0.2">
      <c r="A126" s="32"/>
      <c r="B126" s="33"/>
      <c r="C126" s="34"/>
      <c r="D126" s="169" t="s">
        <v>173</v>
      </c>
      <c r="E126" s="34"/>
      <c r="F126" s="174" t="s">
        <v>448</v>
      </c>
      <c r="G126" s="34"/>
      <c r="H126" s="34"/>
      <c r="I126" s="171"/>
      <c r="J126" s="34"/>
      <c r="K126" s="34"/>
      <c r="L126" s="37"/>
      <c r="M126" s="172"/>
      <c r="N126" s="17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173</v>
      </c>
      <c r="AU126" s="15" t="s">
        <v>81</v>
      </c>
    </row>
    <row r="127" spans="1:65" s="2" customFormat="1" ht="16.5" customHeight="1" x14ac:dyDescent="0.2">
      <c r="A127" s="32"/>
      <c r="B127" s="33"/>
      <c r="C127" s="175" t="s">
        <v>83</v>
      </c>
      <c r="D127" s="175" t="s">
        <v>254</v>
      </c>
      <c r="E127" s="176" t="s">
        <v>472</v>
      </c>
      <c r="F127" s="177" t="s">
        <v>473</v>
      </c>
      <c r="G127" s="178" t="s">
        <v>140</v>
      </c>
      <c r="H127" s="179">
        <v>932</v>
      </c>
      <c r="I127" s="234">
        <v>0</v>
      </c>
      <c r="J127" s="181">
        <f>ROUND(I127*H127,2)</f>
        <v>0</v>
      </c>
      <c r="K127" s="177" t="s">
        <v>1</v>
      </c>
      <c r="L127" s="182"/>
      <c r="M127" s="183" t="s">
        <v>1</v>
      </c>
      <c r="N127" s="184" t="s">
        <v>38</v>
      </c>
      <c r="O127" s="69"/>
      <c r="P127" s="165">
        <f>O127*H127</f>
        <v>0</v>
      </c>
      <c r="Q127" s="165">
        <v>0</v>
      </c>
      <c r="R127" s="165">
        <f>Q127*H127</f>
        <v>0</v>
      </c>
      <c r="S127" s="165">
        <v>0</v>
      </c>
      <c r="T127" s="16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7" t="s">
        <v>151</v>
      </c>
      <c r="AT127" s="167" t="s">
        <v>254</v>
      </c>
      <c r="AU127" s="167" t="s">
        <v>81</v>
      </c>
      <c r="AY127" s="15" t="s">
        <v>136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5" t="s">
        <v>81</v>
      </c>
      <c r="BK127" s="168">
        <f>ROUND(I127*H127,2)</f>
        <v>0</v>
      </c>
      <c r="BL127" s="15" t="s">
        <v>135</v>
      </c>
      <c r="BM127" s="167" t="s">
        <v>474</v>
      </c>
    </row>
    <row r="128" spans="1:65" s="2" customFormat="1" x14ac:dyDescent="0.2">
      <c r="A128" s="32"/>
      <c r="B128" s="33"/>
      <c r="C128" s="34"/>
      <c r="D128" s="169" t="s">
        <v>137</v>
      </c>
      <c r="E128" s="34"/>
      <c r="F128" s="170" t="s">
        <v>473</v>
      </c>
      <c r="G128" s="34"/>
      <c r="H128" s="34"/>
      <c r="I128" s="171"/>
      <c r="J128" s="34"/>
      <c r="K128" s="34"/>
      <c r="L128" s="37"/>
      <c r="M128" s="172"/>
      <c r="N128" s="173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137</v>
      </c>
      <c r="AU128" s="15" t="s">
        <v>81</v>
      </c>
    </row>
    <row r="129" spans="1:65" s="2" customFormat="1" ht="29.25" x14ac:dyDescent="0.2">
      <c r="A129" s="32"/>
      <c r="B129" s="33"/>
      <c r="C129" s="34"/>
      <c r="D129" s="169" t="s">
        <v>173</v>
      </c>
      <c r="E129" s="34"/>
      <c r="F129" s="174" t="s">
        <v>448</v>
      </c>
      <c r="G129" s="34"/>
      <c r="H129" s="34"/>
      <c r="I129" s="171"/>
      <c r="J129" s="34"/>
      <c r="K129" s="34"/>
      <c r="L129" s="37"/>
      <c r="M129" s="172"/>
      <c r="N129" s="17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173</v>
      </c>
      <c r="AU129" s="15" t="s">
        <v>81</v>
      </c>
    </row>
    <row r="130" spans="1:65" s="13" customFormat="1" ht="25.9" customHeight="1" x14ac:dyDescent="0.2">
      <c r="B130" s="220"/>
      <c r="C130" s="221"/>
      <c r="D130" s="222" t="s">
        <v>72</v>
      </c>
      <c r="E130" s="223" t="s">
        <v>444</v>
      </c>
      <c r="F130" s="223" t="s">
        <v>84</v>
      </c>
      <c r="G130" s="221"/>
      <c r="H130" s="221"/>
      <c r="I130" s="224"/>
      <c r="J130" s="225">
        <f>BK130</f>
        <v>0</v>
      </c>
      <c r="K130" s="221"/>
      <c r="L130" s="226"/>
      <c r="M130" s="227"/>
      <c r="N130" s="228"/>
      <c r="O130" s="228"/>
      <c r="P130" s="229">
        <f>SUM(P131:P136)</f>
        <v>0</v>
      </c>
      <c r="Q130" s="228"/>
      <c r="R130" s="229">
        <f>SUM(R131:R136)</f>
        <v>0</v>
      </c>
      <c r="S130" s="228"/>
      <c r="T130" s="230">
        <f>SUM(T131:T136)</f>
        <v>0</v>
      </c>
      <c r="AR130" s="231" t="s">
        <v>81</v>
      </c>
      <c r="AT130" s="232" t="s">
        <v>72</v>
      </c>
      <c r="AU130" s="232" t="s">
        <v>73</v>
      </c>
      <c r="AY130" s="231" t="s">
        <v>136</v>
      </c>
      <c r="BK130" s="233">
        <f>SUM(BK131:BK136)</f>
        <v>0</v>
      </c>
    </row>
    <row r="131" spans="1:65" s="2" customFormat="1" ht="16.5" customHeight="1" x14ac:dyDescent="0.2">
      <c r="A131" s="32"/>
      <c r="B131" s="33"/>
      <c r="C131" s="175" t="s">
        <v>141</v>
      </c>
      <c r="D131" s="175" t="s">
        <v>254</v>
      </c>
      <c r="E131" s="176" t="s">
        <v>458</v>
      </c>
      <c r="F131" s="177" t="s">
        <v>459</v>
      </c>
      <c r="G131" s="178" t="s">
        <v>204</v>
      </c>
      <c r="H131" s="179">
        <v>1420</v>
      </c>
      <c r="I131" s="234">
        <v>0</v>
      </c>
      <c r="J131" s="181">
        <f>ROUND(I131*H131,2)</f>
        <v>0</v>
      </c>
      <c r="K131" s="177" t="s">
        <v>1</v>
      </c>
      <c r="L131" s="182"/>
      <c r="M131" s="183" t="s">
        <v>1</v>
      </c>
      <c r="N131" s="184" t="s">
        <v>38</v>
      </c>
      <c r="O131" s="69"/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7" t="s">
        <v>151</v>
      </c>
      <c r="AT131" s="167" t="s">
        <v>254</v>
      </c>
      <c r="AU131" s="167" t="s">
        <v>81</v>
      </c>
      <c r="AY131" s="15" t="s">
        <v>136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5" t="s">
        <v>81</v>
      </c>
      <c r="BK131" s="168">
        <f>ROUND(I131*H131,2)</f>
        <v>0</v>
      </c>
      <c r="BL131" s="15" t="s">
        <v>135</v>
      </c>
      <c r="BM131" s="167" t="s">
        <v>475</v>
      </c>
    </row>
    <row r="132" spans="1:65" s="2" customFormat="1" x14ac:dyDescent="0.2">
      <c r="A132" s="32"/>
      <c r="B132" s="33"/>
      <c r="C132" s="34"/>
      <c r="D132" s="169" t="s">
        <v>137</v>
      </c>
      <c r="E132" s="34"/>
      <c r="F132" s="170" t="s">
        <v>459</v>
      </c>
      <c r="G132" s="34"/>
      <c r="H132" s="34"/>
      <c r="I132" s="171"/>
      <c r="J132" s="34"/>
      <c r="K132" s="34"/>
      <c r="L132" s="37"/>
      <c r="M132" s="172"/>
      <c r="N132" s="173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137</v>
      </c>
      <c r="AU132" s="15" t="s">
        <v>81</v>
      </c>
    </row>
    <row r="133" spans="1:65" s="2" customFormat="1" ht="29.25" x14ac:dyDescent="0.2">
      <c r="A133" s="32"/>
      <c r="B133" s="33"/>
      <c r="C133" s="34"/>
      <c r="D133" s="169" t="s">
        <v>173</v>
      </c>
      <c r="E133" s="34"/>
      <c r="F133" s="174" t="s">
        <v>448</v>
      </c>
      <c r="G133" s="34"/>
      <c r="H133" s="34"/>
      <c r="I133" s="171"/>
      <c r="J133" s="34"/>
      <c r="K133" s="34"/>
      <c r="L133" s="37"/>
      <c r="M133" s="172"/>
      <c r="N133" s="173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173</v>
      </c>
      <c r="AU133" s="15" t="s">
        <v>81</v>
      </c>
    </row>
    <row r="134" spans="1:65" s="2" customFormat="1" ht="16.5" customHeight="1" x14ac:dyDescent="0.2">
      <c r="A134" s="32"/>
      <c r="B134" s="33"/>
      <c r="C134" s="175" t="s">
        <v>135</v>
      </c>
      <c r="D134" s="175" t="s">
        <v>254</v>
      </c>
      <c r="E134" s="176" t="s">
        <v>465</v>
      </c>
      <c r="F134" s="177" t="s">
        <v>466</v>
      </c>
      <c r="G134" s="178" t="s">
        <v>140</v>
      </c>
      <c r="H134" s="179">
        <v>843</v>
      </c>
      <c r="I134" s="234">
        <v>0</v>
      </c>
      <c r="J134" s="181">
        <f>ROUND(I134*H134,2)</f>
        <v>0</v>
      </c>
      <c r="K134" s="177" t="s">
        <v>1</v>
      </c>
      <c r="L134" s="182"/>
      <c r="M134" s="183" t="s">
        <v>1</v>
      </c>
      <c r="N134" s="184" t="s">
        <v>38</v>
      </c>
      <c r="O134" s="69"/>
      <c r="P134" s="165">
        <f>O134*H134</f>
        <v>0</v>
      </c>
      <c r="Q134" s="165">
        <v>0</v>
      </c>
      <c r="R134" s="165">
        <f>Q134*H134</f>
        <v>0</v>
      </c>
      <c r="S134" s="165">
        <v>0</v>
      </c>
      <c r="T134" s="16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7" t="s">
        <v>151</v>
      </c>
      <c r="AT134" s="167" t="s">
        <v>254</v>
      </c>
      <c r="AU134" s="167" t="s">
        <v>81</v>
      </c>
      <c r="AY134" s="15" t="s">
        <v>136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5" t="s">
        <v>81</v>
      </c>
      <c r="BK134" s="168">
        <f>ROUND(I134*H134,2)</f>
        <v>0</v>
      </c>
      <c r="BL134" s="15" t="s">
        <v>135</v>
      </c>
      <c r="BM134" s="167" t="s">
        <v>476</v>
      </c>
    </row>
    <row r="135" spans="1:65" s="2" customFormat="1" x14ac:dyDescent="0.2">
      <c r="A135" s="32"/>
      <c r="B135" s="33"/>
      <c r="C135" s="34"/>
      <c r="D135" s="169" t="s">
        <v>137</v>
      </c>
      <c r="E135" s="34"/>
      <c r="F135" s="170" t="s">
        <v>466</v>
      </c>
      <c r="G135" s="34"/>
      <c r="H135" s="34"/>
      <c r="I135" s="171"/>
      <c r="J135" s="34"/>
      <c r="K135" s="34"/>
      <c r="L135" s="37"/>
      <c r="M135" s="172"/>
      <c r="N135" s="173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137</v>
      </c>
      <c r="AU135" s="15" t="s">
        <v>81</v>
      </c>
    </row>
    <row r="136" spans="1:65" s="2" customFormat="1" ht="29.25" x14ac:dyDescent="0.2">
      <c r="A136" s="32"/>
      <c r="B136" s="33"/>
      <c r="C136" s="34"/>
      <c r="D136" s="169" t="s">
        <v>173</v>
      </c>
      <c r="E136" s="34"/>
      <c r="F136" s="174" t="s">
        <v>448</v>
      </c>
      <c r="G136" s="34"/>
      <c r="H136" s="34"/>
      <c r="I136" s="171"/>
      <c r="J136" s="34"/>
      <c r="K136" s="34"/>
      <c r="L136" s="37"/>
      <c r="M136" s="172"/>
      <c r="N136" s="173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173</v>
      </c>
      <c r="AU136" s="15" t="s">
        <v>81</v>
      </c>
    </row>
    <row r="137" spans="1:65" s="13" customFormat="1" ht="25.9" customHeight="1" x14ac:dyDescent="0.2">
      <c r="B137" s="220"/>
      <c r="C137" s="221"/>
      <c r="D137" s="222" t="s">
        <v>72</v>
      </c>
      <c r="E137" s="223" t="s">
        <v>452</v>
      </c>
      <c r="F137" s="223" t="s">
        <v>87</v>
      </c>
      <c r="G137" s="221"/>
      <c r="H137" s="221"/>
      <c r="I137" s="224"/>
      <c r="J137" s="225">
        <f>BK137</f>
        <v>0</v>
      </c>
      <c r="K137" s="221"/>
      <c r="L137" s="226"/>
      <c r="M137" s="227"/>
      <c r="N137" s="228"/>
      <c r="O137" s="228"/>
      <c r="P137" s="229">
        <f>SUM(P138:P143)</f>
        <v>0</v>
      </c>
      <c r="Q137" s="228"/>
      <c r="R137" s="229">
        <f>SUM(R138:R143)</f>
        <v>0</v>
      </c>
      <c r="S137" s="228"/>
      <c r="T137" s="230">
        <f>SUM(T138:T143)</f>
        <v>0</v>
      </c>
      <c r="AR137" s="231" t="s">
        <v>81</v>
      </c>
      <c r="AT137" s="232" t="s">
        <v>72</v>
      </c>
      <c r="AU137" s="232" t="s">
        <v>73</v>
      </c>
      <c r="AY137" s="231" t="s">
        <v>136</v>
      </c>
      <c r="BK137" s="233">
        <f>SUM(BK138:BK143)</f>
        <v>0</v>
      </c>
    </row>
    <row r="138" spans="1:65" s="2" customFormat="1" ht="16.5" customHeight="1" x14ac:dyDescent="0.2">
      <c r="A138" s="32"/>
      <c r="B138" s="33"/>
      <c r="C138" s="175" t="s">
        <v>153</v>
      </c>
      <c r="D138" s="175" t="s">
        <v>254</v>
      </c>
      <c r="E138" s="176" t="s">
        <v>458</v>
      </c>
      <c r="F138" s="177" t="s">
        <v>459</v>
      </c>
      <c r="G138" s="178" t="s">
        <v>204</v>
      </c>
      <c r="H138" s="179">
        <v>1030</v>
      </c>
      <c r="I138" s="234">
        <v>0</v>
      </c>
      <c r="J138" s="181">
        <f>ROUND(I138*H138,2)</f>
        <v>0</v>
      </c>
      <c r="K138" s="177" t="s">
        <v>1</v>
      </c>
      <c r="L138" s="182"/>
      <c r="M138" s="183" t="s">
        <v>1</v>
      </c>
      <c r="N138" s="184" t="s">
        <v>38</v>
      </c>
      <c r="O138" s="69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7" t="s">
        <v>151</v>
      </c>
      <c r="AT138" s="167" t="s">
        <v>254</v>
      </c>
      <c r="AU138" s="167" t="s">
        <v>81</v>
      </c>
      <c r="AY138" s="15" t="s">
        <v>136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5" t="s">
        <v>81</v>
      </c>
      <c r="BK138" s="168">
        <f>ROUND(I138*H138,2)</f>
        <v>0</v>
      </c>
      <c r="BL138" s="15" t="s">
        <v>135</v>
      </c>
      <c r="BM138" s="167" t="s">
        <v>477</v>
      </c>
    </row>
    <row r="139" spans="1:65" s="2" customFormat="1" x14ac:dyDescent="0.2">
      <c r="A139" s="32"/>
      <c r="B139" s="33"/>
      <c r="C139" s="34"/>
      <c r="D139" s="169" t="s">
        <v>137</v>
      </c>
      <c r="E139" s="34"/>
      <c r="F139" s="170" t="s">
        <v>459</v>
      </c>
      <c r="G139" s="34"/>
      <c r="H139" s="34"/>
      <c r="I139" s="171"/>
      <c r="J139" s="34"/>
      <c r="K139" s="34"/>
      <c r="L139" s="37"/>
      <c r="M139" s="172"/>
      <c r="N139" s="173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137</v>
      </c>
      <c r="AU139" s="15" t="s">
        <v>81</v>
      </c>
    </row>
    <row r="140" spans="1:65" s="2" customFormat="1" ht="29.25" x14ac:dyDescent="0.2">
      <c r="A140" s="32"/>
      <c r="B140" s="33"/>
      <c r="C140" s="34"/>
      <c r="D140" s="169" t="s">
        <v>173</v>
      </c>
      <c r="E140" s="34"/>
      <c r="F140" s="174" t="s">
        <v>448</v>
      </c>
      <c r="G140" s="34"/>
      <c r="H140" s="34"/>
      <c r="I140" s="171"/>
      <c r="J140" s="34"/>
      <c r="K140" s="34"/>
      <c r="L140" s="37"/>
      <c r="M140" s="172"/>
      <c r="N140" s="17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173</v>
      </c>
      <c r="AU140" s="15" t="s">
        <v>81</v>
      </c>
    </row>
    <row r="141" spans="1:65" s="2" customFormat="1" ht="16.5" customHeight="1" x14ac:dyDescent="0.2">
      <c r="A141" s="32"/>
      <c r="B141" s="33"/>
      <c r="C141" s="175" t="s">
        <v>145</v>
      </c>
      <c r="D141" s="175" t="s">
        <v>254</v>
      </c>
      <c r="E141" s="176" t="s">
        <v>458</v>
      </c>
      <c r="F141" s="177" t="s">
        <v>459</v>
      </c>
      <c r="G141" s="178" t="s">
        <v>204</v>
      </c>
      <c r="H141" s="179">
        <v>510</v>
      </c>
      <c r="I141" s="234">
        <v>0</v>
      </c>
      <c r="J141" s="181">
        <f>ROUND(I141*H141,2)</f>
        <v>0</v>
      </c>
      <c r="K141" s="177" t="s">
        <v>1</v>
      </c>
      <c r="L141" s="182"/>
      <c r="M141" s="183" t="s">
        <v>1</v>
      </c>
      <c r="N141" s="184" t="s">
        <v>38</v>
      </c>
      <c r="O141" s="69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7" t="s">
        <v>151</v>
      </c>
      <c r="AT141" s="167" t="s">
        <v>254</v>
      </c>
      <c r="AU141" s="167" t="s">
        <v>81</v>
      </c>
      <c r="AY141" s="15" t="s">
        <v>136</v>
      </c>
      <c r="BE141" s="168">
        <f>IF(N141="základní",J141,0)</f>
        <v>0</v>
      </c>
      <c r="BF141" s="168">
        <f>IF(N141="snížená",J141,0)</f>
        <v>0</v>
      </c>
      <c r="BG141" s="168">
        <f>IF(N141="zákl. přenesená",J141,0)</f>
        <v>0</v>
      </c>
      <c r="BH141" s="168">
        <f>IF(N141="sníž. přenesená",J141,0)</f>
        <v>0</v>
      </c>
      <c r="BI141" s="168">
        <f>IF(N141="nulová",J141,0)</f>
        <v>0</v>
      </c>
      <c r="BJ141" s="15" t="s">
        <v>81</v>
      </c>
      <c r="BK141" s="168">
        <f>ROUND(I141*H141,2)</f>
        <v>0</v>
      </c>
      <c r="BL141" s="15" t="s">
        <v>135</v>
      </c>
      <c r="BM141" s="167" t="s">
        <v>478</v>
      </c>
    </row>
    <row r="142" spans="1:65" s="2" customFormat="1" x14ac:dyDescent="0.2">
      <c r="A142" s="32"/>
      <c r="B142" s="33"/>
      <c r="C142" s="34"/>
      <c r="D142" s="169" t="s">
        <v>137</v>
      </c>
      <c r="E142" s="34"/>
      <c r="F142" s="170" t="s">
        <v>459</v>
      </c>
      <c r="G142" s="34"/>
      <c r="H142" s="34"/>
      <c r="I142" s="171"/>
      <c r="J142" s="34"/>
      <c r="K142" s="34"/>
      <c r="L142" s="37"/>
      <c r="M142" s="172"/>
      <c r="N142" s="17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137</v>
      </c>
      <c r="AU142" s="15" t="s">
        <v>81</v>
      </c>
    </row>
    <row r="143" spans="1:65" s="2" customFormat="1" ht="29.25" x14ac:dyDescent="0.2">
      <c r="A143" s="32"/>
      <c r="B143" s="33"/>
      <c r="C143" s="34"/>
      <c r="D143" s="169" t="s">
        <v>173</v>
      </c>
      <c r="E143" s="34"/>
      <c r="F143" s="174" t="s">
        <v>448</v>
      </c>
      <c r="G143" s="34"/>
      <c r="H143" s="34"/>
      <c r="I143" s="171"/>
      <c r="J143" s="34"/>
      <c r="K143" s="34"/>
      <c r="L143" s="37"/>
      <c r="M143" s="172"/>
      <c r="N143" s="173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173</v>
      </c>
      <c r="AU143" s="15" t="s">
        <v>81</v>
      </c>
    </row>
    <row r="144" spans="1:65" s="13" customFormat="1" ht="25.9" customHeight="1" x14ac:dyDescent="0.2">
      <c r="B144" s="220"/>
      <c r="C144" s="221"/>
      <c r="D144" s="222" t="s">
        <v>72</v>
      </c>
      <c r="E144" s="223" t="s">
        <v>457</v>
      </c>
      <c r="F144" s="223" t="s">
        <v>90</v>
      </c>
      <c r="G144" s="221"/>
      <c r="H144" s="221"/>
      <c r="I144" s="224"/>
      <c r="J144" s="225">
        <f>BK144</f>
        <v>0</v>
      </c>
      <c r="K144" s="221"/>
      <c r="L144" s="226"/>
      <c r="M144" s="227"/>
      <c r="N144" s="228"/>
      <c r="O144" s="228"/>
      <c r="P144" s="229">
        <f>SUM(P145:P147)</f>
        <v>0</v>
      </c>
      <c r="Q144" s="228"/>
      <c r="R144" s="229">
        <f>SUM(R145:R147)</f>
        <v>0</v>
      </c>
      <c r="S144" s="228"/>
      <c r="T144" s="230">
        <f>SUM(T145:T147)</f>
        <v>0</v>
      </c>
      <c r="AR144" s="231" t="s">
        <v>81</v>
      </c>
      <c r="AT144" s="232" t="s">
        <v>72</v>
      </c>
      <c r="AU144" s="232" t="s">
        <v>73</v>
      </c>
      <c r="AY144" s="231" t="s">
        <v>136</v>
      </c>
      <c r="BK144" s="233">
        <f>SUM(BK145:BK147)</f>
        <v>0</v>
      </c>
    </row>
    <row r="145" spans="1:65" s="2" customFormat="1" ht="16.5" customHeight="1" x14ac:dyDescent="0.2">
      <c r="A145" s="32"/>
      <c r="B145" s="33"/>
      <c r="C145" s="175" t="s">
        <v>161</v>
      </c>
      <c r="D145" s="175" t="s">
        <v>254</v>
      </c>
      <c r="E145" s="176" t="s">
        <v>458</v>
      </c>
      <c r="F145" s="177" t="s">
        <v>459</v>
      </c>
      <c r="G145" s="178" t="s">
        <v>204</v>
      </c>
      <c r="H145" s="179">
        <v>510</v>
      </c>
      <c r="I145" s="234">
        <v>0</v>
      </c>
      <c r="J145" s="181">
        <f>ROUND(I145*H145,2)</f>
        <v>0</v>
      </c>
      <c r="K145" s="177" t="s">
        <v>1</v>
      </c>
      <c r="L145" s="182"/>
      <c r="M145" s="183" t="s">
        <v>1</v>
      </c>
      <c r="N145" s="184" t="s">
        <v>38</v>
      </c>
      <c r="O145" s="69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7" t="s">
        <v>151</v>
      </c>
      <c r="AT145" s="167" t="s">
        <v>254</v>
      </c>
      <c r="AU145" s="167" t="s">
        <v>81</v>
      </c>
      <c r="AY145" s="15" t="s">
        <v>136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5" t="s">
        <v>81</v>
      </c>
      <c r="BK145" s="168">
        <f>ROUND(I145*H145,2)</f>
        <v>0</v>
      </c>
      <c r="BL145" s="15" t="s">
        <v>135</v>
      </c>
      <c r="BM145" s="167" t="s">
        <v>479</v>
      </c>
    </row>
    <row r="146" spans="1:65" s="2" customFormat="1" x14ac:dyDescent="0.2">
      <c r="A146" s="32"/>
      <c r="B146" s="33"/>
      <c r="C146" s="34"/>
      <c r="D146" s="169" t="s">
        <v>137</v>
      </c>
      <c r="E146" s="34"/>
      <c r="F146" s="170" t="s">
        <v>459</v>
      </c>
      <c r="G146" s="34"/>
      <c r="H146" s="34"/>
      <c r="I146" s="171"/>
      <c r="J146" s="34"/>
      <c r="K146" s="34"/>
      <c r="L146" s="37"/>
      <c r="M146" s="172"/>
      <c r="N146" s="173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137</v>
      </c>
      <c r="AU146" s="15" t="s">
        <v>81</v>
      </c>
    </row>
    <row r="147" spans="1:65" s="2" customFormat="1" ht="29.25" x14ac:dyDescent="0.2">
      <c r="A147" s="32"/>
      <c r="B147" s="33"/>
      <c r="C147" s="34"/>
      <c r="D147" s="169" t="s">
        <v>173</v>
      </c>
      <c r="E147" s="34"/>
      <c r="F147" s="174" t="s">
        <v>448</v>
      </c>
      <c r="G147" s="34"/>
      <c r="H147" s="34"/>
      <c r="I147" s="171"/>
      <c r="J147" s="34"/>
      <c r="K147" s="34"/>
      <c r="L147" s="37"/>
      <c r="M147" s="172"/>
      <c r="N147" s="17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173</v>
      </c>
      <c r="AU147" s="15" t="s">
        <v>81</v>
      </c>
    </row>
    <row r="148" spans="1:65" s="13" customFormat="1" ht="25.9" customHeight="1" x14ac:dyDescent="0.2">
      <c r="B148" s="220"/>
      <c r="C148" s="221"/>
      <c r="D148" s="222" t="s">
        <v>72</v>
      </c>
      <c r="E148" s="223" t="s">
        <v>461</v>
      </c>
      <c r="F148" s="223" t="s">
        <v>93</v>
      </c>
      <c r="G148" s="221"/>
      <c r="H148" s="221"/>
      <c r="I148" s="224"/>
      <c r="J148" s="225">
        <f>BK148</f>
        <v>0</v>
      </c>
      <c r="K148" s="221"/>
      <c r="L148" s="226"/>
      <c r="M148" s="227"/>
      <c r="N148" s="228"/>
      <c r="O148" s="228"/>
      <c r="P148" s="229">
        <f>SUM(P149:P151)</f>
        <v>0</v>
      </c>
      <c r="Q148" s="228"/>
      <c r="R148" s="229">
        <f>SUM(R149:R151)</f>
        <v>0</v>
      </c>
      <c r="S148" s="228"/>
      <c r="T148" s="230">
        <f>SUM(T149:T151)</f>
        <v>0</v>
      </c>
      <c r="AR148" s="231" t="s">
        <v>81</v>
      </c>
      <c r="AT148" s="232" t="s">
        <v>72</v>
      </c>
      <c r="AU148" s="232" t="s">
        <v>73</v>
      </c>
      <c r="AY148" s="231" t="s">
        <v>136</v>
      </c>
      <c r="BK148" s="233">
        <f>SUM(BK149:BK151)</f>
        <v>0</v>
      </c>
    </row>
    <row r="149" spans="1:65" s="2" customFormat="1" ht="16.5" customHeight="1" x14ac:dyDescent="0.2">
      <c r="A149" s="32"/>
      <c r="B149" s="33"/>
      <c r="C149" s="175" t="s">
        <v>151</v>
      </c>
      <c r="D149" s="175" t="s">
        <v>254</v>
      </c>
      <c r="E149" s="176" t="s">
        <v>458</v>
      </c>
      <c r="F149" s="177" t="s">
        <v>459</v>
      </c>
      <c r="G149" s="178" t="s">
        <v>204</v>
      </c>
      <c r="H149" s="179">
        <v>780</v>
      </c>
      <c r="I149" s="234">
        <v>0</v>
      </c>
      <c r="J149" s="181">
        <f>ROUND(I149*H149,2)</f>
        <v>0</v>
      </c>
      <c r="K149" s="177" t="s">
        <v>1</v>
      </c>
      <c r="L149" s="182"/>
      <c r="M149" s="183" t="s">
        <v>1</v>
      </c>
      <c r="N149" s="184" t="s">
        <v>38</v>
      </c>
      <c r="O149" s="69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7" t="s">
        <v>151</v>
      </c>
      <c r="AT149" s="167" t="s">
        <v>254</v>
      </c>
      <c r="AU149" s="167" t="s">
        <v>81</v>
      </c>
      <c r="AY149" s="15" t="s">
        <v>136</v>
      </c>
      <c r="BE149" s="168">
        <f>IF(N149="základní",J149,0)</f>
        <v>0</v>
      </c>
      <c r="BF149" s="168">
        <f>IF(N149="snížená",J149,0)</f>
        <v>0</v>
      </c>
      <c r="BG149" s="168">
        <f>IF(N149="zákl. přenesená",J149,0)</f>
        <v>0</v>
      </c>
      <c r="BH149" s="168">
        <f>IF(N149="sníž. přenesená",J149,0)</f>
        <v>0</v>
      </c>
      <c r="BI149" s="168">
        <f>IF(N149="nulová",J149,0)</f>
        <v>0</v>
      </c>
      <c r="BJ149" s="15" t="s">
        <v>81</v>
      </c>
      <c r="BK149" s="168">
        <f>ROUND(I149*H149,2)</f>
        <v>0</v>
      </c>
      <c r="BL149" s="15" t="s">
        <v>135</v>
      </c>
      <c r="BM149" s="167" t="s">
        <v>480</v>
      </c>
    </row>
    <row r="150" spans="1:65" s="2" customFormat="1" x14ac:dyDescent="0.2">
      <c r="A150" s="32"/>
      <c r="B150" s="33"/>
      <c r="C150" s="34"/>
      <c r="D150" s="169" t="s">
        <v>137</v>
      </c>
      <c r="E150" s="34"/>
      <c r="F150" s="170" t="s">
        <v>459</v>
      </c>
      <c r="G150" s="34"/>
      <c r="H150" s="34"/>
      <c r="I150" s="171"/>
      <c r="J150" s="34"/>
      <c r="K150" s="34"/>
      <c r="L150" s="37"/>
      <c r="M150" s="172"/>
      <c r="N150" s="173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137</v>
      </c>
      <c r="AU150" s="15" t="s">
        <v>81</v>
      </c>
    </row>
    <row r="151" spans="1:65" s="2" customFormat="1" ht="29.25" x14ac:dyDescent="0.2">
      <c r="A151" s="32"/>
      <c r="B151" s="33"/>
      <c r="C151" s="34"/>
      <c r="D151" s="169" t="s">
        <v>173</v>
      </c>
      <c r="E151" s="34"/>
      <c r="F151" s="174" t="s">
        <v>448</v>
      </c>
      <c r="G151" s="34"/>
      <c r="H151" s="34"/>
      <c r="I151" s="171"/>
      <c r="J151" s="34"/>
      <c r="K151" s="34"/>
      <c r="L151" s="37"/>
      <c r="M151" s="172"/>
      <c r="N151" s="173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173</v>
      </c>
      <c r="AU151" s="15" t="s">
        <v>81</v>
      </c>
    </row>
    <row r="152" spans="1:65" s="13" customFormat="1" ht="25.9" customHeight="1" x14ac:dyDescent="0.2">
      <c r="B152" s="220"/>
      <c r="C152" s="221"/>
      <c r="D152" s="222" t="s">
        <v>72</v>
      </c>
      <c r="E152" s="223" t="s">
        <v>464</v>
      </c>
      <c r="F152" s="223" t="s">
        <v>96</v>
      </c>
      <c r="G152" s="221"/>
      <c r="H152" s="221"/>
      <c r="I152" s="224"/>
      <c r="J152" s="225">
        <f>BK152</f>
        <v>0</v>
      </c>
      <c r="K152" s="221"/>
      <c r="L152" s="226"/>
      <c r="M152" s="227"/>
      <c r="N152" s="228"/>
      <c r="O152" s="228"/>
      <c r="P152" s="229">
        <f>SUM(P153:P155)</f>
        <v>0</v>
      </c>
      <c r="Q152" s="228"/>
      <c r="R152" s="229">
        <f>SUM(R153:R155)</f>
        <v>0</v>
      </c>
      <c r="S152" s="228"/>
      <c r="T152" s="230">
        <f>SUM(T153:T155)</f>
        <v>0</v>
      </c>
      <c r="AR152" s="231" t="s">
        <v>81</v>
      </c>
      <c r="AT152" s="232" t="s">
        <v>72</v>
      </c>
      <c r="AU152" s="232" t="s">
        <v>73</v>
      </c>
      <c r="AY152" s="231" t="s">
        <v>136</v>
      </c>
      <c r="BK152" s="233">
        <f>SUM(BK153:BK155)</f>
        <v>0</v>
      </c>
    </row>
    <row r="153" spans="1:65" s="2" customFormat="1" ht="16.5" customHeight="1" x14ac:dyDescent="0.2">
      <c r="A153" s="32"/>
      <c r="B153" s="33"/>
      <c r="C153" s="175" t="s">
        <v>168</v>
      </c>
      <c r="D153" s="175" t="s">
        <v>254</v>
      </c>
      <c r="E153" s="176" t="s">
        <v>458</v>
      </c>
      <c r="F153" s="177" t="s">
        <v>459</v>
      </c>
      <c r="G153" s="178" t="s">
        <v>204</v>
      </c>
      <c r="H153" s="179">
        <v>320</v>
      </c>
      <c r="I153" s="234">
        <v>0</v>
      </c>
      <c r="J153" s="181">
        <f>ROUND(I153*H153,2)</f>
        <v>0</v>
      </c>
      <c r="K153" s="177" t="s">
        <v>1</v>
      </c>
      <c r="L153" s="182"/>
      <c r="M153" s="183" t="s">
        <v>1</v>
      </c>
      <c r="N153" s="184" t="s">
        <v>38</v>
      </c>
      <c r="O153" s="69"/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7" t="s">
        <v>151</v>
      </c>
      <c r="AT153" s="167" t="s">
        <v>254</v>
      </c>
      <c r="AU153" s="167" t="s">
        <v>81</v>
      </c>
      <c r="AY153" s="15" t="s">
        <v>136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5" t="s">
        <v>81</v>
      </c>
      <c r="BK153" s="168">
        <f>ROUND(I153*H153,2)</f>
        <v>0</v>
      </c>
      <c r="BL153" s="15" t="s">
        <v>135</v>
      </c>
      <c r="BM153" s="167" t="s">
        <v>481</v>
      </c>
    </row>
    <row r="154" spans="1:65" s="2" customFormat="1" x14ac:dyDescent="0.2">
      <c r="A154" s="32"/>
      <c r="B154" s="33"/>
      <c r="C154" s="34"/>
      <c r="D154" s="169" t="s">
        <v>137</v>
      </c>
      <c r="E154" s="34"/>
      <c r="F154" s="170" t="s">
        <v>459</v>
      </c>
      <c r="G154" s="34"/>
      <c r="H154" s="34"/>
      <c r="I154" s="171"/>
      <c r="J154" s="34"/>
      <c r="K154" s="34"/>
      <c r="L154" s="37"/>
      <c r="M154" s="172"/>
      <c r="N154" s="173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137</v>
      </c>
      <c r="AU154" s="15" t="s">
        <v>81</v>
      </c>
    </row>
    <row r="155" spans="1:65" s="2" customFormat="1" ht="29.25" x14ac:dyDescent="0.2">
      <c r="A155" s="32"/>
      <c r="B155" s="33"/>
      <c r="C155" s="34"/>
      <c r="D155" s="169" t="s">
        <v>173</v>
      </c>
      <c r="E155" s="34"/>
      <c r="F155" s="174" t="s">
        <v>448</v>
      </c>
      <c r="G155" s="34"/>
      <c r="H155" s="34"/>
      <c r="I155" s="171"/>
      <c r="J155" s="34"/>
      <c r="K155" s="34"/>
      <c r="L155" s="37"/>
      <c r="M155" s="207"/>
      <c r="N155" s="208"/>
      <c r="O155" s="209"/>
      <c r="P155" s="209"/>
      <c r="Q155" s="209"/>
      <c r="R155" s="209"/>
      <c r="S155" s="209"/>
      <c r="T155" s="21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173</v>
      </c>
      <c r="AU155" s="15" t="s">
        <v>81</v>
      </c>
    </row>
    <row r="156" spans="1:65" s="2" customFormat="1" ht="6.95" customHeight="1" x14ac:dyDescent="0.2">
      <c r="A156" s="32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37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sheetProtection algorithmName="SHA-512" hashValue="SELuLaR0hyf+Jxv32VbVXG0C6WHqy61ma2acphsaqXz2Oyeio1Q/5N5as0zBbzJzpReKy4W1kOZRAZSwt8YyHA==" saltValue="ahbZNHqfrlpZNgkEtJRwlA==" spinCount="100000" sheet="1" objects="1" scenarios="1" formatColumns="0" formatRows="0" autoFilter="0"/>
  <autoFilter ref="C121:K15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01 - Oprava koleje č. 7</vt:lpstr>
      <vt:lpstr>SO 02 - Oprava koleje č.5</vt:lpstr>
      <vt:lpstr>SO 03 - Oprava koleje č.3</vt:lpstr>
      <vt:lpstr>SO 04 - Oprava koleje č.2</vt:lpstr>
      <vt:lpstr>SO 05 - Oprava koleje č.4</vt:lpstr>
      <vt:lpstr>SO 06 - Oprava koleje č. 13x</vt:lpstr>
      <vt:lpstr>SO 07 - Materiál objednat...</vt:lpstr>
      <vt:lpstr>SO 08 - Materiál objednat...</vt:lpstr>
      <vt:lpstr>SO 09 - VON</vt:lpstr>
      <vt:lpstr>'Rekapitulace stavby'!Názvy_tisku</vt:lpstr>
      <vt:lpstr>'SO 01 - Oprava koleje č. 7'!Názvy_tisku</vt:lpstr>
      <vt:lpstr>'SO 02 - Oprava koleje č.5'!Názvy_tisku</vt:lpstr>
      <vt:lpstr>'SO 03 - Oprava koleje č.3'!Názvy_tisku</vt:lpstr>
      <vt:lpstr>'SO 04 - Oprava koleje č.2'!Názvy_tisku</vt:lpstr>
      <vt:lpstr>'SO 05 - Oprava koleje č.4'!Názvy_tisku</vt:lpstr>
      <vt:lpstr>'SO 06 - Oprava koleje č. 13x'!Názvy_tisku</vt:lpstr>
      <vt:lpstr>'SO 07 - Materiál objednat...'!Názvy_tisku</vt:lpstr>
      <vt:lpstr>'SO 08 - Materiál objednat...'!Názvy_tisku</vt:lpstr>
      <vt:lpstr>'SO 09 - VON'!Názvy_tisku</vt:lpstr>
      <vt:lpstr>'Rekapitulace stavby'!Oblast_tisku</vt:lpstr>
      <vt:lpstr>'SO 01 - Oprava koleje č. 7'!Oblast_tisku</vt:lpstr>
      <vt:lpstr>'SO 02 - Oprava koleje č.5'!Oblast_tisku</vt:lpstr>
      <vt:lpstr>'SO 03 - Oprava koleje č.3'!Oblast_tisku</vt:lpstr>
      <vt:lpstr>'SO 04 - Oprava koleje č.2'!Oblast_tisku</vt:lpstr>
      <vt:lpstr>'SO 05 - Oprava koleje č.4'!Oblast_tisku</vt:lpstr>
      <vt:lpstr>'SO 06 - Oprava koleje č. 13x'!Oblast_tisku</vt:lpstr>
      <vt:lpstr>'SO 07 - Materiál objednat...'!Oblast_tisku</vt:lpstr>
      <vt:lpstr>'SO 08 - Materiál objednat...'!Oblast_tisku</vt:lpstr>
      <vt:lpstr>'SO 09 -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Desenský Jiří, DiS.</dc:creator>
  <cp:lastModifiedBy>Krumlová Nikola</cp:lastModifiedBy>
  <dcterms:created xsi:type="dcterms:W3CDTF">2022-08-30T08:36:48Z</dcterms:created>
  <dcterms:modified xsi:type="dcterms:W3CDTF">2022-09-12T10:28:29Z</dcterms:modified>
</cp:coreProperties>
</file>