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2-6-1 - VRN" sheetId="2" r:id="rId2"/>
    <sheet name="2022-6-2 - Výškové práce ..." sheetId="3" r:id="rId3"/>
    <sheet name="2022-6-3 - Odstraňování v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'2022-6-1 - VRN'!$C$117:$K$174</definedName>
    <definedName name="_xlnm.Print_Area" localSheetId="1">'2022-6-1 - VRN'!$C$4:$J$76,'2022-6-1 - VRN'!$C$82:$J$99,'2022-6-1 - VRN'!$C$105:$J$174</definedName>
    <definedName name="_xlnm.Print_Titles" localSheetId="1">'2022-6-1 - VRN'!$117:$117</definedName>
    <definedName name="_xlnm._FilterDatabase" localSheetId="2" hidden="1">'2022-6-2 - Výškové práce ...'!$C$119:$K$332</definedName>
    <definedName name="_xlnm.Print_Area" localSheetId="2">'2022-6-2 - Výškové práce ...'!$C$4:$J$76,'2022-6-2 - Výškové práce ...'!$C$82:$J$101,'2022-6-2 - Výškové práce ...'!$C$107:$J$332</definedName>
    <definedName name="_xlnm.Print_Titles" localSheetId="2">'2022-6-2 - Výškové práce ...'!$119:$119</definedName>
    <definedName name="_xlnm._FilterDatabase" localSheetId="3" hidden="1">'2022-6-3 - Odstraňování v...'!$C$117:$K$238</definedName>
    <definedName name="_xlnm.Print_Area" localSheetId="3">'2022-6-3 - Odstraňování v...'!$C$4:$J$76,'2022-6-3 - Odstraňování v...'!$C$82:$J$99,'2022-6-3 - Odstraňování v...'!$C$105:$J$238</definedName>
    <definedName name="_xlnm.Print_Titles" localSheetId="3">'2022-6-3 - Odstraňování v...'!$117:$117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91"/>
  <c r="J14"/>
  <c r="J12"/>
  <c r="J112"/>
  <c r="E7"/>
  <c r="E85"/>
  <c i="3" r="J37"/>
  <c r="J36"/>
  <c i="1" r="AY96"/>
  <c i="3" r="J35"/>
  <c i="1" r="AX96"/>
  <c i="3"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5"/>
  <c r="BH185"/>
  <c r="BG185"/>
  <c r="BF185"/>
  <c r="T185"/>
  <c r="R185"/>
  <c r="P185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91"/>
  <c r="J20"/>
  <c r="J18"/>
  <c r="E18"/>
  <c r="F92"/>
  <c r="J17"/>
  <c r="J15"/>
  <c r="E15"/>
  <c r="F116"/>
  <c r="J14"/>
  <c r="J12"/>
  <c r="J89"/>
  <c r="E7"/>
  <c r="E85"/>
  <c i="2" r="J37"/>
  <c r="J36"/>
  <c i="1" r="AY95"/>
  <c i="2" r="J35"/>
  <c i="1" r="AX95"/>
  <c i="2"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108"/>
  <c i="1" r="L90"/>
  <c r="AM90"/>
  <c r="AM89"/>
  <c r="L89"/>
  <c r="AM87"/>
  <c r="L87"/>
  <c r="L85"/>
  <c r="L84"/>
  <c i="2" r="J160"/>
  <c r="BK158"/>
  <c r="BK154"/>
  <c r="BK150"/>
  <c r="J148"/>
  <c r="J138"/>
  <c r="BK134"/>
  <c r="BK130"/>
  <c r="J128"/>
  <c r="J126"/>
  <c r="BK122"/>
  <c r="BK173"/>
  <c r="BK162"/>
  <c i="3" r="BK327"/>
  <c r="J321"/>
  <c r="J317"/>
  <c r="BK313"/>
  <c r="BK301"/>
  <c r="J283"/>
  <c r="BK263"/>
  <c r="BK249"/>
  <c r="BK230"/>
  <c r="BK181"/>
  <c r="BK149"/>
  <c r="BK131"/>
  <c r="BK315"/>
  <c r="J297"/>
  <c r="BK287"/>
  <c r="J275"/>
  <c r="J239"/>
  <c r="BK228"/>
  <c r="J219"/>
  <c r="J209"/>
  <c r="J203"/>
  <c r="J181"/>
  <c r="J167"/>
  <c r="J141"/>
  <c r="BK133"/>
  <c r="BK309"/>
  <c r="J295"/>
  <c r="BK289"/>
  <c r="J251"/>
  <c r="J228"/>
  <c r="J211"/>
  <c r="BK205"/>
  <c r="J199"/>
  <c r="J191"/>
  <c r="BK159"/>
  <c r="J143"/>
  <c r="BK125"/>
  <c r="BK319"/>
  <c r="BK299"/>
  <c r="BK283"/>
  <c r="J265"/>
  <c r="J249"/>
  <c r="BK239"/>
  <c r="J215"/>
  <c r="BK191"/>
  <c r="BK185"/>
  <c r="J175"/>
  <c r="BK145"/>
  <c r="BK127"/>
  <c i="4" r="BK223"/>
  <c r="J209"/>
  <c r="J201"/>
  <c r="J197"/>
  <c r="J161"/>
  <c r="BK133"/>
  <c r="BK237"/>
  <c r="J229"/>
  <c r="BK219"/>
  <c r="J211"/>
  <c r="J185"/>
  <c r="J163"/>
  <c r="J159"/>
  <c r="J135"/>
  <c r="J125"/>
  <c r="J233"/>
  <c r="J219"/>
  <c r="J177"/>
  <c r="BK163"/>
  <c r="BK147"/>
  <c r="BK139"/>
  <c r="J121"/>
  <c r="BK217"/>
  <c r="J195"/>
  <c r="BK183"/>
  <c r="J175"/>
  <c r="J167"/>
  <c r="J149"/>
  <c i="2" r="BK160"/>
  <c r="J158"/>
  <c r="J154"/>
  <c r="BK148"/>
  <c r="J146"/>
  <c r="J144"/>
  <c r="J142"/>
  <c r="BK138"/>
  <c r="J134"/>
  <c r="BK124"/>
  <c r="BK120"/>
  <c r="J166"/>
  <c r="BK171"/>
  <c r="J168"/>
  <c i="1" r="AS94"/>
  <c i="3" r="J311"/>
  <c r="J299"/>
  <c r="BK281"/>
  <c r="J257"/>
  <c r="BK245"/>
  <c r="J177"/>
  <c r="J159"/>
  <c r="BK137"/>
  <c r="J123"/>
  <c r="BK325"/>
  <c r="J301"/>
  <c r="BK293"/>
  <c r="J263"/>
  <c r="J247"/>
  <c r="J236"/>
  <c r="BK225"/>
  <c r="BK215"/>
  <c r="J207"/>
  <c r="J163"/>
  <c r="J145"/>
  <c r="J137"/>
  <c r="BK129"/>
  <c r="J313"/>
  <c r="J287"/>
  <c r="BK273"/>
  <c r="BK265"/>
  <c r="BK236"/>
  <c r="J230"/>
  <c r="J217"/>
  <c r="J187"/>
  <c r="BK175"/>
  <c r="BK155"/>
  <c r="J133"/>
  <c r="J325"/>
  <c r="J307"/>
  <c r="J279"/>
  <c r="BK275"/>
  <c r="BK267"/>
  <c r="BK259"/>
  <c r="BK247"/>
  <c r="J225"/>
  <c r="BK207"/>
  <c r="J169"/>
  <c r="BK163"/>
  <c r="BK139"/>
  <c r="J125"/>
  <c i="4" r="BK215"/>
  <c r="BK207"/>
  <c r="BK195"/>
  <c r="BK157"/>
  <c r="J141"/>
  <c r="BK137"/>
  <c r="BK131"/>
  <c r="J237"/>
  <c r="J227"/>
  <c r="J191"/>
  <c r="BK175"/>
  <c r="J169"/>
  <c r="BK167"/>
  <c r="BK161"/>
  <c r="BK149"/>
  <c r="J213"/>
  <c r="J205"/>
  <c r="BK199"/>
  <c r="J187"/>
  <c r="BK185"/>
  <c r="J183"/>
  <c r="J179"/>
  <c r="BK145"/>
  <c r="J137"/>
  <c r="BK125"/>
  <c r="BK227"/>
  <c r="J199"/>
  <c r="BK193"/>
  <c r="BK191"/>
  <c r="BK159"/>
  <c r="J145"/>
  <c r="BK129"/>
  <c r="J127"/>
  <c i="2" r="BK166"/>
  <c r="BK156"/>
  <c r="BK152"/>
  <c r="BK144"/>
  <c r="BK142"/>
  <c r="BK140"/>
  <c r="BK136"/>
  <c r="BK132"/>
  <c r="J130"/>
  <c r="J122"/>
  <c r="J120"/>
  <c r="J173"/>
  <c r="BK168"/>
  <c i="3" r="BK331"/>
  <c r="J327"/>
  <c r="J315"/>
  <c r="J309"/>
  <c r="J303"/>
  <c r="J289"/>
  <c r="BK269"/>
  <c r="J259"/>
  <c r="BK251"/>
  <c r="J179"/>
  <c r="BK173"/>
  <c r="BK151"/>
  <c r="J135"/>
  <c r="J329"/>
  <c r="BK303"/>
  <c r="J277"/>
  <c r="J273"/>
  <c r="J253"/>
  <c r="BK241"/>
  <c r="J232"/>
  <c r="J221"/>
  <c r="J213"/>
  <c r="BK169"/>
  <c r="J153"/>
  <c r="BK147"/>
  <c r="J139"/>
  <c r="BK321"/>
  <c r="J291"/>
  <c r="BK285"/>
  <c r="BK271"/>
  <c r="BK257"/>
  <c r="BK232"/>
  <c r="BK219"/>
  <c r="BK203"/>
  <c r="J195"/>
  <c r="J185"/>
  <c r="J173"/>
  <c r="BK153"/>
  <c r="J127"/>
  <c r="J323"/>
  <c r="J293"/>
  <c r="BK277"/>
  <c r="J271"/>
  <c r="J255"/>
  <c r="BK243"/>
  <c r="BK217"/>
  <c r="BK177"/>
  <c r="J171"/>
  <c r="J165"/>
  <c r="J147"/>
  <c r="J129"/>
  <c i="4" r="J221"/>
  <c r="J193"/>
  <c r="J181"/>
  <c r="J173"/>
  <c r="J171"/>
  <c r="BK155"/>
  <c r="BK123"/>
  <c r="BK235"/>
  <c r="J225"/>
  <c r="J217"/>
  <c r="BK205"/>
  <c r="BK173"/>
  <c r="J147"/>
  <c r="BK127"/>
  <c r="J235"/>
  <c r="BK225"/>
  <c r="BK209"/>
  <c r="BK201"/>
  <c r="J189"/>
  <c r="BK153"/>
  <c r="BK143"/>
  <c r="J133"/>
  <c r="J123"/>
  <c r="BK221"/>
  <c r="BK197"/>
  <c r="BK181"/>
  <c r="BK169"/>
  <c r="J157"/>
  <c r="J143"/>
  <c i="2" r="J162"/>
  <c r="J156"/>
  <c r="J152"/>
  <c r="J150"/>
  <c r="BK146"/>
  <c r="J140"/>
  <c r="J136"/>
  <c r="J132"/>
  <c r="BK128"/>
  <c r="BK126"/>
  <c r="J124"/>
  <c r="J164"/>
  <c r="J171"/>
  <c r="BK164"/>
  <c i="3" r="BK329"/>
  <c r="BK323"/>
  <c r="J319"/>
  <c r="J305"/>
  <c r="BK291"/>
  <c r="J267"/>
  <c r="BK255"/>
  <c r="J243"/>
  <c r="BK171"/>
  <c r="BK141"/>
  <c r="J331"/>
  <c r="BK307"/>
  <c r="BK295"/>
  <c r="BK279"/>
  <c r="J261"/>
  <c r="J245"/>
  <c r="J234"/>
  <c r="BK223"/>
  <c r="BK211"/>
  <c r="J205"/>
  <c r="BK199"/>
  <c r="J149"/>
  <c r="BK143"/>
  <c r="BK135"/>
  <c r="BK317"/>
  <c r="BK297"/>
  <c r="J281"/>
  <c r="BK261"/>
  <c r="BK234"/>
  <c r="BK221"/>
  <c r="BK213"/>
  <c r="BK209"/>
  <c r="BK179"/>
  <c r="BK165"/>
  <c r="J151"/>
  <c r="BK123"/>
  <c r="BK311"/>
  <c r="BK305"/>
  <c r="J285"/>
  <c r="J269"/>
  <c r="BK253"/>
  <c r="J241"/>
  <c r="J223"/>
  <c r="BK195"/>
  <c r="BK187"/>
  <c r="BK167"/>
  <c r="J155"/>
  <c r="J131"/>
  <c i="4" r="BK233"/>
  <c r="BK211"/>
  <c r="BK203"/>
  <c r="BK177"/>
  <c r="BK135"/>
  <c r="BK121"/>
  <c r="BK231"/>
  <c r="J223"/>
  <c r="BK213"/>
  <c r="BK187"/>
  <c r="BK165"/>
  <c r="J153"/>
  <c r="J131"/>
  <c r="J231"/>
  <c r="J215"/>
  <c r="J207"/>
  <c r="J165"/>
  <c r="J155"/>
  <c r="BK151"/>
  <c r="BK141"/>
  <c r="J129"/>
  <c r="BK229"/>
  <c r="J203"/>
  <c r="BK189"/>
  <c r="BK179"/>
  <c r="BK171"/>
  <c r="J151"/>
  <c r="J139"/>
  <c i="2" l="1" r="T119"/>
  <c r="R170"/>
  <c i="4" r="BK120"/>
  <c r="BK119"/>
  <c r="BK118"/>
  <c r="J118"/>
  <c r="J96"/>
  <c i="2" r="BK119"/>
  <c r="J119"/>
  <c r="J97"/>
  <c r="T170"/>
  <c i="3" r="P122"/>
  <c r="BK238"/>
  <c r="J238"/>
  <c r="J100"/>
  <c r="P238"/>
  <c i="4" r="P120"/>
  <c r="P119"/>
  <c r="P118"/>
  <c i="1" r="AU97"/>
  <c i="2" r="R119"/>
  <c r="R118"/>
  <c r="P170"/>
  <c i="3" r="R122"/>
  <c r="BK227"/>
  <c r="J227"/>
  <c r="J99"/>
  <c r="R227"/>
  <c r="R238"/>
  <c i="4" r="R120"/>
  <c r="R119"/>
  <c r="R118"/>
  <c i="2" r="P119"/>
  <c r="P118"/>
  <c i="1" r="AU95"/>
  <c i="2" r="BK170"/>
  <c r="J170"/>
  <c r="J98"/>
  <c i="3" r="BK122"/>
  <c r="J122"/>
  <c r="J98"/>
  <c r="T122"/>
  <c r="P227"/>
  <c r="T227"/>
  <c r="T238"/>
  <c i="4" r="T120"/>
  <c r="T119"/>
  <c r="T118"/>
  <c i="3" r="BK121"/>
  <c r="J121"/>
  <c r="J97"/>
  <c i="4" r="J91"/>
  <c r="BE123"/>
  <c r="BE161"/>
  <c r="BE203"/>
  <c r="BE205"/>
  <c r="BE207"/>
  <c r="BE211"/>
  <c r="BE229"/>
  <c r="BE231"/>
  <c r="BE235"/>
  <c r="E108"/>
  <c r="F114"/>
  <c r="F115"/>
  <c r="BE121"/>
  <c r="BE125"/>
  <c r="BE129"/>
  <c r="BE135"/>
  <c r="BE149"/>
  <c r="BE155"/>
  <c r="BE157"/>
  <c r="BE159"/>
  <c r="BE171"/>
  <c r="BE173"/>
  <c r="BE175"/>
  <c r="BE185"/>
  <c r="BE201"/>
  <c r="BE217"/>
  <c r="BE221"/>
  <c r="BE223"/>
  <c r="J92"/>
  <c r="BE131"/>
  <c r="BE133"/>
  <c r="BE139"/>
  <c r="BE141"/>
  <c r="BE143"/>
  <c r="BE169"/>
  <c r="BE177"/>
  <c r="BE181"/>
  <c r="BE191"/>
  <c r="BE193"/>
  <c r="BE195"/>
  <c r="BE197"/>
  <c r="BE199"/>
  <c r="BE209"/>
  <c r="BE213"/>
  <c r="BE219"/>
  <c r="BE233"/>
  <c r="BE237"/>
  <c r="J89"/>
  <c r="BE127"/>
  <c r="BE137"/>
  <c r="BE145"/>
  <c r="BE147"/>
  <c r="BE151"/>
  <c r="BE153"/>
  <c r="BE163"/>
  <c r="BE165"/>
  <c r="BE167"/>
  <c r="BE179"/>
  <c r="BE183"/>
  <c r="BE187"/>
  <c r="BE189"/>
  <c r="BE215"/>
  <c r="BE225"/>
  <c r="BE227"/>
  <c i="3" r="F91"/>
  <c r="E110"/>
  <c r="J116"/>
  <c r="J117"/>
  <c r="BE123"/>
  <c r="BE133"/>
  <c r="BE141"/>
  <c r="BE147"/>
  <c r="BE149"/>
  <c r="BE159"/>
  <c r="BE173"/>
  <c r="BE199"/>
  <c r="BE207"/>
  <c r="BE209"/>
  <c r="BE217"/>
  <c r="BE228"/>
  <c r="BE230"/>
  <c r="BE232"/>
  <c r="BE234"/>
  <c r="BE261"/>
  <c r="BE291"/>
  <c r="BE295"/>
  <c r="BE299"/>
  <c r="BE301"/>
  <c r="BE315"/>
  <c r="BE319"/>
  <c r="BE323"/>
  <c r="F117"/>
  <c r="BE127"/>
  <c r="BE135"/>
  <c r="BE137"/>
  <c r="BE139"/>
  <c r="BE167"/>
  <c r="BE223"/>
  <c r="BE239"/>
  <c r="BE243"/>
  <c r="BE245"/>
  <c r="BE253"/>
  <c r="BE267"/>
  <c r="BE279"/>
  <c r="BE281"/>
  <c r="BE287"/>
  <c r="BE293"/>
  <c r="BE303"/>
  <c r="BE307"/>
  <c r="BE325"/>
  <c r="J114"/>
  <c r="BE129"/>
  <c r="BE131"/>
  <c r="BE151"/>
  <c r="BE155"/>
  <c r="BE163"/>
  <c r="BE169"/>
  <c r="BE171"/>
  <c r="BE175"/>
  <c r="BE177"/>
  <c r="BE179"/>
  <c r="BE181"/>
  <c r="BE187"/>
  <c r="BE191"/>
  <c r="BE249"/>
  <c r="BE255"/>
  <c r="BE257"/>
  <c r="BE259"/>
  <c r="BE263"/>
  <c r="BE265"/>
  <c r="BE269"/>
  <c r="BE273"/>
  <c r="BE283"/>
  <c r="BE289"/>
  <c r="BE309"/>
  <c r="BE311"/>
  <c r="BE313"/>
  <c r="BE317"/>
  <c r="BE321"/>
  <c r="BE327"/>
  <c r="BE331"/>
  <c r="BE125"/>
  <c r="BE143"/>
  <c r="BE145"/>
  <c r="BE153"/>
  <c r="BE165"/>
  <c r="BE185"/>
  <c r="BE195"/>
  <c r="BE203"/>
  <c r="BE205"/>
  <c r="BE211"/>
  <c r="BE213"/>
  <c r="BE215"/>
  <c r="BE219"/>
  <c r="BE221"/>
  <c r="BE225"/>
  <c r="BE236"/>
  <c r="BE241"/>
  <c r="BE247"/>
  <c r="BE251"/>
  <c r="BE271"/>
  <c r="BE275"/>
  <c r="BE277"/>
  <c r="BE285"/>
  <c r="BE297"/>
  <c r="BE305"/>
  <c r="BE329"/>
  <c i="2" r="BE162"/>
  <c r="BE166"/>
  <c r="BE168"/>
  <c r="BE171"/>
  <c r="BE173"/>
  <c r="E85"/>
  <c r="J89"/>
  <c r="F91"/>
  <c r="J91"/>
  <c r="F92"/>
  <c r="J92"/>
  <c r="BE120"/>
  <c r="BE122"/>
  <c r="BE124"/>
  <c r="BE126"/>
  <c r="BE128"/>
  <c r="BE130"/>
  <c r="BE132"/>
  <c r="BE134"/>
  <c r="BE136"/>
  <c r="BE138"/>
  <c r="BE140"/>
  <c r="BE142"/>
  <c r="BE144"/>
  <c r="BE146"/>
  <c r="BE148"/>
  <c r="BE150"/>
  <c r="BE152"/>
  <c r="BE154"/>
  <c r="BE156"/>
  <c r="BE158"/>
  <c r="BE160"/>
  <c r="BE164"/>
  <c r="F36"/>
  <c i="1" r="BC95"/>
  <c i="3" r="F35"/>
  <c i="1" r="BB96"/>
  <c i="4" r="J34"/>
  <c i="1" r="AW97"/>
  <c i="4" r="F36"/>
  <c i="1" r="BC97"/>
  <c i="2" r="F35"/>
  <c i="1" r="BB95"/>
  <c i="2" r="J34"/>
  <c i="1" r="AW95"/>
  <c i="3" r="F34"/>
  <c i="1" r="BA96"/>
  <c i="3" r="F37"/>
  <c i="1" r="BD96"/>
  <c i="2" r="F34"/>
  <c i="1" r="BA95"/>
  <c i="3" r="J34"/>
  <c i="1" r="AW96"/>
  <c i="4" r="F35"/>
  <c i="1" r="BB97"/>
  <c i="2" r="F37"/>
  <c i="1" r="BD95"/>
  <c i="3" r="F36"/>
  <c i="1" r="BC96"/>
  <c i="4" r="F37"/>
  <c i="1" r="BD97"/>
  <c i="4" r="F34"/>
  <c i="1" r="BA97"/>
  <c i="3" l="1" r="T121"/>
  <c r="T120"/>
  <c r="R121"/>
  <c r="R120"/>
  <c r="P121"/>
  <c r="P120"/>
  <c i="1" r="AU96"/>
  <c i="2" r="T118"/>
  <c i="4" r="J119"/>
  <c r="J97"/>
  <c r="J120"/>
  <c r="J98"/>
  <c i="2" r="BK118"/>
  <c r="J118"/>
  <c r="J96"/>
  <c i="3" r="BK120"/>
  <c r="J120"/>
  <c r="J96"/>
  <c i="1" r="AU94"/>
  <c i="2" r="F33"/>
  <c i="1" r="AZ95"/>
  <c i="3" r="J33"/>
  <c i="1" r="AV96"/>
  <c r="AT96"/>
  <c r="BC94"/>
  <c r="W32"/>
  <c r="BA94"/>
  <c r="W30"/>
  <c i="4" r="J30"/>
  <c i="1" r="AG97"/>
  <c i="3" r="F33"/>
  <c i="1" r="AZ96"/>
  <c r="BD94"/>
  <c r="W33"/>
  <c r="BB94"/>
  <c r="W31"/>
  <c i="2" r="J33"/>
  <c i="1" r="AV95"/>
  <c r="AT95"/>
  <c i="4" r="F33"/>
  <c i="1" r="AZ97"/>
  <c i="4" r="J33"/>
  <c i="1" r="AV97"/>
  <c r="AT97"/>
  <c r="AN97"/>
  <c i="4" l="1" r="J39"/>
  <c i="2" r="J30"/>
  <c i="1" r="AG95"/>
  <c r="AW94"/>
  <c r="AK30"/>
  <c r="AX94"/>
  <c i="3" r="J30"/>
  <c i="1" r="AG96"/>
  <c r="AG94"/>
  <c r="AK26"/>
  <c r="AY94"/>
  <c r="AZ94"/>
  <c r="W29"/>
  <c i="2" l="1" r="J39"/>
  <c i="3" r="J39"/>
  <c i="1" r="AN96"/>
  <c r="AN95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<sst xmlns="http://schemas.openxmlformats.org/spreadsheetml/2006/main">
  <si>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</si>
  <si>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</si>
  <si>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</si>
  <si>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</si>
  <si>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</si>
  <si>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{a061082e-3785-4538-94a9-76461b8f07d1}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</si>
  <si>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</si>
  <si>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</si>
  <si>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</si>
  <si>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</si>
  <si>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</si>
  <si>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</si>
  <si>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</si>
  <si>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</si>
  <si>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2022-6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</si>
  <si>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</si>
  <si>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</si>
  <si>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Opravy a údržba skalních zářezů u ST v obvodu OŘ Brno 2023-2024</t>
  </si>
  <si>
    <t>KSO:</t>
  </si>
  <si>
    <t>CC-CZ:</t>
  </si>
  <si>
    <t>Místo:</t>
  </si>
  <si>
    <t xml:space="preserve"> </t>
  </si>
  <si>
    <t>Datum:</t>
  </si>
  <si>
    <t>12. 8. 2022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</si>
  <si>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</si>
  <si>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</si>
  <si>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</si>
  <si>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</si>
  <si>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</si>
  <si>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</si>
  <si>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</si>
  <si>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</si>
  <si>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</si>
  <si>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</si>
  <si>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</si>
  <si>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</si>
  <si>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</si>
  <si>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</si>
  <si>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</si>
  <si>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</si>
  <si>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</si>
  <si>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</si>
  <si>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</si>
  <si>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</si>
  <si>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</si>
  <si>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</si>
  <si>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</si>
  <si>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</si>
  <si>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</si>
  <si>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</si>
  <si>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</si>
  <si>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</si>
  <si>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</si>
  <si>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</si>
  <si>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</si>
  <si>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</si>
  <si>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</si>
  <si>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</si>
  <si>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</si>
  <si>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</si>
  <si>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</si>
  <si>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</si>
  <si>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</si>
  <si>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</si>
  <si>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</si>
  <si>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</si>
  <si>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</si>
  <si>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</si>
  <si>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</si>
  <si>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</si>
  <si>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</si>
  <si>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</si>
  <si>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</si>
  <si>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</si>
  <si>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</si>
  <si>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</si>
  <si>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</si>
  <si>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</si>
  <si>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2022-6-1</t>
  </si>
  <si>
    <t>VRN</t>
  </si>
  <si>
    <t>STA</t>
  </si>
  <si>
    <t>1</t>
  </si>
  <si>
    <t>{60c7d7b2-5208-4470-8278-e879fcc6d6fb}</t>
  </si>
  <si>
    <t>2</t>
  </si>
  <si>
    <t>2022-6-2</t>
  </si>
  <si>
    <t>Výškové práce na skalách</t>
  </si>
  <si>
    <t>{a4aef8e5-ab01-4541-b8ee-87cf9d941319}</t>
  </si>
  <si>
    <t>2022-6-3</t>
  </si>
  <si>
    <t>Odstraňování vegetace</t>
  </si>
  <si>
    <t>{e8458a5c-9ea4-4906-94a7-1b47c1199429}</t>
  </si>
  <si>
    <t>KRYCÍ LIST SOUPISU PRACÍ</t>
  </si>
  <si>
    <t>Objekt:</t>
  </si>
  <si>
    <t>2022-6-1 - VRN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</si>
  <si>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</si>
  <si>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</si>
  <si>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</si>
  <si>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</si>
  <si>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</si>
  <si>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</si>
  <si>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</si>
  <si>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</si>
  <si>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</si>
  <si>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</si>
  <si>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</si>
  <si>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</si>
  <si>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</si>
  <si>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</si>
  <si>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</si>
  <si>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</si>
  <si>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</si>
  <si>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</si>
  <si>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</si>
  <si>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</si>
  <si>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</si>
  <si>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</si>
  <si>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</si>
  <si>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</si>
  <si>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</si>
  <si>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9901000100</t>
  </si>
  <si>
    <t xml:space="preserve">Doprava dodávek zhotovitele, dodávek objednatele nebo výzisku mechanizací o nosnosti do 3,5 t do 10 km Poznámka: V cenách jsou započteny náklady přepravu materiálu ze skladů nebo skládek výrobce nebo dodavatele nebo z vlastních zásob objednatele na místo </t>
  </si>
  <si>
    <t>kus</t>
  </si>
  <si>
    <t>262144</t>
  </si>
  <si>
    <t>-1482527874</t>
  </si>
  <si>
    <t>PP</t>
  </si>
  <si>
    <t xml:space="preserve">Doprava dodávek zhotovitele, dodávek objednatele nebo výzisku mechanizací o nosnosti do 3,5 t do 10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kus stroje.</t>
  </si>
  <si>
    <t>9901000200</t>
  </si>
  <si>
    <t xml:space="preserve">Doprava dodávek zhotovitele, dodávek objednatele nebo výzisku mechanizací o nosnosti do 3,5 t do 20 km Poznámka: V cenách jsou započteny náklady přepravu materiálu ze skladů nebo skládek výrobce nebo dodavatele nebo z vlastních zásob objednatele na místo </t>
  </si>
  <si>
    <t>-733069060</t>
  </si>
  <si>
    <t xml:space="preserve">Doprava dodávek zhotovitele, dodávek objednatele nebo výzisku mechanizací o nosnosti do 3,5 t do 20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kus stroje.</t>
  </si>
  <si>
    <t>3</t>
  </si>
  <si>
    <t>9901000300</t>
  </si>
  <si>
    <t xml:space="preserve">Doprava dodávek zhotovitele, dodávek objednatele nebo výzisku mechanizací o nosnosti do 3,5 t do 30 km Poznámka: V cenách jsou započteny náklady přepravu materiálu ze skladů nebo skládek výrobce nebo dodavatele nebo z vlastních zásob objednatele na místo </t>
  </si>
  <si>
    <t>-906012488</t>
  </si>
  <si>
    <t xml:space="preserve">Doprava dodávek zhotovitele, dodávek objednatele nebo výzisku mechanizací o nosnosti do 3,5 t do 30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kus stroje.</t>
  </si>
  <si>
    <t>9901000400</t>
  </si>
  <si>
    <t xml:space="preserve">Doprava dodávek zhotovitele, dodávek objednatele nebo výzisku mechanizací o nosnosti do 3,5 t do 40 km Poznámka: V cenách jsou započteny náklady přepravu materiálu ze skladů nebo skládek výrobce nebo dodavatele nebo z vlastních zásob objednatele na místo </t>
  </si>
  <si>
    <t>1967659127</t>
  </si>
  <si>
    <t xml:space="preserve">Doprava dodávek zhotovitele, dodávek objednatele nebo výzisku mechanizací o nosnosti do 3,5 t do 40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kus stroje.</t>
  </si>
  <si>
    <t>5</t>
  </si>
  <si>
    <t>9901000500</t>
  </si>
  <si>
    <t xml:space="preserve">Doprava dodávek zhotovitele, dodávek objednatele nebo výzisku mechanizací o nosnosti do 3,5 t do 60 km Poznámka: V cenách jsou započteny náklady přepravu materiálu ze skladů nebo skládek výrobce nebo dodavatele nebo z vlastních zásob objednatele na místo </t>
  </si>
  <si>
    <t>-1066723443</t>
  </si>
  <si>
    <t xml:space="preserve">Doprava dodávek zhotovitele, dodávek objednatele nebo výzisku mechanizací o nosnosti do 3,5 t do 60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kus stroje.</t>
  </si>
  <si>
    <t>6</t>
  </si>
  <si>
    <t>9901000600</t>
  </si>
  <si>
    <t xml:space="preserve">Doprava dodávek zhotovitele, dodávek objednatele nebo výzisku mechanizací o nosnosti do 3,5 t do 80 km Poznámka: V cenách jsou započteny náklady přepravu materiálu ze skladů nebo skládek výrobce nebo dodavatele nebo z vlastních zásob objednatele na místo </t>
  </si>
  <si>
    <t>-374816355</t>
  </si>
  <si>
    <t xml:space="preserve">Doprava dodávek zhotovitele, dodávek objednatele nebo výzisku mechanizací o nosnosti do 3,5 t do 80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kus stroje.</t>
  </si>
  <si>
    <t>7</t>
  </si>
  <si>
    <t>9901000700</t>
  </si>
  <si>
    <t>Doprava dodávek zhotovitele, dodávek objednatele nebo výzisku mechanizací o nosnosti do 3,5 t do 100 km Poznámka: V cenách jsou započteny náklady přepravu materiálu ze skladů nebo skládek výrobce nebo dodavatele nebo z vlastních zásob objednatele na místo</t>
  </si>
  <si>
    <t>-1904746841</t>
  </si>
  <si>
    <t xml:space="preserve">Doprava dodávek zhotovitele, dodávek objednatele nebo výzisku mechanizací o nosnosti do 3,5 t do 100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kus stroje.</t>
  </si>
  <si>
    <t>8</t>
  </si>
  <si>
    <t>9901000800</t>
  </si>
  <si>
    <t>Doprava obousměrná (např. dodávek z vlastních zásob zhotovitele nebo objednatele nebo výzisku) mechanizací o nosnosti do 3,5 t elektrosoučástek, montážního materiálu, kameniva, písku, dlažebních kostek, suti, atd. do 150 km</t>
  </si>
  <si>
    <t>512</t>
  </si>
  <si>
    <t>-1898481466</t>
  </si>
  <si>
    <t>Doprava obousměrná (např. dodávek z vlastních zásob zhotovitele nebo objednatele nebo výzisku) mechanizací o nosnosti do 3,5 t elektrosoučástek, montážního materiálu, kameniva, písku, dlažebních kostek, suti, atd.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</si>
  <si>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</t>
  </si>
  <si>
    <t>9901000900</t>
  </si>
  <si>
    <t>Doprava obousměrná (např. dodávek z vlastních zásob zhotovitele nebo objednatele nebo výzisku) mechanizací o nosnosti do 3,5 t elektrosoučástek, montážního materiálu, kameniva, písku, dlažebních kostek, suti, atd. do 200 km</t>
  </si>
  <si>
    <t>-965150156</t>
  </si>
  <si>
    <t>Doprava obousměrná (např. dodávek z vlastních zásob zhotovitele nebo objednatele nebo výzisku) mechanizací o nosnosti do 3,5 t elektrosoučástek, montážního materiálu, kameniva, písku, dlažebních kostek, suti, atd.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</si>
  <si>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10</t>
  </si>
  <si>
    <t>9901009100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</si>
  <si>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</t>
  </si>
  <si>
    <t>-56328302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</si>
  <si>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</si>
  <si>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11</t>
  </si>
  <si>
    <t>9902100100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</si>
  <si>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</t>
  </si>
  <si>
    <t>t</t>
  </si>
  <si>
    <t>1733984941</t>
  </si>
  <si>
    <t xml:space="preserve"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t přepravovaného materiálu.</t>
  </si>
  <si>
    <t>12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</si>
  <si>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</si>
  <si>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</t>
  </si>
  <si>
    <t>1560155850</t>
  </si>
  <si>
    <t xml:space="preserve"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t přepravovaného materiálu.</t>
  </si>
  <si>
    <t>13</t>
  </si>
  <si>
    <t>9902100300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</si>
  <si>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</t>
  </si>
  <si>
    <t>2143888686</t>
  </si>
  <si>
    <t xml:space="preserve"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t přepravovaného materiálu.</t>
  </si>
  <si>
    <t>14</t>
  </si>
  <si>
    <t>9902100400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</si>
  <si>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</t>
  </si>
  <si>
    <t>2000923747</t>
  </si>
  <si>
    <t xml:space="preserve"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t přepravovaného materiálu.</t>
  </si>
  <si>
    <t>9902100500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</si>
  <si>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</t>
  </si>
  <si>
    <t>-1131956185</t>
  </si>
  <si>
    <t xml:space="preserve"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t přepravovaného materiálu.</t>
  </si>
  <si>
    <t>16</t>
  </si>
  <si>
    <t>9902100600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</si>
  <si>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</t>
  </si>
  <si>
    <t>-412250462</t>
  </si>
  <si>
    <t xml:space="preserve"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t přepravovaného materiálu.</t>
  </si>
  <si>
    <t>17</t>
  </si>
  <si>
    <t>9902100700</t>
  </si>
  <si>
    <t xml:space="preserve">Doprava dodávek zhotovitele, dodávek objednatele nebo výzisku mechanizací přes 3,5 t sypanin do 100 km Poznámka: V cenách jsou započteny náklady přepravu materiálu ze skladů nebo skládek výrobce nebo dodavatele nebo z vlastních zásob objednatele na místo </t>
  </si>
  <si>
    <t>1841911295</t>
  </si>
  <si>
    <t xml:space="preserve">Doprava dodávek zhotovitele, dodávek objednatele nebo výzisku mechanizací přes 3,5 t sypanin do 100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t přepravovaného materiálu.</t>
  </si>
  <si>
    <t>18</t>
  </si>
  <si>
    <t>9902100800</t>
  </si>
  <si>
    <t>Doprava obousměrná (např. dodávek z vlastních zásob zhotovitele nebo objednatele nebo výzisku) mechanizací o nosnosti přes 3,5 t sypanin (kameniva, písku, suti, dlažebních kostek, atd.) do 150 km</t>
  </si>
  <si>
    <t>-528424035</t>
  </si>
  <si>
    <t>Doprava obousměrná (např. dodávek z vlastních zásob zhotovitele nebo objednatele nebo výzisku) mechanizací o nosnosti přes 3,5 t sypanin (kameniva, písku, suti, dlažebních kostek,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</si>
  <si>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19</t>
  </si>
  <si>
    <t>9902100900</t>
  </si>
  <si>
    <t>Doprava obousměrná (např. dodávek z vlastních zásob zhotovitele nebo objednatele nebo výzisku) mechanizací o nosnosti přes 3,5 t sypanin (kameniva, písku, suti, dlažebních kostek, atd.) do 200 km</t>
  </si>
  <si>
    <t>-1371793741</t>
  </si>
  <si>
    <t>Doprava obousměrná (např. dodávek z vlastních zásob zhotovitele nebo objednatele nebo výzisku) mechanizací o nosnosti přes 3,5 t sypanin (kameniva, písku, suti, dlažebních kostek,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</si>
  <si>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20</t>
  </si>
  <si>
    <t>9902101000</t>
  </si>
  <si>
    <t>Doprava obousměrná (např. dodávek z vlastních zásob zhotovitele nebo objednatele nebo výzisku) mechanizací o nosnosti přes 3,5 t sypanin (kameniva, písku, suti, dlažebních kostek, atd.) do 250 km</t>
  </si>
  <si>
    <t>-1843847353</t>
  </si>
  <si>
    <t>Doprava obousměrná (např. dodávek z vlastních zásob zhotovitele nebo objednatele nebo výzisku) mechanizací o nosnosti přes 3,5 t sypanin (kameniva, písku, suti, dlažebních kostek, atd.) do 250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</si>
  <si>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9902101100</t>
  </si>
  <si>
    <t>Doprava obousměrná (např. dodávek z vlastních zásob zhotovitele nebo objednatele nebo výzisku) mechanizací o nosnosti přes 3,5 t sypanin (kameniva, písku, suti, dlažebních kostek, atd.) do 300 km</t>
  </si>
  <si>
    <t>-117281794</t>
  </si>
  <si>
    <t>Doprava obousměrná (např. dodávek z vlastních zásob zhotovitele nebo objednatele nebo výzisku) mechanizací o nosnosti přes 3,5 t sypanin (kameniva, písku, suti, dlažebních kostek, atd.) do 300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</si>
  <si>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23</t>
  </si>
  <si>
    <t>9902900100</t>
  </si>
  <si>
    <t xml:space="preserve"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</t>
  </si>
  <si>
    <t>1428759246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</si>
  <si>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</si>
  <si>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22</t>
  </si>
  <si>
    <t>9902109100</t>
  </si>
  <si>
    <t>Doprava obousměrná (např. dodávek z vlastních zásob zhotovitele nebo objednatele nebo výzisku) mechanizací o nosnosti přes 3,5 t sypanin (kameniva, písku, suti, dlažebních kostek, atd.) příplatek za každý další 1 km</t>
  </si>
  <si>
    <t>-1003920382</t>
  </si>
  <si>
    <t>Doprava obousměrná (např. dodávek z vlastních zásob zhotovitele nebo objednatele nebo výzisku) mechanizací o nosnosti přes 3,5 t sypanin (kameniva, písku, suti, dlažebních kostek, atd.) příplatek za každý další 1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</si>
  <si>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24</t>
  </si>
  <si>
    <t>9903100100</t>
  </si>
  <si>
    <t>Přeprava mechanizace na místo prováděných prací o hmotnosti do 12 t přes 50 do 100 km Poznámka: Ceny jsou určeny pro dopravu mechanizmů na místo prováděných prací po silnici i po kolejích. V ceně jsou započteny i náklady na zpáteční cestu dopravního prost</t>
  </si>
  <si>
    <t>-887668417</t>
  </si>
  <si>
    <t xml:space="preserve">Přeprava mechanizace na místo prováděných prací o hmotnosti do 12 t přes 50 do 100 km Poznámka: Ceny jsou určeny pro dopravu mechanizmů na místo prováděných prací po silnici i po kolejích. V ceně jsou započteny i náklady na zpáteční cestu dopravního prostředku.  Měrnou jednotkou je kus přepravovaného stroje.</t>
  </si>
  <si>
    <t>25</t>
  </si>
  <si>
    <t>9909000100</t>
  </si>
  <si>
    <t>Poplatek za uložení suti nebo hmot na oficiální skládku Poznámka: V cenách jsou započteny náklady na uložení stavebního odpadu na oficiální skládku.</t>
  </si>
  <si>
    <t>1205443021</t>
  </si>
  <si>
    <t>Vedlejší rozpočtové náklady</t>
  </si>
  <si>
    <t>26</t>
  </si>
  <si>
    <t>011103002</t>
  </si>
  <si>
    <t>Geotechnický průzkum podrobný</t>
  </si>
  <si>
    <t>hod</t>
  </si>
  <si>
    <t>385129782</t>
  </si>
  <si>
    <t>27</t>
  </si>
  <si>
    <t>013002000a</t>
  </si>
  <si>
    <t>Projektové práce</t>
  </si>
  <si>
    <t>oub%</t>
  </si>
  <si>
    <t>2099122354</t>
  </si>
  <si>
    <t>2022-6-2 - Výškové práce na skalách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</si>
  <si>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</si>
  <si>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</si>
  <si>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</si>
  <si>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</si>
  <si>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>HSV</t>
  </si>
  <si>
    <t>Práce a dodávky HSV</t>
  </si>
  <si>
    <t>Zemní práce</t>
  </si>
  <si>
    <t>155211122</t>
  </si>
  <si>
    <t>Očištění skalních ploch horolezeckou technikou očištění ručními nástroji motykami, páčidly</t>
  </si>
  <si>
    <t>m3</t>
  </si>
  <si>
    <t>445968764</t>
  </si>
  <si>
    <t>155211311</t>
  </si>
  <si>
    <t>Odtěžení nestabilních hornin ze skalních stěn horolezecku technikou s přehozením na vzdálenost do 3 m nebo s naložením na dopravní prostředek s použitím pneumatického nářadí</t>
  </si>
  <si>
    <t>2004797848</t>
  </si>
  <si>
    <t>155211313</t>
  </si>
  <si>
    <t>Odtěžení nestabilních hornin ze skalních stěn horolezecku technikou s přehozením na vzdálenost do 3 m nebo s naložením na dopravní prostředek hydraulickými klíny</t>
  </si>
  <si>
    <t>519327213</t>
  </si>
  <si>
    <t>155211511</t>
  </si>
  <si>
    <t>Sanace trhlin a dutin skalní stěny prováděná horolezeckou technikou aktivovanou cementovou maltou nebo suspensí hloubkovým spárováním šířka dutin do 30 mm, hloubka do 150 mm</t>
  </si>
  <si>
    <t>m</t>
  </si>
  <si>
    <t>-2007692477</t>
  </si>
  <si>
    <t>155211521</t>
  </si>
  <si>
    <t>Sanace trhlin a dutin skalní stěny prováděná horolezeckou technikou aktivovanou cementovou maltou nebo suspensí hloubkovým spárováním šířka dutin přes 30 do 50 mm, hloubka do 150 mm</t>
  </si>
  <si>
    <t>-964811217</t>
  </si>
  <si>
    <t>155211522</t>
  </si>
  <si>
    <t>Sanace trhlin a dutin skalní stěny prováděná horolezeckou technikou aktivovanou cementovou maltou nebo suspensí hloubkovým spárováním šířka dutin přes 30 do 50 mm, hloubka přes 150 do 300 mm</t>
  </si>
  <si>
    <t>-1240531422</t>
  </si>
  <si>
    <t>155211523</t>
  </si>
  <si>
    <t>Sanace trhlin a dutin skalní stěny prováděná horolezeckou technikou aktivovanou cementovou maltou nebo suspensí hloubkovým spárováním šířka dutin přes 30 do 50 mm, hloubka přes 300 do 500 mm</t>
  </si>
  <si>
    <t>-735909490</t>
  </si>
  <si>
    <t>155212116</t>
  </si>
  <si>
    <t>Vrty do skalních stěn prováděné horolezeckou technikou hloubky do 5 m přenosnými vrtacími kladivy průměru do 56 mm, v hornině tř. V a VI</t>
  </si>
  <si>
    <t>1164751716</t>
  </si>
  <si>
    <t>155212234</t>
  </si>
  <si>
    <t>Vrty do skalních stěn prováděné horolezeckou technikou hloubky do 5 m jádrové diamantovými korunkami průměru přes 56 do 93 mm úklonu přes 45°, v hornině tř. III a IV</t>
  </si>
  <si>
    <t>2145224066</t>
  </si>
  <si>
    <t>155213122</t>
  </si>
  <si>
    <t>Trny z oceli prováděné horolezeckou technikou bez oka z celozávitové oceli pro uchycení sítí zainjektované cementovou maltou délky přes 3 do 5 m, průměru přes 20 do 26 mm</t>
  </si>
  <si>
    <t>2072696251</t>
  </si>
  <si>
    <t>155213123</t>
  </si>
  <si>
    <t>Trny z oceli prováděné horolezeckou technikou bez oka z celozávitové oceli pro uchycení sítí zainjektované cementovou maltou délky přes 3 do 5 m, průměru přes 26 do 32 mm</t>
  </si>
  <si>
    <t>28824180</t>
  </si>
  <si>
    <t>155213312</t>
  </si>
  <si>
    <t>Trn z oceli pro ploty s okem D přes 20 do 26 mm l do 3 m zainjektovaný cementovou maltou prováděný horolezecky</t>
  </si>
  <si>
    <t>-146271913</t>
  </si>
  <si>
    <t>Trny z oceli prováděné horolezeckou technikou s okem z betonářské oceli pro uchycení lana při montáži sítí a sloupků záchytného plotu zainjektované cementovou maltou délky do 3 m, průměru přes 20 do 26 mm</t>
  </si>
  <si>
    <t>155213323</t>
  </si>
  <si>
    <t>Trny z oceli prováděné horolezeckou technikou s okem z betonářské oceli pro uchycení lana při montáži sítí a sloupků záchytného plotu zainjektované cementovou maltou délky přes 3 do 5 m, průměru přes 26 do 32 mm</t>
  </si>
  <si>
    <t>77853547</t>
  </si>
  <si>
    <t>155213611</t>
  </si>
  <si>
    <t>Trn z injekčních zavrtávacích tyčí D 32 mm l do 2 m včetně vrtu D 51 mm prováděný horolezecky</t>
  </si>
  <si>
    <t>1422647392</t>
  </si>
  <si>
    <t>Trny z injekčních zavrtávacích tyčí prováděné horolezeckou technikou zainjektované cementovou maltou průměru 32 mm včetně vrtů přenosnými vrtacími kladivy na ztracenou korunku průměru 51 mm, délky do 2 m</t>
  </si>
  <si>
    <t>155213612</t>
  </si>
  <si>
    <t>Trn z injekčních zavrtávacích tyčí D 32 mm l přes 2 do 3 m včetně vrtu D 51 mm prováděný horolezecky</t>
  </si>
  <si>
    <t>1338060555</t>
  </si>
  <si>
    <t>Trny z injekčních zavrtávacích tyčí prováděné horolezeckou technikou zainjektované cementovou maltou průměru 32 mm včetně vrtů přenosnými vrtacími kladivy na ztracenou korunku průměru 51 mm, délky přes 2 do 3 m</t>
  </si>
  <si>
    <t>155214111</t>
  </si>
  <si>
    <t>Síťování skalních stěn prováděné horolezeckou technikou montáž pásů ocelové sítě</t>
  </si>
  <si>
    <t>m2</t>
  </si>
  <si>
    <t>-1935670592</t>
  </si>
  <si>
    <t>M</t>
  </si>
  <si>
    <t>31319117</t>
  </si>
  <si>
    <t>síť na skálu s oky 8x10 cm povrch galfan s poplastováním 50x2m</t>
  </si>
  <si>
    <t>1658556671</t>
  </si>
  <si>
    <t>VV</t>
  </si>
  <si>
    <t>(833,333333333333*1,2)*3 "Přepočtené koeficientem množství</t>
  </si>
  <si>
    <t>Součet</t>
  </si>
  <si>
    <t>31319160</t>
  </si>
  <si>
    <t>síť na skálu s oky 8x10 cm pozinkovaná ø 3,0 mm, 50x2 m</t>
  </si>
  <si>
    <t>-1612584880</t>
  </si>
  <si>
    <t>31319110</t>
  </si>
  <si>
    <t>síť na skálu s oky 60x80mm drát D 2,2mm povrch galfan 50x2m</t>
  </si>
  <si>
    <t>1421900105</t>
  </si>
  <si>
    <t>31319114</t>
  </si>
  <si>
    <t>síť na skálu s oky 60x80mm povrch galfan s poplastováním 50x2m</t>
  </si>
  <si>
    <t>1853025601</t>
  </si>
  <si>
    <t>31319130</t>
  </si>
  <si>
    <t>kroužky spojovací na sítě pro ochranu skal</t>
  </si>
  <si>
    <t>983803711</t>
  </si>
  <si>
    <t>31452107</t>
  </si>
  <si>
    <t>lano ocelové šestipramenné Pz 6x19 drátů D 10,0mm</t>
  </si>
  <si>
    <t>1975323200</t>
  </si>
  <si>
    <t>31452108</t>
  </si>
  <si>
    <t>lano ocelové šestipramenné Pz 6x19 drátů D 12,5mm</t>
  </si>
  <si>
    <t>243537606</t>
  </si>
  <si>
    <t>31452112</t>
  </si>
  <si>
    <t>lano ocelové šestipramenné Pz+PVC 6x19 drátů D 10,0/12,0mm</t>
  </si>
  <si>
    <t>1768179270</t>
  </si>
  <si>
    <t>31452113</t>
  </si>
  <si>
    <t>lano ocelové šestipramenné Pz+PVC 6x19 drátů D 12,5/14,5mm</t>
  </si>
  <si>
    <t>-1875777620</t>
  </si>
  <si>
    <t>31452183</t>
  </si>
  <si>
    <t>svorka lanová Pz D 13mm</t>
  </si>
  <si>
    <t>1780473501</t>
  </si>
  <si>
    <t>155214112</t>
  </si>
  <si>
    <t>Síťování skalních stěn prováděné horolezeckou technikou montáž pásů geomříže</t>
  </si>
  <si>
    <t>699338621</t>
  </si>
  <si>
    <t>28</t>
  </si>
  <si>
    <t>69321014</t>
  </si>
  <si>
    <t>geomříž dvouosá tuhá PP s tahovou pevností 40kN/m</t>
  </si>
  <si>
    <t>-1790276419</t>
  </si>
  <si>
    <t>29</t>
  </si>
  <si>
    <t>155214211</t>
  </si>
  <si>
    <t>Síťování skalních stěn prováděné horolezeckou technikou montáž ocelového lana pro uchycení sítě průměru do 10 mm</t>
  </si>
  <si>
    <t>-1950303295</t>
  </si>
  <si>
    <t>30</t>
  </si>
  <si>
    <t>31452106</t>
  </si>
  <si>
    <t xml:space="preserve">lano ocelové šestipramenné Pz 6 x19 drátů  D 8,0mm</t>
  </si>
  <si>
    <t>1531454574</t>
  </si>
  <si>
    <t>(416,666666666667*1,2 )*3"Přepočtené koeficientem množství</t>
  </si>
  <si>
    <t>31</t>
  </si>
  <si>
    <t>31452111</t>
  </si>
  <si>
    <t xml:space="preserve">lano ocelové šestipramenné Pz+PVC 6 x19 drátů  D  8,0/10,0mm</t>
  </si>
  <si>
    <t>2092998282</t>
  </si>
  <si>
    <t>(416,666666666667*1,2)*3 "Přepočtené koeficientem množství</t>
  </si>
  <si>
    <t>32</t>
  </si>
  <si>
    <t>31452182</t>
  </si>
  <si>
    <t>svorka lanová Pz D 10mm</t>
  </si>
  <si>
    <t>271617724</t>
  </si>
  <si>
    <t>lanová svorka Pz DIN 741 D 10mm</t>
  </si>
  <si>
    <t>(83,3333333333333*1,2 )*3"Přepočtené koeficientem množství</t>
  </si>
  <si>
    <t>33</t>
  </si>
  <si>
    <t>31197012</t>
  </si>
  <si>
    <t>napínák lanový oko-hák Zn bílý M10</t>
  </si>
  <si>
    <t>-304421494</t>
  </si>
  <si>
    <t>34</t>
  </si>
  <si>
    <t>155214212</t>
  </si>
  <si>
    <t>Síťování skalních stěn prováděné horolezeckou technikou montáž ocelového lana pro uchycení sítě průměru přes 10 mm</t>
  </si>
  <si>
    <t>-495881298</t>
  </si>
  <si>
    <t>35</t>
  </si>
  <si>
    <t>155214311</t>
  </si>
  <si>
    <t>Záchytný plot prováděný horolezeckou technikou sloupky osazené do vrtů včetně vystředění a zalití cementovou injekční směsí pro plot lehký betonářská výztuž délky do 3 m, průměru do 32 mm</t>
  </si>
  <si>
    <t>-1053486143</t>
  </si>
  <si>
    <t>36</t>
  </si>
  <si>
    <t>155214312</t>
  </si>
  <si>
    <t>Záchytný plot prováděný horolezeckou technikou sloupky osazené do vrtů včetně vystředění a zalití cementovou injekční směsí pro plot lehký betonářská výztuž délky do 3 m, průměru přes 32 mm</t>
  </si>
  <si>
    <t>606289706</t>
  </si>
  <si>
    <t>37</t>
  </si>
  <si>
    <t>155214411</t>
  </si>
  <si>
    <t>Záchytný plot prováděný horolezeckou technikou sloupky osazené do vrtů včetně vystředění a zalití cementovou injekční směsí pro plot těžký ocelová trubka délky do 3 m, průměru do 89/10 mm</t>
  </si>
  <si>
    <t>-1003065819</t>
  </si>
  <si>
    <t>38</t>
  </si>
  <si>
    <t>155214412</t>
  </si>
  <si>
    <t>Záchytný plot prováděný horolezeckou technikou sloupky osazené do vrtů včetně vystředění a zalití cementovou injekční směsí pro plot těžký ocelová trubka délky do 3 m, průměru přes 89/10 mm</t>
  </si>
  <si>
    <t>-1698685619</t>
  </si>
  <si>
    <t>39</t>
  </si>
  <si>
    <t>155214511</t>
  </si>
  <si>
    <t>Záchytný plot prováděný horolezeckou technikou ukotvení sloupků lany</t>
  </si>
  <si>
    <t>-1236986128</t>
  </si>
  <si>
    <t>40</t>
  </si>
  <si>
    <t>155214521</t>
  </si>
  <si>
    <t>Záchytný plot prováděný horolezeckou technikou montáž pletiva na sloupky</t>
  </si>
  <si>
    <t>1946196576</t>
  </si>
  <si>
    <t>41</t>
  </si>
  <si>
    <t>155214525</t>
  </si>
  <si>
    <t>Záchytný plot prováděný horolezeckou technikou montáž ztužujících lan k pletivu</t>
  </si>
  <si>
    <t>1095274183</t>
  </si>
  <si>
    <t>42</t>
  </si>
  <si>
    <t>155215111</t>
  </si>
  <si>
    <t>Montáž dynamické bariéry prováděná horolezeckou technikou I. skupiny (odolnost do 1 000 kJ)</t>
  </si>
  <si>
    <t>1804100571</t>
  </si>
  <si>
    <t>43</t>
  </si>
  <si>
    <t>155215121</t>
  </si>
  <si>
    <t>Montáž dynamické bariéry prováděná horolezeckou technikou II. skupiny (odolnost do 2 000 kJ)</t>
  </si>
  <si>
    <t>-1907823570</t>
  </si>
  <si>
    <t>44</t>
  </si>
  <si>
    <t>R13021019.2</t>
  </si>
  <si>
    <t>Samozavrtávací tyč R25N s korunkou, spojníky pr. 25 mm, dl. 4m + matka a podložka</t>
  </si>
  <si>
    <t>1579556458</t>
  </si>
  <si>
    <t>45</t>
  </si>
  <si>
    <t>31319100</t>
  </si>
  <si>
    <t>síť na skálu s oky 8x10 cm s vpleteným lanem po 30 cm, 2,15x50 m</t>
  </si>
  <si>
    <t>-1203392963</t>
  </si>
  <si>
    <t>Zakládání</t>
  </si>
  <si>
    <t>46</t>
  </si>
  <si>
    <t>281604111</t>
  </si>
  <si>
    <t xml:space="preserve">Injektování aktivovanými směsmi  vzestupné, tlakem do 0,60 MPa</t>
  </si>
  <si>
    <t>246593275</t>
  </si>
  <si>
    <t>47</t>
  </si>
  <si>
    <t>58521113</t>
  </si>
  <si>
    <t>cement portlandský 52,5 MPa, pro nízké teploty</t>
  </si>
  <si>
    <t>1230460292</t>
  </si>
  <si>
    <t>48</t>
  </si>
  <si>
    <t>281604121</t>
  </si>
  <si>
    <t xml:space="preserve">Injektování aktivovanými směsmi  sestupné, tlakem do 0,60 MPa</t>
  </si>
  <si>
    <t>804449679</t>
  </si>
  <si>
    <t>49</t>
  </si>
  <si>
    <t>282605111</t>
  </si>
  <si>
    <t xml:space="preserve">Injektování povrchové vysokotlaké pryskyřicemi neředitelnými vodou  bez obturátoru, tlakem do 30,0 MPa</t>
  </si>
  <si>
    <t>-911991606</t>
  </si>
  <si>
    <t>50</t>
  </si>
  <si>
    <t>24551750</t>
  </si>
  <si>
    <t>hmota injektážní epoxidová pro trhliny 0,5-10 mm</t>
  </si>
  <si>
    <t>litr</t>
  </si>
  <si>
    <t>-1523415944</t>
  </si>
  <si>
    <t>Komunikace pozemní</t>
  </si>
  <si>
    <t>51</t>
  </si>
  <si>
    <t>5914001010</t>
  </si>
  <si>
    <t>Zřízení gabionu vázaného s oky 100x50 mm o rozměru 0,5x0,5x0,5 m (0,125 m3)</t>
  </si>
  <si>
    <t>-818372216</t>
  </si>
  <si>
    <t>Zřízení gabionu vázaného s oky 100x50 mm o rozměru 0,5x0,5x0,5 m (0,125 m3). Poznámka: 1. V cenách jsou započteny náklady na přípravu gabionové drážky, montáž koše, vyskládání pohledových stran a vyplnění koše kamenivem. 2. V cenách nejsou započteny náklady na zemní práce a na dodávku materiálu.</t>
  </si>
  <si>
    <t>52</t>
  </si>
  <si>
    <t>5964102020</t>
  </si>
  <si>
    <t>Gabionový koš kompletní s vázanými oky 100x50 mm 0,50x0,50x0,50 m (0,125m3)</t>
  </si>
  <si>
    <t>574587353</t>
  </si>
  <si>
    <t>53</t>
  </si>
  <si>
    <t>5964102021</t>
  </si>
  <si>
    <t>Gabionový koš kompletní s vázanými oky 100x50 mm 1,00x0,50x0,50 m (0,250m3)</t>
  </si>
  <si>
    <t>-428652139</t>
  </si>
  <si>
    <t>54</t>
  </si>
  <si>
    <t>5964102022</t>
  </si>
  <si>
    <t>Gabionový koš kompletní s vázanými oky 100x50 mm 1,50x0,50x0,50 m (0,375m3)</t>
  </si>
  <si>
    <t>1661507458</t>
  </si>
  <si>
    <t>55</t>
  </si>
  <si>
    <t>5964102023</t>
  </si>
  <si>
    <t>Gabionový koš kompletní s vázanými oky 100x50 mm 2,00x0,50x0,50 m (0,500 m3)</t>
  </si>
  <si>
    <t>-390251752</t>
  </si>
  <si>
    <t>56</t>
  </si>
  <si>
    <t>5964102030</t>
  </si>
  <si>
    <t>Gabionový koš kompletní s vázanými oky 100x50 mm 1,00x1,00x0,50 m (0,500 m3)</t>
  </si>
  <si>
    <t>2109428012</t>
  </si>
  <si>
    <t>57</t>
  </si>
  <si>
    <t>5964102031</t>
  </si>
  <si>
    <t>Gabionový koš kompletní s vázanými oky 100x50 mm 1,00x1,00x1,00 m (1,000 m3)</t>
  </si>
  <si>
    <t>1006776058</t>
  </si>
  <si>
    <t>58</t>
  </si>
  <si>
    <t>5964102032</t>
  </si>
  <si>
    <t>Gabionový koš kompletní s vázanými oky 100x50 mm 1,50x1,00x1,00 m (1,500 m3)</t>
  </si>
  <si>
    <t>-208093242</t>
  </si>
  <si>
    <t>59</t>
  </si>
  <si>
    <t>5964102033</t>
  </si>
  <si>
    <t>Gabionový koš kompletní s vázanými oky 100x50 mm 2,00x1,00x1,00 m (2,000 m3)</t>
  </si>
  <si>
    <t>636937868</t>
  </si>
  <si>
    <t>60</t>
  </si>
  <si>
    <t>5964102040</t>
  </si>
  <si>
    <t>Gabionový koš kompletní s vázanými oky 100x100 mm 0,50x0,50x0,50 m (0,125m3)</t>
  </si>
  <si>
    <t>27570169</t>
  </si>
  <si>
    <t>61</t>
  </si>
  <si>
    <t>5964102041</t>
  </si>
  <si>
    <t>Gabionový koš kompletní s vázanými oky 100x100 mm 1,00x0,50x0,50 m (0,250m3)</t>
  </si>
  <si>
    <t>-1751812895</t>
  </si>
  <si>
    <t>62</t>
  </si>
  <si>
    <t>5964102042</t>
  </si>
  <si>
    <t>Gabionový koš kompletní s vázanými oky 100x100 mm 1,50x0,50x0,50 m (0,375m3)</t>
  </si>
  <si>
    <t>-481032298</t>
  </si>
  <si>
    <t>63</t>
  </si>
  <si>
    <t>5964102043</t>
  </si>
  <si>
    <t>Gabionový koš kompletní s vázanými oky 100x100 mm 2,00x0,50x0,50 m (0,500 m3)</t>
  </si>
  <si>
    <t>1787709946</t>
  </si>
  <si>
    <t>64</t>
  </si>
  <si>
    <t>5964102044</t>
  </si>
  <si>
    <t>Gabionový koš kompletní s vázanými oky 100x100 mm 1,00x1,00x0,50 m (0,500 m3)</t>
  </si>
  <si>
    <t>1306605183</t>
  </si>
  <si>
    <t>65</t>
  </si>
  <si>
    <t>5964102050</t>
  </si>
  <si>
    <t>Gabionový koš kompletní s vázanými oky 100x100 mm 1,00x1,00x1,00 m (1,000 m3)</t>
  </si>
  <si>
    <t>539956494</t>
  </si>
  <si>
    <t>66</t>
  </si>
  <si>
    <t>5964102051</t>
  </si>
  <si>
    <t>Gabionový koš kompletní s vázanými oky 100x100 mm 1,50x1,00x1,00 m (1,500 m3)</t>
  </si>
  <si>
    <t>-1655181961</t>
  </si>
  <si>
    <t>67</t>
  </si>
  <si>
    <t>5964102052</t>
  </si>
  <si>
    <t>Gabionový koš kompletní s vázanými oky 100x100 mm 2,00x1,00x1,00 m (2,000 m3)</t>
  </si>
  <si>
    <t>-896110316</t>
  </si>
  <si>
    <t>68</t>
  </si>
  <si>
    <t>5914001020</t>
  </si>
  <si>
    <t>Zřízení gabionu vázaného s oky 100x50 mm o rozměru 1,0x0,5x0,5 m (0,250 m3)</t>
  </si>
  <si>
    <t>-763608787</t>
  </si>
  <si>
    <t>Zřízení gabionu vázaného s oky 100x50 mm o rozměru 1,0x0,5x0,5 m (0,250 m3). Poznámka: 1. V cenách jsou započteny náklady na přípravu gabionové drážky, montáž koše, vyskládání pohledových stran a vyplnění koše kamenivem. 2. V cenách nejsou započteny náklady na zemní práce a na dodávku materiálu.</t>
  </si>
  <si>
    <t>69</t>
  </si>
  <si>
    <t>5914001030</t>
  </si>
  <si>
    <t>Zřízení gabionu vázaného s oky 100x50 mm o rozměru 1,5x0,5x0,5 m (0,375 m3)</t>
  </si>
  <si>
    <t>-1149956336</t>
  </si>
  <si>
    <t>Zřízení gabionu vázaného s oky 100x50 mm o rozměru 1,5x0,5x0,5 m (0,375 m3). Poznámka: 1. V cenách jsou započteny náklady na přípravu gabionové drážky, montáž koše, vyskládání pohledových stran a vyplnění koše kamenivem. 2. V cenách nejsou započteny náklady na zemní práce a na dodávku materiálu.</t>
  </si>
  <si>
    <t>70</t>
  </si>
  <si>
    <t>5914001040</t>
  </si>
  <si>
    <t>Zřízení gabionu vázaného s oky 100x50 mm o rozměru 2,0x0,5x0,5 m (0,500 m3)</t>
  </si>
  <si>
    <t>-2037727299</t>
  </si>
  <si>
    <t>Zřízení gabionu vázaného s oky 100x50 mm o rozměru 2,0x0,5x0,5 m (0,500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</si>
  <si>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71</t>
  </si>
  <si>
    <t>5914001050</t>
  </si>
  <si>
    <t>Zřízení gabionu vázaného s oky 100x50 mm o rozměru 1,0x1,0x0,5 m (0,500 m3)</t>
  </si>
  <si>
    <t>-643417265</t>
  </si>
  <si>
    <t>Zřízení gabionu vázaného s oky 100x50 mm o rozměru 1,0x1,0x0,5 m (0,500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</si>
  <si>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72</t>
  </si>
  <si>
    <t>5914001060</t>
  </si>
  <si>
    <t>Zřízení gabionu vázaného s oky 100x50 mm o rozměru 1,0x1,0x1,0 m (1,000 m3)</t>
  </si>
  <si>
    <t>-1042432015</t>
  </si>
  <si>
    <t>Zřízení gabionu vázaného s oky 100x50 mm o rozměru 1,0x1,0x1,0 m (1,000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</si>
  <si>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73</t>
  </si>
  <si>
    <t>5914001070</t>
  </si>
  <si>
    <t>Zřízení gabionu vázaného s oky 100x50 mm o rozměru 1,5x1,0x1,0 m (1,500 m3)</t>
  </si>
  <si>
    <t>-1391453109</t>
  </si>
  <si>
    <t>Zřízení gabionu vázaného s oky 100x50 mm o rozměru 1,5x1,0x1,0 m (1,500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</si>
  <si>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74</t>
  </si>
  <si>
    <t>5914001080</t>
  </si>
  <si>
    <t>Zřízení gabionu vázaného s oky 100x50 mm o rozměru 2,0x1,0x1,0 m (2,000 m3)</t>
  </si>
  <si>
    <t>-30407467</t>
  </si>
  <si>
    <t>Zřízení gabionu vázaného s oky 100x50 mm o rozměru 2,0x1,0x1,0 m (2,000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</si>
  <si>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75</t>
  </si>
  <si>
    <t>5914001110</t>
  </si>
  <si>
    <t>Zřízení gabionu vázaného s oky 100x100 mm o rozměru 0,5x0,5x0,5 m (0,125 m3)</t>
  </si>
  <si>
    <t>260333287</t>
  </si>
  <si>
    <t>Zřízení gabionu vázaného s oky 100x100 mm o rozměru 0,5x0,5x0,5 m (0,125 m3). Poznámka: 1. V cenách jsou započteny náklady na přípravu gabionové drážky, montáž koše, vyskládání pohledových stran a vyplnění koše kamenivem. 2. V cenách nejsou započteny náklady na zemní práce a na dodávku materiálu.</t>
  </si>
  <si>
    <t>76</t>
  </si>
  <si>
    <t>5914001120</t>
  </si>
  <si>
    <t>Zřízení gabionu vázaného s oky 100x100 mm o rozměru 1,0x0,5x0,5 m (0,250 m3)</t>
  </si>
  <si>
    <t>340857300</t>
  </si>
  <si>
    <t>Zřízení gabionu vázaného s oky 100x100 mm o rozměru 1,0x0,5x0,5 m (0,250 m3). Poznámka: 1. V cenách jsou započteny náklady na přípravu gabionové drážky, montáž koše, vyskládání pohledových stran a vyplnění koše kamenivem. 2. V cenách nejsou započteny náklady na zemní práce a na dodávku materiálu.</t>
  </si>
  <si>
    <t>77</t>
  </si>
  <si>
    <t>5914001130</t>
  </si>
  <si>
    <t>Zřízení gabionu vázaného s oky 100x100 mm o rozměru 1,5x0,5x0,5 m (0,375 m3)</t>
  </si>
  <si>
    <t>1515826965</t>
  </si>
  <si>
    <t>Zřízení gabionu vázaného s oky 100x100 mm o rozměru 1,5x0,5x0,5 m (0,375 m3). Poznámka: 1. V cenách jsou započteny náklady na přípravu gabionové drážky, montáž koše, vyskládání pohledových stran a vyplnění koše kamenivem. 2. V cenách nejsou započteny náklady na zemní práce a na dodávku materiálu.</t>
  </si>
  <si>
    <t>78</t>
  </si>
  <si>
    <t>5914001140</t>
  </si>
  <si>
    <t>Zřízení gabionu vázaného s oky 100x100 mm o rozměru 2,0x0,5x0,5 m (0,500 m3)</t>
  </si>
  <si>
    <t>-1094465380</t>
  </si>
  <si>
    <t>Zřízení gabionu vázaného s oky 100x100 mm o rozměru 2,0x0,5x0,5 m (0,500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</si>
  <si>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79</t>
  </si>
  <si>
    <t>5914001150</t>
  </si>
  <si>
    <t>Zřízení gabionu vázaného s oky 100x100 mm o rozměru 1,0x1,0x0,5 m (0,500 m3)</t>
  </si>
  <si>
    <t>586716302</t>
  </si>
  <si>
    <t>Zřízení gabionu vázaného s oky 100x100 mm o rozměru 1,0x1,0x0,5 m (0,500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</si>
  <si>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80</t>
  </si>
  <si>
    <t>5914001160</t>
  </si>
  <si>
    <t>Zřízení gabionu vázaného s oky 100x100 mm o rozměru 1,0x1,0x1,0 m (1,000 m3)</t>
  </si>
  <si>
    <t>-916448930</t>
  </si>
  <si>
    <t>Zřízení gabionu vázaného s oky 100x100 mm o rozměru 1,0x1,0x1,0 m (1,000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</si>
  <si>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81</t>
  </si>
  <si>
    <t>5914001170</t>
  </si>
  <si>
    <t>Zřízení gabionu vázaného s oky 100x100 mm o rozměru 1,5x1,0x1,0 m (1,500 m3)</t>
  </si>
  <si>
    <t>-793270138</t>
  </si>
  <si>
    <t>Zřízení gabionu vázaného s oky 100x100 mm o rozměru 1,5x1,0x1,0 m (1,500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</si>
  <si>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82</t>
  </si>
  <si>
    <t>5914001180</t>
  </si>
  <si>
    <t>Zřízení gabionu vázaného s oky 100x100 mm o rozměru 2,0x1,0x1,0 m (2,000 m3)</t>
  </si>
  <si>
    <t>-1004847844</t>
  </si>
  <si>
    <t>Zřízení gabionu vázaného s oky 100x100 mm o rozměru 2,0x1,0x1,0 m (2,000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</si>
  <si>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83</t>
  </si>
  <si>
    <t>5955101045</t>
  </si>
  <si>
    <t>Lomový kámen tříděný pro rovnaniny</t>
  </si>
  <si>
    <t>-274458325</t>
  </si>
  <si>
    <t>84</t>
  </si>
  <si>
    <t>5914005030</t>
  </si>
  <si>
    <t>Rozšíření stezky zemního tělesa dle VL Ž2 gabiony</t>
  </si>
  <si>
    <t>-421091732</t>
  </si>
  <si>
    <t>Rozšíření stezky zemního tělesa dle VL Ž2 gabiony. Poznámka: 1. V cenách jsou započteny i náklady na uložení výzisku na terén nebo naložení na dopravní prostředek. 2. V cenách nejsou obsaženy náklady na dodávku materiálu, odtěžení zemního tělesa, dopravu a skládkovné.</t>
  </si>
  <si>
    <t>85</t>
  </si>
  <si>
    <t>5914080010</t>
  </si>
  <si>
    <t>Zřízení ochrany zemních svahů vegetační</t>
  </si>
  <si>
    <t>-1094598627</t>
  </si>
  <si>
    <t>Zřízení ochrany zemních svahů vegetační. Poznámka: 1. V cenách jsou započteny náklady na naložení výzisku na dopravní prostředek. 2. V cenách nejsou obsaženy náklady na dodávku materiálu a zemní práce.</t>
  </si>
  <si>
    <t>86</t>
  </si>
  <si>
    <t>5914080020</t>
  </si>
  <si>
    <t>Zřízení ochrany zemních svahů technické</t>
  </si>
  <si>
    <t>-1749491006</t>
  </si>
  <si>
    <t>Zřízení ochrany zemních svahů technické. Poznámka: 1. V cenách jsou započteny náklady na naložení výzisku na dopravní prostředek. 2. V cenách nejsou obsaženy náklady na dodávku materiálu a zemní práce.</t>
  </si>
  <si>
    <t>87</t>
  </si>
  <si>
    <t>5914080030</t>
  </si>
  <si>
    <t>Zřízení ochrany zemních svahů kombinované</t>
  </si>
  <si>
    <t>-932328468</t>
  </si>
  <si>
    <t>Zřízení ochrany zemních svahů kombinované. Poznámka: 1. V cenách jsou započteny náklady na naložení výzisku na dopravní prostředek. 2. V cenách nejsou obsaženy náklady na dodávku materiálu a zemní práce.</t>
  </si>
  <si>
    <t>88</t>
  </si>
  <si>
    <t>5914080110</t>
  </si>
  <si>
    <t>Zřízení ochrany skalních svahů kamenné zdi. Poznámka: 1. V cenách jsou započteny náklady na naložení výzisku na dopravní prostředek.2. V cenách nejsou obsaženy náklady na dodávku materiálu a zemní práce.</t>
  </si>
  <si>
    <t>-1090821186</t>
  </si>
  <si>
    <t>89</t>
  </si>
  <si>
    <t>5914080120</t>
  </si>
  <si>
    <t>Zřízení ochrany skalních svahů kamenné tarasy. Poznámka: 1. V cenách jsou započteny náklady na naložení výzisku na dopravní prostředek.2. V cenách nejsou obsaženy náklady na dodávku materiálu a zemní práce.</t>
  </si>
  <si>
    <t>-725321083</t>
  </si>
  <si>
    <t>90</t>
  </si>
  <si>
    <t>5964161020</t>
  </si>
  <si>
    <t>Beton lehce zhutnitelný C 25/30;X0 F5 2 395 2 898</t>
  </si>
  <si>
    <t>-901276203</t>
  </si>
  <si>
    <t>91</t>
  </si>
  <si>
    <t>5914095020</t>
  </si>
  <si>
    <t>Čištění skalních svahů v ochranném pásmu dráhy od zvětralé horniny</t>
  </si>
  <si>
    <t>1053616274</t>
  </si>
  <si>
    <t>Čištění skalních svahů v ochranném pásmu dráhy od zvětralé horniny.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</si>
  <si>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92</t>
  </si>
  <si>
    <t>5914100040</t>
  </si>
  <si>
    <t>Oprava ochranné konstrukce a zpevnění svahů ve styku s vodními toky a díly dlažbou</t>
  </si>
  <si>
    <t>-1894819888</t>
  </si>
  <si>
    <t>Oprava ochranné konstrukce a zpevnění svahů ve styku s vodními toky a díly dlažbou. Poznámka: 1. V cenách jsou započteny náklady na opravu podle vzorových listů a naložení výzisku na dopravní prostředek. 2. V cenách nejsou obsaženy náklady na dodávku materiálu.</t>
  </si>
  <si>
    <t>93</t>
  </si>
  <si>
    <t>5914100050</t>
  </si>
  <si>
    <t>Oprava ochranné konstrukce a zpevnění svahů ve styku s vodními toky a díly rovnaninou</t>
  </si>
  <si>
    <t>1546619639</t>
  </si>
  <si>
    <t>Oprava ochranné konstrukce a zpevnění svahů ve styku s vodními toky a díly rovnaninou. Poznámka: 1. V cenách jsou započteny náklady na opravu podle vzorových listů a naložení výzisku na dopravní prostředek. 2. V cenách nejsou obsaženy náklady na dodávku materiálu.</t>
  </si>
  <si>
    <t>94</t>
  </si>
  <si>
    <t>5914100060</t>
  </si>
  <si>
    <t>Oprava ochranné konstrukce a zpevnění svahů ve styku s vodními toky a díly masivními obklady</t>
  </si>
  <si>
    <t>-917095356</t>
  </si>
  <si>
    <t>Oprava ochranné konstrukce a zpevnění svahů ve styku s vodními toky a díly masivními obklady. Poznámka: 1. V cenách jsou započteny náklady na opravu podle vzorových listů a naložení výzisku na dopravní prostředek. 2. V cenách nejsou obsaženy náklady na dodávku materiálu.</t>
  </si>
  <si>
    <t>95</t>
  </si>
  <si>
    <t>5914100070</t>
  </si>
  <si>
    <t>Oprava ochranné konstrukce a zpevnění svahů ve styku s vodními toky a díly gabiony</t>
  </si>
  <si>
    <t>161056182</t>
  </si>
  <si>
    <t>Oprava ochranné konstrukce a zpevnění svahů ve styku s vodními toky a díly gabiony. Poznámka: 1. V cenách jsou započteny náklady na opravu podle vzorových listů a naložení výzisku na dopravní prostředek. 2. V cenách nejsou obsaženy náklady na dodávku materiálu.</t>
  </si>
  <si>
    <t>96</t>
  </si>
  <si>
    <t>5914100080</t>
  </si>
  <si>
    <t>Oprava ochranné konstrukce a zpevnění svahů ve styku s vodními toky a díly textilní matrací</t>
  </si>
  <si>
    <t>1243470895</t>
  </si>
  <si>
    <t>Oprava ochranné konstrukce a zpevnění svahů ve styku s vodními toky a díly textilní matrací. Poznámka: 1. V cenách jsou započteny náklady na opravu podle vzorových listů a naložení výzisku na dopravní prostředek. 2. V cenách nejsou obsaženy náklady na dodávku materiálu.</t>
  </si>
  <si>
    <t>97</t>
  </si>
  <si>
    <t>5914100090</t>
  </si>
  <si>
    <t>Oprava ochranné konstrukce a zpevnění svahů ve styku s vodními toky a díly sítí a rohoží</t>
  </si>
  <si>
    <t>1270148527</t>
  </si>
  <si>
    <t>Oprava ochranné konstrukce a zpevnění svahů ve styku s vodními toky a díly sítí a rohoží. Poznámka: 1. V cenách jsou započteny náklady na opravu podle vzorových listů a naložení výzisku na dopravní prostředek. 2. V cenách nejsou obsaženy náklady na dodávku materiálu.</t>
  </si>
  <si>
    <t>2022-6-3 - Odstraňování vegetace</t>
  </si>
  <si>
    <t>5904005010</t>
  </si>
  <si>
    <t>Vysečení travního porostu ručně sklon terénu do 1:2</t>
  </si>
  <si>
    <t>1164552068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</si>
  <si>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</si>
  <si>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</si>
  <si>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</si>
  <si>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1043382871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</si>
  <si>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</si>
  <si>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5904020010</t>
  </si>
  <si>
    <t xml:space="preserve">Vyřezání křovin porost řídký 1 až 5 kusů stonků na m2 plochy sklon terénu do 1:2. Poznámka: 1. V cenách jsou započteny náklady na vyřezání a likvidaci výřezu spálením štěpkováním nebo jeho naložení na dopravní prostředek a uložení na skládku. 2. V cenách </t>
  </si>
  <si>
    <t>84582906</t>
  </si>
  <si>
    <t>Vyřezání křovin porost řídký 1 až 5 kusů stonků na m2 plochy sklon terénu do 1:2. Poznámka: 1. V cenách jsou započteny náklady na vyřezání a likvidaci výřezu spálením štěpkováním nebo jeho naložení na dopravní prostředek a uložení na skládku. 2. V cenách nejsou obsaženy náklady na dopravu a skládkovné.</t>
  </si>
  <si>
    <t>5904020020</t>
  </si>
  <si>
    <t>Vyřezání křovin porost řídký 1 až 5 kusů stonků na m2 plochy sklon terénu přes 1:2. Poznámka: 1. V cenách jsou započteny náklady na vyřezání a likvidaci výřezu spálením štěpkováním nebo jeho naložení na dopravní prostředek a uložení na skládku. 2. V cenác</t>
  </si>
  <si>
    <t>1107054614</t>
  </si>
  <si>
    <t>Vyřezání křovin porost řídký 1 až 5 kusů stonků na m2 plochy sklon terénu přes 1:2. Poznámka: 1. V cenách jsou započteny náklady na vyřezání a likvidaci výřezu spálením štěpkováním nebo jeho naložení na dopravní prostředek a uložení na skládku. 2. V cenách nejsou obsaženy náklady na dopravu a skládkovné.</t>
  </si>
  <si>
    <t>5904020110</t>
  </si>
  <si>
    <t>Vyřezání křovin porost hustý 6 a více kusů stonků na m2 plochy sklon terénu do 1:2. Poznámka: 1. V cenách jsou započteny náklady na vyřezání a likvidaci výřezu spálením štěpkováním nebo jeho naložení na dopravní prostředek a uložení na skládku. 2. V cenác</t>
  </si>
  <si>
    <t>-1452076457</t>
  </si>
  <si>
    <t>Vyřezání křovin porost hustý 6 a více kusů stonků na m2 plochy sklon terénu do 1:2. Poznámka: 1. V cenách jsou započteny náklady na vyřezání a likvidaci výřezu spálením štěpkováním nebo jeho naložení na dopravní prostředek a uložení na skládku. 2. V cenách nejsou obsaženy náklady na dopravu a skládkovné.</t>
  </si>
  <si>
    <t>5904020120</t>
  </si>
  <si>
    <t>Vyřezání křovin porost hustý 6 a více kusů stonků na m2 plochy sklon terénu přes 1:2. Poznámka: 1. V cenách jsou započteny náklady na vyřezání a likvidaci výřezu spálením štěpkováním nebo jeho naložení na dopravní prostředek a uložení na skládku. 2. V cen</t>
  </si>
  <si>
    <t>-1590971489</t>
  </si>
  <si>
    <t>Vyřezání křovin porost hustý 6 a více kusů stonků na m2 plochy sklon terénu přes 1:2. Poznámka: 1. V cenách jsou započteny náklady na vyřezání a likvidaci výřezu spálením štěpkováním nebo jeho naložení na dopravní prostředek a uložení na skládku. 2. V cenách nejsou obsaženy náklady na dopravu a skládkovné.</t>
  </si>
  <si>
    <t>5904025010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</si>
  <si>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</t>
  </si>
  <si>
    <t>-1855022563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</si>
  <si>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</si>
  <si>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5904025020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</si>
  <si>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</t>
  </si>
  <si>
    <t>-989453335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</si>
  <si>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</si>
  <si>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5904035010</t>
  </si>
  <si>
    <t xml:space="preserve">Kácení stromů se sklonem terénu do 1:2 obvodem kmene od 31 do 63 cm. Poznámka: 1. V cenách jsou započteny náklady na kácení, odvětvení a rozřezání kmene na metry, snesení a likvidaci odpadu spálením štěpkováním nebo jeho naložení na dopravní prostředek a </t>
  </si>
  <si>
    <t>357215863</t>
  </si>
  <si>
    <t>Kácení stromů se sklonem terénu do 1:2 obvodem kmene od 31 do 63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</si>
  <si>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5904035020</t>
  </si>
  <si>
    <t xml:space="preserve">Kácení stromů se sklonem terénu do 1:2 obvodem kmene přes 63 do 80 cm. Poznámka: 1. V cenách jsou započteny náklady na kácení, odvětvení a rozřezání kmene na metry, snesení a likvidaci odpadu spálením štěpkováním nebo jeho naložení na dopravní prostředek </t>
  </si>
  <si>
    <t>-272362183</t>
  </si>
  <si>
    <t>Kácení stromů se sklonem terénu do 1:2 obvodem kmene přes 63 do 80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</si>
  <si>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5904035030</t>
  </si>
  <si>
    <t>Kácení stromů se sklonem terénu do 1:2 obvodem kmene přes 80 do 157 cm. Poznámka: 1. V cenách jsou započteny náklady na kácení, odvětvení a rozřezání kmene na metry, snesení a likvidaci odpadu spálením štěpkováním nebo jeho naložení na dopravní prostředek</t>
  </si>
  <si>
    <t>872390382</t>
  </si>
  <si>
    <t>Kácení stromů se sklonem terénu do 1:2 obvodem kmene přes 80 do 157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</si>
  <si>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5904035040</t>
  </si>
  <si>
    <t>Kácení stromů se sklonem terénu do 1:2 obvodem kmene přes 157 do 220 cm. Poznámka: 1. V cenách jsou započteny náklady na kácení, odvětvení a rozřezání kmene na metry, snesení a likvidaci odpadu spálením štěpkováním nebo jeho naložení na dopravní prostřede</t>
  </si>
  <si>
    <t>-1130533661</t>
  </si>
  <si>
    <t>Kácení stromů se sklonem terénu do 1:2 obvodem kmene přes 157 do 220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</si>
  <si>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5904035050</t>
  </si>
  <si>
    <t>Kácení stromů se sklonem terénu do 1:2 obvodem kmene přes 220 do 283 cm. Poznámka: 1. V cenách jsou započteny náklady na kácení, odvětvení a rozřezání kmene na metry, snesení a likvidaci odpadu spálením štěpkováním nebo jeho naložení na dopravní prostřede</t>
  </si>
  <si>
    <t>710059566</t>
  </si>
  <si>
    <t>Kácení stromů se sklonem terénu do 1:2 obvodem kmene přes 220 do 283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</si>
  <si>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5904035060</t>
  </si>
  <si>
    <t>Kácení stromů se sklonem terénu do 1:2 obvodem kmene přes 283 cm. Poznámka: 1. V cenách jsou započteny náklady na kácení, odvětvení a rozřezání kmene na metry, snesení a likvidaci odpadu spálením štěpkováním nebo jeho naložení na dopravní prostředek a ulo</t>
  </si>
  <si>
    <t>511542690</t>
  </si>
  <si>
    <t>Kácení stromů se sklonem terénu do 1:2 obvodem kmene přes 283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</si>
  <si>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5904035110</t>
  </si>
  <si>
    <t xml:space="preserve">Kácení stromů se sklonem terénu přes 1:2 obvodem kmene od 31 do 63 cm. Poznámka: 1. V cenách jsou započteny náklady na kácení, odvětvení a rozřezání kmene na metry, snesení a likvidaci odpadu spálením štěpkováním nebo jeho naložení na dopravní prostředek </t>
  </si>
  <si>
    <t>-1698720801</t>
  </si>
  <si>
    <t>Kácení stromů se sklonem terénu přes 1:2 obvodem kmene od 31 do 63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</si>
  <si>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5904035120</t>
  </si>
  <si>
    <t>Kácení stromů se sklonem terénu přes 1:2 obvodem kmene přes 63 do 80 cm. Poznámka: 1. V cenách jsou započteny náklady na kácení, odvětvení a rozřezání kmene na metry, snesení a likvidaci odpadu spálením štěpkováním nebo jeho naložení na dopravní prostřede</t>
  </si>
  <si>
    <t>-481701821</t>
  </si>
  <si>
    <t>Kácení stromů se sklonem terénu přes 1:2 obvodem kmene přes 63 do 80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</si>
  <si>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5904035130</t>
  </si>
  <si>
    <t>Kácení stromů se sklonem terénu přes 1:2 obvodem kmene přes 80 do 157 cm. Poznámka: 1. V cenách jsou započteny náklady na kácení, odvětvení a rozřezání kmene na metry, snesení a likvidaci odpadu spálením štěpkováním nebo jeho naložení na dopravní prostřed</t>
  </si>
  <si>
    <t>512817749</t>
  </si>
  <si>
    <t>Kácení stromů se sklonem terénu přes 1:2 obvodem kmene přes 80 do 157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</si>
  <si>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5904035140</t>
  </si>
  <si>
    <t>Kácení stromů se sklonem terénu přes 1:2 obvodem kmene přes 157 do 220 cm. Poznámka: 1. V cenách jsou započteny náklady na kácení, odvětvení a rozřezání kmene na metry, snesení a likvidaci odpadu spálením štěpkováním nebo jeho naložení na dopravní prostře</t>
  </si>
  <si>
    <t>-1981154929</t>
  </si>
  <si>
    <t>Kácení stromů se sklonem terénu přes 1:2 obvodem kmene přes 157 do 220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</si>
  <si>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5904035150</t>
  </si>
  <si>
    <t>Kácení stromů se sklonem terénu přes 1:2 obvodem kmene přes 220 do 283 cm. Poznámka: 1. V cenách jsou započteny náklady na kácení, odvětvení a rozřezání kmene na metry, snesení a likvidaci odpadu spálením štěpkováním nebo jeho naložení na dopravní prostře</t>
  </si>
  <si>
    <t>2052986588</t>
  </si>
  <si>
    <t>Kácení stromů se sklonem terénu přes 1:2 obvodem kmene přes 220 do 283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</si>
  <si>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5904035160</t>
  </si>
  <si>
    <t>Kácení stromů se sklonem terénu přes 1:2 obvodem kmene přes 283 cm. Poznámka: 1. V cenách jsou započteny náklady na kácení, odvětvení a rozřezání kmene na metry, snesení a likvidaci odpadu spálením štěpkováním nebo jeho naložení na dopravní prostředek a u</t>
  </si>
  <si>
    <t>-914283928</t>
  </si>
  <si>
    <t>Kácení stromů se sklonem terénu přes 1:2 obvodem kmene přes 283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</si>
  <si>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5904040010</t>
  </si>
  <si>
    <t>Rizikové kácení stromů listnatých se sklonem terénu do 1:2 obvodem kmene od 31 do 63 cm. Poznámka: 1. V cenách jsou započteny náklady na použití lanové nebo podobné techniky na odvětvení, kácení, rozřezání a snesení kmene, spálení, štěpkování a rozprostře</t>
  </si>
  <si>
    <t>-1050938061</t>
  </si>
  <si>
    <t>Rizikové kácení stromů listnatých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</si>
  <si>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5904040020</t>
  </si>
  <si>
    <t>Rizikové kácení stromů listnatých se sklonem terénu do 1:2 obvodem kmene přes 63 do 80 cm. Poznámka: 1. V cenách jsou započteny náklady na použití lanové nebo podobné techniky na odvětvení, kácení, rozřezání a snesení kmene, spálení, štěpkování a rozprost</t>
  </si>
  <si>
    <t>962786715</t>
  </si>
  <si>
    <t>Rizikové kácení stromů listnatých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</si>
  <si>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5904040030</t>
  </si>
  <si>
    <t>Rizikové kácení stromů listnatých se sklonem terénu do 1:2 obvodem kmene přes 80 do 157 cm. Poznámka: 1. V cenách jsou započteny náklady na použití lanové nebo podobné techniky na odvětvení, kácení, rozřezání a snesení kmene, spálení, štěpkování a rozpros</t>
  </si>
  <si>
    <t>260760863</t>
  </si>
  <si>
    <t>Rizikové kácení stromů listnatých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</si>
  <si>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5904040040</t>
  </si>
  <si>
    <t>Rizikové kácení stromů listnatých se sklonem terénu do 1:2 obvodem kmene přes 157 do 220 cm. Poznámka: 1. V cenách jsou započteny náklady na použití lanové nebo podobné techniky na odvětvení, kácení, rozřezání a snesení kmene, spálení, štěpkování a rozpro</t>
  </si>
  <si>
    <t>541575953</t>
  </si>
  <si>
    <t>Rizikové kácení stromů listnatých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</si>
  <si>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5904040050</t>
  </si>
  <si>
    <t>Rizikové kácení stromů listnatých se sklonem terénu do 1:2 obvodem kmene přes 220 do 283 cm. Poznámka: 1. V cenách jsou započteny náklady na použití lanové nebo podobné techniky na odvětvení, kácení, rozřezání a snesení kmene, spálení, štěpkování a rozpro</t>
  </si>
  <si>
    <t>-220515263</t>
  </si>
  <si>
    <t>Rizikové kácení stromů listnatých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</si>
  <si>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5904040060</t>
  </si>
  <si>
    <t xml:space="preserve">Rizikové kácení stromů listnatých se sklonem terénu do 1:2 obvodem kmene přes 283 cm. Poznámka: 1. V cenách jsou započteny náklady na použití lanové nebo podobné techniky na odvětvení, kácení, rozřezání a snesení kmene, spálení, štěpkování a rozprostření </t>
  </si>
  <si>
    <t>47245781</t>
  </si>
  <si>
    <t>Rizikové kácení stromů listnatých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</si>
  <si>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5904040110</t>
  </si>
  <si>
    <t>Rizikové kácení stromů listnatých se sklonem terénu přes 1:2 obvodem kmene od 31 do 63 cm. Poznámka: 1. V cenách jsou započteny náklady na použití lanové nebo podobné techniky na odvětvení, kácení, rozřezání a snesení kmene, spálení, štěpkování a rozprost</t>
  </si>
  <si>
    <t>1373257828</t>
  </si>
  <si>
    <t>Rizikové kácení stromů listnatých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</si>
  <si>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5904040120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</si>
  <si>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</t>
  </si>
  <si>
    <t>842080351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</si>
  <si>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</si>
  <si>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5904040130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</si>
  <si>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</t>
  </si>
  <si>
    <t>921353786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</si>
  <si>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</si>
  <si>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5904040140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</si>
  <si>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</t>
  </si>
  <si>
    <t>-1949871933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</si>
  <si>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</si>
  <si>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5904040150</t>
  </si>
  <si>
    <t>Rizikové kácení stromů listnatých se sklonem terénu přes 1:2 obvodem kmene přes 220 do 283 cm. Poznámka: 1. V cenách jsou započteny náklady na použití lanové nebo podobné techniky na odvětvení, kácení, rozřezání a snesení kmene, spálení, štěpkování a rozp</t>
  </si>
  <si>
    <t>-429817620</t>
  </si>
  <si>
    <t>Rizikové kácení stromů listnatých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</si>
  <si>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5904040160</t>
  </si>
  <si>
    <t>Rizikové kácení stromů listnatých se sklonem terénu přes 1:2 obvodem kmene přes 283 cm. Poznámka: 1. V cenách jsou započteny náklady na použití lanové nebo podobné techniky na odvětvení, kácení, rozřezání a snesení kmene, spálení, štěpkování a rozprostřen</t>
  </si>
  <si>
    <t>-299622673</t>
  </si>
  <si>
    <t>Rizikové kácení stromů listnatých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</si>
  <si>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5904040210</t>
  </si>
  <si>
    <t>Rizikové kácení stromů jehličnatých se sklonem terénu do 1:2 obvodem kmene od 31 do 63 cm. Poznámka: 1. V cenách jsou započteny náklady na použití lanové nebo podobné techniky na odvětvení, kácení, rozřezání a snesení kmene, spálení, štěpkování a rozprost</t>
  </si>
  <si>
    <t>462756455</t>
  </si>
  <si>
    <t>Rizikové kácení stromů jehličnatých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</si>
  <si>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5904040220</t>
  </si>
  <si>
    <t>Rizikové kácení stromů jehličnatých se sklonem terénu do 1:2 obvodem kmene přes 63 do 80 cm. Poznámka: 1. V cenách jsou započteny náklady na použití lanové nebo podobné techniky na odvětvení, kácení, rozřezání a snesení kmene, spálení, štěpkování a rozpro</t>
  </si>
  <si>
    <t>472449949</t>
  </si>
  <si>
    <t>Rizikové kácení stromů jehličnatých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</si>
  <si>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5904040230</t>
  </si>
  <si>
    <t>Rizikové kácení stromů jehličnatých se sklonem terénu do 1:2 obvodem kmene přes 80 do 157 cm. Poznámka: 1. V cenách jsou započteny náklady na použití lanové nebo podobné techniky na odvětvení, kácení, rozřezání a snesení kmene, spálení, štěpkování a rozpr</t>
  </si>
  <si>
    <t>80576281</t>
  </si>
  <si>
    <t>Rizikové kácení stromů jehličnatých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</si>
  <si>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5904040240</t>
  </si>
  <si>
    <t>Rizikové kácení stromů jehličnatých se sklonem terénu do 1:2 obvodem kmene přes 157 do 220 cm. Poznámka: 1. V cenách jsou započteny náklady na použití lanové nebo podobné techniky na odvětvení, kácení, rozřezání a snesení kmene, spálení, štěpkování a rozp</t>
  </si>
  <si>
    <t>244474900</t>
  </si>
  <si>
    <t>Rizikové kácení stromů jehličnatých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</si>
  <si>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5904040250</t>
  </si>
  <si>
    <t>Rizikové kácení stromů jehličnatých se sklonem terénu do 1:2 obvodem kmene přes 220 do 283 cm. Poznámka: 1. V cenách jsou započteny náklady na použití lanové nebo podobné techniky na odvětvení, kácení, rozřezání a snesení kmene, spálení, štěpkování a rozp</t>
  </si>
  <si>
    <t>289654315</t>
  </si>
  <si>
    <t>Rizikové kácení stromů jehličnatých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</si>
  <si>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5904040260</t>
  </si>
  <si>
    <t>Rizikové kácení stromů jehličnatých se sklonem terénu do 1:2 obvodem kmene přes 283 cm. Poznámka: 1. V cenách jsou započteny náklady na použití lanové nebo podobné techniky na odvětvení, kácení, rozřezání a snesení kmene, spálení, štěpkování a rozprostřen</t>
  </si>
  <si>
    <t>-1046191912</t>
  </si>
  <si>
    <t>Rizikové kácení stromů jehličnatých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</si>
  <si>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5904040310</t>
  </si>
  <si>
    <t>Rizikové kácení stromů jehličnatých se sklonem terénu přes 1:2 obvodem kmene od 31 do 63 cm. Poznámka: 1. V cenách jsou započteny náklady na použití lanové nebo podobné techniky na odvětvení, kácení, rozřezání a snesení kmene, spálení, štěpkování a rozpro</t>
  </si>
  <si>
    <t>-300700764</t>
  </si>
  <si>
    <t>Rizikové kácení stromů jehličnatých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</si>
  <si>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5904040320</t>
  </si>
  <si>
    <t>Rizikové kácení stromů jehličnatých se sklonem terénu přes 1:2 obvodem kmene přes 63 do 80 cm. Poznámka: 1. V cenách jsou započteny náklady na použití lanové nebo podobné techniky na odvětvení, kácení, rozřezání a snesení kmene, spálení, štěpkování a rozp</t>
  </si>
  <si>
    <t>-997623816</t>
  </si>
  <si>
    <t>Rizikové kácení stromů jehličnatých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</si>
  <si>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5904040330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</si>
  <si>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</t>
  </si>
  <si>
    <t>-187063199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</si>
  <si>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</si>
  <si>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5904040340</t>
  </si>
  <si>
    <t>Rizikové kácení stromů jehličnatých se sklonem terénu přes 1:2 obvodem kmene přes 157 do 220 cm. Poznámka: 1. V cenách jsou započteny náklady na použití lanové nebo podobné techniky na odvětvení, kácení, rozřezání a snesení kmene, spálení, štěpkování a ro</t>
  </si>
  <si>
    <t>1156884861</t>
  </si>
  <si>
    <t>Rizikové kácení stromů jehličnatých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</si>
  <si>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5904040350</t>
  </si>
  <si>
    <t>Rizikové kácení stromů jehličnatých se sklonem terénu přes 1:2 obvodem kmene přes 220 do 283 cm. Poznámka: 1. V cenách jsou započteny náklady na použití lanové nebo podobné techniky na odvětvení, kácení, rozřezání a snesení kmene, spálení, štěpkování a ro</t>
  </si>
  <si>
    <t>-1442983623</t>
  </si>
  <si>
    <t>Rizikové kácení stromů jehličnatých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</si>
  <si>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5904040360</t>
  </si>
  <si>
    <t>Rizikové kácení stromů jehličnatých se sklonem terénu přes 1:2 obvodem kmene přes 283 cm. Poznámka: 1. V cenách jsou započteny náklady na použití lanové nebo podobné techniky na odvětvení, kácení, rozřezání a snesení kmene, spálení, štěpkování a rozprostř</t>
  </si>
  <si>
    <t>1642549647</t>
  </si>
  <si>
    <t>Rizikové kácení stromů jehličnatých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</si>
  <si>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5904045010</t>
  </si>
  <si>
    <t>Odstranění pařezu mechanicky průměru do 10 cm. Poznámka: 1. V cenách jsou započteny náklady na mechanickou likvidaci pařezu odtěžením, odfrézováním nebo na biologickou likvidaci aplikací chemikálie do vyvrtaných otvorů včetně jejího dodání, odstranění vzn</t>
  </si>
  <si>
    <t>-1105239385</t>
  </si>
  <si>
    <t>Odstranění pařezu mechanicky průměru do 10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</si>
  <si>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5904045020</t>
  </si>
  <si>
    <t>Odstranění pařezu mechanicky průměru přes 10 cm do 30 cm. Poznámka: 1. V cenách jsou započteny náklady na mechanickou likvidaci pařezu odtěžením, odfrézováním nebo na biologickou likvidaci aplikací chemikálie do vyvrtaných otvorů včetně jejího dodání, ods</t>
  </si>
  <si>
    <t>-418249433</t>
  </si>
  <si>
    <t>Odstranění pařezu mechanicky průměru přes 10 cm do 30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</si>
  <si>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5904045030</t>
  </si>
  <si>
    <t>Odstranění pařezu mechanicky průměru přes 30 cm do 60 cm. Poznámka: 1. V cenách jsou započteny náklady na mechanickou likvidaci pařezu odtěžením, odfrézováním nebo na biologickou likvidaci aplikací chemikálie do vyvrtaných otvorů včetně jejího dodání, ods</t>
  </si>
  <si>
    <t>-210664759</t>
  </si>
  <si>
    <t>Odstranění pařezu mechanicky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</si>
  <si>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5904045040</t>
  </si>
  <si>
    <t>Odstranění pařezu mechanicky průměru přes 60 cm do 100 cm. Poznámka: 1. V cenách jsou započteny náklady na mechanickou likvidaci pařezu odtěžením, odfrézováním nebo na biologickou likvidaci aplikací chemikálie do vyvrtaných otvorů včetně jejího dodání, od</t>
  </si>
  <si>
    <t>-1754234930</t>
  </si>
  <si>
    <t>Odstranění pařezu mechanicky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</si>
  <si>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5904045050</t>
  </si>
  <si>
    <t xml:space="preserve">Odstranění pařezu mechanicky průměru přes 100 cm. Poznámka: 1. V cenách jsou započteny náklady na mechanickou likvidaci pařezu odtěžením, odfrézováním nebo na biologickou likvidaci aplikací chemikálie do vyvrtaných otvorů včetně jejího dodání, odstranění </t>
  </si>
  <si>
    <t>-1220975006</t>
  </si>
  <si>
    <t>Odstranění pařezu mechanicky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</si>
  <si>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5904050010</t>
  </si>
  <si>
    <t>Ošetření řezné plochy pařezu herbicidem průměru do 10 cm. Poznámka: 1. V cenách jsou započteny náklady aplikace roztoku na pařez pro omezení růstu výmladnosti a náklady na dodávku obarveného herbicidu.</t>
  </si>
  <si>
    <t>417689832</t>
  </si>
  <si>
    <t>5904050020</t>
  </si>
  <si>
    <t>Ošetření řezné plochy pařezu herbicidem průměru přes 10 cm do 30 cm. Poznámka: 1. V cenách jsou započteny náklady aplikace roztoku na pařez pro omezení růstu výmladnosti a náklady na dodávku obarveného herbicidu.</t>
  </si>
  <si>
    <t>-1870859181</t>
  </si>
  <si>
    <t>5904050030</t>
  </si>
  <si>
    <t>Ošetření řezné plochy pařezu herbicidem průměru přes 30 cm do 60 cm. Poznámka: 1. V cenách jsou započteny náklady aplikace roztoku na pařez pro omezení růstu výmladnosti a náklady na dodávku obarveného herbicidu.</t>
  </si>
  <si>
    <t>1704638119</t>
  </si>
  <si>
    <t>5904050040</t>
  </si>
  <si>
    <t>Ošetření řezné plochy pařezu herbicidem průměru přes 60 cm do 100 cm. Poznámka: 1. V cenách jsou započteny náklady aplikace roztoku na pařez pro omezení růstu výmladnosti a náklady na dodávku obarveného herbicidu.</t>
  </si>
  <si>
    <t>211252242</t>
  </si>
  <si>
    <t>5904050050</t>
  </si>
  <si>
    <t>Ošetření řezné plochy pařezu herbicidem průměru přes 100 cm. Poznámka: 1. V cenách jsou započteny náklady aplikace roztoku na pařez pro omezení růstu výmladnosti a náklady na dodávku obarveného herbicidu.</t>
  </si>
  <si>
    <t>109248146</t>
  </si>
  <si>
    <t>5904065010</t>
  </si>
  <si>
    <t>Výsadba stromů listnatých</t>
  </si>
  <si>
    <t>-916368972</t>
  </si>
  <si>
    <t>Výsadba stromů listnatých. Poznámka: 1. V cenách jsou započteny náklady na výkop jámy, osazení, zásyp, zajištění ukotvením, ochrana před okusem a vysycháním, úpravu terénu, vodu, hnojivo a opěru. 2. V cenách nejsou obsaženy náklady na dodávku stromů.</t>
  </si>
  <si>
    <t>5904065020</t>
  </si>
  <si>
    <t>Výsadba stromů jehličnatých</t>
  </si>
  <si>
    <t>-1539557065</t>
  </si>
  <si>
    <t>Výsadba stromů jehličnatých. Poznámka: 1. V cenách jsou započteny náklady na výkop jámy, osazení, zásyp, zajištění ukotvením, ochrana před okusem a vysycháním, úpravu terénu, vodu, hnojivo a opěru. 2. V cenách nejsou obsaženy náklady na dodávku stromů.</t>
  </si>
  <si>
    <t>5904075010</t>
  </si>
  <si>
    <t>Výsadba keřů listnatých</t>
  </si>
  <si>
    <t>1556669336</t>
  </si>
  <si>
    <t>Výsadba keřů listnatých. Poznámka: 1. V cenách jsou započteny náklady na výkop jámy, osazení, zásyp, zajištění ukotvením, ochrana před okusem a vysycháním, úpravu terénu vodu a hnojivo. 2. V cenách nejsou obsaženy náklady na dodávku keřů.</t>
  </si>
  <si>
    <t>5904075020</t>
  </si>
  <si>
    <t>Výsadba keřů jehličnatých</t>
  </si>
  <si>
    <t>-166027729</t>
  </si>
  <si>
    <t>Výsadba keřů jehličnatých. Poznámka: 1. V cenách jsou započteny náklady na výkop jámy, osazení, zásyp, zajištění ukotvením, ochrana před okusem a vysycháním, úpravu terénu vodu a hnojivo. 2. V cenách nejsou obsaženy náklady na dodávku keřů.</t>
  </si>
  <si>
    <t>5914095010</t>
  </si>
  <si>
    <t>Čištění skalních svahů v ochranném pásmu dráhy od vegetace a porostů. Poznámka: 1. V cenách jsou započteny náklady na vyčištění skalních bloků od vegetace, manipulaci a naložení výzisku na dopravní prostředek.2. V cenách nejsou obsaženy náklady na přeprav</t>
  </si>
  <si>
    <t>-1577762601</t>
  </si>
  <si>
    <t>Čištění skalních svahů v ochranném pásmu dráhy od vegetace a porostů. Poznámka: 1. V cenách jsou započteny náklady na vyčištění skalních bloků od vegetace, manipulaci a naložení výzisku na dopravní prostředek.2. V cenách nejsou obsaženy náklady na přepravu a uložení na skládce.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</si>
</sst>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2022-6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Opravy a údržba skalních zářezů u ST v obvodu OŘ Brno 2023-2024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12. 8. 2022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'2022-6-1 - VRN'!J30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'2022-6-1 - VRN'!P118</f>
        <v>0</v>
      </c>
      <c r="AV95" s="127">
        <f>'2022-6-1 - VRN'!J33</f>
        <v>0</v>
      </c>
      <c r="AW95" s="127">
        <f>'2022-6-1 - VRN'!J34</f>
        <v>0</v>
      </c>
      <c r="AX95" s="127">
        <f>'2022-6-1 - VRN'!J35</f>
        <v>0</v>
      </c>
      <c r="AY95" s="127">
        <f>'2022-6-1 - VRN'!J36</f>
        <v>0</v>
      </c>
      <c r="AZ95" s="127">
        <f>'2022-6-1 - VRN'!F33</f>
        <v>0</v>
      </c>
      <c r="BA95" s="127">
        <f>'2022-6-1 - VRN'!F34</f>
        <v>0</v>
      </c>
      <c r="BB95" s="127">
        <f>'2022-6-1 - VRN'!F35</f>
        <v>0</v>
      </c>
      <c r="BC95" s="127">
        <f>'2022-6-1 - VRN'!F36</f>
        <v>0</v>
      </c>
      <c r="BD95" s="129">
        <f>'2022-6-1 - VRN'!F37</f>
        <v>0</v>
      </c>
      <c r="BE95" s="7"/>
      <c r="BT95" s="130" t="s">
        <v>81</v>
      </c>
      <c r="BV95" s="130" t="s">
        <v>75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7" customFormat="1" ht="16.5" customHeight="1">
      <c r="A96" s="118" t="s">
        <v>77</v>
      </c>
      <c r="B96" s="119"/>
      <c r="C96" s="120"/>
      <c r="D96" s="121" t="s">
        <v>84</v>
      </c>
      <c r="E96" s="121"/>
      <c r="F96" s="121"/>
      <c r="G96" s="121"/>
      <c r="H96" s="121"/>
      <c r="I96" s="122"/>
      <c r="J96" s="121" t="s">
        <v>85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'2022-6-2 - Výškové práce 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80</v>
      </c>
      <c r="AR96" s="125"/>
      <c r="AS96" s="126">
        <v>0</v>
      </c>
      <c r="AT96" s="127">
        <f>ROUND(SUM(AV96:AW96),2)</f>
        <v>0</v>
      </c>
      <c r="AU96" s="128">
        <f>'2022-6-2 - Výškové práce ...'!P120</f>
        <v>0</v>
      </c>
      <c r="AV96" s="127">
        <f>'2022-6-2 - Výškové práce ...'!J33</f>
        <v>0</v>
      </c>
      <c r="AW96" s="127">
        <f>'2022-6-2 - Výškové práce ...'!J34</f>
        <v>0</v>
      </c>
      <c r="AX96" s="127">
        <f>'2022-6-2 - Výškové práce ...'!J35</f>
        <v>0</v>
      </c>
      <c r="AY96" s="127">
        <f>'2022-6-2 - Výškové práce ...'!J36</f>
        <v>0</v>
      </c>
      <c r="AZ96" s="127">
        <f>'2022-6-2 - Výškové práce ...'!F33</f>
        <v>0</v>
      </c>
      <c r="BA96" s="127">
        <f>'2022-6-2 - Výškové práce ...'!F34</f>
        <v>0</v>
      </c>
      <c r="BB96" s="127">
        <f>'2022-6-2 - Výškové práce ...'!F35</f>
        <v>0</v>
      </c>
      <c r="BC96" s="127">
        <f>'2022-6-2 - Výškové práce ...'!F36</f>
        <v>0</v>
      </c>
      <c r="BD96" s="129">
        <f>'2022-6-2 - Výškové práce ...'!F37</f>
        <v>0</v>
      </c>
      <c r="BE96" s="7"/>
      <c r="BT96" s="130" t="s">
        <v>81</v>
      </c>
      <c r="BV96" s="130" t="s">
        <v>75</v>
      </c>
      <c r="BW96" s="130" t="s">
        <v>86</v>
      </c>
      <c r="BX96" s="130" t="s">
        <v>5</v>
      </c>
      <c r="CL96" s="130" t="s">
        <v>1</v>
      </c>
      <c r="CM96" s="130" t="s">
        <v>83</v>
      </c>
    </row>
    <row r="97" s="7" customFormat="1" ht="16.5" customHeight="1">
      <c r="A97" s="118" t="s">
        <v>77</v>
      </c>
      <c r="B97" s="119"/>
      <c r="C97" s="120"/>
      <c r="D97" s="121" t="s">
        <v>87</v>
      </c>
      <c r="E97" s="121"/>
      <c r="F97" s="121"/>
      <c r="G97" s="121"/>
      <c r="H97" s="121"/>
      <c r="I97" s="122"/>
      <c r="J97" s="121" t="s">
        <v>88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'2022-6-3 - Odstraňování v...'!J30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80</v>
      </c>
      <c r="AR97" s="125"/>
      <c r="AS97" s="131">
        <v>0</v>
      </c>
      <c r="AT97" s="132">
        <f>ROUND(SUM(AV97:AW97),2)</f>
        <v>0</v>
      </c>
      <c r="AU97" s="133">
        <f>'2022-6-3 - Odstraňování v...'!P118</f>
        <v>0</v>
      </c>
      <c r="AV97" s="132">
        <f>'2022-6-3 - Odstraňování v...'!J33</f>
        <v>0</v>
      </c>
      <c r="AW97" s="132">
        <f>'2022-6-3 - Odstraňování v...'!J34</f>
        <v>0</v>
      </c>
      <c r="AX97" s="132">
        <f>'2022-6-3 - Odstraňování v...'!J35</f>
        <v>0</v>
      </c>
      <c r="AY97" s="132">
        <f>'2022-6-3 - Odstraňování v...'!J36</f>
        <v>0</v>
      </c>
      <c r="AZ97" s="132">
        <f>'2022-6-3 - Odstraňování v...'!F33</f>
        <v>0</v>
      </c>
      <c r="BA97" s="132">
        <f>'2022-6-3 - Odstraňování v...'!F34</f>
        <v>0</v>
      </c>
      <c r="BB97" s="132">
        <f>'2022-6-3 - Odstraňování v...'!F35</f>
        <v>0</v>
      </c>
      <c r="BC97" s="132">
        <f>'2022-6-3 - Odstraňování v...'!F36</f>
        <v>0</v>
      </c>
      <c r="BD97" s="134">
        <f>'2022-6-3 - Odstraňování v...'!F37</f>
        <v>0</v>
      </c>
      <c r="BE97" s="7"/>
      <c r="BT97" s="130" t="s">
        <v>81</v>
      </c>
      <c r="BV97" s="130" t="s">
        <v>75</v>
      </c>
      <c r="BW97" s="130" t="s">
        <v>89</v>
      </c>
      <c r="BX97" s="130" t="s">
        <v>5</v>
      </c>
      <c r="CL97" s="130" t="s">
        <v>1</v>
      </c>
      <c r="CM97" s="130" t="s">
        <v>83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tzbhHZH7mRwQjJ8BqVx8NBq6D/ywzLXKnM7WIaBLq742tRriVFqTVhLr0bVnDO8/qRSHg0ZG7Vx0GvhyzXAYHA==" hashValue="dLx2UHXrbFxkc4mc8kPmdj9k47jj4LQ21DHJ0RR7EpDPm6z5SlwIJI2NVUIoUQfnnFP7bwJ7dqCBWJP6FXuBSg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2022-6-1 - VRN'!C2" display="/"/>
    <hyperlink ref="A96" location="'2022-6-2 - Výškové práce ...'!C2" display="/"/>
    <hyperlink ref="A97" location="'2022-6-3 - Odstraňování 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Opravy a údržba skalních zářezů u ST v obvodu OŘ Brno 2023-2024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12. 8. 2022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ROUND((SUM(BE118:BE174)),  2)</f>
        <v>0</v>
      </c>
      <c r="G33" s="37"/>
      <c r="H33" s="37"/>
      <c r="I33" s="154">
        <v>0.20999999999999999</v>
      </c>
      <c r="J33" s="153">
        <f>ROUND(((SUM(BE118:BE174))*I33),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ROUND((SUM(BF118:BF174)),  2)</f>
        <v>0</v>
      </c>
      <c r="G34" s="37"/>
      <c r="H34" s="37"/>
      <c r="I34" s="154">
        <v>0.14999999999999999</v>
      </c>
      <c r="J34" s="153">
        <f>ROUND(((SUM(BF118:BF174))*I34),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ROUND((SUM(BG118:BG174)),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ROUND((SUM(BH118:BH174)),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ROUND((SUM(BI118:BI174)),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Opravy a údržba skalních zářezů u ST v obvodu OŘ Brno 2023-2024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2022-6-1 - VRN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12. 8. 2022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98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99</v>
      </c>
      <c r="E98" s="181"/>
      <c r="F98" s="181"/>
      <c r="G98" s="181"/>
      <c r="H98" s="181"/>
      <c r="I98" s="181"/>
      <c r="J98" s="182">
        <f>J170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100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6.25" customHeight="1">
      <c r="A108" s="37"/>
      <c r="B108" s="38"/>
      <c r="C108" s="39"/>
      <c r="D108" s="39"/>
      <c r="E108" s="173" t="str">
        <f>E7</f>
        <v>Opravy a údržba skalních zářezů u ST v obvodu OŘ Brno 2023-2024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91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2022-6-1 - VRN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12. 8. 2022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29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27</v>
      </c>
      <c r="D115" s="39"/>
      <c r="E115" s="39"/>
      <c r="F115" s="26" t="str">
        <f>IF(E18="","",E18)</f>
        <v>Vyplň údaj</v>
      </c>
      <c r="G115" s="39"/>
      <c r="H115" s="39"/>
      <c r="I115" s="31" t="s">
        <v>31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0" customFormat="1" ht="29.28" customHeight="1">
      <c r="A117" s="184"/>
      <c r="B117" s="185"/>
      <c r="C117" s="186" t="s">
        <v>101</v>
      </c>
      <c r="D117" s="187" t="s">
        <v>58</v>
      </c>
      <c r="E117" s="187" t="s">
        <v>54</v>
      </c>
      <c r="F117" s="187" t="s">
        <v>55</v>
      </c>
      <c r="G117" s="187" t="s">
        <v>102</v>
      </c>
      <c r="H117" s="187" t="s">
        <v>103</v>
      </c>
      <c r="I117" s="187" t="s">
        <v>104</v>
      </c>
      <c r="J117" s="188" t="s">
        <v>95</v>
      </c>
      <c r="K117" s="189" t="s">
        <v>105</v>
      </c>
      <c r="L117" s="190"/>
      <c r="M117" s="99" t="s">
        <v>1</v>
      </c>
      <c r="N117" s="100" t="s">
        <v>37</v>
      </c>
      <c r="O117" s="100" t="s">
        <v>106</v>
      </c>
      <c r="P117" s="100" t="s">
        <v>107</v>
      </c>
      <c r="Q117" s="100" t="s">
        <v>108</v>
      </c>
      <c r="R117" s="100" t="s">
        <v>109</v>
      </c>
      <c r="S117" s="100" t="s">
        <v>110</v>
      </c>
      <c r="T117" s="101" t="s">
        <v>111</v>
      </c>
      <c r="U117" s="184"/>
      <c r="V117" s="184"/>
      <c r="W117" s="184"/>
      <c r="X117" s="184"/>
      <c r="Y117" s="184"/>
      <c r="Z117" s="184"/>
      <c r="AA117" s="184"/>
      <c r="AB117" s="184"/>
      <c r="AC117" s="184"/>
      <c r="AD117" s="184"/>
      <c r="AE117" s="184"/>
    </row>
    <row r="118" s="2" customFormat="1" ht="22.8" customHeight="1">
      <c r="A118" s="37"/>
      <c r="B118" s="38"/>
      <c r="C118" s="106" t="s">
        <v>112</v>
      </c>
      <c r="D118" s="39"/>
      <c r="E118" s="39"/>
      <c r="F118" s="39"/>
      <c r="G118" s="39"/>
      <c r="H118" s="39"/>
      <c r="I118" s="39"/>
      <c r="J118" s="191">
        <f>BK118</f>
        <v>0</v>
      </c>
      <c r="K118" s="39"/>
      <c r="L118" s="43"/>
      <c r="M118" s="102"/>
      <c r="N118" s="192"/>
      <c r="O118" s="103"/>
      <c r="P118" s="193">
        <f>P119+P170</f>
        <v>0</v>
      </c>
      <c r="Q118" s="103"/>
      <c r="R118" s="193">
        <f>R119+R170</f>
        <v>0</v>
      </c>
      <c r="S118" s="103"/>
      <c r="T118" s="194">
        <f>T119+T170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72</v>
      </c>
      <c r="AU118" s="16" t="s">
        <v>97</v>
      </c>
      <c r="BK118" s="195">
        <f>BK119+BK170</f>
        <v>0</v>
      </c>
    </row>
    <row r="119" s="11" customFormat="1" ht="25.92" customHeight="1">
      <c r="A119" s="11"/>
      <c r="B119" s="196"/>
      <c r="C119" s="197"/>
      <c r="D119" s="198" t="s">
        <v>72</v>
      </c>
      <c r="E119" s="199" t="s">
        <v>113</v>
      </c>
      <c r="F119" s="199" t="s">
        <v>114</v>
      </c>
      <c r="G119" s="197"/>
      <c r="H119" s="197"/>
      <c r="I119" s="200"/>
      <c r="J119" s="201">
        <f>BK119</f>
        <v>0</v>
      </c>
      <c r="K119" s="197"/>
      <c r="L119" s="202"/>
      <c r="M119" s="203"/>
      <c r="N119" s="204"/>
      <c r="O119" s="204"/>
      <c r="P119" s="205">
        <f>SUM(P120:P169)</f>
        <v>0</v>
      </c>
      <c r="Q119" s="204"/>
      <c r="R119" s="205">
        <f>SUM(R120:R169)</f>
        <v>0</v>
      </c>
      <c r="S119" s="204"/>
      <c r="T119" s="206">
        <f>SUM(T120:T169)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7" t="s">
        <v>115</v>
      </c>
      <c r="AT119" s="208" t="s">
        <v>72</v>
      </c>
      <c r="AU119" s="208" t="s">
        <v>73</v>
      </c>
      <c r="AY119" s="207" t="s">
        <v>116</v>
      </c>
      <c r="BK119" s="209">
        <f>SUM(BK120:BK169)</f>
        <v>0</v>
      </c>
    </row>
    <row r="120" s="2" customFormat="1" ht="76.35" customHeight="1">
      <c r="A120" s="37"/>
      <c r="B120" s="38"/>
      <c r="C120" s="210" t="s">
        <v>81</v>
      </c>
      <c r="D120" s="210" t="s">
        <v>117</v>
      </c>
      <c r="E120" s="211" t="s">
        <v>118</v>
      </c>
      <c r="F120" s="212" t="s">
        <v>119</v>
      </c>
      <c r="G120" s="213" t="s">
        <v>120</v>
      </c>
      <c r="H120" s="214">
        <v>30</v>
      </c>
      <c r="I120" s="215"/>
      <c r="J120" s="216">
        <f>ROUND(I120*H120,2)</f>
        <v>0</v>
      </c>
      <c r="K120" s="217"/>
      <c r="L120" s="43"/>
      <c r="M120" s="218" t="s">
        <v>1</v>
      </c>
      <c r="N120" s="219" t="s">
        <v>38</v>
      </c>
      <c r="O120" s="90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2" t="s">
        <v>121</v>
      </c>
      <c r="AT120" s="222" t="s">
        <v>117</v>
      </c>
      <c r="AU120" s="222" t="s">
        <v>81</v>
      </c>
      <c r="AY120" s="16" t="s">
        <v>116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6" t="s">
        <v>81</v>
      </c>
      <c r="BK120" s="223">
        <f>ROUND(I120*H120,2)</f>
        <v>0</v>
      </c>
      <c r="BL120" s="16" t="s">
        <v>121</v>
      </c>
      <c r="BM120" s="222" t="s">
        <v>122</v>
      </c>
    </row>
    <row r="121" s="2" customFormat="1">
      <c r="A121" s="37"/>
      <c r="B121" s="38"/>
      <c r="C121" s="39"/>
      <c r="D121" s="224" t="s">
        <v>123</v>
      </c>
      <c r="E121" s="39"/>
      <c r="F121" s="225" t="s">
        <v>124</v>
      </c>
      <c r="G121" s="39"/>
      <c r="H121" s="39"/>
      <c r="I121" s="226"/>
      <c r="J121" s="39"/>
      <c r="K121" s="39"/>
      <c r="L121" s="43"/>
      <c r="M121" s="227"/>
      <c r="N121" s="228"/>
      <c r="O121" s="90"/>
      <c r="P121" s="90"/>
      <c r="Q121" s="90"/>
      <c r="R121" s="90"/>
      <c r="S121" s="90"/>
      <c r="T121" s="91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123</v>
      </c>
      <c r="AU121" s="16" t="s">
        <v>81</v>
      </c>
    </row>
    <row r="122" s="2" customFormat="1" ht="76.35" customHeight="1">
      <c r="A122" s="37"/>
      <c r="B122" s="38"/>
      <c r="C122" s="210" t="s">
        <v>83</v>
      </c>
      <c r="D122" s="210" t="s">
        <v>117</v>
      </c>
      <c r="E122" s="211" t="s">
        <v>125</v>
      </c>
      <c r="F122" s="212" t="s">
        <v>126</v>
      </c>
      <c r="G122" s="213" t="s">
        <v>120</v>
      </c>
      <c r="H122" s="214">
        <v>30</v>
      </c>
      <c r="I122" s="215"/>
      <c r="J122" s="216">
        <f>ROUND(I122*H122,2)</f>
        <v>0</v>
      </c>
      <c r="K122" s="217"/>
      <c r="L122" s="43"/>
      <c r="M122" s="218" t="s">
        <v>1</v>
      </c>
      <c r="N122" s="219" t="s">
        <v>38</v>
      </c>
      <c r="O122" s="90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2" t="s">
        <v>121</v>
      </c>
      <c r="AT122" s="222" t="s">
        <v>117</v>
      </c>
      <c r="AU122" s="222" t="s">
        <v>81</v>
      </c>
      <c r="AY122" s="16" t="s">
        <v>116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6" t="s">
        <v>81</v>
      </c>
      <c r="BK122" s="223">
        <f>ROUND(I122*H122,2)</f>
        <v>0</v>
      </c>
      <c r="BL122" s="16" t="s">
        <v>121</v>
      </c>
      <c r="BM122" s="222" t="s">
        <v>127</v>
      </c>
    </row>
    <row r="123" s="2" customFormat="1">
      <c r="A123" s="37"/>
      <c r="B123" s="38"/>
      <c r="C123" s="39"/>
      <c r="D123" s="224" t="s">
        <v>123</v>
      </c>
      <c r="E123" s="39"/>
      <c r="F123" s="225" t="s">
        <v>128</v>
      </c>
      <c r="G123" s="39"/>
      <c r="H123" s="39"/>
      <c r="I123" s="226"/>
      <c r="J123" s="39"/>
      <c r="K123" s="39"/>
      <c r="L123" s="43"/>
      <c r="M123" s="227"/>
      <c r="N123" s="228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123</v>
      </c>
      <c r="AU123" s="16" t="s">
        <v>81</v>
      </c>
    </row>
    <row r="124" s="2" customFormat="1" ht="76.35" customHeight="1">
      <c r="A124" s="37"/>
      <c r="B124" s="38"/>
      <c r="C124" s="210" t="s">
        <v>129</v>
      </c>
      <c r="D124" s="210" t="s">
        <v>117</v>
      </c>
      <c r="E124" s="211" t="s">
        <v>130</v>
      </c>
      <c r="F124" s="212" t="s">
        <v>131</v>
      </c>
      <c r="G124" s="213" t="s">
        <v>120</v>
      </c>
      <c r="H124" s="214">
        <v>30</v>
      </c>
      <c r="I124" s="215"/>
      <c r="J124" s="216">
        <f>ROUND(I124*H124,2)</f>
        <v>0</v>
      </c>
      <c r="K124" s="217"/>
      <c r="L124" s="43"/>
      <c r="M124" s="218" t="s">
        <v>1</v>
      </c>
      <c r="N124" s="219" t="s">
        <v>38</v>
      </c>
      <c r="O124" s="90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2" t="s">
        <v>121</v>
      </c>
      <c r="AT124" s="222" t="s">
        <v>117</v>
      </c>
      <c r="AU124" s="222" t="s">
        <v>81</v>
      </c>
      <c r="AY124" s="16" t="s">
        <v>116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6" t="s">
        <v>81</v>
      </c>
      <c r="BK124" s="223">
        <f>ROUND(I124*H124,2)</f>
        <v>0</v>
      </c>
      <c r="BL124" s="16" t="s">
        <v>121</v>
      </c>
      <c r="BM124" s="222" t="s">
        <v>132</v>
      </c>
    </row>
    <row r="125" s="2" customFormat="1">
      <c r="A125" s="37"/>
      <c r="B125" s="38"/>
      <c r="C125" s="39"/>
      <c r="D125" s="224" t="s">
        <v>123</v>
      </c>
      <c r="E125" s="39"/>
      <c r="F125" s="225" t="s">
        <v>133</v>
      </c>
      <c r="G125" s="39"/>
      <c r="H125" s="39"/>
      <c r="I125" s="226"/>
      <c r="J125" s="39"/>
      <c r="K125" s="39"/>
      <c r="L125" s="43"/>
      <c r="M125" s="227"/>
      <c r="N125" s="228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123</v>
      </c>
      <c r="AU125" s="16" t="s">
        <v>81</v>
      </c>
    </row>
    <row r="126" s="2" customFormat="1" ht="76.35" customHeight="1">
      <c r="A126" s="37"/>
      <c r="B126" s="38"/>
      <c r="C126" s="210" t="s">
        <v>115</v>
      </c>
      <c r="D126" s="210" t="s">
        <v>117</v>
      </c>
      <c r="E126" s="211" t="s">
        <v>134</v>
      </c>
      <c r="F126" s="212" t="s">
        <v>135</v>
      </c>
      <c r="G126" s="213" t="s">
        <v>120</v>
      </c>
      <c r="H126" s="214">
        <v>30</v>
      </c>
      <c r="I126" s="215"/>
      <c r="J126" s="216">
        <f>ROUND(I126*H126,2)</f>
        <v>0</v>
      </c>
      <c r="K126" s="217"/>
      <c r="L126" s="43"/>
      <c r="M126" s="218" t="s">
        <v>1</v>
      </c>
      <c r="N126" s="219" t="s">
        <v>38</v>
      </c>
      <c r="O126" s="90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2" t="s">
        <v>121</v>
      </c>
      <c r="AT126" s="222" t="s">
        <v>117</v>
      </c>
      <c r="AU126" s="222" t="s">
        <v>81</v>
      </c>
      <c r="AY126" s="16" t="s">
        <v>116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81</v>
      </c>
      <c r="BK126" s="223">
        <f>ROUND(I126*H126,2)</f>
        <v>0</v>
      </c>
      <c r="BL126" s="16" t="s">
        <v>121</v>
      </c>
      <c r="BM126" s="222" t="s">
        <v>136</v>
      </c>
    </row>
    <row r="127" s="2" customFormat="1">
      <c r="A127" s="37"/>
      <c r="B127" s="38"/>
      <c r="C127" s="39"/>
      <c r="D127" s="224" t="s">
        <v>123</v>
      </c>
      <c r="E127" s="39"/>
      <c r="F127" s="225" t="s">
        <v>137</v>
      </c>
      <c r="G127" s="39"/>
      <c r="H127" s="39"/>
      <c r="I127" s="226"/>
      <c r="J127" s="39"/>
      <c r="K127" s="39"/>
      <c r="L127" s="43"/>
      <c r="M127" s="227"/>
      <c r="N127" s="228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123</v>
      </c>
      <c r="AU127" s="16" t="s">
        <v>81</v>
      </c>
    </row>
    <row r="128" s="2" customFormat="1" ht="76.35" customHeight="1">
      <c r="A128" s="37"/>
      <c r="B128" s="38"/>
      <c r="C128" s="210" t="s">
        <v>138</v>
      </c>
      <c r="D128" s="210" t="s">
        <v>117</v>
      </c>
      <c r="E128" s="211" t="s">
        <v>139</v>
      </c>
      <c r="F128" s="212" t="s">
        <v>140</v>
      </c>
      <c r="G128" s="213" t="s">
        <v>120</v>
      </c>
      <c r="H128" s="214">
        <v>30</v>
      </c>
      <c r="I128" s="215"/>
      <c r="J128" s="216">
        <f>ROUND(I128*H128,2)</f>
        <v>0</v>
      </c>
      <c r="K128" s="217"/>
      <c r="L128" s="43"/>
      <c r="M128" s="218" t="s">
        <v>1</v>
      </c>
      <c r="N128" s="219" t="s">
        <v>38</v>
      </c>
      <c r="O128" s="90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2" t="s">
        <v>121</v>
      </c>
      <c r="AT128" s="222" t="s">
        <v>117</v>
      </c>
      <c r="AU128" s="222" t="s">
        <v>81</v>
      </c>
      <c r="AY128" s="16" t="s">
        <v>116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81</v>
      </c>
      <c r="BK128" s="223">
        <f>ROUND(I128*H128,2)</f>
        <v>0</v>
      </c>
      <c r="BL128" s="16" t="s">
        <v>121</v>
      </c>
      <c r="BM128" s="222" t="s">
        <v>141</v>
      </c>
    </row>
    <row r="129" s="2" customFormat="1">
      <c r="A129" s="37"/>
      <c r="B129" s="38"/>
      <c r="C129" s="39"/>
      <c r="D129" s="224" t="s">
        <v>123</v>
      </c>
      <c r="E129" s="39"/>
      <c r="F129" s="225" t="s">
        <v>142</v>
      </c>
      <c r="G129" s="39"/>
      <c r="H129" s="39"/>
      <c r="I129" s="226"/>
      <c r="J129" s="39"/>
      <c r="K129" s="39"/>
      <c r="L129" s="43"/>
      <c r="M129" s="227"/>
      <c r="N129" s="228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123</v>
      </c>
      <c r="AU129" s="16" t="s">
        <v>81</v>
      </c>
    </row>
    <row r="130" s="2" customFormat="1" ht="76.35" customHeight="1">
      <c r="A130" s="37"/>
      <c r="B130" s="38"/>
      <c r="C130" s="210" t="s">
        <v>143</v>
      </c>
      <c r="D130" s="210" t="s">
        <v>117</v>
      </c>
      <c r="E130" s="211" t="s">
        <v>144</v>
      </c>
      <c r="F130" s="212" t="s">
        <v>145</v>
      </c>
      <c r="G130" s="213" t="s">
        <v>120</v>
      </c>
      <c r="H130" s="214">
        <v>30</v>
      </c>
      <c r="I130" s="215"/>
      <c r="J130" s="216">
        <f>ROUND(I130*H130,2)</f>
        <v>0</v>
      </c>
      <c r="K130" s="217"/>
      <c r="L130" s="43"/>
      <c r="M130" s="218" t="s">
        <v>1</v>
      </c>
      <c r="N130" s="219" t="s">
        <v>38</v>
      </c>
      <c r="O130" s="90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2" t="s">
        <v>121</v>
      </c>
      <c r="AT130" s="222" t="s">
        <v>117</v>
      </c>
      <c r="AU130" s="222" t="s">
        <v>81</v>
      </c>
      <c r="AY130" s="16" t="s">
        <v>116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81</v>
      </c>
      <c r="BK130" s="223">
        <f>ROUND(I130*H130,2)</f>
        <v>0</v>
      </c>
      <c r="BL130" s="16" t="s">
        <v>121</v>
      </c>
      <c r="BM130" s="222" t="s">
        <v>146</v>
      </c>
    </row>
    <row r="131" s="2" customFormat="1">
      <c r="A131" s="37"/>
      <c r="B131" s="38"/>
      <c r="C131" s="39"/>
      <c r="D131" s="224" t="s">
        <v>123</v>
      </c>
      <c r="E131" s="39"/>
      <c r="F131" s="225" t="s">
        <v>147</v>
      </c>
      <c r="G131" s="39"/>
      <c r="H131" s="39"/>
      <c r="I131" s="226"/>
      <c r="J131" s="39"/>
      <c r="K131" s="39"/>
      <c r="L131" s="43"/>
      <c r="M131" s="227"/>
      <c r="N131" s="228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123</v>
      </c>
      <c r="AU131" s="16" t="s">
        <v>81</v>
      </c>
    </row>
    <row r="132" s="2" customFormat="1" ht="76.35" customHeight="1">
      <c r="A132" s="37"/>
      <c r="B132" s="38"/>
      <c r="C132" s="210" t="s">
        <v>148</v>
      </c>
      <c r="D132" s="210" t="s">
        <v>117</v>
      </c>
      <c r="E132" s="211" t="s">
        <v>149</v>
      </c>
      <c r="F132" s="212" t="s">
        <v>150</v>
      </c>
      <c r="G132" s="213" t="s">
        <v>120</v>
      </c>
      <c r="H132" s="214">
        <v>30</v>
      </c>
      <c r="I132" s="215"/>
      <c r="J132" s="216">
        <f>ROUND(I132*H132,2)</f>
        <v>0</v>
      </c>
      <c r="K132" s="217"/>
      <c r="L132" s="43"/>
      <c r="M132" s="218" t="s">
        <v>1</v>
      </c>
      <c r="N132" s="219" t="s">
        <v>38</v>
      </c>
      <c r="O132" s="90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2" t="s">
        <v>121</v>
      </c>
      <c r="AT132" s="222" t="s">
        <v>117</v>
      </c>
      <c r="AU132" s="222" t="s">
        <v>81</v>
      </c>
      <c r="AY132" s="16" t="s">
        <v>116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81</v>
      </c>
      <c r="BK132" s="223">
        <f>ROUND(I132*H132,2)</f>
        <v>0</v>
      </c>
      <c r="BL132" s="16" t="s">
        <v>121</v>
      </c>
      <c r="BM132" s="222" t="s">
        <v>151</v>
      </c>
    </row>
    <row r="133" s="2" customFormat="1">
      <c r="A133" s="37"/>
      <c r="B133" s="38"/>
      <c r="C133" s="39"/>
      <c r="D133" s="224" t="s">
        <v>123</v>
      </c>
      <c r="E133" s="39"/>
      <c r="F133" s="225" t="s">
        <v>152</v>
      </c>
      <c r="G133" s="39"/>
      <c r="H133" s="39"/>
      <c r="I133" s="226"/>
      <c r="J133" s="39"/>
      <c r="K133" s="39"/>
      <c r="L133" s="43"/>
      <c r="M133" s="227"/>
      <c r="N133" s="228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123</v>
      </c>
      <c r="AU133" s="16" t="s">
        <v>81</v>
      </c>
    </row>
    <row r="134" s="2" customFormat="1" ht="62.7" customHeight="1">
      <c r="A134" s="37"/>
      <c r="B134" s="38"/>
      <c r="C134" s="210" t="s">
        <v>153</v>
      </c>
      <c r="D134" s="210" t="s">
        <v>117</v>
      </c>
      <c r="E134" s="211" t="s">
        <v>154</v>
      </c>
      <c r="F134" s="212" t="s">
        <v>155</v>
      </c>
      <c r="G134" s="213" t="s">
        <v>120</v>
      </c>
      <c r="H134" s="214">
        <v>1</v>
      </c>
      <c r="I134" s="215"/>
      <c r="J134" s="216">
        <f>ROUND(I134*H134,2)</f>
        <v>0</v>
      </c>
      <c r="K134" s="217"/>
      <c r="L134" s="43"/>
      <c r="M134" s="218" t="s">
        <v>1</v>
      </c>
      <c r="N134" s="219" t="s">
        <v>38</v>
      </c>
      <c r="O134" s="90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2" t="s">
        <v>156</v>
      </c>
      <c r="AT134" s="222" t="s">
        <v>117</v>
      </c>
      <c r="AU134" s="222" t="s">
        <v>81</v>
      </c>
      <c r="AY134" s="16" t="s">
        <v>116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81</v>
      </c>
      <c r="BK134" s="223">
        <f>ROUND(I134*H134,2)</f>
        <v>0</v>
      </c>
      <c r="BL134" s="16" t="s">
        <v>156</v>
      </c>
      <c r="BM134" s="222" t="s">
        <v>157</v>
      </c>
    </row>
    <row r="135" s="2" customFormat="1">
      <c r="A135" s="37"/>
      <c r="B135" s="38"/>
      <c r="C135" s="39"/>
      <c r="D135" s="224" t="s">
        <v>123</v>
      </c>
      <c r="E135" s="39"/>
      <c r="F135" s="225" t="s">
        <v>158</v>
      </c>
      <c r="G135" s="39"/>
      <c r="H135" s="39"/>
      <c r="I135" s="226"/>
      <c r="J135" s="39"/>
      <c r="K135" s="39"/>
      <c r="L135" s="43"/>
      <c r="M135" s="227"/>
      <c r="N135" s="228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123</v>
      </c>
      <c r="AU135" s="16" t="s">
        <v>81</v>
      </c>
    </row>
    <row r="136" s="2" customFormat="1" ht="62.7" customHeight="1">
      <c r="A136" s="37"/>
      <c r="B136" s="38"/>
      <c r="C136" s="210" t="s">
        <v>159</v>
      </c>
      <c r="D136" s="210" t="s">
        <v>117</v>
      </c>
      <c r="E136" s="211" t="s">
        <v>160</v>
      </c>
      <c r="F136" s="212" t="s">
        <v>161</v>
      </c>
      <c r="G136" s="213" t="s">
        <v>120</v>
      </c>
      <c r="H136" s="214">
        <v>1</v>
      </c>
      <c r="I136" s="215"/>
      <c r="J136" s="216">
        <f>ROUND(I136*H136,2)</f>
        <v>0</v>
      </c>
      <c r="K136" s="217"/>
      <c r="L136" s="43"/>
      <c r="M136" s="218" t="s">
        <v>1</v>
      </c>
      <c r="N136" s="219" t="s">
        <v>38</v>
      </c>
      <c r="O136" s="90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2" t="s">
        <v>156</v>
      </c>
      <c r="AT136" s="222" t="s">
        <v>117</v>
      </c>
      <c r="AU136" s="222" t="s">
        <v>81</v>
      </c>
      <c r="AY136" s="16" t="s">
        <v>116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81</v>
      </c>
      <c r="BK136" s="223">
        <f>ROUND(I136*H136,2)</f>
        <v>0</v>
      </c>
      <c r="BL136" s="16" t="s">
        <v>156</v>
      </c>
      <c r="BM136" s="222" t="s">
        <v>162</v>
      </c>
    </row>
    <row r="137" s="2" customFormat="1">
      <c r="A137" s="37"/>
      <c r="B137" s="38"/>
      <c r="C137" s="39"/>
      <c r="D137" s="224" t="s">
        <v>123</v>
      </c>
      <c r="E137" s="39"/>
      <c r="F137" s="225" t="s">
        <v>163</v>
      </c>
      <c r="G137" s="39"/>
      <c r="H137" s="39"/>
      <c r="I137" s="226"/>
      <c r="J137" s="39"/>
      <c r="K137" s="39"/>
      <c r="L137" s="43"/>
      <c r="M137" s="227"/>
      <c r="N137" s="228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123</v>
      </c>
      <c r="AU137" s="16" t="s">
        <v>81</v>
      </c>
    </row>
    <row r="138" s="2" customFormat="1" ht="66.75" customHeight="1">
      <c r="A138" s="37"/>
      <c r="B138" s="38"/>
      <c r="C138" s="210" t="s">
        <v>164</v>
      </c>
      <c r="D138" s="210" t="s">
        <v>117</v>
      </c>
      <c r="E138" s="211" t="s">
        <v>165</v>
      </c>
      <c r="F138" s="212" t="s">
        <v>166</v>
      </c>
      <c r="G138" s="213" t="s">
        <v>120</v>
      </c>
      <c r="H138" s="214">
        <v>1</v>
      </c>
      <c r="I138" s="215"/>
      <c r="J138" s="216">
        <f>ROUND(I138*H138,2)</f>
        <v>0</v>
      </c>
      <c r="K138" s="217"/>
      <c r="L138" s="43"/>
      <c r="M138" s="218" t="s">
        <v>1</v>
      </c>
      <c r="N138" s="219" t="s">
        <v>38</v>
      </c>
      <c r="O138" s="90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2" t="s">
        <v>156</v>
      </c>
      <c r="AT138" s="222" t="s">
        <v>117</v>
      </c>
      <c r="AU138" s="222" t="s">
        <v>81</v>
      </c>
      <c r="AY138" s="16" t="s">
        <v>116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81</v>
      </c>
      <c r="BK138" s="223">
        <f>ROUND(I138*H138,2)</f>
        <v>0</v>
      </c>
      <c r="BL138" s="16" t="s">
        <v>156</v>
      </c>
      <c r="BM138" s="222" t="s">
        <v>167</v>
      </c>
    </row>
    <row r="139" s="2" customFormat="1">
      <c r="A139" s="37"/>
      <c r="B139" s="38"/>
      <c r="C139" s="39"/>
      <c r="D139" s="224" t="s">
        <v>123</v>
      </c>
      <c r="E139" s="39"/>
      <c r="F139" s="225" t="s">
        <v>168</v>
      </c>
      <c r="G139" s="39"/>
      <c r="H139" s="39"/>
      <c r="I139" s="226"/>
      <c r="J139" s="39"/>
      <c r="K139" s="39"/>
      <c r="L139" s="43"/>
      <c r="M139" s="227"/>
      <c r="N139" s="228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123</v>
      </c>
      <c r="AU139" s="16" t="s">
        <v>81</v>
      </c>
    </row>
    <row r="140" s="2" customFormat="1" ht="76.35" customHeight="1">
      <c r="A140" s="37"/>
      <c r="B140" s="38"/>
      <c r="C140" s="210" t="s">
        <v>169</v>
      </c>
      <c r="D140" s="210" t="s">
        <v>117</v>
      </c>
      <c r="E140" s="211" t="s">
        <v>170</v>
      </c>
      <c r="F140" s="212" t="s">
        <v>171</v>
      </c>
      <c r="G140" s="213" t="s">
        <v>172</v>
      </c>
      <c r="H140" s="214">
        <v>45</v>
      </c>
      <c r="I140" s="215"/>
      <c r="J140" s="216">
        <f>ROUND(I140*H140,2)</f>
        <v>0</v>
      </c>
      <c r="K140" s="217"/>
      <c r="L140" s="43"/>
      <c r="M140" s="218" t="s">
        <v>1</v>
      </c>
      <c r="N140" s="219" t="s">
        <v>38</v>
      </c>
      <c r="O140" s="90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2" t="s">
        <v>121</v>
      </c>
      <c r="AT140" s="222" t="s">
        <v>117</v>
      </c>
      <c r="AU140" s="222" t="s">
        <v>81</v>
      </c>
      <c r="AY140" s="16" t="s">
        <v>116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81</v>
      </c>
      <c r="BK140" s="223">
        <f>ROUND(I140*H140,2)</f>
        <v>0</v>
      </c>
      <c r="BL140" s="16" t="s">
        <v>121</v>
      </c>
      <c r="BM140" s="222" t="s">
        <v>173</v>
      </c>
    </row>
    <row r="141" s="2" customFormat="1">
      <c r="A141" s="37"/>
      <c r="B141" s="38"/>
      <c r="C141" s="39"/>
      <c r="D141" s="224" t="s">
        <v>123</v>
      </c>
      <c r="E141" s="39"/>
      <c r="F141" s="225" t="s">
        <v>174</v>
      </c>
      <c r="G141" s="39"/>
      <c r="H141" s="39"/>
      <c r="I141" s="226"/>
      <c r="J141" s="39"/>
      <c r="K141" s="39"/>
      <c r="L141" s="43"/>
      <c r="M141" s="227"/>
      <c r="N141" s="228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123</v>
      </c>
      <c r="AU141" s="16" t="s">
        <v>81</v>
      </c>
    </row>
    <row r="142" s="2" customFormat="1" ht="76.35" customHeight="1">
      <c r="A142" s="37"/>
      <c r="B142" s="38"/>
      <c r="C142" s="210" t="s">
        <v>175</v>
      </c>
      <c r="D142" s="210" t="s">
        <v>117</v>
      </c>
      <c r="E142" s="211" t="s">
        <v>176</v>
      </c>
      <c r="F142" s="212" t="s">
        <v>177</v>
      </c>
      <c r="G142" s="213" t="s">
        <v>172</v>
      </c>
      <c r="H142" s="214">
        <v>45</v>
      </c>
      <c r="I142" s="215"/>
      <c r="J142" s="216">
        <f>ROUND(I142*H142,2)</f>
        <v>0</v>
      </c>
      <c r="K142" s="217"/>
      <c r="L142" s="43"/>
      <c r="M142" s="218" t="s">
        <v>1</v>
      </c>
      <c r="N142" s="219" t="s">
        <v>38</v>
      </c>
      <c r="O142" s="90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121</v>
      </c>
      <c r="AT142" s="222" t="s">
        <v>117</v>
      </c>
      <c r="AU142" s="222" t="s">
        <v>81</v>
      </c>
      <c r="AY142" s="16" t="s">
        <v>116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81</v>
      </c>
      <c r="BK142" s="223">
        <f>ROUND(I142*H142,2)</f>
        <v>0</v>
      </c>
      <c r="BL142" s="16" t="s">
        <v>121</v>
      </c>
      <c r="BM142" s="222" t="s">
        <v>178</v>
      </c>
    </row>
    <row r="143" s="2" customFormat="1">
      <c r="A143" s="37"/>
      <c r="B143" s="38"/>
      <c r="C143" s="39"/>
      <c r="D143" s="224" t="s">
        <v>123</v>
      </c>
      <c r="E143" s="39"/>
      <c r="F143" s="225" t="s">
        <v>179</v>
      </c>
      <c r="G143" s="39"/>
      <c r="H143" s="39"/>
      <c r="I143" s="226"/>
      <c r="J143" s="39"/>
      <c r="K143" s="39"/>
      <c r="L143" s="43"/>
      <c r="M143" s="227"/>
      <c r="N143" s="228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123</v>
      </c>
      <c r="AU143" s="16" t="s">
        <v>81</v>
      </c>
    </row>
    <row r="144" s="2" customFormat="1" ht="76.35" customHeight="1">
      <c r="A144" s="37"/>
      <c r="B144" s="38"/>
      <c r="C144" s="210" t="s">
        <v>180</v>
      </c>
      <c r="D144" s="210" t="s">
        <v>117</v>
      </c>
      <c r="E144" s="211" t="s">
        <v>181</v>
      </c>
      <c r="F144" s="212" t="s">
        <v>182</v>
      </c>
      <c r="G144" s="213" t="s">
        <v>172</v>
      </c>
      <c r="H144" s="214">
        <v>45</v>
      </c>
      <c r="I144" s="215"/>
      <c r="J144" s="216">
        <f>ROUND(I144*H144,2)</f>
        <v>0</v>
      </c>
      <c r="K144" s="217"/>
      <c r="L144" s="43"/>
      <c r="M144" s="218" t="s">
        <v>1</v>
      </c>
      <c r="N144" s="219" t="s">
        <v>38</v>
      </c>
      <c r="O144" s="90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2" t="s">
        <v>121</v>
      </c>
      <c r="AT144" s="222" t="s">
        <v>117</v>
      </c>
      <c r="AU144" s="222" t="s">
        <v>81</v>
      </c>
      <c r="AY144" s="16" t="s">
        <v>116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6" t="s">
        <v>81</v>
      </c>
      <c r="BK144" s="223">
        <f>ROUND(I144*H144,2)</f>
        <v>0</v>
      </c>
      <c r="BL144" s="16" t="s">
        <v>121</v>
      </c>
      <c r="BM144" s="222" t="s">
        <v>183</v>
      </c>
    </row>
    <row r="145" s="2" customFormat="1">
      <c r="A145" s="37"/>
      <c r="B145" s="38"/>
      <c r="C145" s="39"/>
      <c r="D145" s="224" t="s">
        <v>123</v>
      </c>
      <c r="E145" s="39"/>
      <c r="F145" s="225" t="s">
        <v>184</v>
      </c>
      <c r="G145" s="39"/>
      <c r="H145" s="39"/>
      <c r="I145" s="226"/>
      <c r="J145" s="39"/>
      <c r="K145" s="39"/>
      <c r="L145" s="43"/>
      <c r="M145" s="227"/>
      <c r="N145" s="228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123</v>
      </c>
      <c r="AU145" s="16" t="s">
        <v>81</v>
      </c>
    </row>
    <row r="146" s="2" customFormat="1" ht="76.35" customHeight="1">
      <c r="A146" s="37"/>
      <c r="B146" s="38"/>
      <c r="C146" s="210" t="s">
        <v>185</v>
      </c>
      <c r="D146" s="210" t="s">
        <v>117</v>
      </c>
      <c r="E146" s="211" t="s">
        <v>186</v>
      </c>
      <c r="F146" s="212" t="s">
        <v>187</v>
      </c>
      <c r="G146" s="213" t="s">
        <v>172</v>
      </c>
      <c r="H146" s="214">
        <v>45</v>
      </c>
      <c r="I146" s="215"/>
      <c r="J146" s="216">
        <f>ROUND(I146*H146,2)</f>
        <v>0</v>
      </c>
      <c r="K146" s="217"/>
      <c r="L146" s="43"/>
      <c r="M146" s="218" t="s">
        <v>1</v>
      </c>
      <c r="N146" s="219" t="s">
        <v>38</v>
      </c>
      <c r="O146" s="90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2" t="s">
        <v>121</v>
      </c>
      <c r="AT146" s="222" t="s">
        <v>117</v>
      </c>
      <c r="AU146" s="222" t="s">
        <v>81</v>
      </c>
      <c r="AY146" s="16" t="s">
        <v>116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6" t="s">
        <v>81</v>
      </c>
      <c r="BK146" s="223">
        <f>ROUND(I146*H146,2)</f>
        <v>0</v>
      </c>
      <c r="BL146" s="16" t="s">
        <v>121</v>
      </c>
      <c r="BM146" s="222" t="s">
        <v>188</v>
      </c>
    </row>
    <row r="147" s="2" customFormat="1">
      <c r="A147" s="37"/>
      <c r="B147" s="38"/>
      <c r="C147" s="39"/>
      <c r="D147" s="224" t="s">
        <v>123</v>
      </c>
      <c r="E147" s="39"/>
      <c r="F147" s="225" t="s">
        <v>189</v>
      </c>
      <c r="G147" s="39"/>
      <c r="H147" s="39"/>
      <c r="I147" s="226"/>
      <c r="J147" s="39"/>
      <c r="K147" s="39"/>
      <c r="L147" s="43"/>
      <c r="M147" s="227"/>
      <c r="N147" s="228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123</v>
      </c>
      <c r="AU147" s="16" t="s">
        <v>81</v>
      </c>
    </row>
    <row r="148" s="2" customFormat="1" ht="76.35" customHeight="1">
      <c r="A148" s="37"/>
      <c r="B148" s="38"/>
      <c r="C148" s="210" t="s">
        <v>8</v>
      </c>
      <c r="D148" s="210" t="s">
        <v>117</v>
      </c>
      <c r="E148" s="211" t="s">
        <v>190</v>
      </c>
      <c r="F148" s="212" t="s">
        <v>191</v>
      </c>
      <c r="G148" s="213" t="s">
        <v>172</v>
      </c>
      <c r="H148" s="214">
        <v>45</v>
      </c>
      <c r="I148" s="215"/>
      <c r="J148" s="216">
        <f>ROUND(I148*H148,2)</f>
        <v>0</v>
      </c>
      <c r="K148" s="217"/>
      <c r="L148" s="43"/>
      <c r="M148" s="218" t="s">
        <v>1</v>
      </c>
      <c r="N148" s="219" t="s">
        <v>38</v>
      </c>
      <c r="O148" s="90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2" t="s">
        <v>121</v>
      </c>
      <c r="AT148" s="222" t="s">
        <v>117</v>
      </c>
      <c r="AU148" s="222" t="s">
        <v>81</v>
      </c>
      <c r="AY148" s="16" t="s">
        <v>116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81</v>
      </c>
      <c r="BK148" s="223">
        <f>ROUND(I148*H148,2)</f>
        <v>0</v>
      </c>
      <c r="BL148" s="16" t="s">
        <v>121</v>
      </c>
      <c r="BM148" s="222" t="s">
        <v>192</v>
      </c>
    </row>
    <row r="149" s="2" customFormat="1">
      <c r="A149" s="37"/>
      <c r="B149" s="38"/>
      <c r="C149" s="39"/>
      <c r="D149" s="224" t="s">
        <v>123</v>
      </c>
      <c r="E149" s="39"/>
      <c r="F149" s="225" t="s">
        <v>193</v>
      </c>
      <c r="G149" s="39"/>
      <c r="H149" s="39"/>
      <c r="I149" s="226"/>
      <c r="J149" s="39"/>
      <c r="K149" s="39"/>
      <c r="L149" s="43"/>
      <c r="M149" s="227"/>
      <c r="N149" s="228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123</v>
      </c>
      <c r="AU149" s="16" t="s">
        <v>81</v>
      </c>
    </row>
    <row r="150" s="2" customFormat="1" ht="76.35" customHeight="1">
      <c r="A150" s="37"/>
      <c r="B150" s="38"/>
      <c r="C150" s="210" t="s">
        <v>194</v>
      </c>
      <c r="D150" s="210" t="s">
        <v>117</v>
      </c>
      <c r="E150" s="211" t="s">
        <v>195</v>
      </c>
      <c r="F150" s="212" t="s">
        <v>196</v>
      </c>
      <c r="G150" s="213" t="s">
        <v>172</v>
      </c>
      <c r="H150" s="214">
        <v>45</v>
      </c>
      <c r="I150" s="215"/>
      <c r="J150" s="216">
        <f>ROUND(I150*H150,2)</f>
        <v>0</v>
      </c>
      <c r="K150" s="217"/>
      <c r="L150" s="43"/>
      <c r="M150" s="218" t="s">
        <v>1</v>
      </c>
      <c r="N150" s="219" t="s">
        <v>38</v>
      </c>
      <c r="O150" s="90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2" t="s">
        <v>121</v>
      </c>
      <c r="AT150" s="222" t="s">
        <v>117</v>
      </c>
      <c r="AU150" s="222" t="s">
        <v>81</v>
      </c>
      <c r="AY150" s="16" t="s">
        <v>116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6" t="s">
        <v>81</v>
      </c>
      <c r="BK150" s="223">
        <f>ROUND(I150*H150,2)</f>
        <v>0</v>
      </c>
      <c r="BL150" s="16" t="s">
        <v>121</v>
      </c>
      <c r="BM150" s="222" t="s">
        <v>197</v>
      </c>
    </row>
    <row r="151" s="2" customFormat="1">
      <c r="A151" s="37"/>
      <c r="B151" s="38"/>
      <c r="C151" s="39"/>
      <c r="D151" s="224" t="s">
        <v>123</v>
      </c>
      <c r="E151" s="39"/>
      <c r="F151" s="225" t="s">
        <v>198</v>
      </c>
      <c r="G151" s="39"/>
      <c r="H151" s="39"/>
      <c r="I151" s="226"/>
      <c r="J151" s="39"/>
      <c r="K151" s="39"/>
      <c r="L151" s="43"/>
      <c r="M151" s="227"/>
      <c r="N151" s="228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123</v>
      </c>
      <c r="AU151" s="16" t="s">
        <v>81</v>
      </c>
    </row>
    <row r="152" s="2" customFormat="1" ht="76.35" customHeight="1">
      <c r="A152" s="37"/>
      <c r="B152" s="38"/>
      <c r="C152" s="210" t="s">
        <v>199</v>
      </c>
      <c r="D152" s="210" t="s">
        <v>117</v>
      </c>
      <c r="E152" s="211" t="s">
        <v>200</v>
      </c>
      <c r="F152" s="212" t="s">
        <v>201</v>
      </c>
      <c r="G152" s="213" t="s">
        <v>172</v>
      </c>
      <c r="H152" s="214">
        <v>45</v>
      </c>
      <c r="I152" s="215"/>
      <c r="J152" s="216">
        <f>ROUND(I152*H152,2)</f>
        <v>0</v>
      </c>
      <c r="K152" s="217"/>
      <c r="L152" s="43"/>
      <c r="M152" s="218" t="s">
        <v>1</v>
      </c>
      <c r="N152" s="219" t="s">
        <v>38</v>
      </c>
      <c r="O152" s="90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2" t="s">
        <v>121</v>
      </c>
      <c r="AT152" s="222" t="s">
        <v>117</v>
      </c>
      <c r="AU152" s="222" t="s">
        <v>81</v>
      </c>
      <c r="AY152" s="16" t="s">
        <v>116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6" t="s">
        <v>81</v>
      </c>
      <c r="BK152" s="223">
        <f>ROUND(I152*H152,2)</f>
        <v>0</v>
      </c>
      <c r="BL152" s="16" t="s">
        <v>121</v>
      </c>
      <c r="BM152" s="222" t="s">
        <v>202</v>
      </c>
    </row>
    <row r="153" s="2" customFormat="1">
      <c r="A153" s="37"/>
      <c r="B153" s="38"/>
      <c r="C153" s="39"/>
      <c r="D153" s="224" t="s">
        <v>123</v>
      </c>
      <c r="E153" s="39"/>
      <c r="F153" s="225" t="s">
        <v>203</v>
      </c>
      <c r="G153" s="39"/>
      <c r="H153" s="39"/>
      <c r="I153" s="226"/>
      <c r="J153" s="39"/>
      <c r="K153" s="39"/>
      <c r="L153" s="43"/>
      <c r="M153" s="227"/>
      <c r="N153" s="228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123</v>
      </c>
      <c r="AU153" s="16" t="s">
        <v>81</v>
      </c>
    </row>
    <row r="154" s="2" customFormat="1" ht="55.5" customHeight="1">
      <c r="A154" s="37"/>
      <c r="B154" s="38"/>
      <c r="C154" s="210" t="s">
        <v>204</v>
      </c>
      <c r="D154" s="210" t="s">
        <v>117</v>
      </c>
      <c r="E154" s="211" t="s">
        <v>205</v>
      </c>
      <c r="F154" s="212" t="s">
        <v>206</v>
      </c>
      <c r="G154" s="213" t="s">
        <v>172</v>
      </c>
      <c r="H154" s="214">
        <v>12</v>
      </c>
      <c r="I154" s="215"/>
      <c r="J154" s="216">
        <f>ROUND(I154*H154,2)</f>
        <v>0</v>
      </c>
      <c r="K154" s="217"/>
      <c r="L154" s="43"/>
      <c r="M154" s="218" t="s">
        <v>1</v>
      </c>
      <c r="N154" s="219" t="s">
        <v>38</v>
      </c>
      <c r="O154" s="90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2" t="s">
        <v>156</v>
      </c>
      <c r="AT154" s="222" t="s">
        <v>117</v>
      </c>
      <c r="AU154" s="222" t="s">
        <v>81</v>
      </c>
      <c r="AY154" s="16" t="s">
        <v>116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6" t="s">
        <v>81</v>
      </c>
      <c r="BK154" s="223">
        <f>ROUND(I154*H154,2)</f>
        <v>0</v>
      </c>
      <c r="BL154" s="16" t="s">
        <v>156</v>
      </c>
      <c r="BM154" s="222" t="s">
        <v>207</v>
      </c>
    </row>
    <row r="155" s="2" customFormat="1">
      <c r="A155" s="37"/>
      <c r="B155" s="38"/>
      <c r="C155" s="39"/>
      <c r="D155" s="224" t="s">
        <v>123</v>
      </c>
      <c r="E155" s="39"/>
      <c r="F155" s="225" t="s">
        <v>208</v>
      </c>
      <c r="G155" s="39"/>
      <c r="H155" s="39"/>
      <c r="I155" s="226"/>
      <c r="J155" s="39"/>
      <c r="K155" s="39"/>
      <c r="L155" s="43"/>
      <c r="M155" s="227"/>
      <c r="N155" s="228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123</v>
      </c>
      <c r="AU155" s="16" t="s">
        <v>81</v>
      </c>
    </row>
    <row r="156" s="2" customFormat="1" ht="55.5" customHeight="1">
      <c r="A156" s="37"/>
      <c r="B156" s="38"/>
      <c r="C156" s="210" t="s">
        <v>209</v>
      </c>
      <c r="D156" s="210" t="s">
        <v>117</v>
      </c>
      <c r="E156" s="211" t="s">
        <v>210</v>
      </c>
      <c r="F156" s="212" t="s">
        <v>211</v>
      </c>
      <c r="G156" s="213" t="s">
        <v>172</v>
      </c>
      <c r="H156" s="214">
        <v>20</v>
      </c>
      <c r="I156" s="215"/>
      <c r="J156" s="216">
        <f>ROUND(I156*H156,2)</f>
        <v>0</v>
      </c>
      <c r="K156" s="217"/>
      <c r="L156" s="43"/>
      <c r="M156" s="218" t="s">
        <v>1</v>
      </c>
      <c r="N156" s="219" t="s">
        <v>38</v>
      </c>
      <c r="O156" s="90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2" t="s">
        <v>156</v>
      </c>
      <c r="AT156" s="222" t="s">
        <v>117</v>
      </c>
      <c r="AU156" s="222" t="s">
        <v>81</v>
      </c>
      <c r="AY156" s="16" t="s">
        <v>116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81</v>
      </c>
      <c r="BK156" s="223">
        <f>ROUND(I156*H156,2)</f>
        <v>0</v>
      </c>
      <c r="BL156" s="16" t="s">
        <v>156</v>
      </c>
      <c r="BM156" s="222" t="s">
        <v>212</v>
      </c>
    </row>
    <row r="157" s="2" customFormat="1">
      <c r="A157" s="37"/>
      <c r="B157" s="38"/>
      <c r="C157" s="39"/>
      <c r="D157" s="224" t="s">
        <v>123</v>
      </c>
      <c r="E157" s="39"/>
      <c r="F157" s="225" t="s">
        <v>213</v>
      </c>
      <c r="G157" s="39"/>
      <c r="H157" s="39"/>
      <c r="I157" s="226"/>
      <c r="J157" s="39"/>
      <c r="K157" s="39"/>
      <c r="L157" s="43"/>
      <c r="M157" s="227"/>
      <c r="N157" s="228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123</v>
      </c>
      <c r="AU157" s="16" t="s">
        <v>81</v>
      </c>
    </row>
    <row r="158" s="2" customFormat="1" ht="55.5" customHeight="1">
      <c r="A158" s="37"/>
      <c r="B158" s="38"/>
      <c r="C158" s="210" t="s">
        <v>214</v>
      </c>
      <c r="D158" s="210" t="s">
        <v>117</v>
      </c>
      <c r="E158" s="211" t="s">
        <v>215</v>
      </c>
      <c r="F158" s="212" t="s">
        <v>216</v>
      </c>
      <c r="G158" s="213" t="s">
        <v>172</v>
      </c>
      <c r="H158" s="214">
        <v>15</v>
      </c>
      <c r="I158" s="215"/>
      <c r="J158" s="216">
        <f>ROUND(I158*H158,2)</f>
        <v>0</v>
      </c>
      <c r="K158" s="217"/>
      <c r="L158" s="43"/>
      <c r="M158" s="218" t="s">
        <v>1</v>
      </c>
      <c r="N158" s="219" t="s">
        <v>38</v>
      </c>
      <c r="O158" s="90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2" t="s">
        <v>156</v>
      </c>
      <c r="AT158" s="222" t="s">
        <v>117</v>
      </c>
      <c r="AU158" s="222" t="s">
        <v>81</v>
      </c>
      <c r="AY158" s="16" t="s">
        <v>116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6" t="s">
        <v>81</v>
      </c>
      <c r="BK158" s="223">
        <f>ROUND(I158*H158,2)</f>
        <v>0</v>
      </c>
      <c r="BL158" s="16" t="s">
        <v>156</v>
      </c>
      <c r="BM158" s="222" t="s">
        <v>217</v>
      </c>
    </row>
    <row r="159" s="2" customFormat="1">
      <c r="A159" s="37"/>
      <c r="B159" s="38"/>
      <c r="C159" s="39"/>
      <c r="D159" s="224" t="s">
        <v>123</v>
      </c>
      <c r="E159" s="39"/>
      <c r="F159" s="225" t="s">
        <v>218</v>
      </c>
      <c r="G159" s="39"/>
      <c r="H159" s="39"/>
      <c r="I159" s="226"/>
      <c r="J159" s="39"/>
      <c r="K159" s="39"/>
      <c r="L159" s="43"/>
      <c r="M159" s="227"/>
      <c r="N159" s="228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123</v>
      </c>
      <c r="AU159" s="16" t="s">
        <v>81</v>
      </c>
    </row>
    <row r="160" s="2" customFormat="1" ht="55.5" customHeight="1">
      <c r="A160" s="37"/>
      <c r="B160" s="38"/>
      <c r="C160" s="210" t="s">
        <v>7</v>
      </c>
      <c r="D160" s="210" t="s">
        <v>117</v>
      </c>
      <c r="E160" s="211" t="s">
        <v>219</v>
      </c>
      <c r="F160" s="212" t="s">
        <v>220</v>
      </c>
      <c r="G160" s="213" t="s">
        <v>172</v>
      </c>
      <c r="H160" s="214">
        <v>30</v>
      </c>
      <c r="I160" s="215"/>
      <c r="J160" s="216">
        <f>ROUND(I160*H160,2)</f>
        <v>0</v>
      </c>
      <c r="K160" s="217"/>
      <c r="L160" s="43"/>
      <c r="M160" s="218" t="s">
        <v>1</v>
      </c>
      <c r="N160" s="219" t="s">
        <v>38</v>
      </c>
      <c r="O160" s="90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2" t="s">
        <v>156</v>
      </c>
      <c r="AT160" s="222" t="s">
        <v>117</v>
      </c>
      <c r="AU160" s="222" t="s">
        <v>81</v>
      </c>
      <c r="AY160" s="16" t="s">
        <v>116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6" t="s">
        <v>81</v>
      </c>
      <c r="BK160" s="223">
        <f>ROUND(I160*H160,2)</f>
        <v>0</v>
      </c>
      <c r="BL160" s="16" t="s">
        <v>156</v>
      </c>
      <c r="BM160" s="222" t="s">
        <v>221</v>
      </c>
    </row>
    <row r="161" s="2" customFormat="1">
      <c r="A161" s="37"/>
      <c r="B161" s="38"/>
      <c r="C161" s="39"/>
      <c r="D161" s="224" t="s">
        <v>123</v>
      </c>
      <c r="E161" s="39"/>
      <c r="F161" s="225" t="s">
        <v>222</v>
      </c>
      <c r="G161" s="39"/>
      <c r="H161" s="39"/>
      <c r="I161" s="226"/>
      <c r="J161" s="39"/>
      <c r="K161" s="39"/>
      <c r="L161" s="43"/>
      <c r="M161" s="227"/>
      <c r="N161" s="228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123</v>
      </c>
      <c r="AU161" s="16" t="s">
        <v>81</v>
      </c>
    </row>
    <row r="162" s="2" customFormat="1" ht="76.35" customHeight="1">
      <c r="A162" s="37"/>
      <c r="B162" s="38"/>
      <c r="C162" s="210" t="s">
        <v>223</v>
      </c>
      <c r="D162" s="210" t="s">
        <v>117</v>
      </c>
      <c r="E162" s="211" t="s">
        <v>224</v>
      </c>
      <c r="F162" s="212" t="s">
        <v>225</v>
      </c>
      <c r="G162" s="213" t="s">
        <v>172</v>
      </c>
      <c r="H162" s="214">
        <v>240</v>
      </c>
      <c r="I162" s="215"/>
      <c r="J162" s="216">
        <f>ROUND(I162*H162,2)</f>
        <v>0</v>
      </c>
      <c r="K162" s="217"/>
      <c r="L162" s="43"/>
      <c r="M162" s="218" t="s">
        <v>1</v>
      </c>
      <c r="N162" s="219" t="s">
        <v>38</v>
      </c>
      <c r="O162" s="90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2" t="s">
        <v>121</v>
      </c>
      <c r="AT162" s="222" t="s">
        <v>117</v>
      </c>
      <c r="AU162" s="222" t="s">
        <v>81</v>
      </c>
      <c r="AY162" s="16" t="s">
        <v>116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6" t="s">
        <v>81</v>
      </c>
      <c r="BK162" s="223">
        <f>ROUND(I162*H162,2)</f>
        <v>0</v>
      </c>
      <c r="BL162" s="16" t="s">
        <v>121</v>
      </c>
      <c r="BM162" s="222" t="s">
        <v>226</v>
      </c>
    </row>
    <row r="163" s="2" customFormat="1">
      <c r="A163" s="37"/>
      <c r="B163" s="38"/>
      <c r="C163" s="39"/>
      <c r="D163" s="224" t="s">
        <v>123</v>
      </c>
      <c r="E163" s="39"/>
      <c r="F163" s="225" t="s">
        <v>227</v>
      </c>
      <c r="G163" s="39"/>
      <c r="H163" s="39"/>
      <c r="I163" s="226"/>
      <c r="J163" s="39"/>
      <c r="K163" s="39"/>
      <c r="L163" s="43"/>
      <c r="M163" s="227"/>
      <c r="N163" s="228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123</v>
      </c>
      <c r="AU163" s="16" t="s">
        <v>81</v>
      </c>
    </row>
    <row r="164" s="2" customFormat="1" ht="62.7" customHeight="1">
      <c r="A164" s="37"/>
      <c r="B164" s="38"/>
      <c r="C164" s="210" t="s">
        <v>228</v>
      </c>
      <c r="D164" s="210" t="s">
        <v>117</v>
      </c>
      <c r="E164" s="211" t="s">
        <v>229</v>
      </c>
      <c r="F164" s="212" t="s">
        <v>230</v>
      </c>
      <c r="G164" s="213" t="s">
        <v>172</v>
      </c>
      <c r="H164" s="214">
        <v>45</v>
      </c>
      <c r="I164" s="215"/>
      <c r="J164" s="216">
        <f>ROUND(I164*H164,2)</f>
        <v>0</v>
      </c>
      <c r="K164" s="217"/>
      <c r="L164" s="43"/>
      <c r="M164" s="218" t="s">
        <v>1</v>
      </c>
      <c r="N164" s="219" t="s">
        <v>38</v>
      </c>
      <c r="O164" s="90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2" t="s">
        <v>156</v>
      </c>
      <c r="AT164" s="222" t="s">
        <v>117</v>
      </c>
      <c r="AU164" s="222" t="s">
        <v>81</v>
      </c>
      <c r="AY164" s="16" t="s">
        <v>116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6" t="s">
        <v>81</v>
      </c>
      <c r="BK164" s="223">
        <f>ROUND(I164*H164,2)</f>
        <v>0</v>
      </c>
      <c r="BL164" s="16" t="s">
        <v>156</v>
      </c>
      <c r="BM164" s="222" t="s">
        <v>231</v>
      </c>
    </row>
    <row r="165" s="2" customFormat="1">
      <c r="A165" s="37"/>
      <c r="B165" s="38"/>
      <c r="C165" s="39"/>
      <c r="D165" s="224" t="s">
        <v>123</v>
      </c>
      <c r="E165" s="39"/>
      <c r="F165" s="225" t="s">
        <v>232</v>
      </c>
      <c r="G165" s="39"/>
      <c r="H165" s="39"/>
      <c r="I165" s="226"/>
      <c r="J165" s="39"/>
      <c r="K165" s="39"/>
      <c r="L165" s="43"/>
      <c r="M165" s="227"/>
      <c r="N165" s="228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123</v>
      </c>
      <c r="AU165" s="16" t="s">
        <v>81</v>
      </c>
    </row>
    <row r="166" s="2" customFormat="1" ht="66.75" customHeight="1">
      <c r="A166" s="37"/>
      <c r="B166" s="38"/>
      <c r="C166" s="210" t="s">
        <v>233</v>
      </c>
      <c r="D166" s="210" t="s">
        <v>117</v>
      </c>
      <c r="E166" s="211" t="s">
        <v>234</v>
      </c>
      <c r="F166" s="212" t="s">
        <v>235</v>
      </c>
      <c r="G166" s="213" t="s">
        <v>120</v>
      </c>
      <c r="H166" s="214">
        <v>12</v>
      </c>
      <c r="I166" s="215"/>
      <c r="J166" s="216">
        <f>ROUND(I166*H166,2)</f>
        <v>0</v>
      </c>
      <c r="K166" s="217"/>
      <c r="L166" s="43"/>
      <c r="M166" s="218" t="s">
        <v>1</v>
      </c>
      <c r="N166" s="219" t="s">
        <v>38</v>
      </c>
      <c r="O166" s="90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2" t="s">
        <v>121</v>
      </c>
      <c r="AT166" s="222" t="s">
        <v>117</v>
      </c>
      <c r="AU166" s="222" t="s">
        <v>81</v>
      </c>
      <c r="AY166" s="16" t="s">
        <v>116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6" t="s">
        <v>81</v>
      </c>
      <c r="BK166" s="223">
        <f>ROUND(I166*H166,2)</f>
        <v>0</v>
      </c>
      <c r="BL166" s="16" t="s">
        <v>121</v>
      </c>
      <c r="BM166" s="222" t="s">
        <v>236</v>
      </c>
    </row>
    <row r="167" s="2" customFormat="1">
      <c r="A167" s="37"/>
      <c r="B167" s="38"/>
      <c r="C167" s="39"/>
      <c r="D167" s="224" t="s">
        <v>123</v>
      </c>
      <c r="E167" s="39"/>
      <c r="F167" s="225" t="s">
        <v>237</v>
      </c>
      <c r="G167" s="39"/>
      <c r="H167" s="39"/>
      <c r="I167" s="226"/>
      <c r="J167" s="39"/>
      <c r="K167" s="39"/>
      <c r="L167" s="43"/>
      <c r="M167" s="227"/>
      <c r="N167" s="228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123</v>
      </c>
      <c r="AU167" s="16" t="s">
        <v>81</v>
      </c>
    </row>
    <row r="168" s="2" customFormat="1" ht="44.25" customHeight="1">
      <c r="A168" s="37"/>
      <c r="B168" s="38"/>
      <c r="C168" s="210" t="s">
        <v>238</v>
      </c>
      <c r="D168" s="210" t="s">
        <v>117</v>
      </c>
      <c r="E168" s="211" t="s">
        <v>239</v>
      </c>
      <c r="F168" s="212" t="s">
        <v>240</v>
      </c>
      <c r="G168" s="213" t="s">
        <v>172</v>
      </c>
      <c r="H168" s="214">
        <v>240</v>
      </c>
      <c r="I168" s="215"/>
      <c r="J168" s="216">
        <f>ROUND(I168*H168,2)</f>
        <v>0</v>
      </c>
      <c r="K168" s="217"/>
      <c r="L168" s="43"/>
      <c r="M168" s="218" t="s">
        <v>1</v>
      </c>
      <c r="N168" s="219" t="s">
        <v>38</v>
      </c>
      <c r="O168" s="90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2" t="s">
        <v>121</v>
      </c>
      <c r="AT168" s="222" t="s">
        <v>117</v>
      </c>
      <c r="AU168" s="222" t="s">
        <v>81</v>
      </c>
      <c r="AY168" s="16" t="s">
        <v>116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6" t="s">
        <v>81</v>
      </c>
      <c r="BK168" s="223">
        <f>ROUND(I168*H168,2)</f>
        <v>0</v>
      </c>
      <c r="BL168" s="16" t="s">
        <v>121</v>
      </c>
      <c r="BM168" s="222" t="s">
        <v>241</v>
      </c>
    </row>
    <row r="169" s="2" customFormat="1">
      <c r="A169" s="37"/>
      <c r="B169" s="38"/>
      <c r="C169" s="39"/>
      <c r="D169" s="224" t="s">
        <v>123</v>
      </c>
      <c r="E169" s="39"/>
      <c r="F169" s="225" t="s">
        <v>240</v>
      </c>
      <c r="G169" s="39"/>
      <c r="H169" s="39"/>
      <c r="I169" s="226"/>
      <c r="J169" s="39"/>
      <c r="K169" s="39"/>
      <c r="L169" s="43"/>
      <c r="M169" s="227"/>
      <c r="N169" s="228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123</v>
      </c>
      <c r="AU169" s="16" t="s">
        <v>81</v>
      </c>
    </row>
    <row r="170" s="11" customFormat="1" ht="25.92" customHeight="1">
      <c r="A170" s="11"/>
      <c r="B170" s="196"/>
      <c r="C170" s="197"/>
      <c r="D170" s="198" t="s">
        <v>72</v>
      </c>
      <c r="E170" s="199" t="s">
        <v>79</v>
      </c>
      <c r="F170" s="199" t="s">
        <v>242</v>
      </c>
      <c r="G170" s="197"/>
      <c r="H170" s="197"/>
      <c r="I170" s="200"/>
      <c r="J170" s="201">
        <f>BK170</f>
        <v>0</v>
      </c>
      <c r="K170" s="197"/>
      <c r="L170" s="202"/>
      <c r="M170" s="203"/>
      <c r="N170" s="204"/>
      <c r="O170" s="204"/>
      <c r="P170" s="205">
        <f>SUM(P171:P174)</f>
        <v>0</v>
      </c>
      <c r="Q170" s="204"/>
      <c r="R170" s="205">
        <f>SUM(R171:R174)</f>
        <v>0</v>
      </c>
      <c r="S170" s="204"/>
      <c r="T170" s="206">
        <f>SUM(T171:T174)</f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207" t="s">
        <v>138</v>
      </c>
      <c r="AT170" s="208" t="s">
        <v>72</v>
      </c>
      <c r="AU170" s="208" t="s">
        <v>73</v>
      </c>
      <c r="AY170" s="207" t="s">
        <v>116</v>
      </c>
      <c r="BK170" s="209">
        <f>SUM(BK171:BK174)</f>
        <v>0</v>
      </c>
    </row>
    <row r="171" s="2" customFormat="1" ht="16.5" customHeight="1">
      <c r="A171" s="37"/>
      <c r="B171" s="38"/>
      <c r="C171" s="210" t="s">
        <v>243</v>
      </c>
      <c r="D171" s="210" t="s">
        <v>117</v>
      </c>
      <c r="E171" s="211" t="s">
        <v>244</v>
      </c>
      <c r="F171" s="212" t="s">
        <v>245</v>
      </c>
      <c r="G171" s="213" t="s">
        <v>246</v>
      </c>
      <c r="H171" s="214">
        <v>80</v>
      </c>
      <c r="I171" s="215"/>
      <c r="J171" s="216">
        <f>ROUND(I171*H171,2)</f>
        <v>0</v>
      </c>
      <c r="K171" s="217"/>
      <c r="L171" s="43"/>
      <c r="M171" s="218" t="s">
        <v>1</v>
      </c>
      <c r="N171" s="219" t="s">
        <v>38</v>
      </c>
      <c r="O171" s="90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2" t="s">
        <v>115</v>
      </c>
      <c r="AT171" s="222" t="s">
        <v>117</v>
      </c>
      <c r="AU171" s="222" t="s">
        <v>81</v>
      </c>
      <c r="AY171" s="16" t="s">
        <v>116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6" t="s">
        <v>81</v>
      </c>
      <c r="BK171" s="223">
        <f>ROUND(I171*H171,2)</f>
        <v>0</v>
      </c>
      <c r="BL171" s="16" t="s">
        <v>115</v>
      </c>
      <c r="BM171" s="222" t="s">
        <v>247</v>
      </c>
    </row>
    <row r="172" s="2" customFormat="1">
      <c r="A172" s="37"/>
      <c r="B172" s="38"/>
      <c r="C172" s="39"/>
      <c r="D172" s="224" t="s">
        <v>123</v>
      </c>
      <c r="E172" s="39"/>
      <c r="F172" s="225" t="s">
        <v>245</v>
      </c>
      <c r="G172" s="39"/>
      <c r="H172" s="39"/>
      <c r="I172" s="226"/>
      <c r="J172" s="39"/>
      <c r="K172" s="39"/>
      <c r="L172" s="43"/>
      <c r="M172" s="227"/>
      <c r="N172" s="228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123</v>
      </c>
      <c r="AU172" s="16" t="s">
        <v>81</v>
      </c>
    </row>
    <row r="173" s="2" customFormat="1" ht="16.5" customHeight="1">
      <c r="A173" s="37"/>
      <c r="B173" s="38"/>
      <c r="C173" s="210" t="s">
        <v>248</v>
      </c>
      <c r="D173" s="210" t="s">
        <v>117</v>
      </c>
      <c r="E173" s="211" t="s">
        <v>249</v>
      </c>
      <c r="F173" s="212" t="s">
        <v>250</v>
      </c>
      <c r="G173" s="213" t="s">
        <v>251</v>
      </c>
      <c r="H173" s="214">
        <v>5</v>
      </c>
      <c r="I173" s="215"/>
      <c r="J173" s="216">
        <f>ROUND(I173*H173,2)</f>
        <v>0</v>
      </c>
      <c r="K173" s="217"/>
      <c r="L173" s="43"/>
      <c r="M173" s="218" t="s">
        <v>1</v>
      </c>
      <c r="N173" s="219" t="s">
        <v>38</v>
      </c>
      <c r="O173" s="90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2" t="s">
        <v>115</v>
      </c>
      <c r="AT173" s="222" t="s">
        <v>117</v>
      </c>
      <c r="AU173" s="222" t="s">
        <v>81</v>
      </c>
      <c r="AY173" s="16" t="s">
        <v>116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6" t="s">
        <v>81</v>
      </c>
      <c r="BK173" s="223">
        <f>ROUND(I173*H173,2)</f>
        <v>0</v>
      </c>
      <c r="BL173" s="16" t="s">
        <v>115</v>
      </c>
      <c r="BM173" s="222" t="s">
        <v>252</v>
      </c>
    </row>
    <row r="174" s="2" customFormat="1">
      <c r="A174" s="37"/>
      <c r="B174" s="38"/>
      <c r="C174" s="39"/>
      <c r="D174" s="224" t="s">
        <v>123</v>
      </c>
      <c r="E174" s="39"/>
      <c r="F174" s="225" t="s">
        <v>250</v>
      </c>
      <c r="G174" s="39"/>
      <c r="H174" s="39"/>
      <c r="I174" s="226"/>
      <c r="J174" s="39"/>
      <c r="K174" s="39"/>
      <c r="L174" s="43"/>
      <c r="M174" s="229"/>
      <c r="N174" s="230"/>
      <c r="O174" s="231"/>
      <c r="P174" s="231"/>
      <c r="Q174" s="231"/>
      <c r="R174" s="231"/>
      <c r="S174" s="231"/>
      <c r="T174" s="232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123</v>
      </c>
      <c r="AU174" s="16" t="s">
        <v>81</v>
      </c>
    </row>
    <row r="175" s="2" customFormat="1" ht="6.96" customHeight="1">
      <c r="A175" s="37"/>
      <c r="B175" s="65"/>
      <c r="C175" s="66"/>
      <c r="D175" s="66"/>
      <c r="E175" s="66"/>
      <c r="F175" s="66"/>
      <c r="G175" s="66"/>
      <c r="H175" s="66"/>
      <c r="I175" s="66"/>
      <c r="J175" s="66"/>
      <c r="K175" s="66"/>
      <c r="L175" s="43"/>
      <c r="M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</row>
  </sheetData>
  <sheetProtection sheet="1" autoFilter="0" formatColumns="0" formatRows="0" objects="1" scenarios="1" spinCount="100000" saltValue="j1N+qX/sG3HaTIJDTSjYoZjdssF8Rg+aivxB4WDHkycF36Ka8zC3Q6nfMVxWVZZpRMdio4REfxPwj3igzdhDFw==" hashValue="p3HOnxPsTLIHpqo7n6HZ88lu5Jw46qg3/RZmqgtx6PtpRocUIVqmZbUS1ClEF1YfIOE8FAn+PITsSKehOBcREg==" algorithmName="SHA-512" password="CC35"/>
  <autoFilter ref="C117:K17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Opravy a údržba skalních zářezů u ST v obvodu OŘ Brno 2023-2024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253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12. 8. 2022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ROUND((SUM(BE120:BE332)),  2)</f>
        <v>0</v>
      </c>
      <c r="G33" s="37"/>
      <c r="H33" s="37"/>
      <c r="I33" s="154">
        <v>0.20999999999999999</v>
      </c>
      <c r="J33" s="153">
        <f>ROUND(((SUM(BE120:BE332))*I33),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ROUND((SUM(BF120:BF332)),  2)</f>
        <v>0</v>
      </c>
      <c r="G34" s="37"/>
      <c r="H34" s="37"/>
      <c r="I34" s="154">
        <v>0.14999999999999999</v>
      </c>
      <c r="J34" s="153">
        <f>ROUND(((SUM(BF120:BF332))*I34),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ROUND((SUM(BG120:BG332)),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ROUND((SUM(BH120:BH332)),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ROUND((SUM(BI120:BI332)),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Opravy a údržba skalních zářezů u ST v obvodu OŘ Brno 2023-2024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2022-6-2 - Výškové práce na skalách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12. 8. 2022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254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33"/>
      <c r="C98" s="234"/>
      <c r="D98" s="235" t="s">
        <v>255</v>
      </c>
      <c r="E98" s="236"/>
      <c r="F98" s="236"/>
      <c r="G98" s="236"/>
      <c r="H98" s="236"/>
      <c r="I98" s="236"/>
      <c r="J98" s="237">
        <f>J122</f>
        <v>0</v>
      </c>
      <c r="K98" s="234"/>
      <c r="L98" s="238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33"/>
      <c r="C99" s="234"/>
      <c r="D99" s="235" t="s">
        <v>256</v>
      </c>
      <c r="E99" s="236"/>
      <c r="F99" s="236"/>
      <c r="G99" s="236"/>
      <c r="H99" s="236"/>
      <c r="I99" s="236"/>
      <c r="J99" s="237">
        <f>J227</f>
        <v>0</v>
      </c>
      <c r="K99" s="234"/>
      <c r="L99" s="238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33"/>
      <c r="C100" s="234"/>
      <c r="D100" s="235" t="s">
        <v>257</v>
      </c>
      <c r="E100" s="236"/>
      <c r="F100" s="236"/>
      <c r="G100" s="236"/>
      <c r="H100" s="236"/>
      <c r="I100" s="236"/>
      <c r="J100" s="237">
        <f>J238</f>
        <v>0</v>
      </c>
      <c r="K100" s="234"/>
      <c r="L100" s="238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100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6.25" customHeight="1">
      <c r="A110" s="37"/>
      <c r="B110" s="38"/>
      <c r="C110" s="39"/>
      <c r="D110" s="39"/>
      <c r="E110" s="173" t="str">
        <f>E7</f>
        <v>Opravy a údržba skalních zářezů u ST v obvodu OŘ Brno 2023-2024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91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2022-6-2 - Výškové práce na skalách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 xml:space="preserve"> </v>
      </c>
      <c r="G114" s="39"/>
      <c r="H114" s="39"/>
      <c r="I114" s="31" t="s">
        <v>22</v>
      </c>
      <c r="J114" s="78" t="str">
        <f>IF(J12="","",J12)</f>
        <v>12. 8. 2022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 xml:space="preserve"> </v>
      </c>
      <c r="G116" s="39"/>
      <c r="H116" s="39"/>
      <c r="I116" s="31" t="s">
        <v>29</v>
      </c>
      <c r="J116" s="35" t="str">
        <f>E21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27</v>
      </c>
      <c r="D117" s="39"/>
      <c r="E117" s="39"/>
      <c r="F117" s="26" t="str">
        <f>IF(E18="","",E18)</f>
        <v>Vyplň údaj</v>
      </c>
      <c r="G117" s="39"/>
      <c r="H117" s="39"/>
      <c r="I117" s="31" t="s">
        <v>31</v>
      </c>
      <c r="J117" s="35" t="str">
        <f>E24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0" customFormat="1" ht="29.28" customHeight="1">
      <c r="A119" s="184"/>
      <c r="B119" s="185"/>
      <c r="C119" s="186" t="s">
        <v>101</v>
      </c>
      <c r="D119" s="187" t="s">
        <v>58</v>
      </c>
      <c r="E119" s="187" t="s">
        <v>54</v>
      </c>
      <c r="F119" s="187" t="s">
        <v>55</v>
      </c>
      <c r="G119" s="187" t="s">
        <v>102</v>
      </c>
      <c r="H119" s="187" t="s">
        <v>103</v>
      </c>
      <c r="I119" s="187" t="s">
        <v>104</v>
      </c>
      <c r="J119" s="188" t="s">
        <v>95</v>
      </c>
      <c r="K119" s="189" t="s">
        <v>105</v>
      </c>
      <c r="L119" s="190"/>
      <c r="M119" s="99" t="s">
        <v>1</v>
      </c>
      <c r="N119" s="100" t="s">
        <v>37</v>
      </c>
      <c r="O119" s="100" t="s">
        <v>106</v>
      </c>
      <c r="P119" s="100" t="s">
        <v>107</v>
      </c>
      <c r="Q119" s="100" t="s">
        <v>108</v>
      </c>
      <c r="R119" s="100" t="s">
        <v>109</v>
      </c>
      <c r="S119" s="100" t="s">
        <v>110</v>
      </c>
      <c r="T119" s="101" t="s">
        <v>111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7"/>
      <c r="B120" s="38"/>
      <c r="C120" s="106" t="s">
        <v>112</v>
      </c>
      <c r="D120" s="39"/>
      <c r="E120" s="39"/>
      <c r="F120" s="39"/>
      <c r="G120" s="39"/>
      <c r="H120" s="39"/>
      <c r="I120" s="39"/>
      <c r="J120" s="191">
        <f>BK120</f>
        <v>0</v>
      </c>
      <c r="K120" s="39"/>
      <c r="L120" s="43"/>
      <c r="M120" s="102"/>
      <c r="N120" s="192"/>
      <c r="O120" s="103"/>
      <c r="P120" s="193">
        <f>P121</f>
        <v>0</v>
      </c>
      <c r="Q120" s="103"/>
      <c r="R120" s="193">
        <f>R121</f>
        <v>194.82818048400003</v>
      </c>
      <c r="S120" s="103"/>
      <c r="T120" s="194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72</v>
      </c>
      <c r="AU120" s="16" t="s">
        <v>97</v>
      </c>
      <c r="BK120" s="195">
        <f>BK121</f>
        <v>0</v>
      </c>
    </row>
    <row r="121" s="11" customFormat="1" ht="25.92" customHeight="1">
      <c r="A121" s="11"/>
      <c r="B121" s="196"/>
      <c r="C121" s="197"/>
      <c r="D121" s="198" t="s">
        <v>72</v>
      </c>
      <c r="E121" s="199" t="s">
        <v>258</v>
      </c>
      <c r="F121" s="199" t="s">
        <v>259</v>
      </c>
      <c r="G121" s="197"/>
      <c r="H121" s="197"/>
      <c r="I121" s="200"/>
      <c r="J121" s="201">
        <f>BK121</f>
        <v>0</v>
      </c>
      <c r="K121" s="197"/>
      <c r="L121" s="202"/>
      <c r="M121" s="203"/>
      <c r="N121" s="204"/>
      <c r="O121" s="204"/>
      <c r="P121" s="205">
        <f>P122+P227+P238</f>
        <v>0</v>
      </c>
      <c r="Q121" s="204"/>
      <c r="R121" s="205">
        <f>R122+R227+R238</f>
        <v>194.82818048400003</v>
      </c>
      <c r="S121" s="204"/>
      <c r="T121" s="206">
        <f>T122+T227+T238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7" t="s">
        <v>81</v>
      </c>
      <c r="AT121" s="208" t="s">
        <v>72</v>
      </c>
      <c r="AU121" s="208" t="s">
        <v>73</v>
      </c>
      <c r="AY121" s="207" t="s">
        <v>116</v>
      </c>
      <c r="BK121" s="209">
        <f>BK122+BK227+BK238</f>
        <v>0</v>
      </c>
    </row>
    <row r="122" s="11" customFormat="1" ht="22.8" customHeight="1">
      <c r="A122" s="11"/>
      <c r="B122" s="196"/>
      <c r="C122" s="197"/>
      <c r="D122" s="198" t="s">
        <v>72</v>
      </c>
      <c r="E122" s="239" t="s">
        <v>81</v>
      </c>
      <c r="F122" s="239" t="s">
        <v>260</v>
      </c>
      <c r="G122" s="197"/>
      <c r="H122" s="197"/>
      <c r="I122" s="200"/>
      <c r="J122" s="240">
        <f>BK122</f>
        <v>0</v>
      </c>
      <c r="K122" s="197"/>
      <c r="L122" s="202"/>
      <c r="M122" s="203"/>
      <c r="N122" s="204"/>
      <c r="O122" s="204"/>
      <c r="P122" s="205">
        <f>SUM(P123:P226)</f>
        <v>0</v>
      </c>
      <c r="Q122" s="204"/>
      <c r="R122" s="205">
        <f>SUM(R123:R226)</f>
        <v>93.546825000000027</v>
      </c>
      <c r="S122" s="204"/>
      <c r="T122" s="206">
        <f>SUM(T123:T226)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7" t="s">
        <v>81</v>
      </c>
      <c r="AT122" s="208" t="s">
        <v>72</v>
      </c>
      <c r="AU122" s="208" t="s">
        <v>81</v>
      </c>
      <c r="AY122" s="207" t="s">
        <v>116</v>
      </c>
      <c r="BK122" s="209">
        <f>SUM(BK123:BK226)</f>
        <v>0</v>
      </c>
    </row>
    <row r="123" s="2" customFormat="1" ht="24.15" customHeight="1">
      <c r="A123" s="37"/>
      <c r="B123" s="38"/>
      <c r="C123" s="210" t="s">
        <v>81</v>
      </c>
      <c r="D123" s="210" t="s">
        <v>117</v>
      </c>
      <c r="E123" s="211" t="s">
        <v>261</v>
      </c>
      <c r="F123" s="212" t="s">
        <v>262</v>
      </c>
      <c r="G123" s="213" t="s">
        <v>263</v>
      </c>
      <c r="H123" s="214">
        <v>350</v>
      </c>
      <c r="I123" s="215"/>
      <c r="J123" s="216">
        <f>ROUND(I123*H123,2)</f>
        <v>0</v>
      </c>
      <c r="K123" s="217"/>
      <c r="L123" s="43"/>
      <c r="M123" s="218" t="s">
        <v>1</v>
      </c>
      <c r="N123" s="219" t="s">
        <v>38</v>
      </c>
      <c r="O123" s="90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2" t="s">
        <v>115</v>
      </c>
      <c r="AT123" s="222" t="s">
        <v>117</v>
      </c>
      <c r="AU123" s="222" t="s">
        <v>83</v>
      </c>
      <c r="AY123" s="16" t="s">
        <v>116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81</v>
      </c>
      <c r="BK123" s="223">
        <f>ROUND(I123*H123,2)</f>
        <v>0</v>
      </c>
      <c r="BL123" s="16" t="s">
        <v>115</v>
      </c>
      <c r="BM123" s="222" t="s">
        <v>264</v>
      </c>
    </row>
    <row r="124" s="2" customFormat="1">
      <c r="A124" s="37"/>
      <c r="B124" s="38"/>
      <c r="C124" s="39"/>
      <c r="D124" s="224" t="s">
        <v>123</v>
      </c>
      <c r="E124" s="39"/>
      <c r="F124" s="225" t="s">
        <v>262</v>
      </c>
      <c r="G124" s="39"/>
      <c r="H124" s="39"/>
      <c r="I124" s="226"/>
      <c r="J124" s="39"/>
      <c r="K124" s="39"/>
      <c r="L124" s="43"/>
      <c r="M124" s="227"/>
      <c r="N124" s="228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123</v>
      </c>
      <c r="AU124" s="16" t="s">
        <v>83</v>
      </c>
    </row>
    <row r="125" s="2" customFormat="1" ht="55.5" customHeight="1">
      <c r="A125" s="37"/>
      <c r="B125" s="38"/>
      <c r="C125" s="210" t="s">
        <v>83</v>
      </c>
      <c r="D125" s="210" t="s">
        <v>117</v>
      </c>
      <c r="E125" s="211" t="s">
        <v>265</v>
      </c>
      <c r="F125" s="212" t="s">
        <v>266</v>
      </c>
      <c r="G125" s="213" t="s">
        <v>263</v>
      </c>
      <c r="H125" s="214">
        <v>150</v>
      </c>
      <c r="I125" s="215"/>
      <c r="J125" s="216">
        <f>ROUND(I125*H125,2)</f>
        <v>0</v>
      </c>
      <c r="K125" s="217"/>
      <c r="L125" s="43"/>
      <c r="M125" s="218" t="s">
        <v>1</v>
      </c>
      <c r="N125" s="219" t="s">
        <v>38</v>
      </c>
      <c r="O125" s="90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2" t="s">
        <v>115</v>
      </c>
      <c r="AT125" s="222" t="s">
        <v>117</v>
      </c>
      <c r="AU125" s="222" t="s">
        <v>83</v>
      </c>
      <c r="AY125" s="16" t="s">
        <v>116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6" t="s">
        <v>81</v>
      </c>
      <c r="BK125" s="223">
        <f>ROUND(I125*H125,2)</f>
        <v>0</v>
      </c>
      <c r="BL125" s="16" t="s">
        <v>115</v>
      </c>
      <c r="BM125" s="222" t="s">
        <v>267</v>
      </c>
    </row>
    <row r="126" s="2" customFormat="1">
      <c r="A126" s="37"/>
      <c r="B126" s="38"/>
      <c r="C126" s="39"/>
      <c r="D126" s="224" t="s">
        <v>123</v>
      </c>
      <c r="E126" s="39"/>
      <c r="F126" s="225" t="s">
        <v>266</v>
      </c>
      <c r="G126" s="39"/>
      <c r="H126" s="39"/>
      <c r="I126" s="226"/>
      <c r="J126" s="39"/>
      <c r="K126" s="39"/>
      <c r="L126" s="43"/>
      <c r="M126" s="227"/>
      <c r="N126" s="228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123</v>
      </c>
      <c r="AU126" s="16" t="s">
        <v>83</v>
      </c>
    </row>
    <row r="127" s="2" customFormat="1" ht="49.05" customHeight="1">
      <c r="A127" s="37"/>
      <c r="B127" s="38"/>
      <c r="C127" s="210" t="s">
        <v>129</v>
      </c>
      <c r="D127" s="210" t="s">
        <v>117</v>
      </c>
      <c r="E127" s="211" t="s">
        <v>268</v>
      </c>
      <c r="F127" s="212" t="s">
        <v>269</v>
      </c>
      <c r="G127" s="213" t="s">
        <v>263</v>
      </c>
      <c r="H127" s="214">
        <v>90</v>
      </c>
      <c r="I127" s="215"/>
      <c r="J127" s="216">
        <f>ROUND(I127*H127,2)</f>
        <v>0</v>
      </c>
      <c r="K127" s="217"/>
      <c r="L127" s="43"/>
      <c r="M127" s="218" t="s">
        <v>1</v>
      </c>
      <c r="N127" s="219" t="s">
        <v>38</v>
      </c>
      <c r="O127" s="90"/>
      <c r="P127" s="220">
        <f>O127*H127</f>
        <v>0</v>
      </c>
      <c r="Q127" s="220">
        <v>0.00158</v>
      </c>
      <c r="R127" s="220">
        <f>Q127*H127</f>
        <v>0.14219999999999999</v>
      </c>
      <c r="S127" s="220">
        <v>0</v>
      </c>
      <c r="T127" s="22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115</v>
      </c>
      <c r="AT127" s="222" t="s">
        <v>117</v>
      </c>
      <c r="AU127" s="222" t="s">
        <v>83</v>
      </c>
      <c r="AY127" s="16" t="s">
        <v>116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81</v>
      </c>
      <c r="BK127" s="223">
        <f>ROUND(I127*H127,2)</f>
        <v>0</v>
      </c>
      <c r="BL127" s="16" t="s">
        <v>115</v>
      </c>
      <c r="BM127" s="222" t="s">
        <v>270</v>
      </c>
    </row>
    <row r="128" s="2" customFormat="1">
      <c r="A128" s="37"/>
      <c r="B128" s="38"/>
      <c r="C128" s="39"/>
      <c r="D128" s="224" t="s">
        <v>123</v>
      </c>
      <c r="E128" s="39"/>
      <c r="F128" s="225" t="s">
        <v>269</v>
      </c>
      <c r="G128" s="39"/>
      <c r="H128" s="39"/>
      <c r="I128" s="226"/>
      <c r="J128" s="39"/>
      <c r="K128" s="39"/>
      <c r="L128" s="43"/>
      <c r="M128" s="227"/>
      <c r="N128" s="228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123</v>
      </c>
      <c r="AU128" s="16" t="s">
        <v>83</v>
      </c>
    </row>
    <row r="129" s="2" customFormat="1" ht="49.05" customHeight="1">
      <c r="A129" s="37"/>
      <c r="B129" s="38"/>
      <c r="C129" s="210" t="s">
        <v>115</v>
      </c>
      <c r="D129" s="210" t="s">
        <v>117</v>
      </c>
      <c r="E129" s="211" t="s">
        <v>271</v>
      </c>
      <c r="F129" s="212" t="s">
        <v>272</v>
      </c>
      <c r="G129" s="213" t="s">
        <v>273</v>
      </c>
      <c r="H129" s="214">
        <v>450</v>
      </c>
      <c r="I129" s="215"/>
      <c r="J129" s="216">
        <f>ROUND(I129*H129,2)</f>
        <v>0</v>
      </c>
      <c r="K129" s="217"/>
      <c r="L129" s="43"/>
      <c r="M129" s="218" t="s">
        <v>1</v>
      </c>
      <c r="N129" s="219" t="s">
        <v>38</v>
      </c>
      <c r="O129" s="90"/>
      <c r="P129" s="220">
        <f>O129*H129</f>
        <v>0</v>
      </c>
      <c r="Q129" s="220">
        <v>0.0073899999999999999</v>
      </c>
      <c r="R129" s="220">
        <f>Q129*H129</f>
        <v>3.3254999999999999</v>
      </c>
      <c r="S129" s="220">
        <v>0</v>
      </c>
      <c r="T129" s="22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2" t="s">
        <v>115</v>
      </c>
      <c r="AT129" s="222" t="s">
        <v>117</v>
      </c>
      <c r="AU129" s="222" t="s">
        <v>83</v>
      </c>
      <c r="AY129" s="16" t="s">
        <v>116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81</v>
      </c>
      <c r="BK129" s="223">
        <f>ROUND(I129*H129,2)</f>
        <v>0</v>
      </c>
      <c r="BL129" s="16" t="s">
        <v>115</v>
      </c>
      <c r="BM129" s="222" t="s">
        <v>274</v>
      </c>
    </row>
    <row r="130" s="2" customFormat="1">
      <c r="A130" s="37"/>
      <c r="B130" s="38"/>
      <c r="C130" s="39"/>
      <c r="D130" s="224" t="s">
        <v>123</v>
      </c>
      <c r="E130" s="39"/>
      <c r="F130" s="225" t="s">
        <v>272</v>
      </c>
      <c r="G130" s="39"/>
      <c r="H130" s="39"/>
      <c r="I130" s="226"/>
      <c r="J130" s="39"/>
      <c r="K130" s="39"/>
      <c r="L130" s="43"/>
      <c r="M130" s="227"/>
      <c r="N130" s="228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123</v>
      </c>
      <c r="AU130" s="16" t="s">
        <v>83</v>
      </c>
    </row>
    <row r="131" s="2" customFormat="1" ht="55.5" customHeight="1">
      <c r="A131" s="37"/>
      <c r="B131" s="38"/>
      <c r="C131" s="210" t="s">
        <v>138</v>
      </c>
      <c r="D131" s="210" t="s">
        <v>117</v>
      </c>
      <c r="E131" s="211" t="s">
        <v>275</v>
      </c>
      <c r="F131" s="212" t="s">
        <v>276</v>
      </c>
      <c r="G131" s="213" t="s">
        <v>273</v>
      </c>
      <c r="H131" s="214">
        <v>450</v>
      </c>
      <c r="I131" s="215"/>
      <c r="J131" s="216">
        <f>ROUND(I131*H131,2)</f>
        <v>0</v>
      </c>
      <c r="K131" s="217"/>
      <c r="L131" s="43"/>
      <c r="M131" s="218" t="s">
        <v>1</v>
      </c>
      <c r="N131" s="219" t="s">
        <v>38</v>
      </c>
      <c r="O131" s="90"/>
      <c r="P131" s="220">
        <f>O131*H131</f>
        <v>0</v>
      </c>
      <c r="Q131" s="220">
        <v>0.01528</v>
      </c>
      <c r="R131" s="220">
        <f>Q131*H131</f>
        <v>6.8760000000000003</v>
      </c>
      <c r="S131" s="220">
        <v>0</v>
      </c>
      <c r="T131" s="22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2" t="s">
        <v>115</v>
      </c>
      <c r="AT131" s="222" t="s">
        <v>117</v>
      </c>
      <c r="AU131" s="222" t="s">
        <v>83</v>
      </c>
      <c r="AY131" s="16" t="s">
        <v>116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81</v>
      </c>
      <c r="BK131" s="223">
        <f>ROUND(I131*H131,2)</f>
        <v>0</v>
      </c>
      <c r="BL131" s="16" t="s">
        <v>115</v>
      </c>
      <c r="BM131" s="222" t="s">
        <v>277</v>
      </c>
    </row>
    <row r="132" s="2" customFormat="1">
      <c r="A132" s="37"/>
      <c r="B132" s="38"/>
      <c r="C132" s="39"/>
      <c r="D132" s="224" t="s">
        <v>123</v>
      </c>
      <c r="E132" s="39"/>
      <c r="F132" s="225" t="s">
        <v>276</v>
      </c>
      <c r="G132" s="39"/>
      <c r="H132" s="39"/>
      <c r="I132" s="226"/>
      <c r="J132" s="39"/>
      <c r="K132" s="39"/>
      <c r="L132" s="43"/>
      <c r="M132" s="227"/>
      <c r="N132" s="228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123</v>
      </c>
      <c r="AU132" s="16" t="s">
        <v>83</v>
      </c>
    </row>
    <row r="133" s="2" customFormat="1" ht="55.5" customHeight="1">
      <c r="A133" s="37"/>
      <c r="B133" s="38"/>
      <c r="C133" s="210" t="s">
        <v>143</v>
      </c>
      <c r="D133" s="210" t="s">
        <v>117</v>
      </c>
      <c r="E133" s="211" t="s">
        <v>278</v>
      </c>
      <c r="F133" s="212" t="s">
        <v>279</v>
      </c>
      <c r="G133" s="213" t="s">
        <v>273</v>
      </c>
      <c r="H133" s="214">
        <v>450</v>
      </c>
      <c r="I133" s="215"/>
      <c r="J133" s="216">
        <f>ROUND(I133*H133,2)</f>
        <v>0</v>
      </c>
      <c r="K133" s="217"/>
      <c r="L133" s="43"/>
      <c r="M133" s="218" t="s">
        <v>1</v>
      </c>
      <c r="N133" s="219" t="s">
        <v>38</v>
      </c>
      <c r="O133" s="90"/>
      <c r="P133" s="220">
        <f>O133*H133</f>
        <v>0</v>
      </c>
      <c r="Q133" s="220">
        <v>0.026499999999999999</v>
      </c>
      <c r="R133" s="220">
        <f>Q133*H133</f>
        <v>11.924999999999999</v>
      </c>
      <c r="S133" s="220">
        <v>0</v>
      </c>
      <c r="T133" s="22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2" t="s">
        <v>115</v>
      </c>
      <c r="AT133" s="222" t="s">
        <v>117</v>
      </c>
      <c r="AU133" s="222" t="s">
        <v>83</v>
      </c>
      <c r="AY133" s="16" t="s">
        <v>116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81</v>
      </c>
      <c r="BK133" s="223">
        <f>ROUND(I133*H133,2)</f>
        <v>0</v>
      </c>
      <c r="BL133" s="16" t="s">
        <v>115</v>
      </c>
      <c r="BM133" s="222" t="s">
        <v>280</v>
      </c>
    </row>
    <row r="134" s="2" customFormat="1">
      <c r="A134" s="37"/>
      <c r="B134" s="38"/>
      <c r="C134" s="39"/>
      <c r="D134" s="224" t="s">
        <v>123</v>
      </c>
      <c r="E134" s="39"/>
      <c r="F134" s="225" t="s">
        <v>279</v>
      </c>
      <c r="G134" s="39"/>
      <c r="H134" s="39"/>
      <c r="I134" s="226"/>
      <c r="J134" s="39"/>
      <c r="K134" s="39"/>
      <c r="L134" s="43"/>
      <c r="M134" s="227"/>
      <c r="N134" s="228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123</v>
      </c>
      <c r="AU134" s="16" t="s">
        <v>83</v>
      </c>
    </row>
    <row r="135" s="2" customFormat="1" ht="55.5" customHeight="1">
      <c r="A135" s="37"/>
      <c r="B135" s="38"/>
      <c r="C135" s="210" t="s">
        <v>148</v>
      </c>
      <c r="D135" s="210" t="s">
        <v>117</v>
      </c>
      <c r="E135" s="211" t="s">
        <v>281</v>
      </c>
      <c r="F135" s="212" t="s">
        <v>282</v>
      </c>
      <c r="G135" s="213" t="s">
        <v>273</v>
      </c>
      <c r="H135" s="214">
        <v>450</v>
      </c>
      <c r="I135" s="215"/>
      <c r="J135" s="216">
        <f>ROUND(I135*H135,2)</f>
        <v>0</v>
      </c>
      <c r="K135" s="217"/>
      <c r="L135" s="43"/>
      <c r="M135" s="218" t="s">
        <v>1</v>
      </c>
      <c r="N135" s="219" t="s">
        <v>38</v>
      </c>
      <c r="O135" s="90"/>
      <c r="P135" s="220">
        <f>O135*H135</f>
        <v>0</v>
      </c>
      <c r="Q135" s="220">
        <v>0.059920000000000001</v>
      </c>
      <c r="R135" s="220">
        <f>Q135*H135</f>
        <v>26.964000000000002</v>
      </c>
      <c r="S135" s="220">
        <v>0</v>
      </c>
      <c r="T135" s="22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2" t="s">
        <v>115</v>
      </c>
      <c r="AT135" s="222" t="s">
        <v>117</v>
      </c>
      <c r="AU135" s="222" t="s">
        <v>83</v>
      </c>
      <c r="AY135" s="16" t="s">
        <v>116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6" t="s">
        <v>81</v>
      </c>
      <c r="BK135" s="223">
        <f>ROUND(I135*H135,2)</f>
        <v>0</v>
      </c>
      <c r="BL135" s="16" t="s">
        <v>115</v>
      </c>
      <c r="BM135" s="222" t="s">
        <v>283</v>
      </c>
    </row>
    <row r="136" s="2" customFormat="1">
      <c r="A136" s="37"/>
      <c r="B136" s="38"/>
      <c r="C136" s="39"/>
      <c r="D136" s="224" t="s">
        <v>123</v>
      </c>
      <c r="E136" s="39"/>
      <c r="F136" s="225" t="s">
        <v>282</v>
      </c>
      <c r="G136" s="39"/>
      <c r="H136" s="39"/>
      <c r="I136" s="226"/>
      <c r="J136" s="39"/>
      <c r="K136" s="39"/>
      <c r="L136" s="43"/>
      <c r="M136" s="227"/>
      <c r="N136" s="228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123</v>
      </c>
      <c r="AU136" s="16" t="s">
        <v>83</v>
      </c>
    </row>
    <row r="137" s="2" customFormat="1" ht="44.25" customHeight="1">
      <c r="A137" s="37"/>
      <c r="B137" s="38"/>
      <c r="C137" s="210" t="s">
        <v>153</v>
      </c>
      <c r="D137" s="210" t="s">
        <v>117</v>
      </c>
      <c r="E137" s="211" t="s">
        <v>284</v>
      </c>
      <c r="F137" s="212" t="s">
        <v>285</v>
      </c>
      <c r="G137" s="213" t="s">
        <v>273</v>
      </c>
      <c r="H137" s="214">
        <v>900</v>
      </c>
      <c r="I137" s="215"/>
      <c r="J137" s="216">
        <f>ROUND(I137*H137,2)</f>
        <v>0</v>
      </c>
      <c r="K137" s="217"/>
      <c r="L137" s="43"/>
      <c r="M137" s="218" t="s">
        <v>1</v>
      </c>
      <c r="N137" s="219" t="s">
        <v>38</v>
      </c>
      <c r="O137" s="90"/>
      <c r="P137" s="220">
        <f>O137*H137</f>
        <v>0</v>
      </c>
      <c r="Q137" s="220">
        <v>0.00020417999999999999</v>
      </c>
      <c r="R137" s="220">
        <f>Q137*H137</f>
        <v>0.18376199999999998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115</v>
      </c>
      <c r="AT137" s="222" t="s">
        <v>117</v>
      </c>
      <c r="AU137" s="222" t="s">
        <v>83</v>
      </c>
      <c r="AY137" s="16" t="s">
        <v>116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81</v>
      </c>
      <c r="BK137" s="223">
        <f>ROUND(I137*H137,2)</f>
        <v>0</v>
      </c>
      <c r="BL137" s="16" t="s">
        <v>115</v>
      </c>
      <c r="BM137" s="222" t="s">
        <v>286</v>
      </c>
    </row>
    <row r="138" s="2" customFormat="1">
      <c r="A138" s="37"/>
      <c r="B138" s="38"/>
      <c r="C138" s="39"/>
      <c r="D138" s="224" t="s">
        <v>123</v>
      </c>
      <c r="E138" s="39"/>
      <c r="F138" s="225" t="s">
        <v>285</v>
      </c>
      <c r="G138" s="39"/>
      <c r="H138" s="39"/>
      <c r="I138" s="226"/>
      <c r="J138" s="39"/>
      <c r="K138" s="39"/>
      <c r="L138" s="43"/>
      <c r="M138" s="227"/>
      <c r="N138" s="228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123</v>
      </c>
      <c r="AU138" s="16" t="s">
        <v>83</v>
      </c>
    </row>
    <row r="139" s="2" customFormat="1" ht="49.05" customHeight="1">
      <c r="A139" s="37"/>
      <c r="B139" s="38"/>
      <c r="C139" s="210" t="s">
        <v>159</v>
      </c>
      <c r="D139" s="210" t="s">
        <v>117</v>
      </c>
      <c r="E139" s="211" t="s">
        <v>287</v>
      </c>
      <c r="F139" s="212" t="s">
        <v>288</v>
      </c>
      <c r="G139" s="213" t="s">
        <v>273</v>
      </c>
      <c r="H139" s="214">
        <v>3</v>
      </c>
      <c r="I139" s="215"/>
      <c r="J139" s="216">
        <f>ROUND(I139*H139,2)</f>
        <v>0</v>
      </c>
      <c r="K139" s="217"/>
      <c r="L139" s="43"/>
      <c r="M139" s="218" t="s">
        <v>1</v>
      </c>
      <c r="N139" s="219" t="s">
        <v>38</v>
      </c>
      <c r="O139" s="90"/>
      <c r="P139" s="220">
        <f>O139*H139</f>
        <v>0</v>
      </c>
      <c r="Q139" s="220">
        <v>0.0030200000000000001</v>
      </c>
      <c r="R139" s="220">
        <f>Q139*H139</f>
        <v>0.0090600000000000003</v>
      </c>
      <c r="S139" s="220">
        <v>0</v>
      </c>
      <c r="T139" s="22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2" t="s">
        <v>115</v>
      </c>
      <c r="AT139" s="222" t="s">
        <v>117</v>
      </c>
      <c r="AU139" s="222" t="s">
        <v>83</v>
      </c>
      <c r="AY139" s="16" t="s">
        <v>116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81</v>
      </c>
      <c r="BK139" s="223">
        <f>ROUND(I139*H139,2)</f>
        <v>0</v>
      </c>
      <c r="BL139" s="16" t="s">
        <v>115</v>
      </c>
      <c r="BM139" s="222" t="s">
        <v>289</v>
      </c>
    </row>
    <row r="140" s="2" customFormat="1">
      <c r="A140" s="37"/>
      <c r="B140" s="38"/>
      <c r="C140" s="39"/>
      <c r="D140" s="224" t="s">
        <v>123</v>
      </c>
      <c r="E140" s="39"/>
      <c r="F140" s="225" t="s">
        <v>288</v>
      </c>
      <c r="G140" s="39"/>
      <c r="H140" s="39"/>
      <c r="I140" s="226"/>
      <c r="J140" s="39"/>
      <c r="K140" s="39"/>
      <c r="L140" s="43"/>
      <c r="M140" s="227"/>
      <c r="N140" s="228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123</v>
      </c>
      <c r="AU140" s="16" t="s">
        <v>83</v>
      </c>
    </row>
    <row r="141" s="2" customFormat="1" ht="49.05" customHeight="1">
      <c r="A141" s="37"/>
      <c r="B141" s="38"/>
      <c r="C141" s="210" t="s">
        <v>164</v>
      </c>
      <c r="D141" s="210" t="s">
        <v>117</v>
      </c>
      <c r="E141" s="211" t="s">
        <v>290</v>
      </c>
      <c r="F141" s="212" t="s">
        <v>291</v>
      </c>
      <c r="G141" s="213" t="s">
        <v>120</v>
      </c>
      <c r="H141" s="214">
        <v>3</v>
      </c>
      <c r="I141" s="215"/>
      <c r="J141" s="216">
        <f>ROUND(I141*H141,2)</f>
        <v>0</v>
      </c>
      <c r="K141" s="217"/>
      <c r="L141" s="43"/>
      <c r="M141" s="218" t="s">
        <v>1</v>
      </c>
      <c r="N141" s="219" t="s">
        <v>38</v>
      </c>
      <c r="O141" s="90"/>
      <c r="P141" s="220">
        <f>O141*H141</f>
        <v>0</v>
      </c>
      <c r="Q141" s="220">
        <v>0.045754999999999997</v>
      </c>
      <c r="R141" s="220">
        <f>Q141*H141</f>
        <v>0.137265</v>
      </c>
      <c r="S141" s="220">
        <v>0</v>
      </c>
      <c r="T141" s="22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2" t="s">
        <v>115</v>
      </c>
      <c r="AT141" s="222" t="s">
        <v>117</v>
      </c>
      <c r="AU141" s="222" t="s">
        <v>83</v>
      </c>
      <c r="AY141" s="16" t="s">
        <v>116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6" t="s">
        <v>81</v>
      </c>
      <c r="BK141" s="223">
        <f>ROUND(I141*H141,2)</f>
        <v>0</v>
      </c>
      <c r="BL141" s="16" t="s">
        <v>115</v>
      </c>
      <c r="BM141" s="222" t="s">
        <v>292</v>
      </c>
    </row>
    <row r="142" s="2" customFormat="1">
      <c r="A142" s="37"/>
      <c r="B142" s="38"/>
      <c r="C142" s="39"/>
      <c r="D142" s="224" t="s">
        <v>123</v>
      </c>
      <c r="E142" s="39"/>
      <c r="F142" s="225" t="s">
        <v>291</v>
      </c>
      <c r="G142" s="39"/>
      <c r="H142" s="39"/>
      <c r="I142" s="226"/>
      <c r="J142" s="39"/>
      <c r="K142" s="39"/>
      <c r="L142" s="43"/>
      <c r="M142" s="227"/>
      <c r="N142" s="228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123</v>
      </c>
      <c r="AU142" s="16" t="s">
        <v>83</v>
      </c>
    </row>
    <row r="143" s="2" customFormat="1" ht="49.05" customHeight="1">
      <c r="A143" s="37"/>
      <c r="B143" s="38"/>
      <c r="C143" s="210" t="s">
        <v>169</v>
      </c>
      <c r="D143" s="210" t="s">
        <v>117</v>
      </c>
      <c r="E143" s="211" t="s">
        <v>293</v>
      </c>
      <c r="F143" s="212" t="s">
        <v>294</v>
      </c>
      <c r="G143" s="213" t="s">
        <v>120</v>
      </c>
      <c r="H143" s="214">
        <v>3</v>
      </c>
      <c r="I143" s="215"/>
      <c r="J143" s="216">
        <f>ROUND(I143*H143,2)</f>
        <v>0</v>
      </c>
      <c r="K143" s="217"/>
      <c r="L143" s="43"/>
      <c r="M143" s="218" t="s">
        <v>1</v>
      </c>
      <c r="N143" s="219" t="s">
        <v>38</v>
      </c>
      <c r="O143" s="90"/>
      <c r="P143" s="220">
        <f>O143*H143</f>
        <v>0</v>
      </c>
      <c r="Q143" s="220">
        <v>0.055634999999999997</v>
      </c>
      <c r="R143" s="220">
        <f>Q143*H143</f>
        <v>0.166905</v>
      </c>
      <c r="S143" s="220">
        <v>0</v>
      </c>
      <c r="T143" s="22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2" t="s">
        <v>115</v>
      </c>
      <c r="AT143" s="222" t="s">
        <v>117</v>
      </c>
      <c r="AU143" s="222" t="s">
        <v>83</v>
      </c>
      <c r="AY143" s="16" t="s">
        <v>116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81</v>
      </c>
      <c r="BK143" s="223">
        <f>ROUND(I143*H143,2)</f>
        <v>0</v>
      </c>
      <c r="BL143" s="16" t="s">
        <v>115</v>
      </c>
      <c r="BM143" s="222" t="s">
        <v>295</v>
      </c>
    </row>
    <row r="144" s="2" customFormat="1">
      <c r="A144" s="37"/>
      <c r="B144" s="38"/>
      <c r="C144" s="39"/>
      <c r="D144" s="224" t="s">
        <v>123</v>
      </c>
      <c r="E144" s="39"/>
      <c r="F144" s="225" t="s">
        <v>294</v>
      </c>
      <c r="G144" s="39"/>
      <c r="H144" s="39"/>
      <c r="I144" s="226"/>
      <c r="J144" s="39"/>
      <c r="K144" s="39"/>
      <c r="L144" s="43"/>
      <c r="M144" s="227"/>
      <c r="N144" s="228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123</v>
      </c>
      <c r="AU144" s="16" t="s">
        <v>83</v>
      </c>
    </row>
    <row r="145" s="2" customFormat="1" ht="37.8" customHeight="1">
      <c r="A145" s="37"/>
      <c r="B145" s="38"/>
      <c r="C145" s="210" t="s">
        <v>175</v>
      </c>
      <c r="D145" s="210" t="s">
        <v>117</v>
      </c>
      <c r="E145" s="211" t="s">
        <v>296</v>
      </c>
      <c r="F145" s="212" t="s">
        <v>297</v>
      </c>
      <c r="G145" s="213" t="s">
        <v>120</v>
      </c>
      <c r="H145" s="214">
        <v>2</v>
      </c>
      <c r="I145" s="215"/>
      <c r="J145" s="216">
        <f>ROUND(I145*H145,2)</f>
        <v>0</v>
      </c>
      <c r="K145" s="217"/>
      <c r="L145" s="43"/>
      <c r="M145" s="218" t="s">
        <v>1</v>
      </c>
      <c r="N145" s="219" t="s">
        <v>38</v>
      </c>
      <c r="O145" s="90"/>
      <c r="P145" s="220">
        <f>O145*H145</f>
        <v>0</v>
      </c>
      <c r="Q145" s="220">
        <v>0.025600000000000001</v>
      </c>
      <c r="R145" s="220">
        <f>Q145*H145</f>
        <v>0.051200000000000002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115</v>
      </c>
      <c r="AT145" s="222" t="s">
        <v>117</v>
      </c>
      <c r="AU145" s="222" t="s">
        <v>83</v>
      </c>
      <c r="AY145" s="16" t="s">
        <v>116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81</v>
      </c>
      <c r="BK145" s="223">
        <f>ROUND(I145*H145,2)</f>
        <v>0</v>
      </c>
      <c r="BL145" s="16" t="s">
        <v>115</v>
      </c>
      <c r="BM145" s="222" t="s">
        <v>298</v>
      </c>
    </row>
    <row r="146" s="2" customFormat="1">
      <c r="A146" s="37"/>
      <c r="B146" s="38"/>
      <c r="C146" s="39"/>
      <c r="D146" s="224" t="s">
        <v>123</v>
      </c>
      <c r="E146" s="39"/>
      <c r="F146" s="225" t="s">
        <v>299</v>
      </c>
      <c r="G146" s="39"/>
      <c r="H146" s="39"/>
      <c r="I146" s="226"/>
      <c r="J146" s="39"/>
      <c r="K146" s="39"/>
      <c r="L146" s="43"/>
      <c r="M146" s="227"/>
      <c r="N146" s="228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123</v>
      </c>
      <c r="AU146" s="16" t="s">
        <v>83</v>
      </c>
    </row>
    <row r="147" s="2" customFormat="1" ht="62.7" customHeight="1">
      <c r="A147" s="37"/>
      <c r="B147" s="38"/>
      <c r="C147" s="210" t="s">
        <v>180</v>
      </c>
      <c r="D147" s="210" t="s">
        <v>117</v>
      </c>
      <c r="E147" s="211" t="s">
        <v>300</v>
      </c>
      <c r="F147" s="212" t="s">
        <v>301</v>
      </c>
      <c r="G147" s="213" t="s">
        <v>120</v>
      </c>
      <c r="H147" s="214">
        <v>3</v>
      </c>
      <c r="I147" s="215"/>
      <c r="J147" s="216">
        <f>ROUND(I147*H147,2)</f>
        <v>0</v>
      </c>
      <c r="K147" s="217"/>
      <c r="L147" s="43"/>
      <c r="M147" s="218" t="s">
        <v>1</v>
      </c>
      <c r="N147" s="219" t="s">
        <v>38</v>
      </c>
      <c r="O147" s="90"/>
      <c r="P147" s="220">
        <f>O147*H147</f>
        <v>0</v>
      </c>
      <c r="Q147" s="220">
        <v>0.054300000000000001</v>
      </c>
      <c r="R147" s="220">
        <f>Q147*H147</f>
        <v>0.16289999999999999</v>
      </c>
      <c r="S147" s="220">
        <v>0</v>
      </c>
      <c r="T147" s="22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2" t="s">
        <v>115</v>
      </c>
      <c r="AT147" s="222" t="s">
        <v>117</v>
      </c>
      <c r="AU147" s="222" t="s">
        <v>83</v>
      </c>
      <c r="AY147" s="16" t="s">
        <v>116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6" t="s">
        <v>81</v>
      </c>
      <c r="BK147" s="223">
        <f>ROUND(I147*H147,2)</f>
        <v>0</v>
      </c>
      <c r="BL147" s="16" t="s">
        <v>115</v>
      </c>
      <c r="BM147" s="222" t="s">
        <v>302</v>
      </c>
    </row>
    <row r="148" s="2" customFormat="1">
      <c r="A148" s="37"/>
      <c r="B148" s="38"/>
      <c r="C148" s="39"/>
      <c r="D148" s="224" t="s">
        <v>123</v>
      </c>
      <c r="E148" s="39"/>
      <c r="F148" s="225" t="s">
        <v>301</v>
      </c>
      <c r="G148" s="39"/>
      <c r="H148" s="39"/>
      <c r="I148" s="226"/>
      <c r="J148" s="39"/>
      <c r="K148" s="39"/>
      <c r="L148" s="43"/>
      <c r="M148" s="227"/>
      <c r="N148" s="228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123</v>
      </c>
      <c r="AU148" s="16" t="s">
        <v>83</v>
      </c>
    </row>
    <row r="149" s="2" customFormat="1" ht="33" customHeight="1">
      <c r="A149" s="37"/>
      <c r="B149" s="38"/>
      <c r="C149" s="210" t="s">
        <v>185</v>
      </c>
      <c r="D149" s="210" t="s">
        <v>117</v>
      </c>
      <c r="E149" s="211" t="s">
        <v>303</v>
      </c>
      <c r="F149" s="212" t="s">
        <v>304</v>
      </c>
      <c r="G149" s="213" t="s">
        <v>120</v>
      </c>
      <c r="H149" s="214">
        <v>3</v>
      </c>
      <c r="I149" s="215"/>
      <c r="J149" s="216">
        <f>ROUND(I149*H149,2)</f>
        <v>0</v>
      </c>
      <c r="K149" s="217"/>
      <c r="L149" s="43"/>
      <c r="M149" s="218" t="s">
        <v>1</v>
      </c>
      <c r="N149" s="219" t="s">
        <v>38</v>
      </c>
      <c r="O149" s="90"/>
      <c r="P149" s="220">
        <f>O149*H149</f>
        <v>0</v>
      </c>
      <c r="Q149" s="220">
        <v>0.0264</v>
      </c>
      <c r="R149" s="220">
        <f>Q149*H149</f>
        <v>0.079199999999999993</v>
      </c>
      <c r="S149" s="220">
        <v>0</v>
      </c>
      <c r="T149" s="22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2" t="s">
        <v>115</v>
      </c>
      <c r="AT149" s="222" t="s">
        <v>117</v>
      </c>
      <c r="AU149" s="222" t="s">
        <v>83</v>
      </c>
      <c r="AY149" s="16" t="s">
        <v>116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6" t="s">
        <v>81</v>
      </c>
      <c r="BK149" s="223">
        <f>ROUND(I149*H149,2)</f>
        <v>0</v>
      </c>
      <c r="BL149" s="16" t="s">
        <v>115</v>
      </c>
      <c r="BM149" s="222" t="s">
        <v>305</v>
      </c>
    </row>
    <row r="150" s="2" customFormat="1">
      <c r="A150" s="37"/>
      <c r="B150" s="38"/>
      <c r="C150" s="39"/>
      <c r="D150" s="224" t="s">
        <v>123</v>
      </c>
      <c r="E150" s="39"/>
      <c r="F150" s="225" t="s">
        <v>306</v>
      </c>
      <c r="G150" s="39"/>
      <c r="H150" s="39"/>
      <c r="I150" s="226"/>
      <c r="J150" s="39"/>
      <c r="K150" s="39"/>
      <c r="L150" s="43"/>
      <c r="M150" s="227"/>
      <c r="N150" s="228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123</v>
      </c>
      <c r="AU150" s="16" t="s">
        <v>83</v>
      </c>
    </row>
    <row r="151" s="2" customFormat="1" ht="33" customHeight="1">
      <c r="A151" s="37"/>
      <c r="B151" s="38"/>
      <c r="C151" s="210" t="s">
        <v>8</v>
      </c>
      <c r="D151" s="210" t="s">
        <v>117</v>
      </c>
      <c r="E151" s="211" t="s">
        <v>307</v>
      </c>
      <c r="F151" s="212" t="s">
        <v>308</v>
      </c>
      <c r="G151" s="213" t="s">
        <v>120</v>
      </c>
      <c r="H151" s="214">
        <v>2</v>
      </c>
      <c r="I151" s="215"/>
      <c r="J151" s="216">
        <f>ROUND(I151*H151,2)</f>
        <v>0</v>
      </c>
      <c r="K151" s="217"/>
      <c r="L151" s="43"/>
      <c r="M151" s="218" t="s">
        <v>1</v>
      </c>
      <c r="N151" s="219" t="s">
        <v>38</v>
      </c>
      <c r="O151" s="90"/>
      <c r="P151" s="220">
        <f>O151*H151</f>
        <v>0</v>
      </c>
      <c r="Q151" s="220">
        <v>0.037100000000000001</v>
      </c>
      <c r="R151" s="220">
        <f>Q151*H151</f>
        <v>0.074200000000000002</v>
      </c>
      <c r="S151" s="220">
        <v>0</v>
      </c>
      <c r="T151" s="22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2" t="s">
        <v>115</v>
      </c>
      <c r="AT151" s="222" t="s">
        <v>117</v>
      </c>
      <c r="AU151" s="222" t="s">
        <v>83</v>
      </c>
      <c r="AY151" s="16" t="s">
        <v>116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81</v>
      </c>
      <c r="BK151" s="223">
        <f>ROUND(I151*H151,2)</f>
        <v>0</v>
      </c>
      <c r="BL151" s="16" t="s">
        <v>115</v>
      </c>
      <c r="BM151" s="222" t="s">
        <v>309</v>
      </c>
    </row>
    <row r="152" s="2" customFormat="1">
      <c r="A152" s="37"/>
      <c r="B152" s="38"/>
      <c r="C152" s="39"/>
      <c r="D152" s="224" t="s">
        <v>123</v>
      </c>
      <c r="E152" s="39"/>
      <c r="F152" s="225" t="s">
        <v>310</v>
      </c>
      <c r="G152" s="39"/>
      <c r="H152" s="39"/>
      <c r="I152" s="226"/>
      <c r="J152" s="39"/>
      <c r="K152" s="39"/>
      <c r="L152" s="43"/>
      <c r="M152" s="227"/>
      <c r="N152" s="228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123</v>
      </c>
      <c r="AU152" s="16" t="s">
        <v>83</v>
      </c>
    </row>
    <row r="153" s="2" customFormat="1" ht="24.15" customHeight="1">
      <c r="A153" s="37"/>
      <c r="B153" s="38"/>
      <c r="C153" s="210" t="s">
        <v>194</v>
      </c>
      <c r="D153" s="210" t="s">
        <v>117</v>
      </c>
      <c r="E153" s="211" t="s">
        <v>311</v>
      </c>
      <c r="F153" s="212" t="s">
        <v>312</v>
      </c>
      <c r="G153" s="213" t="s">
        <v>313</v>
      </c>
      <c r="H153" s="214">
        <v>2312</v>
      </c>
      <c r="I153" s="215"/>
      <c r="J153" s="216">
        <f>ROUND(I153*H153,2)</f>
        <v>0</v>
      </c>
      <c r="K153" s="217"/>
      <c r="L153" s="43"/>
      <c r="M153" s="218" t="s">
        <v>1</v>
      </c>
      <c r="N153" s="219" t="s">
        <v>38</v>
      </c>
      <c r="O153" s="90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2" t="s">
        <v>115</v>
      </c>
      <c r="AT153" s="222" t="s">
        <v>117</v>
      </c>
      <c r="AU153" s="222" t="s">
        <v>83</v>
      </c>
      <c r="AY153" s="16" t="s">
        <v>116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6" t="s">
        <v>81</v>
      </c>
      <c r="BK153" s="223">
        <f>ROUND(I153*H153,2)</f>
        <v>0</v>
      </c>
      <c r="BL153" s="16" t="s">
        <v>115</v>
      </c>
      <c r="BM153" s="222" t="s">
        <v>314</v>
      </c>
    </row>
    <row r="154" s="2" customFormat="1">
      <c r="A154" s="37"/>
      <c r="B154" s="38"/>
      <c r="C154" s="39"/>
      <c r="D154" s="224" t="s">
        <v>123</v>
      </c>
      <c r="E154" s="39"/>
      <c r="F154" s="225" t="s">
        <v>312</v>
      </c>
      <c r="G154" s="39"/>
      <c r="H154" s="39"/>
      <c r="I154" s="226"/>
      <c r="J154" s="39"/>
      <c r="K154" s="39"/>
      <c r="L154" s="43"/>
      <c r="M154" s="227"/>
      <c r="N154" s="228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123</v>
      </c>
      <c r="AU154" s="16" t="s">
        <v>83</v>
      </c>
    </row>
    <row r="155" s="2" customFormat="1" ht="24.15" customHeight="1">
      <c r="A155" s="37"/>
      <c r="B155" s="38"/>
      <c r="C155" s="241" t="s">
        <v>199</v>
      </c>
      <c r="D155" s="241" t="s">
        <v>315</v>
      </c>
      <c r="E155" s="242" t="s">
        <v>316</v>
      </c>
      <c r="F155" s="243" t="s">
        <v>317</v>
      </c>
      <c r="G155" s="244" t="s">
        <v>313</v>
      </c>
      <c r="H155" s="245">
        <v>3000</v>
      </c>
      <c r="I155" s="246"/>
      <c r="J155" s="247">
        <f>ROUND(I155*H155,2)</f>
        <v>0</v>
      </c>
      <c r="K155" s="248"/>
      <c r="L155" s="249"/>
      <c r="M155" s="250" t="s">
        <v>1</v>
      </c>
      <c r="N155" s="251" t="s">
        <v>38</v>
      </c>
      <c r="O155" s="90"/>
      <c r="P155" s="220">
        <f>O155*H155</f>
        <v>0</v>
      </c>
      <c r="Q155" s="220">
        <v>0.00165</v>
      </c>
      <c r="R155" s="220">
        <f>Q155*H155</f>
        <v>4.9500000000000002</v>
      </c>
      <c r="S155" s="220">
        <v>0</v>
      </c>
      <c r="T155" s="22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2" t="s">
        <v>153</v>
      </c>
      <c r="AT155" s="222" t="s">
        <v>315</v>
      </c>
      <c r="AU155" s="222" t="s">
        <v>83</v>
      </c>
      <c r="AY155" s="16" t="s">
        <v>116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6" t="s">
        <v>81</v>
      </c>
      <c r="BK155" s="223">
        <f>ROUND(I155*H155,2)</f>
        <v>0</v>
      </c>
      <c r="BL155" s="16" t="s">
        <v>115</v>
      </c>
      <c r="BM155" s="222" t="s">
        <v>318</v>
      </c>
    </row>
    <row r="156" s="2" customFormat="1">
      <c r="A156" s="37"/>
      <c r="B156" s="38"/>
      <c r="C156" s="39"/>
      <c r="D156" s="224" t="s">
        <v>123</v>
      </c>
      <c r="E156" s="39"/>
      <c r="F156" s="225" t="s">
        <v>317</v>
      </c>
      <c r="G156" s="39"/>
      <c r="H156" s="39"/>
      <c r="I156" s="226"/>
      <c r="J156" s="39"/>
      <c r="K156" s="39"/>
      <c r="L156" s="43"/>
      <c r="M156" s="227"/>
      <c r="N156" s="228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123</v>
      </c>
      <c r="AU156" s="16" t="s">
        <v>83</v>
      </c>
    </row>
    <row r="157" s="13" customFormat="1">
      <c r="A157" s="13"/>
      <c r="B157" s="252"/>
      <c r="C157" s="253"/>
      <c r="D157" s="224" t="s">
        <v>319</v>
      </c>
      <c r="E157" s="254" t="s">
        <v>1</v>
      </c>
      <c r="F157" s="255" t="s">
        <v>320</v>
      </c>
      <c r="G157" s="253"/>
      <c r="H157" s="256">
        <v>3000</v>
      </c>
      <c r="I157" s="257"/>
      <c r="J157" s="253"/>
      <c r="K157" s="253"/>
      <c r="L157" s="258"/>
      <c r="M157" s="259"/>
      <c r="N157" s="260"/>
      <c r="O157" s="260"/>
      <c r="P157" s="260"/>
      <c r="Q157" s="260"/>
      <c r="R157" s="260"/>
      <c r="S157" s="260"/>
      <c r="T157" s="26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2" t="s">
        <v>319</v>
      </c>
      <c r="AU157" s="262" t="s">
        <v>83</v>
      </c>
      <c r="AV157" s="13" t="s">
        <v>83</v>
      </c>
      <c r="AW157" s="13" t="s">
        <v>30</v>
      </c>
      <c r="AX157" s="13" t="s">
        <v>73</v>
      </c>
      <c r="AY157" s="262" t="s">
        <v>116</v>
      </c>
    </row>
    <row r="158" s="14" customFormat="1">
      <c r="A158" s="14"/>
      <c r="B158" s="263"/>
      <c r="C158" s="264"/>
      <c r="D158" s="224" t="s">
        <v>319</v>
      </c>
      <c r="E158" s="265" t="s">
        <v>1</v>
      </c>
      <c r="F158" s="266" t="s">
        <v>321</v>
      </c>
      <c r="G158" s="264"/>
      <c r="H158" s="267">
        <v>3000</v>
      </c>
      <c r="I158" s="268"/>
      <c r="J158" s="264"/>
      <c r="K158" s="264"/>
      <c r="L158" s="269"/>
      <c r="M158" s="270"/>
      <c r="N158" s="271"/>
      <c r="O158" s="271"/>
      <c r="P158" s="271"/>
      <c r="Q158" s="271"/>
      <c r="R158" s="271"/>
      <c r="S158" s="271"/>
      <c r="T158" s="27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3" t="s">
        <v>319</v>
      </c>
      <c r="AU158" s="273" t="s">
        <v>83</v>
      </c>
      <c r="AV158" s="14" t="s">
        <v>115</v>
      </c>
      <c r="AW158" s="14" t="s">
        <v>30</v>
      </c>
      <c r="AX158" s="14" t="s">
        <v>81</v>
      </c>
      <c r="AY158" s="273" t="s">
        <v>116</v>
      </c>
    </row>
    <row r="159" s="2" customFormat="1" ht="24.15" customHeight="1">
      <c r="A159" s="37"/>
      <c r="B159" s="38"/>
      <c r="C159" s="241" t="s">
        <v>204</v>
      </c>
      <c r="D159" s="241" t="s">
        <v>315</v>
      </c>
      <c r="E159" s="242" t="s">
        <v>322</v>
      </c>
      <c r="F159" s="243" t="s">
        <v>323</v>
      </c>
      <c r="G159" s="244" t="s">
        <v>313</v>
      </c>
      <c r="H159" s="245">
        <v>3000</v>
      </c>
      <c r="I159" s="246"/>
      <c r="J159" s="247">
        <f>ROUND(I159*H159,2)</f>
        <v>0</v>
      </c>
      <c r="K159" s="248"/>
      <c r="L159" s="249"/>
      <c r="M159" s="250" t="s">
        <v>1</v>
      </c>
      <c r="N159" s="251" t="s">
        <v>38</v>
      </c>
      <c r="O159" s="90"/>
      <c r="P159" s="220">
        <f>O159*H159</f>
        <v>0</v>
      </c>
      <c r="Q159" s="220">
        <v>0.0017600000000000001</v>
      </c>
      <c r="R159" s="220">
        <f>Q159*H159</f>
        <v>5.2800000000000002</v>
      </c>
      <c r="S159" s="220">
        <v>0</v>
      </c>
      <c r="T159" s="22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2" t="s">
        <v>153</v>
      </c>
      <c r="AT159" s="222" t="s">
        <v>315</v>
      </c>
      <c r="AU159" s="222" t="s">
        <v>83</v>
      </c>
      <c r="AY159" s="16" t="s">
        <v>116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6" t="s">
        <v>81</v>
      </c>
      <c r="BK159" s="223">
        <f>ROUND(I159*H159,2)</f>
        <v>0</v>
      </c>
      <c r="BL159" s="16" t="s">
        <v>115</v>
      </c>
      <c r="BM159" s="222" t="s">
        <v>324</v>
      </c>
    </row>
    <row r="160" s="2" customFormat="1">
      <c r="A160" s="37"/>
      <c r="B160" s="38"/>
      <c r="C160" s="39"/>
      <c r="D160" s="224" t="s">
        <v>123</v>
      </c>
      <c r="E160" s="39"/>
      <c r="F160" s="225" t="s">
        <v>323</v>
      </c>
      <c r="G160" s="39"/>
      <c r="H160" s="39"/>
      <c r="I160" s="226"/>
      <c r="J160" s="39"/>
      <c r="K160" s="39"/>
      <c r="L160" s="43"/>
      <c r="M160" s="227"/>
      <c r="N160" s="228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123</v>
      </c>
      <c r="AU160" s="16" t="s">
        <v>83</v>
      </c>
    </row>
    <row r="161" s="13" customFormat="1">
      <c r="A161" s="13"/>
      <c r="B161" s="252"/>
      <c r="C161" s="253"/>
      <c r="D161" s="224" t="s">
        <v>319</v>
      </c>
      <c r="E161" s="254" t="s">
        <v>1</v>
      </c>
      <c r="F161" s="255" t="s">
        <v>320</v>
      </c>
      <c r="G161" s="253"/>
      <c r="H161" s="256">
        <v>3000</v>
      </c>
      <c r="I161" s="257"/>
      <c r="J161" s="253"/>
      <c r="K161" s="253"/>
      <c r="L161" s="258"/>
      <c r="M161" s="259"/>
      <c r="N161" s="260"/>
      <c r="O161" s="260"/>
      <c r="P161" s="260"/>
      <c r="Q161" s="260"/>
      <c r="R161" s="260"/>
      <c r="S161" s="260"/>
      <c r="T161" s="26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2" t="s">
        <v>319</v>
      </c>
      <c r="AU161" s="262" t="s">
        <v>83</v>
      </c>
      <c r="AV161" s="13" t="s">
        <v>83</v>
      </c>
      <c r="AW161" s="13" t="s">
        <v>30</v>
      </c>
      <c r="AX161" s="13" t="s">
        <v>73</v>
      </c>
      <c r="AY161" s="262" t="s">
        <v>116</v>
      </c>
    </row>
    <row r="162" s="14" customFormat="1">
      <c r="A162" s="14"/>
      <c r="B162" s="263"/>
      <c r="C162" s="264"/>
      <c r="D162" s="224" t="s">
        <v>319</v>
      </c>
      <c r="E162" s="265" t="s">
        <v>1</v>
      </c>
      <c r="F162" s="266" t="s">
        <v>321</v>
      </c>
      <c r="G162" s="264"/>
      <c r="H162" s="267">
        <v>3000</v>
      </c>
      <c r="I162" s="268"/>
      <c r="J162" s="264"/>
      <c r="K162" s="264"/>
      <c r="L162" s="269"/>
      <c r="M162" s="270"/>
      <c r="N162" s="271"/>
      <c r="O162" s="271"/>
      <c r="P162" s="271"/>
      <c r="Q162" s="271"/>
      <c r="R162" s="271"/>
      <c r="S162" s="271"/>
      <c r="T162" s="27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3" t="s">
        <v>319</v>
      </c>
      <c r="AU162" s="273" t="s">
        <v>83</v>
      </c>
      <c r="AV162" s="14" t="s">
        <v>115</v>
      </c>
      <c r="AW162" s="14" t="s">
        <v>30</v>
      </c>
      <c r="AX162" s="14" t="s">
        <v>81</v>
      </c>
      <c r="AY162" s="273" t="s">
        <v>116</v>
      </c>
    </row>
    <row r="163" s="2" customFormat="1" ht="24.15" customHeight="1">
      <c r="A163" s="37"/>
      <c r="B163" s="38"/>
      <c r="C163" s="241" t="s">
        <v>209</v>
      </c>
      <c r="D163" s="241" t="s">
        <v>315</v>
      </c>
      <c r="E163" s="242" t="s">
        <v>325</v>
      </c>
      <c r="F163" s="243" t="s">
        <v>326</v>
      </c>
      <c r="G163" s="244" t="s">
        <v>313</v>
      </c>
      <c r="H163" s="245">
        <v>2000</v>
      </c>
      <c r="I163" s="246"/>
      <c r="J163" s="247">
        <f>ROUND(I163*H163,2)</f>
        <v>0</v>
      </c>
      <c r="K163" s="248"/>
      <c r="L163" s="249"/>
      <c r="M163" s="250" t="s">
        <v>1</v>
      </c>
      <c r="N163" s="251" t="s">
        <v>38</v>
      </c>
      <c r="O163" s="90"/>
      <c r="P163" s="220">
        <f>O163*H163</f>
        <v>0</v>
      </c>
      <c r="Q163" s="220">
        <v>0.0011800000000000001</v>
      </c>
      <c r="R163" s="220">
        <f>Q163*H163</f>
        <v>2.3600000000000003</v>
      </c>
      <c r="S163" s="220">
        <v>0</v>
      </c>
      <c r="T163" s="22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2" t="s">
        <v>153</v>
      </c>
      <c r="AT163" s="222" t="s">
        <v>315</v>
      </c>
      <c r="AU163" s="222" t="s">
        <v>83</v>
      </c>
      <c r="AY163" s="16" t="s">
        <v>116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6" t="s">
        <v>81</v>
      </c>
      <c r="BK163" s="223">
        <f>ROUND(I163*H163,2)</f>
        <v>0</v>
      </c>
      <c r="BL163" s="16" t="s">
        <v>115</v>
      </c>
      <c r="BM163" s="222" t="s">
        <v>327</v>
      </c>
    </row>
    <row r="164" s="2" customFormat="1">
      <c r="A164" s="37"/>
      <c r="B164" s="38"/>
      <c r="C164" s="39"/>
      <c r="D164" s="224" t="s">
        <v>123</v>
      </c>
      <c r="E164" s="39"/>
      <c r="F164" s="225" t="s">
        <v>326</v>
      </c>
      <c r="G164" s="39"/>
      <c r="H164" s="39"/>
      <c r="I164" s="226"/>
      <c r="J164" s="39"/>
      <c r="K164" s="39"/>
      <c r="L164" s="43"/>
      <c r="M164" s="227"/>
      <c r="N164" s="228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123</v>
      </c>
      <c r="AU164" s="16" t="s">
        <v>83</v>
      </c>
    </row>
    <row r="165" s="2" customFormat="1" ht="24.15" customHeight="1">
      <c r="A165" s="37"/>
      <c r="B165" s="38"/>
      <c r="C165" s="241" t="s">
        <v>214</v>
      </c>
      <c r="D165" s="241" t="s">
        <v>315</v>
      </c>
      <c r="E165" s="242" t="s">
        <v>328</v>
      </c>
      <c r="F165" s="243" t="s">
        <v>329</v>
      </c>
      <c r="G165" s="244" t="s">
        <v>313</v>
      </c>
      <c r="H165" s="245">
        <v>1000</v>
      </c>
      <c r="I165" s="246"/>
      <c r="J165" s="247">
        <f>ROUND(I165*H165,2)</f>
        <v>0</v>
      </c>
      <c r="K165" s="248"/>
      <c r="L165" s="249"/>
      <c r="M165" s="250" t="s">
        <v>1</v>
      </c>
      <c r="N165" s="251" t="s">
        <v>38</v>
      </c>
      <c r="O165" s="90"/>
      <c r="P165" s="220">
        <f>O165*H165</f>
        <v>0</v>
      </c>
      <c r="Q165" s="220">
        <v>0.00147</v>
      </c>
      <c r="R165" s="220">
        <f>Q165*H165</f>
        <v>1.47</v>
      </c>
      <c r="S165" s="220">
        <v>0</v>
      </c>
      <c r="T165" s="22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2" t="s">
        <v>153</v>
      </c>
      <c r="AT165" s="222" t="s">
        <v>315</v>
      </c>
      <c r="AU165" s="222" t="s">
        <v>83</v>
      </c>
      <c r="AY165" s="16" t="s">
        <v>116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6" t="s">
        <v>81</v>
      </c>
      <c r="BK165" s="223">
        <f>ROUND(I165*H165,2)</f>
        <v>0</v>
      </c>
      <c r="BL165" s="16" t="s">
        <v>115</v>
      </c>
      <c r="BM165" s="222" t="s">
        <v>330</v>
      </c>
    </row>
    <row r="166" s="2" customFormat="1">
      <c r="A166" s="37"/>
      <c r="B166" s="38"/>
      <c r="C166" s="39"/>
      <c r="D166" s="224" t="s">
        <v>123</v>
      </c>
      <c r="E166" s="39"/>
      <c r="F166" s="225" t="s">
        <v>329</v>
      </c>
      <c r="G166" s="39"/>
      <c r="H166" s="39"/>
      <c r="I166" s="226"/>
      <c r="J166" s="39"/>
      <c r="K166" s="39"/>
      <c r="L166" s="43"/>
      <c r="M166" s="227"/>
      <c r="N166" s="228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123</v>
      </c>
      <c r="AU166" s="16" t="s">
        <v>83</v>
      </c>
    </row>
    <row r="167" s="2" customFormat="1" ht="16.5" customHeight="1">
      <c r="A167" s="37"/>
      <c r="B167" s="38"/>
      <c r="C167" s="241" t="s">
        <v>7</v>
      </c>
      <c r="D167" s="241" t="s">
        <v>315</v>
      </c>
      <c r="E167" s="242" t="s">
        <v>331</v>
      </c>
      <c r="F167" s="243" t="s">
        <v>332</v>
      </c>
      <c r="G167" s="244" t="s">
        <v>120</v>
      </c>
      <c r="H167" s="245">
        <v>7000</v>
      </c>
      <c r="I167" s="246"/>
      <c r="J167" s="247">
        <f>ROUND(I167*H167,2)</f>
        <v>0</v>
      </c>
      <c r="K167" s="248"/>
      <c r="L167" s="249"/>
      <c r="M167" s="250" t="s">
        <v>1</v>
      </c>
      <c r="N167" s="251" t="s">
        <v>38</v>
      </c>
      <c r="O167" s="90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2" t="s">
        <v>153</v>
      </c>
      <c r="AT167" s="222" t="s">
        <v>315</v>
      </c>
      <c r="AU167" s="222" t="s">
        <v>83</v>
      </c>
      <c r="AY167" s="16" t="s">
        <v>116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6" t="s">
        <v>81</v>
      </c>
      <c r="BK167" s="223">
        <f>ROUND(I167*H167,2)</f>
        <v>0</v>
      </c>
      <c r="BL167" s="16" t="s">
        <v>115</v>
      </c>
      <c r="BM167" s="222" t="s">
        <v>333</v>
      </c>
    </row>
    <row r="168" s="2" customFormat="1">
      <c r="A168" s="37"/>
      <c r="B168" s="38"/>
      <c r="C168" s="39"/>
      <c r="D168" s="224" t="s">
        <v>123</v>
      </c>
      <c r="E168" s="39"/>
      <c r="F168" s="225" t="s">
        <v>332</v>
      </c>
      <c r="G168" s="39"/>
      <c r="H168" s="39"/>
      <c r="I168" s="226"/>
      <c r="J168" s="39"/>
      <c r="K168" s="39"/>
      <c r="L168" s="43"/>
      <c r="M168" s="227"/>
      <c r="N168" s="228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123</v>
      </c>
      <c r="AU168" s="16" t="s">
        <v>83</v>
      </c>
    </row>
    <row r="169" s="2" customFormat="1" ht="21.75" customHeight="1">
      <c r="A169" s="37"/>
      <c r="B169" s="38"/>
      <c r="C169" s="241" t="s">
        <v>228</v>
      </c>
      <c r="D169" s="241" t="s">
        <v>315</v>
      </c>
      <c r="E169" s="242" t="s">
        <v>334</v>
      </c>
      <c r="F169" s="243" t="s">
        <v>335</v>
      </c>
      <c r="G169" s="244" t="s">
        <v>273</v>
      </c>
      <c r="H169" s="245">
        <v>450</v>
      </c>
      <c r="I169" s="246"/>
      <c r="J169" s="247">
        <f>ROUND(I169*H169,2)</f>
        <v>0</v>
      </c>
      <c r="K169" s="248"/>
      <c r="L169" s="249"/>
      <c r="M169" s="250" t="s">
        <v>1</v>
      </c>
      <c r="N169" s="251" t="s">
        <v>38</v>
      </c>
      <c r="O169" s="90"/>
      <c r="P169" s="220">
        <f>O169*H169</f>
        <v>0</v>
      </c>
      <c r="Q169" s="220">
        <v>0.00032000000000000003</v>
      </c>
      <c r="R169" s="220">
        <f>Q169*H169</f>
        <v>0.14400000000000002</v>
      </c>
      <c r="S169" s="220">
        <v>0</v>
      </c>
      <c r="T169" s="22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2" t="s">
        <v>153</v>
      </c>
      <c r="AT169" s="222" t="s">
        <v>315</v>
      </c>
      <c r="AU169" s="222" t="s">
        <v>83</v>
      </c>
      <c r="AY169" s="16" t="s">
        <v>116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6" t="s">
        <v>81</v>
      </c>
      <c r="BK169" s="223">
        <f>ROUND(I169*H169,2)</f>
        <v>0</v>
      </c>
      <c r="BL169" s="16" t="s">
        <v>115</v>
      </c>
      <c r="BM169" s="222" t="s">
        <v>336</v>
      </c>
    </row>
    <row r="170" s="2" customFormat="1">
      <c r="A170" s="37"/>
      <c r="B170" s="38"/>
      <c r="C170" s="39"/>
      <c r="D170" s="224" t="s">
        <v>123</v>
      </c>
      <c r="E170" s="39"/>
      <c r="F170" s="225" t="s">
        <v>335</v>
      </c>
      <c r="G170" s="39"/>
      <c r="H170" s="39"/>
      <c r="I170" s="226"/>
      <c r="J170" s="39"/>
      <c r="K170" s="39"/>
      <c r="L170" s="43"/>
      <c r="M170" s="227"/>
      <c r="N170" s="228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123</v>
      </c>
      <c r="AU170" s="16" t="s">
        <v>83</v>
      </c>
    </row>
    <row r="171" s="2" customFormat="1" ht="21.75" customHeight="1">
      <c r="A171" s="37"/>
      <c r="B171" s="38"/>
      <c r="C171" s="241" t="s">
        <v>223</v>
      </c>
      <c r="D171" s="241" t="s">
        <v>315</v>
      </c>
      <c r="E171" s="242" t="s">
        <v>337</v>
      </c>
      <c r="F171" s="243" t="s">
        <v>338</v>
      </c>
      <c r="G171" s="244" t="s">
        <v>273</v>
      </c>
      <c r="H171" s="245">
        <v>500</v>
      </c>
      <c r="I171" s="246"/>
      <c r="J171" s="247">
        <f>ROUND(I171*H171,2)</f>
        <v>0</v>
      </c>
      <c r="K171" s="248"/>
      <c r="L171" s="249"/>
      <c r="M171" s="250" t="s">
        <v>1</v>
      </c>
      <c r="N171" s="251" t="s">
        <v>38</v>
      </c>
      <c r="O171" s="90"/>
      <c r="P171" s="220">
        <f>O171*H171</f>
        <v>0</v>
      </c>
      <c r="Q171" s="220">
        <v>0.00052999999999999998</v>
      </c>
      <c r="R171" s="220">
        <f>Q171*H171</f>
        <v>0.26500000000000001</v>
      </c>
      <c r="S171" s="220">
        <v>0</v>
      </c>
      <c r="T171" s="22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2" t="s">
        <v>153</v>
      </c>
      <c r="AT171" s="222" t="s">
        <v>315</v>
      </c>
      <c r="AU171" s="222" t="s">
        <v>83</v>
      </c>
      <c r="AY171" s="16" t="s">
        <v>116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6" t="s">
        <v>81</v>
      </c>
      <c r="BK171" s="223">
        <f>ROUND(I171*H171,2)</f>
        <v>0</v>
      </c>
      <c r="BL171" s="16" t="s">
        <v>115</v>
      </c>
      <c r="BM171" s="222" t="s">
        <v>339</v>
      </c>
    </row>
    <row r="172" s="2" customFormat="1">
      <c r="A172" s="37"/>
      <c r="B172" s="38"/>
      <c r="C172" s="39"/>
      <c r="D172" s="224" t="s">
        <v>123</v>
      </c>
      <c r="E172" s="39"/>
      <c r="F172" s="225" t="s">
        <v>338</v>
      </c>
      <c r="G172" s="39"/>
      <c r="H172" s="39"/>
      <c r="I172" s="226"/>
      <c r="J172" s="39"/>
      <c r="K172" s="39"/>
      <c r="L172" s="43"/>
      <c r="M172" s="227"/>
      <c r="N172" s="228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123</v>
      </c>
      <c r="AU172" s="16" t="s">
        <v>83</v>
      </c>
    </row>
    <row r="173" s="2" customFormat="1" ht="24.15" customHeight="1">
      <c r="A173" s="37"/>
      <c r="B173" s="38"/>
      <c r="C173" s="241" t="s">
        <v>233</v>
      </c>
      <c r="D173" s="241" t="s">
        <v>315</v>
      </c>
      <c r="E173" s="242" t="s">
        <v>340</v>
      </c>
      <c r="F173" s="243" t="s">
        <v>341</v>
      </c>
      <c r="G173" s="244" t="s">
        <v>273</v>
      </c>
      <c r="H173" s="245">
        <v>400</v>
      </c>
      <c r="I173" s="246"/>
      <c r="J173" s="247">
        <f>ROUND(I173*H173,2)</f>
        <v>0</v>
      </c>
      <c r="K173" s="248"/>
      <c r="L173" s="249"/>
      <c r="M173" s="250" t="s">
        <v>1</v>
      </c>
      <c r="N173" s="251" t="s">
        <v>38</v>
      </c>
      <c r="O173" s="90"/>
      <c r="P173" s="220">
        <f>O173*H173</f>
        <v>0</v>
      </c>
      <c r="Q173" s="220">
        <v>0.00036000000000000002</v>
      </c>
      <c r="R173" s="220">
        <f>Q173*H173</f>
        <v>0.14400000000000002</v>
      </c>
      <c r="S173" s="220">
        <v>0</v>
      </c>
      <c r="T173" s="22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2" t="s">
        <v>153</v>
      </c>
      <c r="AT173" s="222" t="s">
        <v>315</v>
      </c>
      <c r="AU173" s="222" t="s">
        <v>83</v>
      </c>
      <c r="AY173" s="16" t="s">
        <v>116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6" t="s">
        <v>81</v>
      </c>
      <c r="BK173" s="223">
        <f>ROUND(I173*H173,2)</f>
        <v>0</v>
      </c>
      <c r="BL173" s="16" t="s">
        <v>115</v>
      </c>
      <c r="BM173" s="222" t="s">
        <v>342</v>
      </c>
    </row>
    <row r="174" s="2" customFormat="1">
      <c r="A174" s="37"/>
      <c r="B174" s="38"/>
      <c r="C174" s="39"/>
      <c r="D174" s="224" t="s">
        <v>123</v>
      </c>
      <c r="E174" s="39"/>
      <c r="F174" s="225" t="s">
        <v>341</v>
      </c>
      <c r="G174" s="39"/>
      <c r="H174" s="39"/>
      <c r="I174" s="226"/>
      <c r="J174" s="39"/>
      <c r="K174" s="39"/>
      <c r="L174" s="43"/>
      <c r="M174" s="227"/>
      <c r="N174" s="228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123</v>
      </c>
      <c r="AU174" s="16" t="s">
        <v>83</v>
      </c>
    </row>
    <row r="175" s="2" customFormat="1" ht="24.15" customHeight="1">
      <c r="A175" s="37"/>
      <c r="B175" s="38"/>
      <c r="C175" s="241" t="s">
        <v>238</v>
      </c>
      <c r="D175" s="241" t="s">
        <v>315</v>
      </c>
      <c r="E175" s="242" t="s">
        <v>343</v>
      </c>
      <c r="F175" s="243" t="s">
        <v>344</v>
      </c>
      <c r="G175" s="244" t="s">
        <v>273</v>
      </c>
      <c r="H175" s="245">
        <v>300</v>
      </c>
      <c r="I175" s="246"/>
      <c r="J175" s="247">
        <f>ROUND(I175*H175,2)</f>
        <v>0</v>
      </c>
      <c r="K175" s="248"/>
      <c r="L175" s="249"/>
      <c r="M175" s="250" t="s">
        <v>1</v>
      </c>
      <c r="N175" s="251" t="s">
        <v>38</v>
      </c>
      <c r="O175" s="90"/>
      <c r="P175" s="220">
        <f>O175*H175</f>
        <v>0</v>
      </c>
      <c r="Q175" s="220">
        <v>0.00059999999999999995</v>
      </c>
      <c r="R175" s="220">
        <f>Q175*H175</f>
        <v>0.17999999999999999</v>
      </c>
      <c r="S175" s="220">
        <v>0</v>
      </c>
      <c r="T175" s="22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2" t="s">
        <v>153</v>
      </c>
      <c r="AT175" s="222" t="s">
        <v>315</v>
      </c>
      <c r="AU175" s="222" t="s">
        <v>83</v>
      </c>
      <c r="AY175" s="16" t="s">
        <v>116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6" t="s">
        <v>81</v>
      </c>
      <c r="BK175" s="223">
        <f>ROUND(I175*H175,2)</f>
        <v>0</v>
      </c>
      <c r="BL175" s="16" t="s">
        <v>115</v>
      </c>
      <c r="BM175" s="222" t="s">
        <v>345</v>
      </c>
    </row>
    <row r="176" s="2" customFormat="1">
      <c r="A176" s="37"/>
      <c r="B176" s="38"/>
      <c r="C176" s="39"/>
      <c r="D176" s="224" t="s">
        <v>123</v>
      </c>
      <c r="E176" s="39"/>
      <c r="F176" s="225" t="s">
        <v>344</v>
      </c>
      <c r="G176" s="39"/>
      <c r="H176" s="39"/>
      <c r="I176" s="226"/>
      <c r="J176" s="39"/>
      <c r="K176" s="39"/>
      <c r="L176" s="43"/>
      <c r="M176" s="227"/>
      <c r="N176" s="228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123</v>
      </c>
      <c r="AU176" s="16" t="s">
        <v>83</v>
      </c>
    </row>
    <row r="177" s="2" customFormat="1" ht="16.5" customHeight="1">
      <c r="A177" s="37"/>
      <c r="B177" s="38"/>
      <c r="C177" s="241" t="s">
        <v>243</v>
      </c>
      <c r="D177" s="241" t="s">
        <v>315</v>
      </c>
      <c r="E177" s="242" t="s">
        <v>346</v>
      </c>
      <c r="F177" s="243" t="s">
        <v>347</v>
      </c>
      <c r="G177" s="244" t="s">
        <v>120</v>
      </c>
      <c r="H177" s="245">
        <v>7000</v>
      </c>
      <c r="I177" s="246"/>
      <c r="J177" s="247">
        <f>ROUND(I177*H177,2)</f>
        <v>0</v>
      </c>
      <c r="K177" s="248"/>
      <c r="L177" s="249"/>
      <c r="M177" s="250" t="s">
        <v>1</v>
      </c>
      <c r="N177" s="251" t="s">
        <v>38</v>
      </c>
      <c r="O177" s="90"/>
      <c r="P177" s="220">
        <f>O177*H177</f>
        <v>0</v>
      </c>
      <c r="Q177" s="220">
        <v>0.00012999999999999999</v>
      </c>
      <c r="R177" s="220">
        <f>Q177*H177</f>
        <v>0.90999999999999992</v>
      </c>
      <c r="S177" s="220">
        <v>0</v>
      </c>
      <c r="T177" s="22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2" t="s">
        <v>153</v>
      </c>
      <c r="AT177" s="222" t="s">
        <v>315</v>
      </c>
      <c r="AU177" s="222" t="s">
        <v>83</v>
      </c>
      <c r="AY177" s="16" t="s">
        <v>116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6" t="s">
        <v>81</v>
      </c>
      <c r="BK177" s="223">
        <f>ROUND(I177*H177,2)</f>
        <v>0</v>
      </c>
      <c r="BL177" s="16" t="s">
        <v>115</v>
      </c>
      <c r="BM177" s="222" t="s">
        <v>348</v>
      </c>
    </row>
    <row r="178" s="2" customFormat="1">
      <c r="A178" s="37"/>
      <c r="B178" s="38"/>
      <c r="C178" s="39"/>
      <c r="D178" s="224" t="s">
        <v>123</v>
      </c>
      <c r="E178" s="39"/>
      <c r="F178" s="225" t="s">
        <v>347</v>
      </c>
      <c r="G178" s="39"/>
      <c r="H178" s="39"/>
      <c r="I178" s="226"/>
      <c r="J178" s="39"/>
      <c r="K178" s="39"/>
      <c r="L178" s="43"/>
      <c r="M178" s="227"/>
      <c r="N178" s="228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123</v>
      </c>
      <c r="AU178" s="16" t="s">
        <v>83</v>
      </c>
    </row>
    <row r="179" s="2" customFormat="1" ht="24.15" customHeight="1">
      <c r="A179" s="37"/>
      <c r="B179" s="38"/>
      <c r="C179" s="210" t="s">
        <v>248</v>
      </c>
      <c r="D179" s="210" t="s">
        <v>117</v>
      </c>
      <c r="E179" s="211" t="s">
        <v>349</v>
      </c>
      <c r="F179" s="212" t="s">
        <v>350</v>
      </c>
      <c r="G179" s="213" t="s">
        <v>313</v>
      </c>
      <c r="H179" s="214">
        <v>1500</v>
      </c>
      <c r="I179" s="215"/>
      <c r="J179" s="216">
        <f>ROUND(I179*H179,2)</f>
        <v>0</v>
      </c>
      <c r="K179" s="217"/>
      <c r="L179" s="43"/>
      <c r="M179" s="218" t="s">
        <v>1</v>
      </c>
      <c r="N179" s="219" t="s">
        <v>38</v>
      </c>
      <c r="O179" s="90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2" t="s">
        <v>115</v>
      </c>
      <c r="AT179" s="222" t="s">
        <v>117</v>
      </c>
      <c r="AU179" s="222" t="s">
        <v>83</v>
      </c>
      <c r="AY179" s="16" t="s">
        <v>116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6" t="s">
        <v>81</v>
      </c>
      <c r="BK179" s="223">
        <f>ROUND(I179*H179,2)</f>
        <v>0</v>
      </c>
      <c r="BL179" s="16" t="s">
        <v>115</v>
      </c>
      <c r="BM179" s="222" t="s">
        <v>351</v>
      </c>
    </row>
    <row r="180" s="2" customFormat="1">
      <c r="A180" s="37"/>
      <c r="B180" s="38"/>
      <c r="C180" s="39"/>
      <c r="D180" s="224" t="s">
        <v>123</v>
      </c>
      <c r="E180" s="39"/>
      <c r="F180" s="225" t="s">
        <v>350</v>
      </c>
      <c r="G180" s="39"/>
      <c r="H180" s="39"/>
      <c r="I180" s="226"/>
      <c r="J180" s="39"/>
      <c r="K180" s="39"/>
      <c r="L180" s="43"/>
      <c r="M180" s="227"/>
      <c r="N180" s="228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123</v>
      </c>
      <c r="AU180" s="16" t="s">
        <v>83</v>
      </c>
    </row>
    <row r="181" s="2" customFormat="1" ht="21.75" customHeight="1">
      <c r="A181" s="37"/>
      <c r="B181" s="38"/>
      <c r="C181" s="241" t="s">
        <v>352</v>
      </c>
      <c r="D181" s="241" t="s">
        <v>315</v>
      </c>
      <c r="E181" s="242" t="s">
        <v>353</v>
      </c>
      <c r="F181" s="243" t="s">
        <v>354</v>
      </c>
      <c r="G181" s="244" t="s">
        <v>313</v>
      </c>
      <c r="H181" s="245">
        <v>3000</v>
      </c>
      <c r="I181" s="246"/>
      <c r="J181" s="247">
        <f>ROUND(I181*H181,2)</f>
        <v>0</v>
      </c>
      <c r="K181" s="248"/>
      <c r="L181" s="249"/>
      <c r="M181" s="250" t="s">
        <v>1</v>
      </c>
      <c r="N181" s="251" t="s">
        <v>38</v>
      </c>
      <c r="O181" s="90"/>
      <c r="P181" s="220">
        <f>O181*H181</f>
        <v>0</v>
      </c>
      <c r="Q181" s="220">
        <v>0.00052999999999999998</v>
      </c>
      <c r="R181" s="220">
        <f>Q181*H181</f>
        <v>1.5899999999999999</v>
      </c>
      <c r="S181" s="220">
        <v>0</v>
      </c>
      <c r="T181" s="22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2" t="s">
        <v>153</v>
      </c>
      <c r="AT181" s="222" t="s">
        <v>315</v>
      </c>
      <c r="AU181" s="222" t="s">
        <v>83</v>
      </c>
      <c r="AY181" s="16" t="s">
        <v>116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6" t="s">
        <v>81</v>
      </c>
      <c r="BK181" s="223">
        <f>ROUND(I181*H181,2)</f>
        <v>0</v>
      </c>
      <c r="BL181" s="16" t="s">
        <v>115</v>
      </c>
      <c r="BM181" s="222" t="s">
        <v>355</v>
      </c>
    </row>
    <row r="182" s="2" customFormat="1">
      <c r="A182" s="37"/>
      <c r="B182" s="38"/>
      <c r="C182" s="39"/>
      <c r="D182" s="224" t="s">
        <v>123</v>
      </c>
      <c r="E182" s="39"/>
      <c r="F182" s="225" t="s">
        <v>354</v>
      </c>
      <c r="G182" s="39"/>
      <c r="H182" s="39"/>
      <c r="I182" s="226"/>
      <c r="J182" s="39"/>
      <c r="K182" s="39"/>
      <c r="L182" s="43"/>
      <c r="M182" s="227"/>
      <c r="N182" s="228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123</v>
      </c>
      <c r="AU182" s="16" t="s">
        <v>83</v>
      </c>
    </row>
    <row r="183" s="13" customFormat="1">
      <c r="A183" s="13"/>
      <c r="B183" s="252"/>
      <c r="C183" s="253"/>
      <c r="D183" s="224" t="s">
        <v>319</v>
      </c>
      <c r="E183" s="254" t="s">
        <v>1</v>
      </c>
      <c r="F183" s="255" t="s">
        <v>320</v>
      </c>
      <c r="G183" s="253"/>
      <c r="H183" s="256">
        <v>3000</v>
      </c>
      <c r="I183" s="257"/>
      <c r="J183" s="253"/>
      <c r="K183" s="253"/>
      <c r="L183" s="258"/>
      <c r="M183" s="259"/>
      <c r="N183" s="260"/>
      <c r="O183" s="260"/>
      <c r="P183" s="260"/>
      <c r="Q183" s="260"/>
      <c r="R183" s="260"/>
      <c r="S183" s="260"/>
      <c r="T183" s="26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2" t="s">
        <v>319</v>
      </c>
      <c r="AU183" s="262" t="s">
        <v>83</v>
      </c>
      <c r="AV183" s="13" t="s">
        <v>83</v>
      </c>
      <c r="AW183" s="13" t="s">
        <v>30</v>
      </c>
      <c r="AX183" s="13" t="s">
        <v>73</v>
      </c>
      <c r="AY183" s="262" t="s">
        <v>116</v>
      </c>
    </row>
    <row r="184" s="14" customFormat="1">
      <c r="A184" s="14"/>
      <c r="B184" s="263"/>
      <c r="C184" s="264"/>
      <c r="D184" s="224" t="s">
        <v>319</v>
      </c>
      <c r="E184" s="265" t="s">
        <v>1</v>
      </c>
      <c r="F184" s="266" t="s">
        <v>321</v>
      </c>
      <c r="G184" s="264"/>
      <c r="H184" s="267">
        <v>3000</v>
      </c>
      <c r="I184" s="268"/>
      <c r="J184" s="264"/>
      <c r="K184" s="264"/>
      <c r="L184" s="269"/>
      <c r="M184" s="270"/>
      <c r="N184" s="271"/>
      <c r="O184" s="271"/>
      <c r="P184" s="271"/>
      <c r="Q184" s="271"/>
      <c r="R184" s="271"/>
      <c r="S184" s="271"/>
      <c r="T184" s="27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3" t="s">
        <v>319</v>
      </c>
      <c r="AU184" s="273" t="s">
        <v>83</v>
      </c>
      <c r="AV184" s="14" t="s">
        <v>115</v>
      </c>
      <c r="AW184" s="14" t="s">
        <v>30</v>
      </c>
      <c r="AX184" s="14" t="s">
        <v>81</v>
      </c>
      <c r="AY184" s="273" t="s">
        <v>116</v>
      </c>
    </row>
    <row r="185" s="2" customFormat="1" ht="37.8" customHeight="1">
      <c r="A185" s="37"/>
      <c r="B185" s="38"/>
      <c r="C185" s="210" t="s">
        <v>356</v>
      </c>
      <c r="D185" s="210" t="s">
        <v>117</v>
      </c>
      <c r="E185" s="211" t="s">
        <v>357</v>
      </c>
      <c r="F185" s="212" t="s">
        <v>358</v>
      </c>
      <c r="G185" s="213" t="s">
        <v>273</v>
      </c>
      <c r="H185" s="214">
        <v>3000</v>
      </c>
      <c r="I185" s="215"/>
      <c r="J185" s="216">
        <f>ROUND(I185*H185,2)</f>
        <v>0</v>
      </c>
      <c r="K185" s="217"/>
      <c r="L185" s="43"/>
      <c r="M185" s="218" t="s">
        <v>1</v>
      </c>
      <c r="N185" s="219" t="s">
        <v>38</v>
      </c>
      <c r="O185" s="90"/>
      <c r="P185" s="220">
        <f>O185*H185</f>
        <v>0</v>
      </c>
      <c r="Q185" s="220">
        <v>6.9999999999999999E-06</v>
      </c>
      <c r="R185" s="220">
        <f>Q185*H185</f>
        <v>0.021000000000000001</v>
      </c>
      <c r="S185" s="220">
        <v>0</v>
      </c>
      <c r="T185" s="22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2" t="s">
        <v>115</v>
      </c>
      <c r="AT185" s="222" t="s">
        <v>117</v>
      </c>
      <c r="AU185" s="222" t="s">
        <v>83</v>
      </c>
      <c r="AY185" s="16" t="s">
        <v>116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6" t="s">
        <v>81</v>
      </c>
      <c r="BK185" s="223">
        <f>ROUND(I185*H185,2)</f>
        <v>0</v>
      </c>
      <c r="BL185" s="16" t="s">
        <v>115</v>
      </c>
      <c r="BM185" s="222" t="s">
        <v>359</v>
      </c>
    </row>
    <row r="186" s="2" customFormat="1">
      <c r="A186" s="37"/>
      <c r="B186" s="38"/>
      <c r="C186" s="39"/>
      <c r="D186" s="224" t="s">
        <v>123</v>
      </c>
      <c r="E186" s="39"/>
      <c r="F186" s="225" t="s">
        <v>358</v>
      </c>
      <c r="G186" s="39"/>
      <c r="H186" s="39"/>
      <c r="I186" s="226"/>
      <c r="J186" s="39"/>
      <c r="K186" s="39"/>
      <c r="L186" s="43"/>
      <c r="M186" s="227"/>
      <c r="N186" s="228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123</v>
      </c>
      <c r="AU186" s="16" t="s">
        <v>83</v>
      </c>
    </row>
    <row r="187" s="2" customFormat="1" ht="21.75" customHeight="1">
      <c r="A187" s="37"/>
      <c r="B187" s="38"/>
      <c r="C187" s="241" t="s">
        <v>360</v>
      </c>
      <c r="D187" s="241" t="s">
        <v>315</v>
      </c>
      <c r="E187" s="242" t="s">
        <v>361</v>
      </c>
      <c r="F187" s="243" t="s">
        <v>362</v>
      </c>
      <c r="G187" s="244" t="s">
        <v>273</v>
      </c>
      <c r="H187" s="245">
        <v>1500</v>
      </c>
      <c r="I187" s="246"/>
      <c r="J187" s="247">
        <f>ROUND(I187*H187,2)</f>
        <v>0</v>
      </c>
      <c r="K187" s="248"/>
      <c r="L187" s="249"/>
      <c r="M187" s="250" t="s">
        <v>1</v>
      </c>
      <c r="N187" s="251" t="s">
        <v>38</v>
      </c>
      <c r="O187" s="90"/>
      <c r="P187" s="220">
        <f>O187*H187</f>
        <v>0</v>
      </c>
      <c r="Q187" s="220">
        <v>0.00021000000000000001</v>
      </c>
      <c r="R187" s="220">
        <f>Q187*H187</f>
        <v>0.315</v>
      </c>
      <c r="S187" s="220">
        <v>0</v>
      </c>
      <c r="T187" s="22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2" t="s">
        <v>153</v>
      </c>
      <c r="AT187" s="222" t="s">
        <v>315</v>
      </c>
      <c r="AU187" s="222" t="s">
        <v>83</v>
      </c>
      <c r="AY187" s="16" t="s">
        <v>116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6" t="s">
        <v>81</v>
      </c>
      <c r="BK187" s="223">
        <f>ROUND(I187*H187,2)</f>
        <v>0</v>
      </c>
      <c r="BL187" s="16" t="s">
        <v>115</v>
      </c>
      <c r="BM187" s="222" t="s">
        <v>363</v>
      </c>
    </row>
    <row r="188" s="2" customFormat="1">
      <c r="A188" s="37"/>
      <c r="B188" s="38"/>
      <c r="C188" s="39"/>
      <c r="D188" s="224" t="s">
        <v>123</v>
      </c>
      <c r="E188" s="39"/>
      <c r="F188" s="225" t="s">
        <v>362</v>
      </c>
      <c r="G188" s="39"/>
      <c r="H188" s="39"/>
      <c r="I188" s="226"/>
      <c r="J188" s="39"/>
      <c r="K188" s="39"/>
      <c r="L188" s="43"/>
      <c r="M188" s="227"/>
      <c r="N188" s="228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123</v>
      </c>
      <c r="AU188" s="16" t="s">
        <v>83</v>
      </c>
    </row>
    <row r="189" s="13" customFormat="1">
      <c r="A189" s="13"/>
      <c r="B189" s="252"/>
      <c r="C189" s="253"/>
      <c r="D189" s="224" t="s">
        <v>319</v>
      </c>
      <c r="E189" s="254" t="s">
        <v>1</v>
      </c>
      <c r="F189" s="255" t="s">
        <v>364</v>
      </c>
      <c r="G189" s="253"/>
      <c r="H189" s="256">
        <v>1500</v>
      </c>
      <c r="I189" s="257"/>
      <c r="J189" s="253"/>
      <c r="K189" s="253"/>
      <c r="L189" s="258"/>
      <c r="M189" s="259"/>
      <c r="N189" s="260"/>
      <c r="O189" s="260"/>
      <c r="P189" s="260"/>
      <c r="Q189" s="260"/>
      <c r="R189" s="260"/>
      <c r="S189" s="260"/>
      <c r="T189" s="26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2" t="s">
        <v>319</v>
      </c>
      <c r="AU189" s="262" t="s">
        <v>83</v>
      </c>
      <c r="AV189" s="13" t="s">
        <v>83</v>
      </c>
      <c r="AW189" s="13" t="s">
        <v>30</v>
      </c>
      <c r="AX189" s="13" t="s">
        <v>73</v>
      </c>
      <c r="AY189" s="262" t="s">
        <v>116</v>
      </c>
    </row>
    <row r="190" s="14" customFormat="1">
      <c r="A190" s="14"/>
      <c r="B190" s="263"/>
      <c r="C190" s="264"/>
      <c r="D190" s="224" t="s">
        <v>319</v>
      </c>
      <c r="E190" s="265" t="s">
        <v>1</v>
      </c>
      <c r="F190" s="266" t="s">
        <v>321</v>
      </c>
      <c r="G190" s="264"/>
      <c r="H190" s="267">
        <v>1500</v>
      </c>
      <c r="I190" s="268"/>
      <c r="J190" s="264"/>
      <c r="K190" s="264"/>
      <c r="L190" s="269"/>
      <c r="M190" s="270"/>
      <c r="N190" s="271"/>
      <c r="O190" s="271"/>
      <c r="P190" s="271"/>
      <c r="Q190" s="271"/>
      <c r="R190" s="271"/>
      <c r="S190" s="271"/>
      <c r="T190" s="27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3" t="s">
        <v>319</v>
      </c>
      <c r="AU190" s="273" t="s">
        <v>83</v>
      </c>
      <c r="AV190" s="14" t="s">
        <v>115</v>
      </c>
      <c r="AW190" s="14" t="s">
        <v>30</v>
      </c>
      <c r="AX190" s="14" t="s">
        <v>81</v>
      </c>
      <c r="AY190" s="273" t="s">
        <v>116</v>
      </c>
    </row>
    <row r="191" s="2" customFormat="1" ht="24.15" customHeight="1">
      <c r="A191" s="37"/>
      <c r="B191" s="38"/>
      <c r="C191" s="241" t="s">
        <v>365</v>
      </c>
      <c r="D191" s="241" t="s">
        <v>315</v>
      </c>
      <c r="E191" s="242" t="s">
        <v>366</v>
      </c>
      <c r="F191" s="243" t="s">
        <v>367</v>
      </c>
      <c r="G191" s="244" t="s">
        <v>273</v>
      </c>
      <c r="H191" s="245">
        <v>1500</v>
      </c>
      <c r="I191" s="246"/>
      <c r="J191" s="247">
        <f>ROUND(I191*H191,2)</f>
        <v>0</v>
      </c>
      <c r="K191" s="248"/>
      <c r="L191" s="249"/>
      <c r="M191" s="250" t="s">
        <v>1</v>
      </c>
      <c r="N191" s="251" t="s">
        <v>38</v>
      </c>
      <c r="O191" s="90"/>
      <c r="P191" s="220">
        <f>O191*H191</f>
        <v>0</v>
      </c>
      <c r="Q191" s="220">
        <v>0.00023000000000000001</v>
      </c>
      <c r="R191" s="220">
        <f>Q191*H191</f>
        <v>0.34500000000000003</v>
      </c>
      <c r="S191" s="220">
        <v>0</v>
      </c>
      <c r="T191" s="22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2" t="s">
        <v>153</v>
      </c>
      <c r="AT191" s="222" t="s">
        <v>315</v>
      </c>
      <c r="AU191" s="222" t="s">
        <v>83</v>
      </c>
      <c r="AY191" s="16" t="s">
        <v>116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6" t="s">
        <v>81</v>
      </c>
      <c r="BK191" s="223">
        <f>ROUND(I191*H191,2)</f>
        <v>0</v>
      </c>
      <c r="BL191" s="16" t="s">
        <v>115</v>
      </c>
      <c r="BM191" s="222" t="s">
        <v>368</v>
      </c>
    </row>
    <row r="192" s="2" customFormat="1">
      <c r="A192" s="37"/>
      <c r="B192" s="38"/>
      <c r="C192" s="39"/>
      <c r="D192" s="224" t="s">
        <v>123</v>
      </c>
      <c r="E192" s="39"/>
      <c r="F192" s="225" t="s">
        <v>367</v>
      </c>
      <c r="G192" s="39"/>
      <c r="H192" s="39"/>
      <c r="I192" s="226"/>
      <c r="J192" s="39"/>
      <c r="K192" s="39"/>
      <c r="L192" s="43"/>
      <c r="M192" s="227"/>
      <c r="N192" s="228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123</v>
      </c>
      <c r="AU192" s="16" t="s">
        <v>83</v>
      </c>
    </row>
    <row r="193" s="13" customFormat="1">
      <c r="A193" s="13"/>
      <c r="B193" s="252"/>
      <c r="C193" s="253"/>
      <c r="D193" s="224" t="s">
        <v>319</v>
      </c>
      <c r="E193" s="254" t="s">
        <v>1</v>
      </c>
      <c r="F193" s="255" t="s">
        <v>369</v>
      </c>
      <c r="G193" s="253"/>
      <c r="H193" s="256">
        <v>1500</v>
      </c>
      <c r="I193" s="257"/>
      <c r="J193" s="253"/>
      <c r="K193" s="253"/>
      <c r="L193" s="258"/>
      <c r="M193" s="259"/>
      <c r="N193" s="260"/>
      <c r="O193" s="260"/>
      <c r="P193" s="260"/>
      <c r="Q193" s="260"/>
      <c r="R193" s="260"/>
      <c r="S193" s="260"/>
      <c r="T193" s="26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2" t="s">
        <v>319</v>
      </c>
      <c r="AU193" s="262" t="s">
        <v>83</v>
      </c>
      <c r="AV193" s="13" t="s">
        <v>83</v>
      </c>
      <c r="AW193" s="13" t="s">
        <v>30</v>
      </c>
      <c r="AX193" s="13" t="s">
        <v>73</v>
      </c>
      <c r="AY193" s="262" t="s">
        <v>116</v>
      </c>
    </row>
    <row r="194" s="14" customFormat="1">
      <c r="A194" s="14"/>
      <c r="B194" s="263"/>
      <c r="C194" s="264"/>
      <c r="D194" s="224" t="s">
        <v>319</v>
      </c>
      <c r="E194" s="265" t="s">
        <v>1</v>
      </c>
      <c r="F194" s="266" t="s">
        <v>321</v>
      </c>
      <c r="G194" s="264"/>
      <c r="H194" s="267">
        <v>1500</v>
      </c>
      <c r="I194" s="268"/>
      <c r="J194" s="264"/>
      <c r="K194" s="264"/>
      <c r="L194" s="269"/>
      <c r="M194" s="270"/>
      <c r="N194" s="271"/>
      <c r="O194" s="271"/>
      <c r="P194" s="271"/>
      <c r="Q194" s="271"/>
      <c r="R194" s="271"/>
      <c r="S194" s="271"/>
      <c r="T194" s="27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3" t="s">
        <v>319</v>
      </c>
      <c r="AU194" s="273" t="s">
        <v>83</v>
      </c>
      <c r="AV194" s="14" t="s">
        <v>115</v>
      </c>
      <c r="AW194" s="14" t="s">
        <v>30</v>
      </c>
      <c r="AX194" s="14" t="s">
        <v>81</v>
      </c>
      <c r="AY194" s="273" t="s">
        <v>116</v>
      </c>
    </row>
    <row r="195" s="2" customFormat="1" ht="16.5" customHeight="1">
      <c r="A195" s="37"/>
      <c r="B195" s="38"/>
      <c r="C195" s="241" t="s">
        <v>370</v>
      </c>
      <c r="D195" s="241" t="s">
        <v>315</v>
      </c>
      <c r="E195" s="242" t="s">
        <v>371</v>
      </c>
      <c r="F195" s="243" t="s">
        <v>372</v>
      </c>
      <c r="G195" s="244" t="s">
        <v>120</v>
      </c>
      <c r="H195" s="245">
        <v>300</v>
      </c>
      <c r="I195" s="246"/>
      <c r="J195" s="247">
        <f>ROUND(I195*H195,2)</f>
        <v>0</v>
      </c>
      <c r="K195" s="248"/>
      <c r="L195" s="249"/>
      <c r="M195" s="250" t="s">
        <v>1</v>
      </c>
      <c r="N195" s="251" t="s">
        <v>38</v>
      </c>
      <c r="O195" s="90"/>
      <c r="P195" s="220">
        <f>O195*H195</f>
        <v>0</v>
      </c>
      <c r="Q195" s="220">
        <v>6.9999999999999994E-05</v>
      </c>
      <c r="R195" s="220">
        <f>Q195*H195</f>
        <v>0.020999999999999998</v>
      </c>
      <c r="S195" s="220">
        <v>0</v>
      </c>
      <c r="T195" s="22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2" t="s">
        <v>153</v>
      </c>
      <c r="AT195" s="222" t="s">
        <v>315</v>
      </c>
      <c r="AU195" s="222" t="s">
        <v>83</v>
      </c>
      <c r="AY195" s="16" t="s">
        <v>116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6" t="s">
        <v>81</v>
      </c>
      <c r="BK195" s="223">
        <f>ROUND(I195*H195,2)</f>
        <v>0</v>
      </c>
      <c r="BL195" s="16" t="s">
        <v>115</v>
      </c>
      <c r="BM195" s="222" t="s">
        <v>373</v>
      </c>
    </row>
    <row r="196" s="2" customFormat="1">
      <c r="A196" s="37"/>
      <c r="B196" s="38"/>
      <c r="C196" s="39"/>
      <c r="D196" s="224" t="s">
        <v>123</v>
      </c>
      <c r="E196" s="39"/>
      <c r="F196" s="225" t="s">
        <v>374</v>
      </c>
      <c r="G196" s="39"/>
      <c r="H196" s="39"/>
      <c r="I196" s="226"/>
      <c r="J196" s="39"/>
      <c r="K196" s="39"/>
      <c r="L196" s="43"/>
      <c r="M196" s="227"/>
      <c r="N196" s="228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123</v>
      </c>
      <c r="AU196" s="16" t="s">
        <v>83</v>
      </c>
    </row>
    <row r="197" s="13" customFormat="1">
      <c r="A197" s="13"/>
      <c r="B197" s="252"/>
      <c r="C197" s="253"/>
      <c r="D197" s="224" t="s">
        <v>319</v>
      </c>
      <c r="E197" s="254" t="s">
        <v>1</v>
      </c>
      <c r="F197" s="255" t="s">
        <v>375</v>
      </c>
      <c r="G197" s="253"/>
      <c r="H197" s="256">
        <v>300</v>
      </c>
      <c r="I197" s="257"/>
      <c r="J197" s="253"/>
      <c r="K197" s="253"/>
      <c r="L197" s="258"/>
      <c r="M197" s="259"/>
      <c r="N197" s="260"/>
      <c r="O197" s="260"/>
      <c r="P197" s="260"/>
      <c r="Q197" s="260"/>
      <c r="R197" s="260"/>
      <c r="S197" s="260"/>
      <c r="T197" s="26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2" t="s">
        <v>319</v>
      </c>
      <c r="AU197" s="262" t="s">
        <v>83</v>
      </c>
      <c r="AV197" s="13" t="s">
        <v>83</v>
      </c>
      <c r="AW197" s="13" t="s">
        <v>30</v>
      </c>
      <c r="AX197" s="13" t="s">
        <v>73</v>
      </c>
      <c r="AY197" s="262" t="s">
        <v>116</v>
      </c>
    </row>
    <row r="198" s="14" customFormat="1">
      <c r="A198" s="14"/>
      <c r="B198" s="263"/>
      <c r="C198" s="264"/>
      <c r="D198" s="224" t="s">
        <v>319</v>
      </c>
      <c r="E198" s="265" t="s">
        <v>1</v>
      </c>
      <c r="F198" s="266" t="s">
        <v>321</v>
      </c>
      <c r="G198" s="264"/>
      <c r="H198" s="267">
        <v>300</v>
      </c>
      <c r="I198" s="268"/>
      <c r="J198" s="264"/>
      <c r="K198" s="264"/>
      <c r="L198" s="269"/>
      <c r="M198" s="270"/>
      <c r="N198" s="271"/>
      <c r="O198" s="271"/>
      <c r="P198" s="271"/>
      <c r="Q198" s="271"/>
      <c r="R198" s="271"/>
      <c r="S198" s="271"/>
      <c r="T198" s="27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3" t="s">
        <v>319</v>
      </c>
      <c r="AU198" s="273" t="s">
        <v>83</v>
      </c>
      <c r="AV198" s="14" t="s">
        <v>115</v>
      </c>
      <c r="AW198" s="14" t="s">
        <v>30</v>
      </c>
      <c r="AX198" s="14" t="s">
        <v>81</v>
      </c>
      <c r="AY198" s="273" t="s">
        <v>116</v>
      </c>
    </row>
    <row r="199" s="2" customFormat="1" ht="16.5" customHeight="1">
      <c r="A199" s="37"/>
      <c r="B199" s="38"/>
      <c r="C199" s="241" t="s">
        <v>376</v>
      </c>
      <c r="D199" s="241" t="s">
        <v>315</v>
      </c>
      <c r="E199" s="242" t="s">
        <v>377</v>
      </c>
      <c r="F199" s="243" t="s">
        <v>378</v>
      </c>
      <c r="G199" s="244" t="s">
        <v>120</v>
      </c>
      <c r="H199" s="245">
        <v>300</v>
      </c>
      <c r="I199" s="246"/>
      <c r="J199" s="247">
        <f>ROUND(I199*H199,2)</f>
        <v>0</v>
      </c>
      <c r="K199" s="248"/>
      <c r="L199" s="249"/>
      <c r="M199" s="250" t="s">
        <v>1</v>
      </c>
      <c r="N199" s="251" t="s">
        <v>38</v>
      </c>
      <c r="O199" s="90"/>
      <c r="P199" s="220">
        <f>O199*H199</f>
        <v>0</v>
      </c>
      <c r="Q199" s="220">
        <v>0.00027999999999999998</v>
      </c>
      <c r="R199" s="220">
        <f>Q199*H199</f>
        <v>0.083999999999999991</v>
      </c>
      <c r="S199" s="220">
        <v>0</v>
      </c>
      <c r="T199" s="22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2" t="s">
        <v>153</v>
      </c>
      <c r="AT199" s="222" t="s">
        <v>315</v>
      </c>
      <c r="AU199" s="222" t="s">
        <v>83</v>
      </c>
      <c r="AY199" s="16" t="s">
        <v>116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6" t="s">
        <v>81</v>
      </c>
      <c r="BK199" s="223">
        <f>ROUND(I199*H199,2)</f>
        <v>0</v>
      </c>
      <c r="BL199" s="16" t="s">
        <v>115</v>
      </c>
      <c r="BM199" s="222" t="s">
        <v>379</v>
      </c>
    </row>
    <row r="200" s="2" customFormat="1">
      <c r="A200" s="37"/>
      <c r="B200" s="38"/>
      <c r="C200" s="39"/>
      <c r="D200" s="224" t="s">
        <v>123</v>
      </c>
      <c r="E200" s="39"/>
      <c r="F200" s="225" t="s">
        <v>378</v>
      </c>
      <c r="G200" s="39"/>
      <c r="H200" s="39"/>
      <c r="I200" s="226"/>
      <c r="J200" s="39"/>
      <c r="K200" s="39"/>
      <c r="L200" s="43"/>
      <c r="M200" s="227"/>
      <c r="N200" s="228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123</v>
      </c>
      <c r="AU200" s="16" t="s">
        <v>83</v>
      </c>
    </row>
    <row r="201" s="13" customFormat="1">
      <c r="A201" s="13"/>
      <c r="B201" s="252"/>
      <c r="C201" s="253"/>
      <c r="D201" s="224" t="s">
        <v>319</v>
      </c>
      <c r="E201" s="254" t="s">
        <v>1</v>
      </c>
      <c r="F201" s="255" t="s">
        <v>375</v>
      </c>
      <c r="G201" s="253"/>
      <c r="H201" s="256">
        <v>300</v>
      </c>
      <c r="I201" s="257"/>
      <c r="J201" s="253"/>
      <c r="K201" s="253"/>
      <c r="L201" s="258"/>
      <c r="M201" s="259"/>
      <c r="N201" s="260"/>
      <c r="O201" s="260"/>
      <c r="P201" s="260"/>
      <c r="Q201" s="260"/>
      <c r="R201" s="260"/>
      <c r="S201" s="260"/>
      <c r="T201" s="26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2" t="s">
        <v>319</v>
      </c>
      <c r="AU201" s="262" t="s">
        <v>83</v>
      </c>
      <c r="AV201" s="13" t="s">
        <v>83</v>
      </c>
      <c r="AW201" s="13" t="s">
        <v>30</v>
      </c>
      <c r="AX201" s="13" t="s">
        <v>73</v>
      </c>
      <c r="AY201" s="262" t="s">
        <v>116</v>
      </c>
    </row>
    <row r="202" s="14" customFormat="1">
      <c r="A202" s="14"/>
      <c r="B202" s="263"/>
      <c r="C202" s="264"/>
      <c r="D202" s="224" t="s">
        <v>319</v>
      </c>
      <c r="E202" s="265" t="s">
        <v>1</v>
      </c>
      <c r="F202" s="266" t="s">
        <v>321</v>
      </c>
      <c r="G202" s="264"/>
      <c r="H202" s="267">
        <v>300</v>
      </c>
      <c r="I202" s="268"/>
      <c r="J202" s="264"/>
      <c r="K202" s="264"/>
      <c r="L202" s="269"/>
      <c r="M202" s="270"/>
      <c r="N202" s="271"/>
      <c r="O202" s="271"/>
      <c r="P202" s="271"/>
      <c r="Q202" s="271"/>
      <c r="R202" s="271"/>
      <c r="S202" s="271"/>
      <c r="T202" s="27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3" t="s">
        <v>319</v>
      </c>
      <c r="AU202" s="273" t="s">
        <v>83</v>
      </c>
      <c r="AV202" s="14" t="s">
        <v>115</v>
      </c>
      <c r="AW202" s="14" t="s">
        <v>30</v>
      </c>
      <c r="AX202" s="14" t="s">
        <v>81</v>
      </c>
      <c r="AY202" s="273" t="s">
        <v>116</v>
      </c>
    </row>
    <row r="203" s="2" customFormat="1" ht="37.8" customHeight="1">
      <c r="A203" s="37"/>
      <c r="B203" s="38"/>
      <c r="C203" s="210" t="s">
        <v>380</v>
      </c>
      <c r="D203" s="210" t="s">
        <v>117</v>
      </c>
      <c r="E203" s="211" t="s">
        <v>381</v>
      </c>
      <c r="F203" s="212" t="s">
        <v>382</v>
      </c>
      <c r="G203" s="213" t="s">
        <v>273</v>
      </c>
      <c r="H203" s="214">
        <v>3</v>
      </c>
      <c r="I203" s="215"/>
      <c r="J203" s="216">
        <f>ROUND(I203*H203,2)</f>
        <v>0</v>
      </c>
      <c r="K203" s="217"/>
      <c r="L203" s="43"/>
      <c r="M203" s="218" t="s">
        <v>1</v>
      </c>
      <c r="N203" s="219" t="s">
        <v>38</v>
      </c>
      <c r="O203" s="90"/>
      <c r="P203" s="220">
        <f>O203*H203</f>
        <v>0</v>
      </c>
      <c r="Q203" s="220">
        <v>2.0999999999999999E-05</v>
      </c>
      <c r="R203" s="220">
        <f>Q203*H203</f>
        <v>6.3E-05</v>
      </c>
      <c r="S203" s="220">
        <v>0</v>
      </c>
      <c r="T203" s="22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2" t="s">
        <v>115</v>
      </c>
      <c r="AT203" s="222" t="s">
        <v>117</v>
      </c>
      <c r="AU203" s="222" t="s">
        <v>83</v>
      </c>
      <c r="AY203" s="16" t="s">
        <v>116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6" t="s">
        <v>81</v>
      </c>
      <c r="BK203" s="223">
        <f>ROUND(I203*H203,2)</f>
        <v>0</v>
      </c>
      <c r="BL203" s="16" t="s">
        <v>115</v>
      </c>
      <c r="BM203" s="222" t="s">
        <v>383</v>
      </c>
    </row>
    <row r="204" s="2" customFormat="1">
      <c r="A204" s="37"/>
      <c r="B204" s="38"/>
      <c r="C204" s="39"/>
      <c r="D204" s="224" t="s">
        <v>123</v>
      </c>
      <c r="E204" s="39"/>
      <c r="F204" s="225" t="s">
        <v>382</v>
      </c>
      <c r="G204" s="39"/>
      <c r="H204" s="39"/>
      <c r="I204" s="226"/>
      <c r="J204" s="39"/>
      <c r="K204" s="39"/>
      <c r="L204" s="43"/>
      <c r="M204" s="227"/>
      <c r="N204" s="228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123</v>
      </c>
      <c r="AU204" s="16" t="s">
        <v>83</v>
      </c>
    </row>
    <row r="205" s="2" customFormat="1" ht="55.5" customHeight="1">
      <c r="A205" s="37"/>
      <c r="B205" s="38"/>
      <c r="C205" s="210" t="s">
        <v>384</v>
      </c>
      <c r="D205" s="210" t="s">
        <v>117</v>
      </c>
      <c r="E205" s="211" t="s">
        <v>385</v>
      </c>
      <c r="F205" s="212" t="s">
        <v>386</v>
      </c>
      <c r="G205" s="213" t="s">
        <v>120</v>
      </c>
      <c r="H205" s="214">
        <v>80</v>
      </c>
      <c r="I205" s="215"/>
      <c r="J205" s="216">
        <f>ROUND(I205*H205,2)</f>
        <v>0</v>
      </c>
      <c r="K205" s="217"/>
      <c r="L205" s="43"/>
      <c r="M205" s="218" t="s">
        <v>1</v>
      </c>
      <c r="N205" s="219" t="s">
        <v>38</v>
      </c>
      <c r="O205" s="90"/>
      <c r="P205" s="220">
        <f>O205*H205</f>
        <v>0</v>
      </c>
      <c r="Q205" s="220">
        <v>0.014272500000000001</v>
      </c>
      <c r="R205" s="220">
        <f>Q205*H205</f>
        <v>1.1417999999999999</v>
      </c>
      <c r="S205" s="220">
        <v>0</v>
      </c>
      <c r="T205" s="22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2" t="s">
        <v>115</v>
      </c>
      <c r="AT205" s="222" t="s">
        <v>117</v>
      </c>
      <c r="AU205" s="222" t="s">
        <v>83</v>
      </c>
      <c r="AY205" s="16" t="s">
        <v>116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6" t="s">
        <v>81</v>
      </c>
      <c r="BK205" s="223">
        <f>ROUND(I205*H205,2)</f>
        <v>0</v>
      </c>
      <c r="BL205" s="16" t="s">
        <v>115</v>
      </c>
      <c r="BM205" s="222" t="s">
        <v>387</v>
      </c>
    </row>
    <row r="206" s="2" customFormat="1">
      <c r="A206" s="37"/>
      <c r="B206" s="38"/>
      <c r="C206" s="39"/>
      <c r="D206" s="224" t="s">
        <v>123</v>
      </c>
      <c r="E206" s="39"/>
      <c r="F206" s="225" t="s">
        <v>386</v>
      </c>
      <c r="G206" s="39"/>
      <c r="H206" s="39"/>
      <c r="I206" s="226"/>
      <c r="J206" s="39"/>
      <c r="K206" s="39"/>
      <c r="L206" s="43"/>
      <c r="M206" s="227"/>
      <c r="N206" s="228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123</v>
      </c>
      <c r="AU206" s="16" t="s">
        <v>83</v>
      </c>
    </row>
    <row r="207" s="2" customFormat="1" ht="55.5" customHeight="1">
      <c r="A207" s="37"/>
      <c r="B207" s="38"/>
      <c r="C207" s="210" t="s">
        <v>388</v>
      </c>
      <c r="D207" s="210" t="s">
        <v>117</v>
      </c>
      <c r="E207" s="211" t="s">
        <v>389</v>
      </c>
      <c r="F207" s="212" t="s">
        <v>390</v>
      </c>
      <c r="G207" s="213" t="s">
        <v>120</v>
      </c>
      <c r="H207" s="214">
        <v>70</v>
      </c>
      <c r="I207" s="215"/>
      <c r="J207" s="216">
        <f>ROUND(I207*H207,2)</f>
        <v>0</v>
      </c>
      <c r="K207" s="217"/>
      <c r="L207" s="43"/>
      <c r="M207" s="218" t="s">
        <v>1</v>
      </c>
      <c r="N207" s="219" t="s">
        <v>38</v>
      </c>
      <c r="O207" s="90"/>
      <c r="P207" s="220">
        <f>O207*H207</f>
        <v>0</v>
      </c>
      <c r="Q207" s="220">
        <v>0.019535</v>
      </c>
      <c r="R207" s="220">
        <f>Q207*H207</f>
        <v>1.3674500000000001</v>
      </c>
      <c r="S207" s="220">
        <v>0</v>
      </c>
      <c r="T207" s="22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2" t="s">
        <v>115</v>
      </c>
      <c r="AT207" s="222" t="s">
        <v>117</v>
      </c>
      <c r="AU207" s="222" t="s">
        <v>83</v>
      </c>
      <c r="AY207" s="16" t="s">
        <v>116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6" t="s">
        <v>81</v>
      </c>
      <c r="BK207" s="223">
        <f>ROUND(I207*H207,2)</f>
        <v>0</v>
      </c>
      <c r="BL207" s="16" t="s">
        <v>115</v>
      </c>
      <c r="BM207" s="222" t="s">
        <v>391</v>
      </c>
    </row>
    <row r="208" s="2" customFormat="1">
      <c r="A208" s="37"/>
      <c r="B208" s="38"/>
      <c r="C208" s="39"/>
      <c r="D208" s="224" t="s">
        <v>123</v>
      </c>
      <c r="E208" s="39"/>
      <c r="F208" s="225" t="s">
        <v>390</v>
      </c>
      <c r="G208" s="39"/>
      <c r="H208" s="39"/>
      <c r="I208" s="226"/>
      <c r="J208" s="39"/>
      <c r="K208" s="39"/>
      <c r="L208" s="43"/>
      <c r="M208" s="227"/>
      <c r="N208" s="228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123</v>
      </c>
      <c r="AU208" s="16" t="s">
        <v>83</v>
      </c>
    </row>
    <row r="209" s="2" customFormat="1" ht="55.5" customHeight="1">
      <c r="A209" s="37"/>
      <c r="B209" s="38"/>
      <c r="C209" s="210" t="s">
        <v>392</v>
      </c>
      <c r="D209" s="210" t="s">
        <v>117</v>
      </c>
      <c r="E209" s="211" t="s">
        <v>393</v>
      </c>
      <c r="F209" s="212" t="s">
        <v>394</v>
      </c>
      <c r="G209" s="213" t="s">
        <v>120</v>
      </c>
      <c r="H209" s="214">
        <v>72</v>
      </c>
      <c r="I209" s="215"/>
      <c r="J209" s="216">
        <f>ROUND(I209*H209,2)</f>
        <v>0</v>
      </c>
      <c r="K209" s="217"/>
      <c r="L209" s="43"/>
      <c r="M209" s="218" t="s">
        <v>1</v>
      </c>
      <c r="N209" s="219" t="s">
        <v>38</v>
      </c>
      <c r="O209" s="90"/>
      <c r="P209" s="220">
        <f>O209*H209</f>
        <v>0</v>
      </c>
      <c r="Q209" s="220">
        <v>0.1371</v>
      </c>
      <c r="R209" s="220">
        <f>Q209*H209</f>
        <v>9.8712</v>
      </c>
      <c r="S209" s="220">
        <v>0</v>
      </c>
      <c r="T209" s="221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2" t="s">
        <v>115</v>
      </c>
      <c r="AT209" s="222" t="s">
        <v>117</v>
      </c>
      <c r="AU209" s="222" t="s">
        <v>83</v>
      </c>
      <c r="AY209" s="16" t="s">
        <v>116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6" t="s">
        <v>81</v>
      </c>
      <c r="BK209" s="223">
        <f>ROUND(I209*H209,2)</f>
        <v>0</v>
      </c>
      <c r="BL209" s="16" t="s">
        <v>115</v>
      </c>
      <c r="BM209" s="222" t="s">
        <v>395</v>
      </c>
    </row>
    <row r="210" s="2" customFormat="1">
      <c r="A210" s="37"/>
      <c r="B210" s="38"/>
      <c r="C210" s="39"/>
      <c r="D210" s="224" t="s">
        <v>123</v>
      </c>
      <c r="E210" s="39"/>
      <c r="F210" s="225" t="s">
        <v>394</v>
      </c>
      <c r="G210" s="39"/>
      <c r="H210" s="39"/>
      <c r="I210" s="226"/>
      <c r="J210" s="39"/>
      <c r="K210" s="39"/>
      <c r="L210" s="43"/>
      <c r="M210" s="227"/>
      <c r="N210" s="228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123</v>
      </c>
      <c r="AU210" s="16" t="s">
        <v>83</v>
      </c>
    </row>
    <row r="211" s="2" customFormat="1" ht="55.5" customHeight="1">
      <c r="A211" s="37"/>
      <c r="B211" s="38"/>
      <c r="C211" s="210" t="s">
        <v>396</v>
      </c>
      <c r="D211" s="210" t="s">
        <v>117</v>
      </c>
      <c r="E211" s="211" t="s">
        <v>397</v>
      </c>
      <c r="F211" s="212" t="s">
        <v>398</v>
      </c>
      <c r="G211" s="213" t="s">
        <v>120</v>
      </c>
      <c r="H211" s="214">
        <v>63</v>
      </c>
      <c r="I211" s="215"/>
      <c r="J211" s="216">
        <f>ROUND(I211*H211,2)</f>
        <v>0</v>
      </c>
      <c r="K211" s="217"/>
      <c r="L211" s="43"/>
      <c r="M211" s="218" t="s">
        <v>1</v>
      </c>
      <c r="N211" s="219" t="s">
        <v>38</v>
      </c>
      <c r="O211" s="90"/>
      <c r="P211" s="220">
        <f>O211*H211</f>
        <v>0</v>
      </c>
      <c r="Q211" s="220">
        <v>0.18887000000000001</v>
      </c>
      <c r="R211" s="220">
        <f>Q211*H211</f>
        <v>11.898810000000001</v>
      </c>
      <c r="S211" s="220">
        <v>0</v>
      </c>
      <c r="T211" s="221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2" t="s">
        <v>115</v>
      </c>
      <c r="AT211" s="222" t="s">
        <v>117</v>
      </c>
      <c r="AU211" s="222" t="s">
        <v>83</v>
      </c>
      <c r="AY211" s="16" t="s">
        <v>116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6" t="s">
        <v>81</v>
      </c>
      <c r="BK211" s="223">
        <f>ROUND(I211*H211,2)</f>
        <v>0</v>
      </c>
      <c r="BL211" s="16" t="s">
        <v>115</v>
      </c>
      <c r="BM211" s="222" t="s">
        <v>399</v>
      </c>
    </row>
    <row r="212" s="2" customFormat="1">
      <c r="A212" s="37"/>
      <c r="B212" s="38"/>
      <c r="C212" s="39"/>
      <c r="D212" s="224" t="s">
        <v>123</v>
      </c>
      <c r="E212" s="39"/>
      <c r="F212" s="225" t="s">
        <v>398</v>
      </c>
      <c r="G212" s="39"/>
      <c r="H212" s="39"/>
      <c r="I212" s="226"/>
      <c r="J212" s="39"/>
      <c r="K212" s="39"/>
      <c r="L212" s="43"/>
      <c r="M212" s="227"/>
      <c r="N212" s="228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123</v>
      </c>
      <c r="AU212" s="16" t="s">
        <v>83</v>
      </c>
    </row>
    <row r="213" s="2" customFormat="1" ht="24.15" customHeight="1">
      <c r="A213" s="37"/>
      <c r="B213" s="38"/>
      <c r="C213" s="210" t="s">
        <v>400</v>
      </c>
      <c r="D213" s="210" t="s">
        <v>117</v>
      </c>
      <c r="E213" s="211" t="s">
        <v>401</v>
      </c>
      <c r="F213" s="212" t="s">
        <v>402</v>
      </c>
      <c r="G213" s="213" t="s">
        <v>120</v>
      </c>
      <c r="H213" s="214">
        <v>600</v>
      </c>
      <c r="I213" s="215"/>
      <c r="J213" s="216">
        <f>ROUND(I213*H213,2)</f>
        <v>0</v>
      </c>
      <c r="K213" s="217"/>
      <c r="L213" s="43"/>
      <c r="M213" s="218" t="s">
        <v>1</v>
      </c>
      <c r="N213" s="219" t="s">
        <v>38</v>
      </c>
      <c r="O213" s="90"/>
      <c r="P213" s="220">
        <f>O213*H213</f>
        <v>0</v>
      </c>
      <c r="Q213" s="220">
        <v>0.0014400000000000001</v>
      </c>
      <c r="R213" s="220">
        <f>Q213*H213</f>
        <v>0.8640000000000001</v>
      </c>
      <c r="S213" s="220">
        <v>0</v>
      </c>
      <c r="T213" s="221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2" t="s">
        <v>115</v>
      </c>
      <c r="AT213" s="222" t="s">
        <v>117</v>
      </c>
      <c r="AU213" s="222" t="s">
        <v>83</v>
      </c>
      <c r="AY213" s="16" t="s">
        <v>116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6" t="s">
        <v>81</v>
      </c>
      <c r="BK213" s="223">
        <f>ROUND(I213*H213,2)</f>
        <v>0</v>
      </c>
      <c r="BL213" s="16" t="s">
        <v>115</v>
      </c>
      <c r="BM213" s="222" t="s">
        <v>403</v>
      </c>
    </row>
    <row r="214" s="2" customFormat="1">
      <c r="A214" s="37"/>
      <c r="B214" s="38"/>
      <c r="C214" s="39"/>
      <c r="D214" s="224" t="s">
        <v>123</v>
      </c>
      <c r="E214" s="39"/>
      <c r="F214" s="225" t="s">
        <v>402</v>
      </c>
      <c r="G214" s="39"/>
      <c r="H214" s="39"/>
      <c r="I214" s="226"/>
      <c r="J214" s="39"/>
      <c r="K214" s="39"/>
      <c r="L214" s="43"/>
      <c r="M214" s="227"/>
      <c r="N214" s="228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123</v>
      </c>
      <c r="AU214" s="16" t="s">
        <v>83</v>
      </c>
    </row>
    <row r="215" s="2" customFormat="1" ht="24.15" customHeight="1">
      <c r="A215" s="37"/>
      <c r="B215" s="38"/>
      <c r="C215" s="210" t="s">
        <v>404</v>
      </c>
      <c r="D215" s="210" t="s">
        <v>117</v>
      </c>
      <c r="E215" s="211" t="s">
        <v>405</v>
      </c>
      <c r="F215" s="212" t="s">
        <v>406</v>
      </c>
      <c r="G215" s="213" t="s">
        <v>313</v>
      </c>
      <c r="H215" s="214">
        <v>1800</v>
      </c>
      <c r="I215" s="215"/>
      <c r="J215" s="216">
        <f>ROUND(I215*H215,2)</f>
        <v>0</v>
      </c>
      <c r="K215" s="217"/>
      <c r="L215" s="43"/>
      <c r="M215" s="218" t="s">
        <v>1</v>
      </c>
      <c r="N215" s="219" t="s">
        <v>38</v>
      </c>
      <c r="O215" s="90"/>
      <c r="P215" s="220">
        <f>O215*H215</f>
        <v>0</v>
      </c>
      <c r="Q215" s="220">
        <v>0</v>
      </c>
      <c r="R215" s="220">
        <f>Q215*H215</f>
        <v>0</v>
      </c>
      <c r="S215" s="220">
        <v>0</v>
      </c>
      <c r="T215" s="22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2" t="s">
        <v>115</v>
      </c>
      <c r="AT215" s="222" t="s">
        <v>117</v>
      </c>
      <c r="AU215" s="222" t="s">
        <v>83</v>
      </c>
      <c r="AY215" s="16" t="s">
        <v>116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6" t="s">
        <v>81</v>
      </c>
      <c r="BK215" s="223">
        <f>ROUND(I215*H215,2)</f>
        <v>0</v>
      </c>
      <c r="BL215" s="16" t="s">
        <v>115</v>
      </c>
      <c r="BM215" s="222" t="s">
        <v>407</v>
      </c>
    </row>
    <row r="216" s="2" customFormat="1">
      <c r="A216" s="37"/>
      <c r="B216" s="38"/>
      <c r="C216" s="39"/>
      <c r="D216" s="224" t="s">
        <v>123</v>
      </c>
      <c r="E216" s="39"/>
      <c r="F216" s="225" t="s">
        <v>406</v>
      </c>
      <c r="G216" s="39"/>
      <c r="H216" s="39"/>
      <c r="I216" s="226"/>
      <c r="J216" s="39"/>
      <c r="K216" s="39"/>
      <c r="L216" s="43"/>
      <c r="M216" s="227"/>
      <c r="N216" s="228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123</v>
      </c>
      <c r="AU216" s="16" t="s">
        <v>83</v>
      </c>
    </row>
    <row r="217" s="2" customFormat="1" ht="24.15" customHeight="1">
      <c r="A217" s="37"/>
      <c r="B217" s="38"/>
      <c r="C217" s="210" t="s">
        <v>408</v>
      </c>
      <c r="D217" s="210" t="s">
        <v>117</v>
      </c>
      <c r="E217" s="211" t="s">
        <v>409</v>
      </c>
      <c r="F217" s="212" t="s">
        <v>410</v>
      </c>
      <c r="G217" s="213" t="s">
        <v>273</v>
      </c>
      <c r="H217" s="214">
        <v>1500</v>
      </c>
      <c r="I217" s="215"/>
      <c r="J217" s="216">
        <f>ROUND(I217*H217,2)</f>
        <v>0</v>
      </c>
      <c r="K217" s="217"/>
      <c r="L217" s="43"/>
      <c r="M217" s="218" t="s">
        <v>1</v>
      </c>
      <c r="N217" s="219" t="s">
        <v>38</v>
      </c>
      <c r="O217" s="90"/>
      <c r="P217" s="220">
        <f>O217*H217</f>
        <v>0</v>
      </c>
      <c r="Q217" s="220">
        <v>6.9999999999999999E-06</v>
      </c>
      <c r="R217" s="220">
        <f>Q217*H217</f>
        <v>0.010500000000000001</v>
      </c>
      <c r="S217" s="220">
        <v>0</v>
      </c>
      <c r="T217" s="22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2" t="s">
        <v>115</v>
      </c>
      <c r="AT217" s="222" t="s">
        <v>117</v>
      </c>
      <c r="AU217" s="222" t="s">
        <v>83</v>
      </c>
      <c r="AY217" s="16" t="s">
        <v>116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6" t="s">
        <v>81</v>
      </c>
      <c r="BK217" s="223">
        <f>ROUND(I217*H217,2)</f>
        <v>0</v>
      </c>
      <c r="BL217" s="16" t="s">
        <v>115</v>
      </c>
      <c r="BM217" s="222" t="s">
        <v>411</v>
      </c>
    </row>
    <row r="218" s="2" customFormat="1">
      <c r="A218" s="37"/>
      <c r="B218" s="38"/>
      <c r="C218" s="39"/>
      <c r="D218" s="224" t="s">
        <v>123</v>
      </c>
      <c r="E218" s="39"/>
      <c r="F218" s="225" t="s">
        <v>410</v>
      </c>
      <c r="G218" s="39"/>
      <c r="H218" s="39"/>
      <c r="I218" s="226"/>
      <c r="J218" s="39"/>
      <c r="K218" s="39"/>
      <c r="L218" s="43"/>
      <c r="M218" s="227"/>
      <c r="N218" s="228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123</v>
      </c>
      <c r="AU218" s="16" t="s">
        <v>83</v>
      </c>
    </row>
    <row r="219" s="2" customFormat="1" ht="33" customHeight="1">
      <c r="A219" s="37"/>
      <c r="B219" s="38"/>
      <c r="C219" s="210" t="s">
        <v>412</v>
      </c>
      <c r="D219" s="210" t="s">
        <v>117</v>
      </c>
      <c r="E219" s="211" t="s">
        <v>413</v>
      </c>
      <c r="F219" s="212" t="s">
        <v>414</v>
      </c>
      <c r="G219" s="213" t="s">
        <v>313</v>
      </c>
      <c r="H219" s="214">
        <v>3</v>
      </c>
      <c r="I219" s="215"/>
      <c r="J219" s="216">
        <f>ROUND(I219*H219,2)</f>
        <v>0</v>
      </c>
      <c r="K219" s="217"/>
      <c r="L219" s="43"/>
      <c r="M219" s="218" t="s">
        <v>1</v>
      </c>
      <c r="N219" s="219" t="s">
        <v>38</v>
      </c>
      <c r="O219" s="90"/>
      <c r="P219" s="220">
        <f>O219*H219</f>
        <v>0</v>
      </c>
      <c r="Q219" s="220">
        <v>0.025024999999999999</v>
      </c>
      <c r="R219" s="220">
        <f>Q219*H219</f>
        <v>0.075075000000000003</v>
      </c>
      <c r="S219" s="220">
        <v>0</v>
      </c>
      <c r="T219" s="221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2" t="s">
        <v>115</v>
      </c>
      <c r="AT219" s="222" t="s">
        <v>117</v>
      </c>
      <c r="AU219" s="222" t="s">
        <v>83</v>
      </c>
      <c r="AY219" s="16" t="s">
        <v>116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6" t="s">
        <v>81</v>
      </c>
      <c r="BK219" s="223">
        <f>ROUND(I219*H219,2)</f>
        <v>0</v>
      </c>
      <c r="BL219" s="16" t="s">
        <v>115</v>
      </c>
      <c r="BM219" s="222" t="s">
        <v>415</v>
      </c>
    </row>
    <row r="220" s="2" customFormat="1">
      <c r="A220" s="37"/>
      <c r="B220" s="38"/>
      <c r="C220" s="39"/>
      <c r="D220" s="224" t="s">
        <v>123</v>
      </c>
      <c r="E220" s="39"/>
      <c r="F220" s="225" t="s">
        <v>414</v>
      </c>
      <c r="G220" s="39"/>
      <c r="H220" s="39"/>
      <c r="I220" s="226"/>
      <c r="J220" s="39"/>
      <c r="K220" s="39"/>
      <c r="L220" s="43"/>
      <c r="M220" s="227"/>
      <c r="N220" s="228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123</v>
      </c>
      <c r="AU220" s="16" t="s">
        <v>83</v>
      </c>
    </row>
    <row r="221" s="2" customFormat="1" ht="33" customHeight="1">
      <c r="A221" s="37"/>
      <c r="B221" s="38"/>
      <c r="C221" s="210" t="s">
        <v>416</v>
      </c>
      <c r="D221" s="210" t="s">
        <v>117</v>
      </c>
      <c r="E221" s="211" t="s">
        <v>417</v>
      </c>
      <c r="F221" s="212" t="s">
        <v>418</v>
      </c>
      <c r="G221" s="213" t="s">
        <v>313</v>
      </c>
      <c r="H221" s="214">
        <v>3</v>
      </c>
      <c r="I221" s="215"/>
      <c r="J221" s="216">
        <f>ROUND(I221*H221,2)</f>
        <v>0</v>
      </c>
      <c r="K221" s="217"/>
      <c r="L221" s="43"/>
      <c r="M221" s="218" t="s">
        <v>1</v>
      </c>
      <c r="N221" s="219" t="s">
        <v>38</v>
      </c>
      <c r="O221" s="90"/>
      <c r="P221" s="220">
        <f>O221*H221</f>
        <v>0</v>
      </c>
      <c r="Q221" s="220">
        <v>0.045045000000000002</v>
      </c>
      <c r="R221" s="220">
        <f>Q221*H221</f>
        <v>0.13513500000000001</v>
      </c>
      <c r="S221" s="220">
        <v>0</v>
      </c>
      <c r="T221" s="221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2" t="s">
        <v>115</v>
      </c>
      <c r="AT221" s="222" t="s">
        <v>117</v>
      </c>
      <c r="AU221" s="222" t="s">
        <v>83</v>
      </c>
      <c r="AY221" s="16" t="s">
        <v>116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6" t="s">
        <v>81</v>
      </c>
      <c r="BK221" s="223">
        <f>ROUND(I221*H221,2)</f>
        <v>0</v>
      </c>
      <c r="BL221" s="16" t="s">
        <v>115</v>
      </c>
      <c r="BM221" s="222" t="s">
        <v>419</v>
      </c>
    </row>
    <row r="222" s="2" customFormat="1">
      <c r="A222" s="37"/>
      <c r="B222" s="38"/>
      <c r="C222" s="39"/>
      <c r="D222" s="224" t="s">
        <v>123</v>
      </c>
      <c r="E222" s="39"/>
      <c r="F222" s="225" t="s">
        <v>418</v>
      </c>
      <c r="G222" s="39"/>
      <c r="H222" s="39"/>
      <c r="I222" s="226"/>
      <c r="J222" s="39"/>
      <c r="K222" s="39"/>
      <c r="L222" s="43"/>
      <c r="M222" s="227"/>
      <c r="N222" s="228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123</v>
      </c>
      <c r="AU222" s="16" t="s">
        <v>83</v>
      </c>
    </row>
    <row r="223" s="2" customFormat="1" ht="24.15" customHeight="1">
      <c r="A223" s="37"/>
      <c r="B223" s="38"/>
      <c r="C223" s="241" t="s">
        <v>420</v>
      </c>
      <c r="D223" s="241" t="s">
        <v>315</v>
      </c>
      <c r="E223" s="242" t="s">
        <v>421</v>
      </c>
      <c r="F223" s="243" t="s">
        <v>422</v>
      </c>
      <c r="G223" s="244" t="s">
        <v>120</v>
      </c>
      <c r="H223" s="245">
        <v>3</v>
      </c>
      <c r="I223" s="246"/>
      <c r="J223" s="247">
        <f>ROUND(I223*H223,2)</f>
        <v>0</v>
      </c>
      <c r="K223" s="248"/>
      <c r="L223" s="249"/>
      <c r="M223" s="250" t="s">
        <v>1</v>
      </c>
      <c r="N223" s="251" t="s">
        <v>38</v>
      </c>
      <c r="O223" s="90"/>
      <c r="P223" s="220">
        <f>O223*H223</f>
        <v>0</v>
      </c>
      <c r="Q223" s="220">
        <v>0</v>
      </c>
      <c r="R223" s="220">
        <f>Q223*H223</f>
        <v>0</v>
      </c>
      <c r="S223" s="220">
        <v>0</v>
      </c>
      <c r="T223" s="22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2" t="s">
        <v>153</v>
      </c>
      <c r="AT223" s="222" t="s">
        <v>315</v>
      </c>
      <c r="AU223" s="222" t="s">
        <v>83</v>
      </c>
      <c r="AY223" s="16" t="s">
        <v>116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6" t="s">
        <v>81</v>
      </c>
      <c r="BK223" s="223">
        <f>ROUND(I223*H223,2)</f>
        <v>0</v>
      </c>
      <c r="BL223" s="16" t="s">
        <v>115</v>
      </c>
      <c r="BM223" s="222" t="s">
        <v>423</v>
      </c>
    </row>
    <row r="224" s="2" customFormat="1">
      <c r="A224" s="37"/>
      <c r="B224" s="38"/>
      <c r="C224" s="39"/>
      <c r="D224" s="224" t="s">
        <v>123</v>
      </c>
      <c r="E224" s="39"/>
      <c r="F224" s="225" t="s">
        <v>422</v>
      </c>
      <c r="G224" s="39"/>
      <c r="H224" s="39"/>
      <c r="I224" s="226"/>
      <c r="J224" s="39"/>
      <c r="K224" s="39"/>
      <c r="L224" s="43"/>
      <c r="M224" s="227"/>
      <c r="N224" s="228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123</v>
      </c>
      <c r="AU224" s="16" t="s">
        <v>83</v>
      </c>
    </row>
    <row r="225" s="2" customFormat="1" ht="24.15" customHeight="1">
      <c r="A225" s="37"/>
      <c r="B225" s="38"/>
      <c r="C225" s="241" t="s">
        <v>424</v>
      </c>
      <c r="D225" s="241" t="s">
        <v>315</v>
      </c>
      <c r="E225" s="242" t="s">
        <v>425</v>
      </c>
      <c r="F225" s="243" t="s">
        <v>426</v>
      </c>
      <c r="G225" s="244" t="s">
        <v>313</v>
      </c>
      <c r="H225" s="245">
        <v>3</v>
      </c>
      <c r="I225" s="246"/>
      <c r="J225" s="247">
        <f>ROUND(I225*H225,2)</f>
        <v>0</v>
      </c>
      <c r="K225" s="248"/>
      <c r="L225" s="249"/>
      <c r="M225" s="250" t="s">
        <v>1</v>
      </c>
      <c r="N225" s="251" t="s">
        <v>38</v>
      </c>
      <c r="O225" s="90"/>
      <c r="P225" s="220">
        <f>O225*H225</f>
        <v>0</v>
      </c>
      <c r="Q225" s="220">
        <v>0.0022000000000000001</v>
      </c>
      <c r="R225" s="220">
        <f>Q225*H225</f>
        <v>0.0066</v>
      </c>
      <c r="S225" s="220">
        <v>0</v>
      </c>
      <c r="T225" s="22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2" t="s">
        <v>153</v>
      </c>
      <c r="AT225" s="222" t="s">
        <v>315</v>
      </c>
      <c r="AU225" s="222" t="s">
        <v>83</v>
      </c>
      <c r="AY225" s="16" t="s">
        <v>116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6" t="s">
        <v>81</v>
      </c>
      <c r="BK225" s="223">
        <f>ROUND(I225*H225,2)</f>
        <v>0</v>
      </c>
      <c r="BL225" s="16" t="s">
        <v>115</v>
      </c>
      <c r="BM225" s="222" t="s">
        <v>427</v>
      </c>
    </row>
    <row r="226" s="2" customFormat="1">
      <c r="A226" s="37"/>
      <c r="B226" s="38"/>
      <c r="C226" s="39"/>
      <c r="D226" s="224" t="s">
        <v>123</v>
      </c>
      <c r="E226" s="39"/>
      <c r="F226" s="225" t="s">
        <v>426</v>
      </c>
      <c r="G226" s="39"/>
      <c r="H226" s="39"/>
      <c r="I226" s="226"/>
      <c r="J226" s="39"/>
      <c r="K226" s="39"/>
      <c r="L226" s="43"/>
      <c r="M226" s="227"/>
      <c r="N226" s="228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123</v>
      </c>
      <c r="AU226" s="16" t="s">
        <v>83</v>
      </c>
    </row>
    <row r="227" s="11" customFormat="1" ht="22.8" customHeight="1">
      <c r="A227" s="11"/>
      <c r="B227" s="196"/>
      <c r="C227" s="197"/>
      <c r="D227" s="198" t="s">
        <v>72</v>
      </c>
      <c r="E227" s="239" t="s">
        <v>83</v>
      </c>
      <c r="F227" s="239" t="s">
        <v>428</v>
      </c>
      <c r="G227" s="197"/>
      <c r="H227" s="197"/>
      <c r="I227" s="200"/>
      <c r="J227" s="240">
        <f>BK227</f>
        <v>0</v>
      </c>
      <c r="K227" s="197"/>
      <c r="L227" s="202"/>
      <c r="M227" s="203"/>
      <c r="N227" s="204"/>
      <c r="O227" s="204"/>
      <c r="P227" s="205">
        <f>SUM(P228:P237)</f>
        <v>0</v>
      </c>
      <c r="Q227" s="204"/>
      <c r="R227" s="205">
        <f>SUM(R228:R237)</f>
        <v>8.4113554839999995</v>
      </c>
      <c r="S227" s="204"/>
      <c r="T227" s="206">
        <f>SUM(T228:T237)</f>
        <v>0</v>
      </c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R227" s="207" t="s">
        <v>81</v>
      </c>
      <c r="AT227" s="208" t="s">
        <v>72</v>
      </c>
      <c r="AU227" s="208" t="s">
        <v>81</v>
      </c>
      <c r="AY227" s="207" t="s">
        <v>116</v>
      </c>
      <c r="BK227" s="209">
        <f>SUM(BK228:BK237)</f>
        <v>0</v>
      </c>
    </row>
    <row r="228" s="2" customFormat="1" ht="24.15" customHeight="1">
      <c r="A228" s="37"/>
      <c r="B228" s="38"/>
      <c r="C228" s="210" t="s">
        <v>429</v>
      </c>
      <c r="D228" s="210" t="s">
        <v>117</v>
      </c>
      <c r="E228" s="211" t="s">
        <v>430</v>
      </c>
      <c r="F228" s="212" t="s">
        <v>431</v>
      </c>
      <c r="G228" s="213" t="s">
        <v>246</v>
      </c>
      <c r="H228" s="214">
        <v>60</v>
      </c>
      <c r="I228" s="215"/>
      <c r="J228" s="216">
        <f>ROUND(I228*H228,2)</f>
        <v>0</v>
      </c>
      <c r="K228" s="217"/>
      <c r="L228" s="43"/>
      <c r="M228" s="218" t="s">
        <v>1</v>
      </c>
      <c r="N228" s="219" t="s">
        <v>38</v>
      </c>
      <c r="O228" s="90"/>
      <c r="P228" s="220">
        <f>O228*H228</f>
        <v>0</v>
      </c>
      <c r="Q228" s="220">
        <v>6.1295699999999997E-05</v>
      </c>
      <c r="R228" s="220">
        <f>Q228*H228</f>
        <v>0.0036777419999999999</v>
      </c>
      <c r="S228" s="220">
        <v>0</v>
      </c>
      <c r="T228" s="221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2" t="s">
        <v>115</v>
      </c>
      <c r="AT228" s="222" t="s">
        <v>117</v>
      </c>
      <c r="AU228" s="222" t="s">
        <v>83</v>
      </c>
      <c r="AY228" s="16" t="s">
        <v>116</v>
      </c>
      <c r="BE228" s="223">
        <f>IF(N228="základní",J228,0)</f>
        <v>0</v>
      </c>
      <c r="BF228" s="223">
        <f>IF(N228="snížená",J228,0)</f>
        <v>0</v>
      </c>
      <c r="BG228" s="223">
        <f>IF(N228="zákl. přenesená",J228,0)</f>
        <v>0</v>
      </c>
      <c r="BH228" s="223">
        <f>IF(N228="sníž. přenesená",J228,0)</f>
        <v>0</v>
      </c>
      <c r="BI228" s="223">
        <f>IF(N228="nulová",J228,0)</f>
        <v>0</v>
      </c>
      <c r="BJ228" s="16" t="s">
        <v>81</v>
      </c>
      <c r="BK228" s="223">
        <f>ROUND(I228*H228,2)</f>
        <v>0</v>
      </c>
      <c r="BL228" s="16" t="s">
        <v>115</v>
      </c>
      <c r="BM228" s="222" t="s">
        <v>432</v>
      </c>
    </row>
    <row r="229" s="2" customFormat="1">
      <c r="A229" s="37"/>
      <c r="B229" s="38"/>
      <c r="C229" s="39"/>
      <c r="D229" s="224" t="s">
        <v>123</v>
      </c>
      <c r="E229" s="39"/>
      <c r="F229" s="225" t="s">
        <v>431</v>
      </c>
      <c r="G229" s="39"/>
      <c r="H229" s="39"/>
      <c r="I229" s="226"/>
      <c r="J229" s="39"/>
      <c r="K229" s="39"/>
      <c r="L229" s="43"/>
      <c r="M229" s="227"/>
      <c r="N229" s="228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123</v>
      </c>
      <c r="AU229" s="16" t="s">
        <v>83</v>
      </c>
    </row>
    <row r="230" s="2" customFormat="1" ht="16.5" customHeight="1">
      <c r="A230" s="37"/>
      <c r="B230" s="38"/>
      <c r="C230" s="241" t="s">
        <v>433</v>
      </c>
      <c r="D230" s="241" t="s">
        <v>315</v>
      </c>
      <c r="E230" s="242" t="s">
        <v>434</v>
      </c>
      <c r="F230" s="243" t="s">
        <v>435</v>
      </c>
      <c r="G230" s="244" t="s">
        <v>172</v>
      </c>
      <c r="H230" s="245">
        <v>6</v>
      </c>
      <c r="I230" s="246"/>
      <c r="J230" s="247">
        <f>ROUND(I230*H230,2)</f>
        <v>0</v>
      </c>
      <c r="K230" s="248"/>
      <c r="L230" s="249"/>
      <c r="M230" s="250" t="s">
        <v>1</v>
      </c>
      <c r="N230" s="251" t="s">
        <v>38</v>
      </c>
      <c r="O230" s="90"/>
      <c r="P230" s="220">
        <f>O230*H230</f>
        <v>0</v>
      </c>
      <c r="Q230" s="220">
        <v>1</v>
      </c>
      <c r="R230" s="220">
        <f>Q230*H230</f>
        <v>6</v>
      </c>
      <c r="S230" s="220">
        <v>0</v>
      </c>
      <c r="T230" s="221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2" t="s">
        <v>153</v>
      </c>
      <c r="AT230" s="222" t="s">
        <v>315</v>
      </c>
      <c r="AU230" s="222" t="s">
        <v>83</v>
      </c>
      <c r="AY230" s="16" t="s">
        <v>116</v>
      </c>
      <c r="BE230" s="223">
        <f>IF(N230="základní",J230,0)</f>
        <v>0</v>
      </c>
      <c r="BF230" s="223">
        <f>IF(N230="snížená",J230,0)</f>
        <v>0</v>
      </c>
      <c r="BG230" s="223">
        <f>IF(N230="zákl. přenesená",J230,0)</f>
        <v>0</v>
      </c>
      <c r="BH230" s="223">
        <f>IF(N230="sníž. přenesená",J230,0)</f>
        <v>0</v>
      </c>
      <c r="BI230" s="223">
        <f>IF(N230="nulová",J230,0)</f>
        <v>0</v>
      </c>
      <c r="BJ230" s="16" t="s">
        <v>81</v>
      </c>
      <c r="BK230" s="223">
        <f>ROUND(I230*H230,2)</f>
        <v>0</v>
      </c>
      <c r="BL230" s="16" t="s">
        <v>115</v>
      </c>
      <c r="BM230" s="222" t="s">
        <v>436</v>
      </c>
    </row>
    <row r="231" s="2" customFormat="1">
      <c r="A231" s="37"/>
      <c r="B231" s="38"/>
      <c r="C231" s="39"/>
      <c r="D231" s="224" t="s">
        <v>123</v>
      </c>
      <c r="E231" s="39"/>
      <c r="F231" s="225" t="s">
        <v>435</v>
      </c>
      <c r="G231" s="39"/>
      <c r="H231" s="39"/>
      <c r="I231" s="226"/>
      <c r="J231" s="39"/>
      <c r="K231" s="39"/>
      <c r="L231" s="43"/>
      <c r="M231" s="227"/>
      <c r="N231" s="228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123</v>
      </c>
      <c r="AU231" s="16" t="s">
        <v>83</v>
      </c>
    </row>
    <row r="232" s="2" customFormat="1" ht="24.15" customHeight="1">
      <c r="A232" s="37"/>
      <c r="B232" s="38"/>
      <c r="C232" s="210" t="s">
        <v>437</v>
      </c>
      <c r="D232" s="210" t="s">
        <v>117</v>
      </c>
      <c r="E232" s="211" t="s">
        <v>438</v>
      </c>
      <c r="F232" s="212" t="s">
        <v>439</v>
      </c>
      <c r="G232" s="213" t="s">
        <v>246</v>
      </c>
      <c r="H232" s="214">
        <v>60</v>
      </c>
      <c r="I232" s="215"/>
      <c r="J232" s="216">
        <f>ROUND(I232*H232,2)</f>
        <v>0</v>
      </c>
      <c r="K232" s="217"/>
      <c r="L232" s="43"/>
      <c r="M232" s="218" t="s">
        <v>1</v>
      </c>
      <c r="N232" s="219" t="s">
        <v>38</v>
      </c>
      <c r="O232" s="90"/>
      <c r="P232" s="220">
        <f>O232*H232</f>
        <v>0</v>
      </c>
      <c r="Q232" s="220">
        <v>6.1295699999999997E-05</v>
      </c>
      <c r="R232" s="220">
        <f>Q232*H232</f>
        <v>0.0036777419999999999</v>
      </c>
      <c r="S232" s="220">
        <v>0</v>
      </c>
      <c r="T232" s="221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2" t="s">
        <v>115</v>
      </c>
      <c r="AT232" s="222" t="s">
        <v>117</v>
      </c>
      <c r="AU232" s="222" t="s">
        <v>83</v>
      </c>
      <c r="AY232" s="16" t="s">
        <v>116</v>
      </c>
      <c r="BE232" s="223">
        <f>IF(N232="základní",J232,0)</f>
        <v>0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16" t="s">
        <v>81</v>
      </c>
      <c r="BK232" s="223">
        <f>ROUND(I232*H232,2)</f>
        <v>0</v>
      </c>
      <c r="BL232" s="16" t="s">
        <v>115</v>
      </c>
      <c r="BM232" s="222" t="s">
        <v>440</v>
      </c>
    </row>
    <row r="233" s="2" customFormat="1">
      <c r="A233" s="37"/>
      <c r="B233" s="38"/>
      <c r="C233" s="39"/>
      <c r="D233" s="224" t="s">
        <v>123</v>
      </c>
      <c r="E233" s="39"/>
      <c r="F233" s="225" t="s">
        <v>439</v>
      </c>
      <c r="G233" s="39"/>
      <c r="H233" s="39"/>
      <c r="I233" s="226"/>
      <c r="J233" s="39"/>
      <c r="K233" s="39"/>
      <c r="L233" s="43"/>
      <c r="M233" s="227"/>
      <c r="N233" s="228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123</v>
      </c>
      <c r="AU233" s="16" t="s">
        <v>83</v>
      </c>
    </row>
    <row r="234" s="2" customFormat="1" ht="37.8" customHeight="1">
      <c r="A234" s="37"/>
      <c r="B234" s="38"/>
      <c r="C234" s="210" t="s">
        <v>441</v>
      </c>
      <c r="D234" s="210" t="s">
        <v>117</v>
      </c>
      <c r="E234" s="211" t="s">
        <v>442</v>
      </c>
      <c r="F234" s="212" t="s">
        <v>443</v>
      </c>
      <c r="G234" s="213" t="s">
        <v>246</v>
      </c>
      <c r="H234" s="214">
        <v>60</v>
      </c>
      <c r="I234" s="215"/>
      <c r="J234" s="216">
        <f>ROUND(I234*H234,2)</f>
        <v>0</v>
      </c>
      <c r="K234" s="217"/>
      <c r="L234" s="43"/>
      <c r="M234" s="218" t="s">
        <v>1</v>
      </c>
      <c r="N234" s="219" t="s">
        <v>38</v>
      </c>
      <c r="O234" s="90"/>
      <c r="P234" s="220">
        <f>O234*H234</f>
        <v>0</v>
      </c>
      <c r="Q234" s="220">
        <v>0.0014</v>
      </c>
      <c r="R234" s="220">
        <f>Q234*H234</f>
        <v>0.084000000000000005</v>
      </c>
      <c r="S234" s="220">
        <v>0</v>
      </c>
      <c r="T234" s="221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2" t="s">
        <v>115</v>
      </c>
      <c r="AT234" s="222" t="s">
        <v>117</v>
      </c>
      <c r="AU234" s="222" t="s">
        <v>83</v>
      </c>
      <c r="AY234" s="16" t="s">
        <v>116</v>
      </c>
      <c r="BE234" s="223">
        <f>IF(N234="základní",J234,0)</f>
        <v>0</v>
      </c>
      <c r="BF234" s="223">
        <f>IF(N234="snížená",J234,0)</f>
        <v>0</v>
      </c>
      <c r="BG234" s="223">
        <f>IF(N234="zákl. přenesená",J234,0)</f>
        <v>0</v>
      </c>
      <c r="BH234" s="223">
        <f>IF(N234="sníž. přenesená",J234,0)</f>
        <v>0</v>
      </c>
      <c r="BI234" s="223">
        <f>IF(N234="nulová",J234,0)</f>
        <v>0</v>
      </c>
      <c r="BJ234" s="16" t="s">
        <v>81</v>
      </c>
      <c r="BK234" s="223">
        <f>ROUND(I234*H234,2)</f>
        <v>0</v>
      </c>
      <c r="BL234" s="16" t="s">
        <v>115</v>
      </c>
      <c r="BM234" s="222" t="s">
        <v>444</v>
      </c>
    </row>
    <row r="235" s="2" customFormat="1">
      <c r="A235" s="37"/>
      <c r="B235" s="38"/>
      <c r="C235" s="39"/>
      <c r="D235" s="224" t="s">
        <v>123</v>
      </c>
      <c r="E235" s="39"/>
      <c r="F235" s="225" t="s">
        <v>443</v>
      </c>
      <c r="G235" s="39"/>
      <c r="H235" s="39"/>
      <c r="I235" s="226"/>
      <c r="J235" s="39"/>
      <c r="K235" s="39"/>
      <c r="L235" s="43"/>
      <c r="M235" s="227"/>
      <c r="N235" s="228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123</v>
      </c>
      <c r="AU235" s="16" t="s">
        <v>83</v>
      </c>
    </row>
    <row r="236" s="2" customFormat="1" ht="21.75" customHeight="1">
      <c r="A236" s="37"/>
      <c r="B236" s="38"/>
      <c r="C236" s="241" t="s">
        <v>445</v>
      </c>
      <c r="D236" s="241" t="s">
        <v>315</v>
      </c>
      <c r="E236" s="242" t="s">
        <v>446</v>
      </c>
      <c r="F236" s="243" t="s">
        <v>447</v>
      </c>
      <c r="G236" s="244" t="s">
        <v>448</v>
      </c>
      <c r="H236" s="245">
        <v>2000</v>
      </c>
      <c r="I236" s="246"/>
      <c r="J236" s="247">
        <f>ROUND(I236*H236,2)</f>
        <v>0</v>
      </c>
      <c r="K236" s="248"/>
      <c r="L236" s="249"/>
      <c r="M236" s="250" t="s">
        <v>1</v>
      </c>
      <c r="N236" s="251" t="s">
        <v>38</v>
      </c>
      <c r="O236" s="90"/>
      <c r="P236" s="220">
        <f>O236*H236</f>
        <v>0</v>
      </c>
      <c r="Q236" s="220">
        <v>0.00116</v>
      </c>
      <c r="R236" s="220">
        <f>Q236*H236</f>
        <v>2.3199999999999998</v>
      </c>
      <c r="S236" s="220">
        <v>0</v>
      </c>
      <c r="T236" s="22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2" t="s">
        <v>153</v>
      </c>
      <c r="AT236" s="222" t="s">
        <v>315</v>
      </c>
      <c r="AU236" s="222" t="s">
        <v>83</v>
      </c>
      <c r="AY236" s="16" t="s">
        <v>116</v>
      </c>
      <c r="BE236" s="223">
        <f>IF(N236="základní",J236,0)</f>
        <v>0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6" t="s">
        <v>81</v>
      </c>
      <c r="BK236" s="223">
        <f>ROUND(I236*H236,2)</f>
        <v>0</v>
      </c>
      <c r="BL236" s="16" t="s">
        <v>115</v>
      </c>
      <c r="BM236" s="222" t="s">
        <v>449</v>
      </c>
    </row>
    <row r="237" s="2" customFormat="1">
      <c r="A237" s="37"/>
      <c r="B237" s="38"/>
      <c r="C237" s="39"/>
      <c r="D237" s="224" t="s">
        <v>123</v>
      </c>
      <c r="E237" s="39"/>
      <c r="F237" s="225" t="s">
        <v>447</v>
      </c>
      <c r="G237" s="39"/>
      <c r="H237" s="39"/>
      <c r="I237" s="226"/>
      <c r="J237" s="39"/>
      <c r="K237" s="39"/>
      <c r="L237" s="43"/>
      <c r="M237" s="227"/>
      <c r="N237" s="228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123</v>
      </c>
      <c r="AU237" s="16" t="s">
        <v>83</v>
      </c>
    </row>
    <row r="238" s="11" customFormat="1" ht="22.8" customHeight="1">
      <c r="A238" s="11"/>
      <c r="B238" s="196"/>
      <c r="C238" s="197"/>
      <c r="D238" s="198" t="s">
        <v>72</v>
      </c>
      <c r="E238" s="239" t="s">
        <v>138</v>
      </c>
      <c r="F238" s="239" t="s">
        <v>450</v>
      </c>
      <c r="G238" s="197"/>
      <c r="H238" s="197"/>
      <c r="I238" s="200"/>
      <c r="J238" s="240">
        <f>BK238</f>
        <v>0</v>
      </c>
      <c r="K238" s="197"/>
      <c r="L238" s="202"/>
      <c r="M238" s="203"/>
      <c r="N238" s="204"/>
      <c r="O238" s="204"/>
      <c r="P238" s="205">
        <f>SUM(P239:P332)</f>
        <v>0</v>
      </c>
      <c r="Q238" s="204"/>
      <c r="R238" s="205">
        <f>SUM(R239:R332)</f>
        <v>92.86999999999999</v>
      </c>
      <c r="S238" s="204"/>
      <c r="T238" s="206">
        <f>SUM(T239:T332)</f>
        <v>0</v>
      </c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R238" s="207" t="s">
        <v>81</v>
      </c>
      <c r="AT238" s="208" t="s">
        <v>72</v>
      </c>
      <c r="AU238" s="208" t="s">
        <v>81</v>
      </c>
      <c r="AY238" s="207" t="s">
        <v>116</v>
      </c>
      <c r="BK238" s="209">
        <f>SUM(BK239:BK332)</f>
        <v>0</v>
      </c>
    </row>
    <row r="239" s="2" customFormat="1" ht="24.15" customHeight="1">
      <c r="A239" s="37"/>
      <c r="B239" s="38"/>
      <c r="C239" s="210" t="s">
        <v>451</v>
      </c>
      <c r="D239" s="210" t="s">
        <v>117</v>
      </c>
      <c r="E239" s="211" t="s">
        <v>452</v>
      </c>
      <c r="F239" s="212" t="s">
        <v>453</v>
      </c>
      <c r="G239" s="213" t="s">
        <v>120</v>
      </c>
      <c r="H239" s="214">
        <v>1</v>
      </c>
      <c r="I239" s="215"/>
      <c r="J239" s="216">
        <f>ROUND(I239*H239,2)</f>
        <v>0</v>
      </c>
      <c r="K239" s="217"/>
      <c r="L239" s="43"/>
      <c r="M239" s="218" t="s">
        <v>1</v>
      </c>
      <c r="N239" s="219" t="s">
        <v>38</v>
      </c>
      <c r="O239" s="90"/>
      <c r="P239" s="220">
        <f>O239*H239</f>
        <v>0</v>
      </c>
      <c r="Q239" s="220">
        <v>0</v>
      </c>
      <c r="R239" s="220">
        <f>Q239*H239</f>
        <v>0</v>
      </c>
      <c r="S239" s="220">
        <v>0</v>
      </c>
      <c r="T239" s="22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2" t="s">
        <v>115</v>
      </c>
      <c r="AT239" s="222" t="s">
        <v>117</v>
      </c>
      <c r="AU239" s="222" t="s">
        <v>83</v>
      </c>
      <c r="AY239" s="16" t="s">
        <v>116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6" t="s">
        <v>81</v>
      </c>
      <c r="BK239" s="223">
        <f>ROUND(I239*H239,2)</f>
        <v>0</v>
      </c>
      <c r="BL239" s="16" t="s">
        <v>115</v>
      </c>
      <c r="BM239" s="222" t="s">
        <v>454</v>
      </c>
    </row>
    <row r="240" s="2" customFormat="1">
      <c r="A240" s="37"/>
      <c r="B240" s="38"/>
      <c r="C240" s="39"/>
      <c r="D240" s="224" t="s">
        <v>123</v>
      </c>
      <c r="E240" s="39"/>
      <c r="F240" s="225" t="s">
        <v>455</v>
      </c>
      <c r="G240" s="39"/>
      <c r="H240" s="39"/>
      <c r="I240" s="226"/>
      <c r="J240" s="39"/>
      <c r="K240" s="39"/>
      <c r="L240" s="43"/>
      <c r="M240" s="227"/>
      <c r="N240" s="228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123</v>
      </c>
      <c r="AU240" s="16" t="s">
        <v>83</v>
      </c>
    </row>
    <row r="241" s="2" customFormat="1" ht="24.15" customHeight="1">
      <c r="A241" s="37"/>
      <c r="B241" s="38"/>
      <c r="C241" s="241" t="s">
        <v>456</v>
      </c>
      <c r="D241" s="241" t="s">
        <v>315</v>
      </c>
      <c r="E241" s="242" t="s">
        <v>457</v>
      </c>
      <c r="F241" s="243" t="s">
        <v>458</v>
      </c>
      <c r="G241" s="244" t="s">
        <v>120</v>
      </c>
      <c r="H241" s="245">
        <v>1</v>
      </c>
      <c r="I241" s="246"/>
      <c r="J241" s="247">
        <f>ROUND(I241*H241,2)</f>
        <v>0</v>
      </c>
      <c r="K241" s="248"/>
      <c r="L241" s="249"/>
      <c r="M241" s="250" t="s">
        <v>1</v>
      </c>
      <c r="N241" s="251" t="s">
        <v>38</v>
      </c>
      <c r="O241" s="90"/>
      <c r="P241" s="220">
        <f>O241*H241</f>
        <v>0</v>
      </c>
      <c r="Q241" s="220">
        <v>0</v>
      </c>
      <c r="R241" s="220">
        <f>Q241*H241</f>
        <v>0</v>
      </c>
      <c r="S241" s="220">
        <v>0</v>
      </c>
      <c r="T241" s="221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2" t="s">
        <v>153</v>
      </c>
      <c r="AT241" s="222" t="s">
        <v>315</v>
      </c>
      <c r="AU241" s="222" t="s">
        <v>83</v>
      </c>
      <c r="AY241" s="16" t="s">
        <v>116</v>
      </c>
      <c r="BE241" s="223">
        <f>IF(N241="základní",J241,0)</f>
        <v>0</v>
      </c>
      <c r="BF241" s="223">
        <f>IF(N241="snížená",J241,0)</f>
        <v>0</v>
      </c>
      <c r="BG241" s="223">
        <f>IF(N241="zákl. přenesená",J241,0)</f>
        <v>0</v>
      </c>
      <c r="BH241" s="223">
        <f>IF(N241="sníž. přenesená",J241,0)</f>
        <v>0</v>
      </c>
      <c r="BI241" s="223">
        <f>IF(N241="nulová",J241,0)</f>
        <v>0</v>
      </c>
      <c r="BJ241" s="16" t="s">
        <v>81</v>
      </c>
      <c r="BK241" s="223">
        <f>ROUND(I241*H241,2)</f>
        <v>0</v>
      </c>
      <c r="BL241" s="16" t="s">
        <v>115</v>
      </c>
      <c r="BM241" s="222" t="s">
        <v>459</v>
      </c>
    </row>
    <row r="242" s="2" customFormat="1">
      <c r="A242" s="37"/>
      <c r="B242" s="38"/>
      <c r="C242" s="39"/>
      <c r="D242" s="224" t="s">
        <v>123</v>
      </c>
      <c r="E242" s="39"/>
      <c r="F242" s="225" t="s">
        <v>458</v>
      </c>
      <c r="G242" s="39"/>
      <c r="H242" s="39"/>
      <c r="I242" s="226"/>
      <c r="J242" s="39"/>
      <c r="K242" s="39"/>
      <c r="L242" s="43"/>
      <c r="M242" s="227"/>
      <c r="N242" s="228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123</v>
      </c>
      <c r="AU242" s="16" t="s">
        <v>83</v>
      </c>
    </row>
    <row r="243" s="2" customFormat="1" ht="24.15" customHeight="1">
      <c r="A243" s="37"/>
      <c r="B243" s="38"/>
      <c r="C243" s="241" t="s">
        <v>460</v>
      </c>
      <c r="D243" s="241" t="s">
        <v>315</v>
      </c>
      <c r="E243" s="242" t="s">
        <v>461</v>
      </c>
      <c r="F243" s="243" t="s">
        <v>462</v>
      </c>
      <c r="G243" s="244" t="s">
        <v>120</v>
      </c>
      <c r="H243" s="245">
        <v>1</v>
      </c>
      <c r="I243" s="246"/>
      <c r="J243" s="247">
        <f>ROUND(I243*H243,2)</f>
        <v>0</v>
      </c>
      <c r="K243" s="248"/>
      <c r="L243" s="249"/>
      <c r="M243" s="250" t="s">
        <v>1</v>
      </c>
      <c r="N243" s="251" t="s">
        <v>38</v>
      </c>
      <c r="O243" s="90"/>
      <c r="P243" s="220">
        <f>O243*H243</f>
        <v>0</v>
      </c>
      <c r="Q243" s="220">
        <v>0</v>
      </c>
      <c r="R243" s="220">
        <f>Q243*H243</f>
        <v>0</v>
      </c>
      <c r="S243" s="220">
        <v>0</v>
      </c>
      <c r="T243" s="221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2" t="s">
        <v>153</v>
      </c>
      <c r="AT243" s="222" t="s">
        <v>315</v>
      </c>
      <c r="AU243" s="222" t="s">
        <v>83</v>
      </c>
      <c r="AY243" s="16" t="s">
        <v>116</v>
      </c>
      <c r="BE243" s="223">
        <f>IF(N243="základní",J243,0)</f>
        <v>0</v>
      </c>
      <c r="BF243" s="223">
        <f>IF(N243="snížená",J243,0)</f>
        <v>0</v>
      </c>
      <c r="BG243" s="223">
        <f>IF(N243="zákl. přenesená",J243,0)</f>
        <v>0</v>
      </c>
      <c r="BH243" s="223">
        <f>IF(N243="sníž. přenesená",J243,0)</f>
        <v>0</v>
      </c>
      <c r="BI243" s="223">
        <f>IF(N243="nulová",J243,0)</f>
        <v>0</v>
      </c>
      <c r="BJ243" s="16" t="s">
        <v>81</v>
      </c>
      <c r="BK243" s="223">
        <f>ROUND(I243*H243,2)</f>
        <v>0</v>
      </c>
      <c r="BL243" s="16" t="s">
        <v>115</v>
      </c>
      <c r="BM243" s="222" t="s">
        <v>463</v>
      </c>
    </row>
    <row r="244" s="2" customFormat="1">
      <c r="A244" s="37"/>
      <c r="B244" s="38"/>
      <c r="C244" s="39"/>
      <c r="D244" s="224" t="s">
        <v>123</v>
      </c>
      <c r="E244" s="39"/>
      <c r="F244" s="225" t="s">
        <v>462</v>
      </c>
      <c r="G244" s="39"/>
      <c r="H244" s="39"/>
      <c r="I244" s="226"/>
      <c r="J244" s="39"/>
      <c r="K244" s="39"/>
      <c r="L244" s="43"/>
      <c r="M244" s="227"/>
      <c r="N244" s="228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123</v>
      </c>
      <c r="AU244" s="16" t="s">
        <v>83</v>
      </c>
    </row>
    <row r="245" s="2" customFormat="1" ht="24.15" customHeight="1">
      <c r="A245" s="37"/>
      <c r="B245" s="38"/>
      <c r="C245" s="241" t="s">
        <v>464</v>
      </c>
      <c r="D245" s="241" t="s">
        <v>315</v>
      </c>
      <c r="E245" s="242" t="s">
        <v>465</v>
      </c>
      <c r="F245" s="243" t="s">
        <v>466</v>
      </c>
      <c r="G245" s="244" t="s">
        <v>120</v>
      </c>
      <c r="H245" s="245">
        <v>1</v>
      </c>
      <c r="I245" s="246"/>
      <c r="J245" s="247">
        <f>ROUND(I245*H245,2)</f>
        <v>0</v>
      </c>
      <c r="K245" s="248"/>
      <c r="L245" s="249"/>
      <c r="M245" s="250" t="s">
        <v>1</v>
      </c>
      <c r="N245" s="251" t="s">
        <v>38</v>
      </c>
      <c r="O245" s="90"/>
      <c r="P245" s="220">
        <f>O245*H245</f>
        <v>0</v>
      </c>
      <c r="Q245" s="220">
        <v>0</v>
      </c>
      <c r="R245" s="220">
        <f>Q245*H245</f>
        <v>0</v>
      </c>
      <c r="S245" s="220">
        <v>0</v>
      </c>
      <c r="T245" s="221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2" t="s">
        <v>153</v>
      </c>
      <c r="AT245" s="222" t="s">
        <v>315</v>
      </c>
      <c r="AU245" s="222" t="s">
        <v>83</v>
      </c>
      <c r="AY245" s="16" t="s">
        <v>116</v>
      </c>
      <c r="BE245" s="223">
        <f>IF(N245="základní",J245,0)</f>
        <v>0</v>
      </c>
      <c r="BF245" s="223">
        <f>IF(N245="snížená",J245,0)</f>
        <v>0</v>
      </c>
      <c r="BG245" s="223">
        <f>IF(N245="zákl. přenesená",J245,0)</f>
        <v>0</v>
      </c>
      <c r="BH245" s="223">
        <f>IF(N245="sníž. přenesená",J245,0)</f>
        <v>0</v>
      </c>
      <c r="BI245" s="223">
        <f>IF(N245="nulová",J245,0)</f>
        <v>0</v>
      </c>
      <c r="BJ245" s="16" t="s">
        <v>81</v>
      </c>
      <c r="BK245" s="223">
        <f>ROUND(I245*H245,2)</f>
        <v>0</v>
      </c>
      <c r="BL245" s="16" t="s">
        <v>115</v>
      </c>
      <c r="BM245" s="222" t="s">
        <v>467</v>
      </c>
    </row>
    <row r="246" s="2" customFormat="1">
      <c r="A246" s="37"/>
      <c r="B246" s="38"/>
      <c r="C246" s="39"/>
      <c r="D246" s="224" t="s">
        <v>123</v>
      </c>
      <c r="E246" s="39"/>
      <c r="F246" s="225" t="s">
        <v>466</v>
      </c>
      <c r="G246" s="39"/>
      <c r="H246" s="39"/>
      <c r="I246" s="226"/>
      <c r="J246" s="39"/>
      <c r="K246" s="39"/>
      <c r="L246" s="43"/>
      <c r="M246" s="227"/>
      <c r="N246" s="228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123</v>
      </c>
      <c r="AU246" s="16" t="s">
        <v>83</v>
      </c>
    </row>
    <row r="247" s="2" customFormat="1" ht="24.15" customHeight="1">
      <c r="A247" s="37"/>
      <c r="B247" s="38"/>
      <c r="C247" s="241" t="s">
        <v>468</v>
      </c>
      <c r="D247" s="241" t="s">
        <v>315</v>
      </c>
      <c r="E247" s="242" t="s">
        <v>469</v>
      </c>
      <c r="F247" s="243" t="s">
        <v>470</v>
      </c>
      <c r="G247" s="244" t="s">
        <v>120</v>
      </c>
      <c r="H247" s="245">
        <v>1</v>
      </c>
      <c r="I247" s="246"/>
      <c r="J247" s="247">
        <f>ROUND(I247*H247,2)</f>
        <v>0</v>
      </c>
      <c r="K247" s="248"/>
      <c r="L247" s="249"/>
      <c r="M247" s="250" t="s">
        <v>1</v>
      </c>
      <c r="N247" s="251" t="s">
        <v>38</v>
      </c>
      <c r="O247" s="90"/>
      <c r="P247" s="220">
        <f>O247*H247</f>
        <v>0</v>
      </c>
      <c r="Q247" s="220">
        <v>0</v>
      </c>
      <c r="R247" s="220">
        <f>Q247*H247</f>
        <v>0</v>
      </c>
      <c r="S247" s="220">
        <v>0</v>
      </c>
      <c r="T247" s="221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2" t="s">
        <v>153</v>
      </c>
      <c r="AT247" s="222" t="s">
        <v>315</v>
      </c>
      <c r="AU247" s="222" t="s">
        <v>83</v>
      </c>
      <c r="AY247" s="16" t="s">
        <v>116</v>
      </c>
      <c r="BE247" s="223">
        <f>IF(N247="základní",J247,0)</f>
        <v>0</v>
      </c>
      <c r="BF247" s="223">
        <f>IF(N247="snížená",J247,0)</f>
        <v>0</v>
      </c>
      <c r="BG247" s="223">
        <f>IF(N247="zákl. přenesená",J247,0)</f>
        <v>0</v>
      </c>
      <c r="BH247" s="223">
        <f>IF(N247="sníž. přenesená",J247,0)</f>
        <v>0</v>
      </c>
      <c r="BI247" s="223">
        <f>IF(N247="nulová",J247,0)</f>
        <v>0</v>
      </c>
      <c r="BJ247" s="16" t="s">
        <v>81</v>
      </c>
      <c r="BK247" s="223">
        <f>ROUND(I247*H247,2)</f>
        <v>0</v>
      </c>
      <c r="BL247" s="16" t="s">
        <v>115</v>
      </c>
      <c r="BM247" s="222" t="s">
        <v>471</v>
      </c>
    </row>
    <row r="248" s="2" customFormat="1">
      <c r="A248" s="37"/>
      <c r="B248" s="38"/>
      <c r="C248" s="39"/>
      <c r="D248" s="224" t="s">
        <v>123</v>
      </c>
      <c r="E248" s="39"/>
      <c r="F248" s="225" t="s">
        <v>470</v>
      </c>
      <c r="G248" s="39"/>
      <c r="H248" s="39"/>
      <c r="I248" s="226"/>
      <c r="J248" s="39"/>
      <c r="K248" s="39"/>
      <c r="L248" s="43"/>
      <c r="M248" s="227"/>
      <c r="N248" s="228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123</v>
      </c>
      <c r="AU248" s="16" t="s">
        <v>83</v>
      </c>
    </row>
    <row r="249" s="2" customFormat="1" ht="24.15" customHeight="1">
      <c r="A249" s="37"/>
      <c r="B249" s="38"/>
      <c r="C249" s="241" t="s">
        <v>472</v>
      </c>
      <c r="D249" s="241" t="s">
        <v>315</v>
      </c>
      <c r="E249" s="242" t="s">
        <v>473</v>
      </c>
      <c r="F249" s="243" t="s">
        <v>474</v>
      </c>
      <c r="G249" s="244" t="s">
        <v>120</v>
      </c>
      <c r="H249" s="245">
        <v>1</v>
      </c>
      <c r="I249" s="246"/>
      <c r="J249" s="247">
        <f>ROUND(I249*H249,2)</f>
        <v>0</v>
      </c>
      <c r="K249" s="248"/>
      <c r="L249" s="249"/>
      <c r="M249" s="250" t="s">
        <v>1</v>
      </c>
      <c r="N249" s="251" t="s">
        <v>38</v>
      </c>
      <c r="O249" s="90"/>
      <c r="P249" s="220">
        <f>O249*H249</f>
        <v>0</v>
      </c>
      <c r="Q249" s="220">
        <v>0</v>
      </c>
      <c r="R249" s="220">
        <f>Q249*H249</f>
        <v>0</v>
      </c>
      <c r="S249" s="220">
        <v>0</v>
      </c>
      <c r="T249" s="221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2" t="s">
        <v>153</v>
      </c>
      <c r="AT249" s="222" t="s">
        <v>315</v>
      </c>
      <c r="AU249" s="222" t="s">
        <v>83</v>
      </c>
      <c r="AY249" s="16" t="s">
        <v>116</v>
      </c>
      <c r="BE249" s="223">
        <f>IF(N249="základní",J249,0)</f>
        <v>0</v>
      </c>
      <c r="BF249" s="223">
        <f>IF(N249="snížená",J249,0)</f>
        <v>0</v>
      </c>
      <c r="BG249" s="223">
        <f>IF(N249="zákl. přenesená",J249,0)</f>
        <v>0</v>
      </c>
      <c r="BH249" s="223">
        <f>IF(N249="sníž. přenesená",J249,0)</f>
        <v>0</v>
      </c>
      <c r="BI249" s="223">
        <f>IF(N249="nulová",J249,0)</f>
        <v>0</v>
      </c>
      <c r="BJ249" s="16" t="s">
        <v>81</v>
      </c>
      <c r="BK249" s="223">
        <f>ROUND(I249*H249,2)</f>
        <v>0</v>
      </c>
      <c r="BL249" s="16" t="s">
        <v>115</v>
      </c>
      <c r="BM249" s="222" t="s">
        <v>475</v>
      </c>
    </row>
    <row r="250" s="2" customFormat="1">
      <c r="A250" s="37"/>
      <c r="B250" s="38"/>
      <c r="C250" s="39"/>
      <c r="D250" s="224" t="s">
        <v>123</v>
      </c>
      <c r="E250" s="39"/>
      <c r="F250" s="225" t="s">
        <v>474</v>
      </c>
      <c r="G250" s="39"/>
      <c r="H250" s="39"/>
      <c r="I250" s="226"/>
      <c r="J250" s="39"/>
      <c r="K250" s="39"/>
      <c r="L250" s="43"/>
      <c r="M250" s="227"/>
      <c r="N250" s="228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123</v>
      </c>
      <c r="AU250" s="16" t="s">
        <v>83</v>
      </c>
    </row>
    <row r="251" s="2" customFormat="1" ht="24.15" customHeight="1">
      <c r="A251" s="37"/>
      <c r="B251" s="38"/>
      <c r="C251" s="241" t="s">
        <v>476</v>
      </c>
      <c r="D251" s="241" t="s">
        <v>315</v>
      </c>
      <c r="E251" s="242" t="s">
        <v>477</v>
      </c>
      <c r="F251" s="243" t="s">
        <v>478</v>
      </c>
      <c r="G251" s="244" t="s">
        <v>120</v>
      </c>
      <c r="H251" s="245">
        <v>1</v>
      </c>
      <c r="I251" s="246"/>
      <c r="J251" s="247">
        <f>ROUND(I251*H251,2)</f>
        <v>0</v>
      </c>
      <c r="K251" s="248"/>
      <c r="L251" s="249"/>
      <c r="M251" s="250" t="s">
        <v>1</v>
      </c>
      <c r="N251" s="251" t="s">
        <v>38</v>
      </c>
      <c r="O251" s="90"/>
      <c r="P251" s="220">
        <f>O251*H251</f>
        <v>0</v>
      </c>
      <c r="Q251" s="220">
        <v>0</v>
      </c>
      <c r="R251" s="220">
        <f>Q251*H251</f>
        <v>0</v>
      </c>
      <c r="S251" s="220">
        <v>0</v>
      </c>
      <c r="T251" s="221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2" t="s">
        <v>153</v>
      </c>
      <c r="AT251" s="222" t="s">
        <v>315</v>
      </c>
      <c r="AU251" s="222" t="s">
        <v>83</v>
      </c>
      <c r="AY251" s="16" t="s">
        <v>116</v>
      </c>
      <c r="BE251" s="223">
        <f>IF(N251="základní",J251,0)</f>
        <v>0</v>
      </c>
      <c r="BF251" s="223">
        <f>IF(N251="snížená",J251,0)</f>
        <v>0</v>
      </c>
      <c r="BG251" s="223">
        <f>IF(N251="zákl. přenesená",J251,0)</f>
        <v>0</v>
      </c>
      <c r="BH251" s="223">
        <f>IF(N251="sníž. přenesená",J251,0)</f>
        <v>0</v>
      </c>
      <c r="BI251" s="223">
        <f>IF(N251="nulová",J251,0)</f>
        <v>0</v>
      </c>
      <c r="BJ251" s="16" t="s">
        <v>81</v>
      </c>
      <c r="BK251" s="223">
        <f>ROUND(I251*H251,2)</f>
        <v>0</v>
      </c>
      <c r="BL251" s="16" t="s">
        <v>115</v>
      </c>
      <c r="BM251" s="222" t="s">
        <v>479</v>
      </c>
    </row>
    <row r="252" s="2" customFormat="1">
      <c r="A252" s="37"/>
      <c r="B252" s="38"/>
      <c r="C252" s="39"/>
      <c r="D252" s="224" t="s">
        <v>123</v>
      </c>
      <c r="E252" s="39"/>
      <c r="F252" s="225" t="s">
        <v>478</v>
      </c>
      <c r="G252" s="39"/>
      <c r="H252" s="39"/>
      <c r="I252" s="226"/>
      <c r="J252" s="39"/>
      <c r="K252" s="39"/>
      <c r="L252" s="43"/>
      <c r="M252" s="227"/>
      <c r="N252" s="228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123</v>
      </c>
      <c r="AU252" s="16" t="s">
        <v>83</v>
      </c>
    </row>
    <row r="253" s="2" customFormat="1" ht="24.15" customHeight="1">
      <c r="A253" s="37"/>
      <c r="B253" s="38"/>
      <c r="C253" s="241" t="s">
        <v>480</v>
      </c>
      <c r="D253" s="241" t="s">
        <v>315</v>
      </c>
      <c r="E253" s="242" t="s">
        <v>481</v>
      </c>
      <c r="F253" s="243" t="s">
        <v>482</v>
      </c>
      <c r="G253" s="244" t="s">
        <v>120</v>
      </c>
      <c r="H253" s="245">
        <v>1</v>
      </c>
      <c r="I253" s="246"/>
      <c r="J253" s="247">
        <f>ROUND(I253*H253,2)</f>
        <v>0</v>
      </c>
      <c r="K253" s="248"/>
      <c r="L253" s="249"/>
      <c r="M253" s="250" t="s">
        <v>1</v>
      </c>
      <c r="N253" s="251" t="s">
        <v>38</v>
      </c>
      <c r="O253" s="90"/>
      <c r="P253" s="220">
        <f>O253*H253</f>
        <v>0</v>
      </c>
      <c r="Q253" s="220">
        <v>0</v>
      </c>
      <c r="R253" s="220">
        <f>Q253*H253</f>
        <v>0</v>
      </c>
      <c r="S253" s="220">
        <v>0</v>
      </c>
      <c r="T253" s="221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2" t="s">
        <v>153</v>
      </c>
      <c r="AT253" s="222" t="s">
        <v>315</v>
      </c>
      <c r="AU253" s="222" t="s">
        <v>83</v>
      </c>
      <c r="AY253" s="16" t="s">
        <v>116</v>
      </c>
      <c r="BE253" s="223">
        <f>IF(N253="základní",J253,0)</f>
        <v>0</v>
      </c>
      <c r="BF253" s="223">
        <f>IF(N253="snížená",J253,0)</f>
        <v>0</v>
      </c>
      <c r="BG253" s="223">
        <f>IF(N253="zákl. přenesená",J253,0)</f>
        <v>0</v>
      </c>
      <c r="BH253" s="223">
        <f>IF(N253="sníž. přenesená",J253,0)</f>
        <v>0</v>
      </c>
      <c r="BI253" s="223">
        <f>IF(N253="nulová",J253,0)</f>
        <v>0</v>
      </c>
      <c r="BJ253" s="16" t="s">
        <v>81</v>
      </c>
      <c r="BK253" s="223">
        <f>ROUND(I253*H253,2)</f>
        <v>0</v>
      </c>
      <c r="BL253" s="16" t="s">
        <v>115</v>
      </c>
      <c r="BM253" s="222" t="s">
        <v>483</v>
      </c>
    </row>
    <row r="254" s="2" customFormat="1">
      <c r="A254" s="37"/>
      <c r="B254" s="38"/>
      <c r="C254" s="39"/>
      <c r="D254" s="224" t="s">
        <v>123</v>
      </c>
      <c r="E254" s="39"/>
      <c r="F254" s="225" t="s">
        <v>482</v>
      </c>
      <c r="G254" s="39"/>
      <c r="H254" s="39"/>
      <c r="I254" s="226"/>
      <c r="J254" s="39"/>
      <c r="K254" s="39"/>
      <c r="L254" s="43"/>
      <c r="M254" s="227"/>
      <c r="N254" s="228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123</v>
      </c>
      <c r="AU254" s="16" t="s">
        <v>83</v>
      </c>
    </row>
    <row r="255" s="2" customFormat="1" ht="24.15" customHeight="1">
      <c r="A255" s="37"/>
      <c r="B255" s="38"/>
      <c r="C255" s="241" t="s">
        <v>484</v>
      </c>
      <c r="D255" s="241" t="s">
        <v>315</v>
      </c>
      <c r="E255" s="242" t="s">
        <v>485</v>
      </c>
      <c r="F255" s="243" t="s">
        <v>486</v>
      </c>
      <c r="G255" s="244" t="s">
        <v>120</v>
      </c>
      <c r="H255" s="245">
        <v>1</v>
      </c>
      <c r="I255" s="246"/>
      <c r="J255" s="247">
        <f>ROUND(I255*H255,2)</f>
        <v>0</v>
      </c>
      <c r="K255" s="248"/>
      <c r="L255" s="249"/>
      <c r="M255" s="250" t="s">
        <v>1</v>
      </c>
      <c r="N255" s="251" t="s">
        <v>38</v>
      </c>
      <c r="O255" s="90"/>
      <c r="P255" s="220">
        <f>O255*H255</f>
        <v>0</v>
      </c>
      <c r="Q255" s="220">
        <v>0</v>
      </c>
      <c r="R255" s="220">
        <f>Q255*H255</f>
        <v>0</v>
      </c>
      <c r="S255" s="220">
        <v>0</v>
      </c>
      <c r="T255" s="221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2" t="s">
        <v>153</v>
      </c>
      <c r="AT255" s="222" t="s">
        <v>315</v>
      </c>
      <c r="AU255" s="222" t="s">
        <v>83</v>
      </c>
      <c r="AY255" s="16" t="s">
        <v>116</v>
      </c>
      <c r="BE255" s="223">
        <f>IF(N255="základní",J255,0)</f>
        <v>0</v>
      </c>
      <c r="BF255" s="223">
        <f>IF(N255="snížená",J255,0)</f>
        <v>0</v>
      </c>
      <c r="BG255" s="223">
        <f>IF(N255="zákl. přenesená",J255,0)</f>
        <v>0</v>
      </c>
      <c r="BH255" s="223">
        <f>IF(N255="sníž. přenesená",J255,0)</f>
        <v>0</v>
      </c>
      <c r="BI255" s="223">
        <f>IF(N255="nulová",J255,0)</f>
        <v>0</v>
      </c>
      <c r="BJ255" s="16" t="s">
        <v>81</v>
      </c>
      <c r="BK255" s="223">
        <f>ROUND(I255*H255,2)</f>
        <v>0</v>
      </c>
      <c r="BL255" s="16" t="s">
        <v>115</v>
      </c>
      <c r="BM255" s="222" t="s">
        <v>487</v>
      </c>
    </row>
    <row r="256" s="2" customFormat="1">
      <c r="A256" s="37"/>
      <c r="B256" s="38"/>
      <c r="C256" s="39"/>
      <c r="D256" s="224" t="s">
        <v>123</v>
      </c>
      <c r="E256" s="39"/>
      <c r="F256" s="225" t="s">
        <v>486</v>
      </c>
      <c r="G256" s="39"/>
      <c r="H256" s="39"/>
      <c r="I256" s="226"/>
      <c r="J256" s="39"/>
      <c r="K256" s="39"/>
      <c r="L256" s="43"/>
      <c r="M256" s="227"/>
      <c r="N256" s="228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123</v>
      </c>
      <c r="AU256" s="16" t="s">
        <v>83</v>
      </c>
    </row>
    <row r="257" s="2" customFormat="1" ht="24.15" customHeight="1">
      <c r="A257" s="37"/>
      <c r="B257" s="38"/>
      <c r="C257" s="241" t="s">
        <v>488</v>
      </c>
      <c r="D257" s="241" t="s">
        <v>315</v>
      </c>
      <c r="E257" s="242" t="s">
        <v>489</v>
      </c>
      <c r="F257" s="243" t="s">
        <v>490</v>
      </c>
      <c r="G257" s="244" t="s">
        <v>120</v>
      </c>
      <c r="H257" s="245">
        <v>1</v>
      </c>
      <c r="I257" s="246"/>
      <c r="J257" s="247">
        <f>ROUND(I257*H257,2)</f>
        <v>0</v>
      </c>
      <c r="K257" s="248"/>
      <c r="L257" s="249"/>
      <c r="M257" s="250" t="s">
        <v>1</v>
      </c>
      <c r="N257" s="251" t="s">
        <v>38</v>
      </c>
      <c r="O257" s="90"/>
      <c r="P257" s="220">
        <f>O257*H257</f>
        <v>0</v>
      </c>
      <c r="Q257" s="220">
        <v>0</v>
      </c>
      <c r="R257" s="220">
        <f>Q257*H257</f>
        <v>0</v>
      </c>
      <c r="S257" s="220">
        <v>0</v>
      </c>
      <c r="T257" s="221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2" t="s">
        <v>153</v>
      </c>
      <c r="AT257" s="222" t="s">
        <v>315</v>
      </c>
      <c r="AU257" s="222" t="s">
        <v>83</v>
      </c>
      <c r="AY257" s="16" t="s">
        <v>116</v>
      </c>
      <c r="BE257" s="223">
        <f>IF(N257="základní",J257,0)</f>
        <v>0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16" t="s">
        <v>81</v>
      </c>
      <c r="BK257" s="223">
        <f>ROUND(I257*H257,2)</f>
        <v>0</v>
      </c>
      <c r="BL257" s="16" t="s">
        <v>115</v>
      </c>
      <c r="BM257" s="222" t="s">
        <v>491</v>
      </c>
    </row>
    <row r="258" s="2" customFormat="1">
      <c r="A258" s="37"/>
      <c r="B258" s="38"/>
      <c r="C258" s="39"/>
      <c r="D258" s="224" t="s">
        <v>123</v>
      </c>
      <c r="E258" s="39"/>
      <c r="F258" s="225" t="s">
        <v>490</v>
      </c>
      <c r="G258" s="39"/>
      <c r="H258" s="39"/>
      <c r="I258" s="226"/>
      <c r="J258" s="39"/>
      <c r="K258" s="39"/>
      <c r="L258" s="43"/>
      <c r="M258" s="227"/>
      <c r="N258" s="228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123</v>
      </c>
      <c r="AU258" s="16" t="s">
        <v>83</v>
      </c>
    </row>
    <row r="259" s="2" customFormat="1" ht="24.15" customHeight="1">
      <c r="A259" s="37"/>
      <c r="B259" s="38"/>
      <c r="C259" s="241" t="s">
        <v>492</v>
      </c>
      <c r="D259" s="241" t="s">
        <v>315</v>
      </c>
      <c r="E259" s="242" t="s">
        <v>493</v>
      </c>
      <c r="F259" s="243" t="s">
        <v>494</v>
      </c>
      <c r="G259" s="244" t="s">
        <v>120</v>
      </c>
      <c r="H259" s="245">
        <v>1</v>
      </c>
      <c r="I259" s="246"/>
      <c r="J259" s="247">
        <f>ROUND(I259*H259,2)</f>
        <v>0</v>
      </c>
      <c r="K259" s="248"/>
      <c r="L259" s="249"/>
      <c r="M259" s="250" t="s">
        <v>1</v>
      </c>
      <c r="N259" s="251" t="s">
        <v>38</v>
      </c>
      <c r="O259" s="90"/>
      <c r="P259" s="220">
        <f>O259*H259</f>
        <v>0</v>
      </c>
      <c r="Q259" s="220">
        <v>0</v>
      </c>
      <c r="R259" s="220">
        <f>Q259*H259</f>
        <v>0</v>
      </c>
      <c r="S259" s="220">
        <v>0</v>
      </c>
      <c r="T259" s="221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2" t="s">
        <v>153</v>
      </c>
      <c r="AT259" s="222" t="s">
        <v>315</v>
      </c>
      <c r="AU259" s="222" t="s">
        <v>83</v>
      </c>
      <c r="AY259" s="16" t="s">
        <v>116</v>
      </c>
      <c r="BE259" s="223">
        <f>IF(N259="základní",J259,0)</f>
        <v>0</v>
      </c>
      <c r="BF259" s="223">
        <f>IF(N259="snížená",J259,0)</f>
        <v>0</v>
      </c>
      <c r="BG259" s="223">
        <f>IF(N259="zákl. přenesená",J259,0)</f>
        <v>0</v>
      </c>
      <c r="BH259" s="223">
        <f>IF(N259="sníž. přenesená",J259,0)</f>
        <v>0</v>
      </c>
      <c r="BI259" s="223">
        <f>IF(N259="nulová",J259,0)</f>
        <v>0</v>
      </c>
      <c r="BJ259" s="16" t="s">
        <v>81</v>
      </c>
      <c r="BK259" s="223">
        <f>ROUND(I259*H259,2)</f>
        <v>0</v>
      </c>
      <c r="BL259" s="16" t="s">
        <v>115</v>
      </c>
      <c r="BM259" s="222" t="s">
        <v>495</v>
      </c>
    </row>
    <row r="260" s="2" customFormat="1">
      <c r="A260" s="37"/>
      <c r="B260" s="38"/>
      <c r="C260" s="39"/>
      <c r="D260" s="224" t="s">
        <v>123</v>
      </c>
      <c r="E260" s="39"/>
      <c r="F260" s="225" t="s">
        <v>494</v>
      </c>
      <c r="G260" s="39"/>
      <c r="H260" s="39"/>
      <c r="I260" s="226"/>
      <c r="J260" s="39"/>
      <c r="K260" s="39"/>
      <c r="L260" s="43"/>
      <c r="M260" s="227"/>
      <c r="N260" s="228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123</v>
      </c>
      <c r="AU260" s="16" t="s">
        <v>83</v>
      </c>
    </row>
    <row r="261" s="2" customFormat="1" ht="24.15" customHeight="1">
      <c r="A261" s="37"/>
      <c r="B261" s="38"/>
      <c r="C261" s="241" t="s">
        <v>496</v>
      </c>
      <c r="D261" s="241" t="s">
        <v>315</v>
      </c>
      <c r="E261" s="242" t="s">
        <v>497</v>
      </c>
      <c r="F261" s="243" t="s">
        <v>498</v>
      </c>
      <c r="G261" s="244" t="s">
        <v>120</v>
      </c>
      <c r="H261" s="245">
        <v>1</v>
      </c>
      <c r="I261" s="246"/>
      <c r="J261" s="247">
        <f>ROUND(I261*H261,2)</f>
        <v>0</v>
      </c>
      <c r="K261" s="248"/>
      <c r="L261" s="249"/>
      <c r="M261" s="250" t="s">
        <v>1</v>
      </c>
      <c r="N261" s="251" t="s">
        <v>38</v>
      </c>
      <c r="O261" s="90"/>
      <c r="P261" s="220">
        <f>O261*H261</f>
        <v>0</v>
      </c>
      <c r="Q261" s="220">
        <v>0</v>
      </c>
      <c r="R261" s="220">
        <f>Q261*H261</f>
        <v>0</v>
      </c>
      <c r="S261" s="220">
        <v>0</v>
      </c>
      <c r="T261" s="221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2" t="s">
        <v>153</v>
      </c>
      <c r="AT261" s="222" t="s">
        <v>315</v>
      </c>
      <c r="AU261" s="222" t="s">
        <v>83</v>
      </c>
      <c r="AY261" s="16" t="s">
        <v>116</v>
      </c>
      <c r="BE261" s="223">
        <f>IF(N261="základní",J261,0)</f>
        <v>0</v>
      </c>
      <c r="BF261" s="223">
        <f>IF(N261="snížená",J261,0)</f>
        <v>0</v>
      </c>
      <c r="BG261" s="223">
        <f>IF(N261="zákl. přenesená",J261,0)</f>
        <v>0</v>
      </c>
      <c r="BH261" s="223">
        <f>IF(N261="sníž. přenesená",J261,0)</f>
        <v>0</v>
      </c>
      <c r="BI261" s="223">
        <f>IF(N261="nulová",J261,0)</f>
        <v>0</v>
      </c>
      <c r="BJ261" s="16" t="s">
        <v>81</v>
      </c>
      <c r="BK261" s="223">
        <f>ROUND(I261*H261,2)</f>
        <v>0</v>
      </c>
      <c r="BL261" s="16" t="s">
        <v>115</v>
      </c>
      <c r="BM261" s="222" t="s">
        <v>499</v>
      </c>
    </row>
    <row r="262" s="2" customFormat="1">
      <c r="A262" s="37"/>
      <c r="B262" s="38"/>
      <c r="C262" s="39"/>
      <c r="D262" s="224" t="s">
        <v>123</v>
      </c>
      <c r="E262" s="39"/>
      <c r="F262" s="225" t="s">
        <v>498</v>
      </c>
      <c r="G262" s="39"/>
      <c r="H262" s="39"/>
      <c r="I262" s="226"/>
      <c r="J262" s="39"/>
      <c r="K262" s="39"/>
      <c r="L262" s="43"/>
      <c r="M262" s="227"/>
      <c r="N262" s="228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123</v>
      </c>
      <c r="AU262" s="16" t="s">
        <v>83</v>
      </c>
    </row>
    <row r="263" s="2" customFormat="1" ht="24.15" customHeight="1">
      <c r="A263" s="37"/>
      <c r="B263" s="38"/>
      <c r="C263" s="241" t="s">
        <v>500</v>
      </c>
      <c r="D263" s="241" t="s">
        <v>315</v>
      </c>
      <c r="E263" s="242" t="s">
        <v>501</v>
      </c>
      <c r="F263" s="243" t="s">
        <v>502</v>
      </c>
      <c r="G263" s="244" t="s">
        <v>120</v>
      </c>
      <c r="H263" s="245">
        <v>1</v>
      </c>
      <c r="I263" s="246"/>
      <c r="J263" s="247">
        <f>ROUND(I263*H263,2)</f>
        <v>0</v>
      </c>
      <c r="K263" s="248"/>
      <c r="L263" s="249"/>
      <c r="M263" s="250" t="s">
        <v>1</v>
      </c>
      <c r="N263" s="251" t="s">
        <v>38</v>
      </c>
      <c r="O263" s="90"/>
      <c r="P263" s="220">
        <f>O263*H263</f>
        <v>0</v>
      </c>
      <c r="Q263" s="220">
        <v>0</v>
      </c>
      <c r="R263" s="220">
        <f>Q263*H263</f>
        <v>0</v>
      </c>
      <c r="S263" s="220">
        <v>0</v>
      </c>
      <c r="T263" s="221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2" t="s">
        <v>153</v>
      </c>
      <c r="AT263" s="222" t="s">
        <v>315</v>
      </c>
      <c r="AU263" s="222" t="s">
        <v>83</v>
      </c>
      <c r="AY263" s="16" t="s">
        <v>116</v>
      </c>
      <c r="BE263" s="223">
        <f>IF(N263="základní",J263,0)</f>
        <v>0</v>
      </c>
      <c r="BF263" s="223">
        <f>IF(N263="snížená",J263,0)</f>
        <v>0</v>
      </c>
      <c r="BG263" s="223">
        <f>IF(N263="zákl. přenesená",J263,0)</f>
        <v>0</v>
      </c>
      <c r="BH263" s="223">
        <f>IF(N263="sníž. přenesená",J263,0)</f>
        <v>0</v>
      </c>
      <c r="BI263" s="223">
        <f>IF(N263="nulová",J263,0)</f>
        <v>0</v>
      </c>
      <c r="BJ263" s="16" t="s">
        <v>81</v>
      </c>
      <c r="BK263" s="223">
        <f>ROUND(I263*H263,2)</f>
        <v>0</v>
      </c>
      <c r="BL263" s="16" t="s">
        <v>115</v>
      </c>
      <c r="BM263" s="222" t="s">
        <v>503</v>
      </c>
    </row>
    <row r="264" s="2" customFormat="1">
      <c r="A264" s="37"/>
      <c r="B264" s="38"/>
      <c r="C264" s="39"/>
      <c r="D264" s="224" t="s">
        <v>123</v>
      </c>
      <c r="E264" s="39"/>
      <c r="F264" s="225" t="s">
        <v>502</v>
      </c>
      <c r="G264" s="39"/>
      <c r="H264" s="39"/>
      <c r="I264" s="226"/>
      <c r="J264" s="39"/>
      <c r="K264" s="39"/>
      <c r="L264" s="43"/>
      <c r="M264" s="227"/>
      <c r="N264" s="228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123</v>
      </c>
      <c r="AU264" s="16" t="s">
        <v>83</v>
      </c>
    </row>
    <row r="265" s="2" customFormat="1" ht="24.15" customHeight="1">
      <c r="A265" s="37"/>
      <c r="B265" s="38"/>
      <c r="C265" s="241" t="s">
        <v>504</v>
      </c>
      <c r="D265" s="241" t="s">
        <v>315</v>
      </c>
      <c r="E265" s="242" t="s">
        <v>505</v>
      </c>
      <c r="F265" s="243" t="s">
        <v>506</v>
      </c>
      <c r="G265" s="244" t="s">
        <v>120</v>
      </c>
      <c r="H265" s="245">
        <v>1</v>
      </c>
      <c r="I265" s="246"/>
      <c r="J265" s="247">
        <f>ROUND(I265*H265,2)</f>
        <v>0</v>
      </c>
      <c r="K265" s="248"/>
      <c r="L265" s="249"/>
      <c r="M265" s="250" t="s">
        <v>1</v>
      </c>
      <c r="N265" s="251" t="s">
        <v>38</v>
      </c>
      <c r="O265" s="90"/>
      <c r="P265" s="220">
        <f>O265*H265</f>
        <v>0</v>
      </c>
      <c r="Q265" s="220">
        <v>0</v>
      </c>
      <c r="R265" s="220">
        <f>Q265*H265</f>
        <v>0</v>
      </c>
      <c r="S265" s="220">
        <v>0</v>
      </c>
      <c r="T265" s="221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2" t="s">
        <v>153</v>
      </c>
      <c r="AT265" s="222" t="s">
        <v>315</v>
      </c>
      <c r="AU265" s="222" t="s">
        <v>83</v>
      </c>
      <c r="AY265" s="16" t="s">
        <v>116</v>
      </c>
      <c r="BE265" s="223">
        <f>IF(N265="základní",J265,0)</f>
        <v>0</v>
      </c>
      <c r="BF265" s="223">
        <f>IF(N265="snížená",J265,0)</f>
        <v>0</v>
      </c>
      <c r="BG265" s="223">
        <f>IF(N265="zákl. přenesená",J265,0)</f>
        <v>0</v>
      </c>
      <c r="BH265" s="223">
        <f>IF(N265="sníž. přenesená",J265,0)</f>
        <v>0</v>
      </c>
      <c r="BI265" s="223">
        <f>IF(N265="nulová",J265,0)</f>
        <v>0</v>
      </c>
      <c r="BJ265" s="16" t="s">
        <v>81</v>
      </c>
      <c r="BK265" s="223">
        <f>ROUND(I265*H265,2)</f>
        <v>0</v>
      </c>
      <c r="BL265" s="16" t="s">
        <v>115</v>
      </c>
      <c r="BM265" s="222" t="s">
        <v>507</v>
      </c>
    </row>
    <row r="266" s="2" customFormat="1">
      <c r="A266" s="37"/>
      <c r="B266" s="38"/>
      <c r="C266" s="39"/>
      <c r="D266" s="224" t="s">
        <v>123</v>
      </c>
      <c r="E266" s="39"/>
      <c r="F266" s="225" t="s">
        <v>506</v>
      </c>
      <c r="G266" s="39"/>
      <c r="H266" s="39"/>
      <c r="I266" s="226"/>
      <c r="J266" s="39"/>
      <c r="K266" s="39"/>
      <c r="L266" s="43"/>
      <c r="M266" s="227"/>
      <c r="N266" s="228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123</v>
      </c>
      <c r="AU266" s="16" t="s">
        <v>83</v>
      </c>
    </row>
    <row r="267" s="2" customFormat="1" ht="24.15" customHeight="1">
      <c r="A267" s="37"/>
      <c r="B267" s="38"/>
      <c r="C267" s="241" t="s">
        <v>508</v>
      </c>
      <c r="D267" s="241" t="s">
        <v>315</v>
      </c>
      <c r="E267" s="242" t="s">
        <v>509</v>
      </c>
      <c r="F267" s="243" t="s">
        <v>510</v>
      </c>
      <c r="G267" s="244" t="s">
        <v>120</v>
      </c>
      <c r="H267" s="245">
        <v>1</v>
      </c>
      <c r="I267" s="246"/>
      <c r="J267" s="247">
        <f>ROUND(I267*H267,2)</f>
        <v>0</v>
      </c>
      <c r="K267" s="248"/>
      <c r="L267" s="249"/>
      <c r="M267" s="250" t="s">
        <v>1</v>
      </c>
      <c r="N267" s="251" t="s">
        <v>38</v>
      </c>
      <c r="O267" s="90"/>
      <c r="P267" s="220">
        <f>O267*H267</f>
        <v>0</v>
      </c>
      <c r="Q267" s="220">
        <v>0</v>
      </c>
      <c r="R267" s="220">
        <f>Q267*H267</f>
        <v>0</v>
      </c>
      <c r="S267" s="220">
        <v>0</v>
      </c>
      <c r="T267" s="221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2" t="s">
        <v>153</v>
      </c>
      <c r="AT267" s="222" t="s">
        <v>315</v>
      </c>
      <c r="AU267" s="222" t="s">
        <v>83</v>
      </c>
      <c r="AY267" s="16" t="s">
        <v>116</v>
      </c>
      <c r="BE267" s="223">
        <f>IF(N267="základní",J267,0)</f>
        <v>0</v>
      </c>
      <c r="BF267" s="223">
        <f>IF(N267="snížená",J267,0)</f>
        <v>0</v>
      </c>
      <c r="BG267" s="223">
        <f>IF(N267="zákl. přenesená",J267,0)</f>
        <v>0</v>
      </c>
      <c r="BH267" s="223">
        <f>IF(N267="sníž. přenesená",J267,0)</f>
        <v>0</v>
      </c>
      <c r="BI267" s="223">
        <f>IF(N267="nulová",J267,0)</f>
        <v>0</v>
      </c>
      <c r="BJ267" s="16" t="s">
        <v>81</v>
      </c>
      <c r="BK267" s="223">
        <f>ROUND(I267*H267,2)</f>
        <v>0</v>
      </c>
      <c r="BL267" s="16" t="s">
        <v>115</v>
      </c>
      <c r="BM267" s="222" t="s">
        <v>511</v>
      </c>
    </row>
    <row r="268" s="2" customFormat="1">
      <c r="A268" s="37"/>
      <c r="B268" s="38"/>
      <c r="C268" s="39"/>
      <c r="D268" s="224" t="s">
        <v>123</v>
      </c>
      <c r="E268" s="39"/>
      <c r="F268" s="225" t="s">
        <v>510</v>
      </c>
      <c r="G268" s="39"/>
      <c r="H268" s="39"/>
      <c r="I268" s="226"/>
      <c r="J268" s="39"/>
      <c r="K268" s="39"/>
      <c r="L268" s="43"/>
      <c r="M268" s="227"/>
      <c r="N268" s="228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123</v>
      </c>
      <c r="AU268" s="16" t="s">
        <v>83</v>
      </c>
    </row>
    <row r="269" s="2" customFormat="1" ht="24.15" customHeight="1">
      <c r="A269" s="37"/>
      <c r="B269" s="38"/>
      <c r="C269" s="241" t="s">
        <v>512</v>
      </c>
      <c r="D269" s="241" t="s">
        <v>315</v>
      </c>
      <c r="E269" s="242" t="s">
        <v>513</v>
      </c>
      <c r="F269" s="243" t="s">
        <v>514</v>
      </c>
      <c r="G269" s="244" t="s">
        <v>120</v>
      </c>
      <c r="H269" s="245">
        <v>1</v>
      </c>
      <c r="I269" s="246"/>
      <c r="J269" s="247">
        <f>ROUND(I269*H269,2)</f>
        <v>0</v>
      </c>
      <c r="K269" s="248"/>
      <c r="L269" s="249"/>
      <c r="M269" s="250" t="s">
        <v>1</v>
      </c>
      <c r="N269" s="251" t="s">
        <v>38</v>
      </c>
      <c r="O269" s="90"/>
      <c r="P269" s="220">
        <f>O269*H269</f>
        <v>0</v>
      </c>
      <c r="Q269" s="220">
        <v>0</v>
      </c>
      <c r="R269" s="220">
        <f>Q269*H269</f>
        <v>0</v>
      </c>
      <c r="S269" s="220">
        <v>0</v>
      </c>
      <c r="T269" s="221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2" t="s">
        <v>153</v>
      </c>
      <c r="AT269" s="222" t="s">
        <v>315</v>
      </c>
      <c r="AU269" s="222" t="s">
        <v>83</v>
      </c>
      <c r="AY269" s="16" t="s">
        <v>116</v>
      </c>
      <c r="BE269" s="223">
        <f>IF(N269="základní",J269,0)</f>
        <v>0</v>
      </c>
      <c r="BF269" s="223">
        <f>IF(N269="snížená",J269,0)</f>
        <v>0</v>
      </c>
      <c r="BG269" s="223">
        <f>IF(N269="zákl. přenesená",J269,0)</f>
        <v>0</v>
      </c>
      <c r="BH269" s="223">
        <f>IF(N269="sníž. přenesená",J269,0)</f>
        <v>0</v>
      </c>
      <c r="BI269" s="223">
        <f>IF(N269="nulová",J269,0)</f>
        <v>0</v>
      </c>
      <c r="BJ269" s="16" t="s">
        <v>81</v>
      </c>
      <c r="BK269" s="223">
        <f>ROUND(I269*H269,2)</f>
        <v>0</v>
      </c>
      <c r="BL269" s="16" t="s">
        <v>115</v>
      </c>
      <c r="BM269" s="222" t="s">
        <v>515</v>
      </c>
    </row>
    <row r="270" s="2" customFormat="1">
      <c r="A270" s="37"/>
      <c r="B270" s="38"/>
      <c r="C270" s="39"/>
      <c r="D270" s="224" t="s">
        <v>123</v>
      </c>
      <c r="E270" s="39"/>
      <c r="F270" s="225" t="s">
        <v>514</v>
      </c>
      <c r="G270" s="39"/>
      <c r="H270" s="39"/>
      <c r="I270" s="226"/>
      <c r="J270" s="39"/>
      <c r="K270" s="39"/>
      <c r="L270" s="43"/>
      <c r="M270" s="227"/>
      <c r="N270" s="228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123</v>
      </c>
      <c r="AU270" s="16" t="s">
        <v>83</v>
      </c>
    </row>
    <row r="271" s="2" customFormat="1" ht="24.15" customHeight="1">
      <c r="A271" s="37"/>
      <c r="B271" s="38"/>
      <c r="C271" s="241" t="s">
        <v>516</v>
      </c>
      <c r="D271" s="241" t="s">
        <v>315</v>
      </c>
      <c r="E271" s="242" t="s">
        <v>517</v>
      </c>
      <c r="F271" s="243" t="s">
        <v>518</v>
      </c>
      <c r="G271" s="244" t="s">
        <v>120</v>
      </c>
      <c r="H271" s="245">
        <v>1</v>
      </c>
      <c r="I271" s="246"/>
      <c r="J271" s="247">
        <f>ROUND(I271*H271,2)</f>
        <v>0</v>
      </c>
      <c r="K271" s="248"/>
      <c r="L271" s="249"/>
      <c r="M271" s="250" t="s">
        <v>1</v>
      </c>
      <c r="N271" s="251" t="s">
        <v>38</v>
      </c>
      <c r="O271" s="90"/>
      <c r="P271" s="220">
        <f>O271*H271</f>
        <v>0</v>
      </c>
      <c r="Q271" s="220">
        <v>0</v>
      </c>
      <c r="R271" s="220">
        <f>Q271*H271</f>
        <v>0</v>
      </c>
      <c r="S271" s="220">
        <v>0</v>
      </c>
      <c r="T271" s="221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2" t="s">
        <v>153</v>
      </c>
      <c r="AT271" s="222" t="s">
        <v>315</v>
      </c>
      <c r="AU271" s="222" t="s">
        <v>83</v>
      </c>
      <c r="AY271" s="16" t="s">
        <v>116</v>
      </c>
      <c r="BE271" s="223">
        <f>IF(N271="základní",J271,0)</f>
        <v>0</v>
      </c>
      <c r="BF271" s="223">
        <f>IF(N271="snížená",J271,0)</f>
        <v>0</v>
      </c>
      <c r="BG271" s="223">
        <f>IF(N271="zákl. přenesená",J271,0)</f>
        <v>0</v>
      </c>
      <c r="BH271" s="223">
        <f>IF(N271="sníž. přenesená",J271,0)</f>
        <v>0</v>
      </c>
      <c r="BI271" s="223">
        <f>IF(N271="nulová",J271,0)</f>
        <v>0</v>
      </c>
      <c r="BJ271" s="16" t="s">
        <v>81</v>
      </c>
      <c r="BK271" s="223">
        <f>ROUND(I271*H271,2)</f>
        <v>0</v>
      </c>
      <c r="BL271" s="16" t="s">
        <v>115</v>
      </c>
      <c r="BM271" s="222" t="s">
        <v>519</v>
      </c>
    </row>
    <row r="272" s="2" customFormat="1">
      <c r="A272" s="37"/>
      <c r="B272" s="38"/>
      <c r="C272" s="39"/>
      <c r="D272" s="224" t="s">
        <v>123</v>
      </c>
      <c r="E272" s="39"/>
      <c r="F272" s="225" t="s">
        <v>518</v>
      </c>
      <c r="G272" s="39"/>
      <c r="H272" s="39"/>
      <c r="I272" s="226"/>
      <c r="J272" s="39"/>
      <c r="K272" s="39"/>
      <c r="L272" s="43"/>
      <c r="M272" s="227"/>
      <c r="N272" s="228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123</v>
      </c>
      <c r="AU272" s="16" t="s">
        <v>83</v>
      </c>
    </row>
    <row r="273" s="2" customFormat="1" ht="24.15" customHeight="1">
      <c r="A273" s="37"/>
      <c r="B273" s="38"/>
      <c r="C273" s="210" t="s">
        <v>520</v>
      </c>
      <c r="D273" s="210" t="s">
        <v>117</v>
      </c>
      <c r="E273" s="211" t="s">
        <v>521</v>
      </c>
      <c r="F273" s="212" t="s">
        <v>522</v>
      </c>
      <c r="G273" s="213" t="s">
        <v>120</v>
      </c>
      <c r="H273" s="214">
        <v>1</v>
      </c>
      <c r="I273" s="215"/>
      <c r="J273" s="216">
        <f>ROUND(I273*H273,2)</f>
        <v>0</v>
      </c>
      <c r="K273" s="217"/>
      <c r="L273" s="43"/>
      <c r="M273" s="218" t="s">
        <v>1</v>
      </c>
      <c r="N273" s="219" t="s">
        <v>38</v>
      </c>
      <c r="O273" s="90"/>
      <c r="P273" s="220">
        <f>O273*H273</f>
        <v>0</v>
      </c>
      <c r="Q273" s="220">
        <v>0</v>
      </c>
      <c r="R273" s="220">
        <f>Q273*H273</f>
        <v>0</v>
      </c>
      <c r="S273" s="220">
        <v>0</v>
      </c>
      <c r="T273" s="221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2" t="s">
        <v>115</v>
      </c>
      <c r="AT273" s="222" t="s">
        <v>117</v>
      </c>
      <c r="AU273" s="222" t="s">
        <v>83</v>
      </c>
      <c r="AY273" s="16" t="s">
        <v>116</v>
      </c>
      <c r="BE273" s="223">
        <f>IF(N273="základní",J273,0)</f>
        <v>0</v>
      </c>
      <c r="BF273" s="223">
        <f>IF(N273="snížená",J273,0)</f>
        <v>0</v>
      </c>
      <c r="BG273" s="223">
        <f>IF(N273="zákl. přenesená",J273,0)</f>
        <v>0</v>
      </c>
      <c r="BH273" s="223">
        <f>IF(N273="sníž. přenesená",J273,0)</f>
        <v>0</v>
      </c>
      <c r="BI273" s="223">
        <f>IF(N273="nulová",J273,0)</f>
        <v>0</v>
      </c>
      <c r="BJ273" s="16" t="s">
        <v>81</v>
      </c>
      <c r="BK273" s="223">
        <f>ROUND(I273*H273,2)</f>
        <v>0</v>
      </c>
      <c r="BL273" s="16" t="s">
        <v>115</v>
      </c>
      <c r="BM273" s="222" t="s">
        <v>523</v>
      </c>
    </row>
    <row r="274" s="2" customFormat="1">
      <c r="A274" s="37"/>
      <c r="B274" s="38"/>
      <c r="C274" s="39"/>
      <c r="D274" s="224" t="s">
        <v>123</v>
      </c>
      <c r="E274" s="39"/>
      <c r="F274" s="225" t="s">
        <v>524</v>
      </c>
      <c r="G274" s="39"/>
      <c r="H274" s="39"/>
      <c r="I274" s="226"/>
      <c r="J274" s="39"/>
      <c r="K274" s="39"/>
      <c r="L274" s="43"/>
      <c r="M274" s="227"/>
      <c r="N274" s="228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123</v>
      </c>
      <c r="AU274" s="16" t="s">
        <v>83</v>
      </c>
    </row>
    <row r="275" s="2" customFormat="1" ht="24.15" customHeight="1">
      <c r="A275" s="37"/>
      <c r="B275" s="38"/>
      <c r="C275" s="210" t="s">
        <v>525</v>
      </c>
      <c r="D275" s="210" t="s">
        <v>117</v>
      </c>
      <c r="E275" s="211" t="s">
        <v>526</v>
      </c>
      <c r="F275" s="212" t="s">
        <v>527</v>
      </c>
      <c r="G275" s="213" t="s">
        <v>120</v>
      </c>
      <c r="H275" s="214">
        <v>1</v>
      </c>
      <c r="I275" s="215"/>
      <c r="J275" s="216">
        <f>ROUND(I275*H275,2)</f>
        <v>0</v>
      </c>
      <c r="K275" s="217"/>
      <c r="L275" s="43"/>
      <c r="M275" s="218" t="s">
        <v>1</v>
      </c>
      <c r="N275" s="219" t="s">
        <v>38</v>
      </c>
      <c r="O275" s="90"/>
      <c r="P275" s="220">
        <f>O275*H275</f>
        <v>0</v>
      </c>
      <c r="Q275" s="220">
        <v>0</v>
      </c>
      <c r="R275" s="220">
        <f>Q275*H275</f>
        <v>0</v>
      </c>
      <c r="S275" s="220">
        <v>0</v>
      </c>
      <c r="T275" s="221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2" t="s">
        <v>115</v>
      </c>
      <c r="AT275" s="222" t="s">
        <v>117</v>
      </c>
      <c r="AU275" s="222" t="s">
        <v>83</v>
      </c>
      <c r="AY275" s="16" t="s">
        <v>116</v>
      </c>
      <c r="BE275" s="223">
        <f>IF(N275="základní",J275,0)</f>
        <v>0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6" t="s">
        <v>81</v>
      </c>
      <c r="BK275" s="223">
        <f>ROUND(I275*H275,2)</f>
        <v>0</v>
      </c>
      <c r="BL275" s="16" t="s">
        <v>115</v>
      </c>
      <c r="BM275" s="222" t="s">
        <v>528</v>
      </c>
    </row>
    <row r="276" s="2" customFormat="1">
      <c r="A276" s="37"/>
      <c r="B276" s="38"/>
      <c r="C276" s="39"/>
      <c r="D276" s="224" t="s">
        <v>123</v>
      </c>
      <c r="E276" s="39"/>
      <c r="F276" s="225" t="s">
        <v>529</v>
      </c>
      <c r="G276" s="39"/>
      <c r="H276" s="39"/>
      <c r="I276" s="226"/>
      <c r="J276" s="39"/>
      <c r="K276" s="39"/>
      <c r="L276" s="43"/>
      <c r="M276" s="227"/>
      <c r="N276" s="228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123</v>
      </c>
      <c r="AU276" s="16" t="s">
        <v>83</v>
      </c>
    </row>
    <row r="277" s="2" customFormat="1" ht="24.15" customHeight="1">
      <c r="A277" s="37"/>
      <c r="B277" s="38"/>
      <c r="C277" s="210" t="s">
        <v>530</v>
      </c>
      <c r="D277" s="210" t="s">
        <v>117</v>
      </c>
      <c r="E277" s="211" t="s">
        <v>531</v>
      </c>
      <c r="F277" s="212" t="s">
        <v>532</v>
      </c>
      <c r="G277" s="213" t="s">
        <v>120</v>
      </c>
      <c r="H277" s="214">
        <v>1</v>
      </c>
      <c r="I277" s="215"/>
      <c r="J277" s="216">
        <f>ROUND(I277*H277,2)</f>
        <v>0</v>
      </c>
      <c r="K277" s="217"/>
      <c r="L277" s="43"/>
      <c r="M277" s="218" t="s">
        <v>1</v>
      </c>
      <c r="N277" s="219" t="s">
        <v>38</v>
      </c>
      <c r="O277" s="90"/>
      <c r="P277" s="220">
        <f>O277*H277</f>
        <v>0</v>
      </c>
      <c r="Q277" s="220">
        <v>0</v>
      </c>
      <c r="R277" s="220">
        <f>Q277*H277</f>
        <v>0</v>
      </c>
      <c r="S277" s="220">
        <v>0</v>
      </c>
      <c r="T277" s="221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2" t="s">
        <v>115</v>
      </c>
      <c r="AT277" s="222" t="s">
        <v>117</v>
      </c>
      <c r="AU277" s="222" t="s">
        <v>83</v>
      </c>
      <c r="AY277" s="16" t="s">
        <v>116</v>
      </c>
      <c r="BE277" s="223">
        <f>IF(N277="základní",J277,0)</f>
        <v>0</v>
      </c>
      <c r="BF277" s="223">
        <f>IF(N277="snížená",J277,0)</f>
        <v>0</v>
      </c>
      <c r="BG277" s="223">
        <f>IF(N277="zákl. přenesená",J277,0)</f>
        <v>0</v>
      </c>
      <c r="BH277" s="223">
        <f>IF(N277="sníž. přenesená",J277,0)</f>
        <v>0</v>
      </c>
      <c r="BI277" s="223">
        <f>IF(N277="nulová",J277,0)</f>
        <v>0</v>
      </c>
      <c r="BJ277" s="16" t="s">
        <v>81</v>
      </c>
      <c r="BK277" s="223">
        <f>ROUND(I277*H277,2)</f>
        <v>0</v>
      </c>
      <c r="BL277" s="16" t="s">
        <v>115</v>
      </c>
      <c r="BM277" s="222" t="s">
        <v>533</v>
      </c>
    </row>
    <row r="278" s="2" customFormat="1">
      <c r="A278" s="37"/>
      <c r="B278" s="38"/>
      <c r="C278" s="39"/>
      <c r="D278" s="224" t="s">
        <v>123</v>
      </c>
      <c r="E278" s="39"/>
      <c r="F278" s="225" t="s">
        <v>534</v>
      </c>
      <c r="G278" s="39"/>
      <c r="H278" s="39"/>
      <c r="I278" s="226"/>
      <c r="J278" s="39"/>
      <c r="K278" s="39"/>
      <c r="L278" s="43"/>
      <c r="M278" s="227"/>
      <c r="N278" s="228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123</v>
      </c>
      <c r="AU278" s="16" t="s">
        <v>83</v>
      </c>
    </row>
    <row r="279" s="2" customFormat="1" ht="24.15" customHeight="1">
      <c r="A279" s="37"/>
      <c r="B279" s="38"/>
      <c r="C279" s="210" t="s">
        <v>535</v>
      </c>
      <c r="D279" s="210" t="s">
        <v>117</v>
      </c>
      <c r="E279" s="211" t="s">
        <v>536</v>
      </c>
      <c r="F279" s="212" t="s">
        <v>537</v>
      </c>
      <c r="G279" s="213" t="s">
        <v>120</v>
      </c>
      <c r="H279" s="214">
        <v>1</v>
      </c>
      <c r="I279" s="215"/>
      <c r="J279" s="216">
        <f>ROUND(I279*H279,2)</f>
        <v>0</v>
      </c>
      <c r="K279" s="217"/>
      <c r="L279" s="43"/>
      <c r="M279" s="218" t="s">
        <v>1</v>
      </c>
      <c r="N279" s="219" t="s">
        <v>38</v>
      </c>
      <c r="O279" s="90"/>
      <c r="P279" s="220">
        <f>O279*H279</f>
        <v>0</v>
      </c>
      <c r="Q279" s="220">
        <v>0</v>
      </c>
      <c r="R279" s="220">
        <f>Q279*H279</f>
        <v>0</v>
      </c>
      <c r="S279" s="220">
        <v>0</v>
      </c>
      <c r="T279" s="221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2" t="s">
        <v>115</v>
      </c>
      <c r="AT279" s="222" t="s">
        <v>117</v>
      </c>
      <c r="AU279" s="222" t="s">
        <v>83</v>
      </c>
      <c r="AY279" s="16" t="s">
        <v>116</v>
      </c>
      <c r="BE279" s="223">
        <f>IF(N279="základní",J279,0)</f>
        <v>0</v>
      </c>
      <c r="BF279" s="223">
        <f>IF(N279="snížená",J279,0)</f>
        <v>0</v>
      </c>
      <c r="BG279" s="223">
        <f>IF(N279="zákl. přenesená",J279,0)</f>
        <v>0</v>
      </c>
      <c r="BH279" s="223">
        <f>IF(N279="sníž. přenesená",J279,0)</f>
        <v>0</v>
      </c>
      <c r="BI279" s="223">
        <f>IF(N279="nulová",J279,0)</f>
        <v>0</v>
      </c>
      <c r="BJ279" s="16" t="s">
        <v>81</v>
      </c>
      <c r="BK279" s="223">
        <f>ROUND(I279*H279,2)</f>
        <v>0</v>
      </c>
      <c r="BL279" s="16" t="s">
        <v>115</v>
      </c>
      <c r="BM279" s="222" t="s">
        <v>538</v>
      </c>
    </row>
    <row r="280" s="2" customFormat="1">
      <c r="A280" s="37"/>
      <c r="B280" s="38"/>
      <c r="C280" s="39"/>
      <c r="D280" s="224" t="s">
        <v>123</v>
      </c>
      <c r="E280" s="39"/>
      <c r="F280" s="225" t="s">
        <v>539</v>
      </c>
      <c r="G280" s="39"/>
      <c r="H280" s="39"/>
      <c r="I280" s="226"/>
      <c r="J280" s="39"/>
      <c r="K280" s="39"/>
      <c r="L280" s="43"/>
      <c r="M280" s="227"/>
      <c r="N280" s="228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123</v>
      </c>
      <c r="AU280" s="16" t="s">
        <v>83</v>
      </c>
    </row>
    <row r="281" s="2" customFormat="1" ht="24.15" customHeight="1">
      <c r="A281" s="37"/>
      <c r="B281" s="38"/>
      <c r="C281" s="210" t="s">
        <v>540</v>
      </c>
      <c r="D281" s="210" t="s">
        <v>117</v>
      </c>
      <c r="E281" s="211" t="s">
        <v>541</v>
      </c>
      <c r="F281" s="212" t="s">
        <v>542</v>
      </c>
      <c r="G281" s="213" t="s">
        <v>120</v>
      </c>
      <c r="H281" s="214">
        <v>1</v>
      </c>
      <c r="I281" s="215"/>
      <c r="J281" s="216">
        <f>ROUND(I281*H281,2)</f>
        <v>0</v>
      </c>
      <c r="K281" s="217"/>
      <c r="L281" s="43"/>
      <c r="M281" s="218" t="s">
        <v>1</v>
      </c>
      <c r="N281" s="219" t="s">
        <v>38</v>
      </c>
      <c r="O281" s="90"/>
      <c r="P281" s="220">
        <f>O281*H281</f>
        <v>0</v>
      </c>
      <c r="Q281" s="220">
        <v>0</v>
      </c>
      <c r="R281" s="220">
        <f>Q281*H281</f>
        <v>0</v>
      </c>
      <c r="S281" s="220">
        <v>0</v>
      </c>
      <c r="T281" s="221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2" t="s">
        <v>115</v>
      </c>
      <c r="AT281" s="222" t="s">
        <v>117</v>
      </c>
      <c r="AU281" s="222" t="s">
        <v>83</v>
      </c>
      <c r="AY281" s="16" t="s">
        <v>116</v>
      </c>
      <c r="BE281" s="223">
        <f>IF(N281="základní",J281,0)</f>
        <v>0</v>
      </c>
      <c r="BF281" s="223">
        <f>IF(N281="snížená",J281,0)</f>
        <v>0</v>
      </c>
      <c r="BG281" s="223">
        <f>IF(N281="zákl. přenesená",J281,0)</f>
        <v>0</v>
      </c>
      <c r="BH281" s="223">
        <f>IF(N281="sníž. přenesená",J281,0)</f>
        <v>0</v>
      </c>
      <c r="BI281" s="223">
        <f>IF(N281="nulová",J281,0)</f>
        <v>0</v>
      </c>
      <c r="BJ281" s="16" t="s">
        <v>81</v>
      </c>
      <c r="BK281" s="223">
        <f>ROUND(I281*H281,2)</f>
        <v>0</v>
      </c>
      <c r="BL281" s="16" t="s">
        <v>115</v>
      </c>
      <c r="BM281" s="222" t="s">
        <v>543</v>
      </c>
    </row>
    <row r="282" s="2" customFormat="1">
      <c r="A282" s="37"/>
      <c r="B282" s="38"/>
      <c r="C282" s="39"/>
      <c r="D282" s="224" t="s">
        <v>123</v>
      </c>
      <c r="E282" s="39"/>
      <c r="F282" s="225" t="s">
        <v>544</v>
      </c>
      <c r="G282" s="39"/>
      <c r="H282" s="39"/>
      <c r="I282" s="226"/>
      <c r="J282" s="39"/>
      <c r="K282" s="39"/>
      <c r="L282" s="43"/>
      <c r="M282" s="227"/>
      <c r="N282" s="228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123</v>
      </c>
      <c r="AU282" s="16" t="s">
        <v>83</v>
      </c>
    </row>
    <row r="283" s="2" customFormat="1" ht="24.15" customHeight="1">
      <c r="A283" s="37"/>
      <c r="B283" s="38"/>
      <c r="C283" s="210" t="s">
        <v>545</v>
      </c>
      <c r="D283" s="210" t="s">
        <v>117</v>
      </c>
      <c r="E283" s="211" t="s">
        <v>546</v>
      </c>
      <c r="F283" s="212" t="s">
        <v>547</v>
      </c>
      <c r="G283" s="213" t="s">
        <v>120</v>
      </c>
      <c r="H283" s="214">
        <v>1</v>
      </c>
      <c r="I283" s="215"/>
      <c r="J283" s="216">
        <f>ROUND(I283*H283,2)</f>
        <v>0</v>
      </c>
      <c r="K283" s="217"/>
      <c r="L283" s="43"/>
      <c r="M283" s="218" t="s">
        <v>1</v>
      </c>
      <c r="N283" s="219" t="s">
        <v>38</v>
      </c>
      <c r="O283" s="90"/>
      <c r="P283" s="220">
        <f>O283*H283</f>
        <v>0</v>
      </c>
      <c r="Q283" s="220">
        <v>0</v>
      </c>
      <c r="R283" s="220">
        <f>Q283*H283</f>
        <v>0</v>
      </c>
      <c r="S283" s="220">
        <v>0</v>
      </c>
      <c r="T283" s="221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2" t="s">
        <v>115</v>
      </c>
      <c r="AT283" s="222" t="s">
        <v>117</v>
      </c>
      <c r="AU283" s="222" t="s">
        <v>83</v>
      </c>
      <c r="AY283" s="16" t="s">
        <v>116</v>
      </c>
      <c r="BE283" s="223">
        <f>IF(N283="základní",J283,0)</f>
        <v>0</v>
      </c>
      <c r="BF283" s="223">
        <f>IF(N283="snížená",J283,0)</f>
        <v>0</v>
      </c>
      <c r="BG283" s="223">
        <f>IF(N283="zákl. přenesená",J283,0)</f>
        <v>0</v>
      </c>
      <c r="BH283" s="223">
        <f>IF(N283="sníž. přenesená",J283,0)</f>
        <v>0</v>
      </c>
      <c r="BI283" s="223">
        <f>IF(N283="nulová",J283,0)</f>
        <v>0</v>
      </c>
      <c r="BJ283" s="16" t="s">
        <v>81</v>
      </c>
      <c r="BK283" s="223">
        <f>ROUND(I283*H283,2)</f>
        <v>0</v>
      </c>
      <c r="BL283" s="16" t="s">
        <v>115</v>
      </c>
      <c r="BM283" s="222" t="s">
        <v>548</v>
      </c>
    </row>
    <row r="284" s="2" customFormat="1">
      <c r="A284" s="37"/>
      <c r="B284" s="38"/>
      <c r="C284" s="39"/>
      <c r="D284" s="224" t="s">
        <v>123</v>
      </c>
      <c r="E284" s="39"/>
      <c r="F284" s="225" t="s">
        <v>549</v>
      </c>
      <c r="G284" s="39"/>
      <c r="H284" s="39"/>
      <c r="I284" s="226"/>
      <c r="J284" s="39"/>
      <c r="K284" s="39"/>
      <c r="L284" s="43"/>
      <c r="M284" s="227"/>
      <c r="N284" s="228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123</v>
      </c>
      <c r="AU284" s="16" t="s">
        <v>83</v>
      </c>
    </row>
    <row r="285" s="2" customFormat="1" ht="24.15" customHeight="1">
      <c r="A285" s="37"/>
      <c r="B285" s="38"/>
      <c r="C285" s="210" t="s">
        <v>550</v>
      </c>
      <c r="D285" s="210" t="s">
        <v>117</v>
      </c>
      <c r="E285" s="211" t="s">
        <v>551</v>
      </c>
      <c r="F285" s="212" t="s">
        <v>552</v>
      </c>
      <c r="G285" s="213" t="s">
        <v>120</v>
      </c>
      <c r="H285" s="214">
        <v>1</v>
      </c>
      <c r="I285" s="215"/>
      <c r="J285" s="216">
        <f>ROUND(I285*H285,2)</f>
        <v>0</v>
      </c>
      <c r="K285" s="217"/>
      <c r="L285" s="43"/>
      <c r="M285" s="218" t="s">
        <v>1</v>
      </c>
      <c r="N285" s="219" t="s">
        <v>38</v>
      </c>
      <c r="O285" s="90"/>
      <c r="P285" s="220">
        <f>O285*H285</f>
        <v>0</v>
      </c>
      <c r="Q285" s="220">
        <v>0</v>
      </c>
      <c r="R285" s="220">
        <f>Q285*H285</f>
        <v>0</v>
      </c>
      <c r="S285" s="220">
        <v>0</v>
      </c>
      <c r="T285" s="221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22" t="s">
        <v>115</v>
      </c>
      <c r="AT285" s="222" t="s">
        <v>117</v>
      </c>
      <c r="AU285" s="222" t="s">
        <v>83</v>
      </c>
      <c r="AY285" s="16" t="s">
        <v>116</v>
      </c>
      <c r="BE285" s="223">
        <f>IF(N285="základní",J285,0)</f>
        <v>0</v>
      </c>
      <c r="BF285" s="223">
        <f>IF(N285="snížená",J285,0)</f>
        <v>0</v>
      </c>
      <c r="BG285" s="223">
        <f>IF(N285="zákl. přenesená",J285,0)</f>
        <v>0</v>
      </c>
      <c r="BH285" s="223">
        <f>IF(N285="sníž. přenesená",J285,0)</f>
        <v>0</v>
      </c>
      <c r="BI285" s="223">
        <f>IF(N285="nulová",J285,0)</f>
        <v>0</v>
      </c>
      <c r="BJ285" s="16" t="s">
        <v>81</v>
      </c>
      <c r="BK285" s="223">
        <f>ROUND(I285*H285,2)</f>
        <v>0</v>
      </c>
      <c r="BL285" s="16" t="s">
        <v>115</v>
      </c>
      <c r="BM285" s="222" t="s">
        <v>553</v>
      </c>
    </row>
    <row r="286" s="2" customFormat="1">
      <c r="A286" s="37"/>
      <c r="B286" s="38"/>
      <c r="C286" s="39"/>
      <c r="D286" s="224" t="s">
        <v>123</v>
      </c>
      <c r="E286" s="39"/>
      <c r="F286" s="225" t="s">
        <v>554</v>
      </c>
      <c r="G286" s="39"/>
      <c r="H286" s="39"/>
      <c r="I286" s="226"/>
      <c r="J286" s="39"/>
      <c r="K286" s="39"/>
      <c r="L286" s="43"/>
      <c r="M286" s="227"/>
      <c r="N286" s="228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123</v>
      </c>
      <c r="AU286" s="16" t="s">
        <v>83</v>
      </c>
    </row>
    <row r="287" s="2" customFormat="1" ht="24.15" customHeight="1">
      <c r="A287" s="37"/>
      <c r="B287" s="38"/>
      <c r="C287" s="210" t="s">
        <v>555</v>
      </c>
      <c r="D287" s="210" t="s">
        <v>117</v>
      </c>
      <c r="E287" s="211" t="s">
        <v>556</v>
      </c>
      <c r="F287" s="212" t="s">
        <v>557</v>
      </c>
      <c r="G287" s="213" t="s">
        <v>120</v>
      </c>
      <c r="H287" s="214">
        <v>1</v>
      </c>
      <c r="I287" s="215"/>
      <c r="J287" s="216">
        <f>ROUND(I287*H287,2)</f>
        <v>0</v>
      </c>
      <c r="K287" s="217"/>
      <c r="L287" s="43"/>
      <c r="M287" s="218" t="s">
        <v>1</v>
      </c>
      <c r="N287" s="219" t="s">
        <v>38</v>
      </c>
      <c r="O287" s="90"/>
      <c r="P287" s="220">
        <f>O287*H287</f>
        <v>0</v>
      </c>
      <c r="Q287" s="220">
        <v>0</v>
      </c>
      <c r="R287" s="220">
        <f>Q287*H287</f>
        <v>0</v>
      </c>
      <c r="S287" s="220">
        <v>0</v>
      </c>
      <c r="T287" s="221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2" t="s">
        <v>115</v>
      </c>
      <c r="AT287" s="222" t="s">
        <v>117</v>
      </c>
      <c r="AU287" s="222" t="s">
        <v>83</v>
      </c>
      <c r="AY287" s="16" t="s">
        <v>116</v>
      </c>
      <c r="BE287" s="223">
        <f>IF(N287="základní",J287,0)</f>
        <v>0</v>
      </c>
      <c r="BF287" s="223">
        <f>IF(N287="snížená",J287,0)</f>
        <v>0</v>
      </c>
      <c r="BG287" s="223">
        <f>IF(N287="zákl. přenesená",J287,0)</f>
        <v>0</v>
      </c>
      <c r="BH287" s="223">
        <f>IF(N287="sníž. přenesená",J287,0)</f>
        <v>0</v>
      </c>
      <c r="BI287" s="223">
        <f>IF(N287="nulová",J287,0)</f>
        <v>0</v>
      </c>
      <c r="BJ287" s="16" t="s">
        <v>81</v>
      </c>
      <c r="BK287" s="223">
        <f>ROUND(I287*H287,2)</f>
        <v>0</v>
      </c>
      <c r="BL287" s="16" t="s">
        <v>115</v>
      </c>
      <c r="BM287" s="222" t="s">
        <v>558</v>
      </c>
    </row>
    <row r="288" s="2" customFormat="1">
      <c r="A288" s="37"/>
      <c r="B288" s="38"/>
      <c r="C288" s="39"/>
      <c r="D288" s="224" t="s">
        <v>123</v>
      </c>
      <c r="E288" s="39"/>
      <c r="F288" s="225" t="s">
        <v>559</v>
      </c>
      <c r="G288" s="39"/>
      <c r="H288" s="39"/>
      <c r="I288" s="226"/>
      <c r="J288" s="39"/>
      <c r="K288" s="39"/>
      <c r="L288" s="43"/>
      <c r="M288" s="227"/>
      <c r="N288" s="228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123</v>
      </c>
      <c r="AU288" s="16" t="s">
        <v>83</v>
      </c>
    </row>
    <row r="289" s="2" customFormat="1" ht="24.15" customHeight="1">
      <c r="A289" s="37"/>
      <c r="B289" s="38"/>
      <c r="C289" s="210" t="s">
        <v>560</v>
      </c>
      <c r="D289" s="210" t="s">
        <v>117</v>
      </c>
      <c r="E289" s="211" t="s">
        <v>561</v>
      </c>
      <c r="F289" s="212" t="s">
        <v>562</v>
      </c>
      <c r="G289" s="213" t="s">
        <v>120</v>
      </c>
      <c r="H289" s="214">
        <v>1</v>
      </c>
      <c r="I289" s="215"/>
      <c r="J289" s="216">
        <f>ROUND(I289*H289,2)</f>
        <v>0</v>
      </c>
      <c r="K289" s="217"/>
      <c r="L289" s="43"/>
      <c r="M289" s="218" t="s">
        <v>1</v>
      </c>
      <c r="N289" s="219" t="s">
        <v>38</v>
      </c>
      <c r="O289" s="90"/>
      <c r="P289" s="220">
        <f>O289*H289</f>
        <v>0</v>
      </c>
      <c r="Q289" s="220">
        <v>0</v>
      </c>
      <c r="R289" s="220">
        <f>Q289*H289</f>
        <v>0</v>
      </c>
      <c r="S289" s="220">
        <v>0</v>
      </c>
      <c r="T289" s="221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2" t="s">
        <v>115</v>
      </c>
      <c r="AT289" s="222" t="s">
        <v>117</v>
      </c>
      <c r="AU289" s="222" t="s">
        <v>83</v>
      </c>
      <c r="AY289" s="16" t="s">
        <v>116</v>
      </c>
      <c r="BE289" s="223">
        <f>IF(N289="základní",J289,0)</f>
        <v>0</v>
      </c>
      <c r="BF289" s="223">
        <f>IF(N289="snížená",J289,0)</f>
        <v>0</v>
      </c>
      <c r="BG289" s="223">
        <f>IF(N289="zákl. přenesená",J289,0)</f>
        <v>0</v>
      </c>
      <c r="BH289" s="223">
        <f>IF(N289="sníž. přenesená",J289,0)</f>
        <v>0</v>
      </c>
      <c r="BI289" s="223">
        <f>IF(N289="nulová",J289,0)</f>
        <v>0</v>
      </c>
      <c r="BJ289" s="16" t="s">
        <v>81</v>
      </c>
      <c r="BK289" s="223">
        <f>ROUND(I289*H289,2)</f>
        <v>0</v>
      </c>
      <c r="BL289" s="16" t="s">
        <v>115</v>
      </c>
      <c r="BM289" s="222" t="s">
        <v>563</v>
      </c>
    </row>
    <row r="290" s="2" customFormat="1">
      <c r="A290" s="37"/>
      <c r="B290" s="38"/>
      <c r="C290" s="39"/>
      <c r="D290" s="224" t="s">
        <v>123</v>
      </c>
      <c r="E290" s="39"/>
      <c r="F290" s="225" t="s">
        <v>564</v>
      </c>
      <c r="G290" s="39"/>
      <c r="H290" s="39"/>
      <c r="I290" s="226"/>
      <c r="J290" s="39"/>
      <c r="K290" s="39"/>
      <c r="L290" s="43"/>
      <c r="M290" s="227"/>
      <c r="N290" s="228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123</v>
      </c>
      <c r="AU290" s="16" t="s">
        <v>83</v>
      </c>
    </row>
    <row r="291" s="2" customFormat="1" ht="24.15" customHeight="1">
      <c r="A291" s="37"/>
      <c r="B291" s="38"/>
      <c r="C291" s="210" t="s">
        <v>565</v>
      </c>
      <c r="D291" s="210" t="s">
        <v>117</v>
      </c>
      <c r="E291" s="211" t="s">
        <v>566</v>
      </c>
      <c r="F291" s="212" t="s">
        <v>567</v>
      </c>
      <c r="G291" s="213" t="s">
        <v>120</v>
      </c>
      <c r="H291" s="214">
        <v>1</v>
      </c>
      <c r="I291" s="215"/>
      <c r="J291" s="216">
        <f>ROUND(I291*H291,2)</f>
        <v>0</v>
      </c>
      <c r="K291" s="217"/>
      <c r="L291" s="43"/>
      <c r="M291" s="218" t="s">
        <v>1</v>
      </c>
      <c r="N291" s="219" t="s">
        <v>38</v>
      </c>
      <c r="O291" s="90"/>
      <c r="P291" s="220">
        <f>O291*H291</f>
        <v>0</v>
      </c>
      <c r="Q291" s="220">
        <v>0</v>
      </c>
      <c r="R291" s="220">
        <f>Q291*H291</f>
        <v>0</v>
      </c>
      <c r="S291" s="220">
        <v>0</v>
      </c>
      <c r="T291" s="221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2" t="s">
        <v>115</v>
      </c>
      <c r="AT291" s="222" t="s">
        <v>117</v>
      </c>
      <c r="AU291" s="222" t="s">
        <v>83</v>
      </c>
      <c r="AY291" s="16" t="s">
        <v>116</v>
      </c>
      <c r="BE291" s="223">
        <f>IF(N291="základní",J291,0)</f>
        <v>0</v>
      </c>
      <c r="BF291" s="223">
        <f>IF(N291="snížená",J291,0)</f>
        <v>0</v>
      </c>
      <c r="BG291" s="223">
        <f>IF(N291="zákl. přenesená",J291,0)</f>
        <v>0</v>
      </c>
      <c r="BH291" s="223">
        <f>IF(N291="sníž. přenesená",J291,0)</f>
        <v>0</v>
      </c>
      <c r="BI291" s="223">
        <f>IF(N291="nulová",J291,0)</f>
        <v>0</v>
      </c>
      <c r="BJ291" s="16" t="s">
        <v>81</v>
      </c>
      <c r="BK291" s="223">
        <f>ROUND(I291*H291,2)</f>
        <v>0</v>
      </c>
      <c r="BL291" s="16" t="s">
        <v>115</v>
      </c>
      <c r="BM291" s="222" t="s">
        <v>568</v>
      </c>
    </row>
    <row r="292" s="2" customFormat="1">
      <c r="A292" s="37"/>
      <c r="B292" s="38"/>
      <c r="C292" s="39"/>
      <c r="D292" s="224" t="s">
        <v>123</v>
      </c>
      <c r="E292" s="39"/>
      <c r="F292" s="225" t="s">
        <v>569</v>
      </c>
      <c r="G292" s="39"/>
      <c r="H292" s="39"/>
      <c r="I292" s="226"/>
      <c r="J292" s="39"/>
      <c r="K292" s="39"/>
      <c r="L292" s="43"/>
      <c r="M292" s="227"/>
      <c r="N292" s="228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123</v>
      </c>
      <c r="AU292" s="16" t="s">
        <v>83</v>
      </c>
    </row>
    <row r="293" s="2" customFormat="1" ht="24.15" customHeight="1">
      <c r="A293" s="37"/>
      <c r="B293" s="38"/>
      <c r="C293" s="210" t="s">
        <v>570</v>
      </c>
      <c r="D293" s="210" t="s">
        <v>117</v>
      </c>
      <c r="E293" s="211" t="s">
        <v>571</v>
      </c>
      <c r="F293" s="212" t="s">
        <v>572</v>
      </c>
      <c r="G293" s="213" t="s">
        <v>120</v>
      </c>
      <c r="H293" s="214">
        <v>1</v>
      </c>
      <c r="I293" s="215"/>
      <c r="J293" s="216">
        <f>ROUND(I293*H293,2)</f>
        <v>0</v>
      </c>
      <c r="K293" s="217"/>
      <c r="L293" s="43"/>
      <c r="M293" s="218" t="s">
        <v>1</v>
      </c>
      <c r="N293" s="219" t="s">
        <v>38</v>
      </c>
      <c r="O293" s="90"/>
      <c r="P293" s="220">
        <f>O293*H293</f>
        <v>0</v>
      </c>
      <c r="Q293" s="220">
        <v>0</v>
      </c>
      <c r="R293" s="220">
        <f>Q293*H293</f>
        <v>0</v>
      </c>
      <c r="S293" s="220">
        <v>0</v>
      </c>
      <c r="T293" s="221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2" t="s">
        <v>115</v>
      </c>
      <c r="AT293" s="222" t="s">
        <v>117</v>
      </c>
      <c r="AU293" s="222" t="s">
        <v>83</v>
      </c>
      <c r="AY293" s="16" t="s">
        <v>116</v>
      </c>
      <c r="BE293" s="223">
        <f>IF(N293="základní",J293,0)</f>
        <v>0</v>
      </c>
      <c r="BF293" s="223">
        <f>IF(N293="snížená",J293,0)</f>
        <v>0</v>
      </c>
      <c r="BG293" s="223">
        <f>IF(N293="zákl. přenesená",J293,0)</f>
        <v>0</v>
      </c>
      <c r="BH293" s="223">
        <f>IF(N293="sníž. přenesená",J293,0)</f>
        <v>0</v>
      </c>
      <c r="BI293" s="223">
        <f>IF(N293="nulová",J293,0)</f>
        <v>0</v>
      </c>
      <c r="BJ293" s="16" t="s">
        <v>81</v>
      </c>
      <c r="BK293" s="223">
        <f>ROUND(I293*H293,2)</f>
        <v>0</v>
      </c>
      <c r="BL293" s="16" t="s">
        <v>115</v>
      </c>
      <c r="BM293" s="222" t="s">
        <v>573</v>
      </c>
    </row>
    <row r="294" s="2" customFormat="1">
      <c r="A294" s="37"/>
      <c r="B294" s="38"/>
      <c r="C294" s="39"/>
      <c r="D294" s="224" t="s">
        <v>123</v>
      </c>
      <c r="E294" s="39"/>
      <c r="F294" s="225" t="s">
        <v>574</v>
      </c>
      <c r="G294" s="39"/>
      <c r="H294" s="39"/>
      <c r="I294" s="226"/>
      <c r="J294" s="39"/>
      <c r="K294" s="39"/>
      <c r="L294" s="43"/>
      <c r="M294" s="227"/>
      <c r="N294" s="228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123</v>
      </c>
      <c r="AU294" s="16" t="s">
        <v>83</v>
      </c>
    </row>
    <row r="295" s="2" customFormat="1" ht="24.15" customHeight="1">
      <c r="A295" s="37"/>
      <c r="B295" s="38"/>
      <c r="C295" s="210" t="s">
        <v>575</v>
      </c>
      <c r="D295" s="210" t="s">
        <v>117</v>
      </c>
      <c r="E295" s="211" t="s">
        <v>576</v>
      </c>
      <c r="F295" s="212" t="s">
        <v>577</v>
      </c>
      <c r="G295" s="213" t="s">
        <v>120</v>
      </c>
      <c r="H295" s="214">
        <v>1</v>
      </c>
      <c r="I295" s="215"/>
      <c r="J295" s="216">
        <f>ROUND(I295*H295,2)</f>
        <v>0</v>
      </c>
      <c r="K295" s="217"/>
      <c r="L295" s="43"/>
      <c r="M295" s="218" t="s">
        <v>1</v>
      </c>
      <c r="N295" s="219" t="s">
        <v>38</v>
      </c>
      <c r="O295" s="90"/>
      <c r="P295" s="220">
        <f>O295*H295</f>
        <v>0</v>
      </c>
      <c r="Q295" s="220">
        <v>0</v>
      </c>
      <c r="R295" s="220">
        <f>Q295*H295</f>
        <v>0</v>
      </c>
      <c r="S295" s="220">
        <v>0</v>
      </c>
      <c r="T295" s="221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22" t="s">
        <v>115</v>
      </c>
      <c r="AT295" s="222" t="s">
        <v>117</v>
      </c>
      <c r="AU295" s="222" t="s">
        <v>83</v>
      </c>
      <c r="AY295" s="16" t="s">
        <v>116</v>
      </c>
      <c r="BE295" s="223">
        <f>IF(N295="základní",J295,0)</f>
        <v>0</v>
      </c>
      <c r="BF295" s="223">
        <f>IF(N295="snížená",J295,0)</f>
        <v>0</v>
      </c>
      <c r="BG295" s="223">
        <f>IF(N295="zákl. přenesená",J295,0)</f>
        <v>0</v>
      </c>
      <c r="BH295" s="223">
        <f>IF(N295="sníž. přenesená",J295,0)</f>
        <v>0</v>
      </c>
      <c r="BI295" s="223">
        <f>IF(N295="nulová",J295,0)</f>
        <v>0</v>
      </c>
      <c r="BJ295" s="16" t="s">
        <v>81</v>
      </c>
      <c r="BK295" s="223">
        <f>ROUND(I295*H295,2)</f>
        <v>0</v>
      </c>
      <c r="BL295" s="16" t="s">
        <v>115</v>
      </c>
      <c r="BM295" s="222" t="s">
        <v>578</v>
      </c>
    </row>
    <row r="296" s="2" customFormat="1">
      <c r="A296" s="37"/>
      <c r="B296" s="38"/>
      <c r="C296" s="39"/>
      <c r="D296" s="224" t="s">
        <v>123</v>
      </c>
      <c r="E296" s="39"/>
      <c r="F296" s="225" t="s">
        <v>579</v>
      </c>
      <c r="G296" s="39"/>
      <c r="H296" s="39"/>
      <c r="I296" s="226"/>
      <c r="J296" s="39"/>
      <c r="K296" s="39"/>
      <c r="L296" s="43"/>
      <c r="M296" s="227"/>
      <c r="N296" s="228"/>
      <c r="O296" s="90"/>
      <c r="P296" s="90"/>
      <c r="Q296" s="90"/>
      <c r="R296" s="90"/>
      <c r="S296" s="90"/>
      <c r="T296" s="91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123</v>
      </c>
      <c r="AU296" s="16" t="s">
        <v>83</v>
      </c>
    </row>
    <row r="297" s="2" customFormat="1" ht="24.15" customHeight="1">
      <c r="A297" s="37"/>
      <c r="B297" s="38"/>
      <c r="C297" s="210" t="s">
        <v>580</v>
      </c>
      <c r="D297" s="210" t="s">
        <v>117</v>
      </c>
      <c r="E297" s="211" t="s">
        <v>581</v>
      </c>
      <c r="F297" s="212" t="s">
        <v>582</v>
      </c>
      <c r="G297" s="213" t="s">
        <v>120</v>
      </c>
      <c r="H297" s="214">
        <v>1</v>
      </c>
      <c r="I297" s="215"/>
      <c r="J297" s="216">
        <f>ROUND(I297*H297,2)</f>
        <v>0</v>
      </c>
      <c r="K297" s="217"/>
      <c r="L297" s="43"/>
      <c r="M297" s="218" t="s">
        <v>1</v>
      </c>
      <c r="N297" s="219" t="s">
        <v>38</v>
      </c>
      <c r="O297" s="90"/>
      <c r="P297" s="220">
        <f>O297*H297</f>
        <v>0</v>
      </c>
      <c r="Q297" s="220">
        <v>0</v>
      </c>
      <c r="R297" s="220">
        <f>Q297*H297</f>
        <v>0</v>
      </c>
      <c r="S297" s="220">
        <v>0</v>
      </c>
      <c r="T297" s="221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22" t="s">
        <v>115</v>
      </c>
      <c r="AT297" s="222" t="s">
        <v>117</v>
      </c>
      <c r="AU297" s="222" t="s">
        <v>83</v>
      </c>
      <c r="AY297" s="16" t="s">
        <v>116</v>
      </c>
      <c r="BE297" s="223">
        <f>IF(N297="základní",J297,0)</f>
        <v>0</v>
      </c>
      <c r="BF297" s="223">
        <f>IF(N297="snížená",J297,0)</f>
        <v>0</v>
      </c>
      <c r="BG297" s="223">
        <f>IF(N297="zákl. přenesená",J297,0)</f>
        <v>0</v>
      </c>
      <c r="BH297" s="223">
        <f>IF(N297="sníž. přenesená",J297,0)</f>
        <v>0</v>
      </c>
      <c r="BI297" s="223">
        <f>IF(N297="nulová",J297,0)</f>
        <v>0</v>
      </c>
      <c r="BJ297" s="16" t="s">
        <v>81</v>
      </c>
      <c r="BK297" s="223">
        <f>ROUND(I297*H297,2)</f>
        <v>0</v>
      </c>
      <c r="BL297" s="16" t="s">
        <v>115</v>
      </c>
      <c r="BM297" s="222" t="s">
        <v>583</v>
      </c>
    </row>
    <row r="298" s="2" customFormat="1">
      <c r="A298" s="37"/>
      <c r="B298" s="38"/>
      <c r="C298" s="39"/>
      <c r="D298" s="224" t="s">
        <v>123</v>
      </c>
      <c r="E298" s="39"/>
      <c r="F298" s="225" t="s">
        <v>584</v>
      </c>
      <c r="G298" s="39"/>
      <c r="H298" s="39"/>
      <c r="I298" s="226"/>
      <c r="J298" s="39"/>
      <c r="K298" s="39"/>
      <c r="L298" s="43"/>
      <c r="M298" s="227"/>
      <c r="N298" s="228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123</v>
      </c>
      <c r="AU298" s="16" t="s">
        <v>83</v>
      </c>
    </row>
    <row r="299" s="2" customFormat="1" ht="24.15" customHeight="1">
      <c r="A299" s="37"/>
      <c r="B299" s="38"/>
      <c r="C299" s="210" t="s">
        <v>585</v>
      </c>
      <c r="D299" s="210" t="s">
        <v>117</v>
      </c>
      <c r="E299" s="211" t="s">
        <v>586</v>
      </c>
      <c r="F299" s="212" t="s">
        <v>587</v>
      </c>
      <c r="G299" s="213" t="s">
        <v>120</v>
      </c>
      <c r="H299" s="214">
        <v>1</v>
      </c>
      <c r="I299" s="215"/>
      <c r="J299" s="216">
        <f>ROUND(I299*H299,2)</f>
        <v>0</v>
      </c>
      <c r="K299" s="217"/>
      <c r="L299" s="43"/>
      <c r="M299" s="218" t="s">
        <v>1</v>
      </c>
      <c r="N299" s="219" t="s">
        <v>38</v>
      </c>
      <c r="O299" s="90"/>
      <c r="P299" s="220">
        <f>O299*H299</f>
        <v>0</v>
      </c>
      <c r="Q299" s="220">
        <v>0</v>
      </c>
      <c r="R299" s="220">
        <f>Q299*H299</f>
        <v>0</v>
      </c>
      <c r="S299" s="220">
        <v>0</v>
      </c>
      <c r="T299" s="221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22" t="s">
        <v>115</v>
      </c>
      <c r="AT299" s="222" t="s">
        <v>117</v>
      </c>
      <c r="AU299" s="222" t="s">
        <v>83</v>
      </c>
      <c r="AY299" s="16" t="s">
        <v>116</v>
      </c>
      <c r="BE299" s="223">
        <f>IF(N299="základní",J299,0)</f>
        <v>0</v>
      </c>
      <c r="BF299" s="223">
        <f>IF(N299="snížená",J299,0)</f>
        <v>0</v>
      </c>
      <c r="BG299" s="223">
        <f>IF(N299="zákl. přenesená",J299,0)</f>
        <v>0</v>
      </c>
      <c r="BH299" s="223">
        <f>IF(N299="sníž. přenesená",J299,0)</f>
        <v>0</v>
      </c>
      <c r="BI299" s="223">
        <f>IF(N299="nulová",J299,0)</f>
        <v>0</v>
      </c>
      <c r="BJ299" s="16" t="s">
        <v>81</v>
      </c>
      <c r="BK299" s="223">
        <f>ROUND(I299*H299,2)</f>
        <v>0</v>
      </c>
      <c r="BL299" s="16" t="s">
        <v>115</v>
      </c>
      <c r="BM299" s="222" t="s">
        <v>588</v>
      </c>
    </row>
    <row r="300" s="2" customFormat="1">
      <c r="A300" s="37"/>
      <c r="B300" s="38"/>
      <c r="C300" s="39"/>
      <c r="D300" s="224" t="s">
        <v>123</v>
      </c>
      <c r="E300" s="39"/>
      <c r="F300" s="225" t="s">
        <v>589</v>
      </c>
      <c r="G300" s="39"/>
      <c r="H300" s="39"/>
      <c r="I300" s="226"/>
      <c r="J300" s="39"/>
      <c r="K300" s="39"/>
      <c r="L300" s="43"/>
      <c r="M300" s="227"/>
      <c r="N300" s="228"/>
      <c r="O300" s="90"/>
      <c r="P300" s="90"/>
      <c r="Q300" s="90"/>
      <c r="R300" s="90"/>
      <c r="S300" s="90"/>
      <c r="T300" s="91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123</v>
      </c>
      <c r="AU300" s="16" t="s">
        <v>83</v>
      </c>
    </row>
    <row r="301" s="2" customFormat="1" ht="24.15" customHeight="1">
      <c r="A301" s="37"/>
      <c r="B301" s="38"/>
      <c r="C301" s="210" t="s">
        <v>590</v>
      </c>
      <c r="D301" s="210" t="s">
        <v>117</v>
      </c>
      <c r="E301" s="211" t="s">
        <v>591</v>
      </c>
      <c r="F301" s="212" t="s">
        <v>592</v>
      </c>
      <c r="G301" s="213" t="s">
        <v>120</v>
      </c>
      <c r="H301" s="214">
        <v>1</v>
      </c>
      <c r="I301" s="215"/>
      <c r="J301" s="216">
        <f>ROUND(I301*H301,2)</f>
        <v>0</v>
      </c>
      <c r="K301" s="217"/>
      <c r="L301" s="43"/>
      <c r="M301" s="218" t="s">
        <v>1</v>
      </c>
      <c r="N301" s="219" t="s">
        <v>38</v>
      </c>
      <c r="O301" s="90"/>
      <c r="P301" s="220">
        <f>O301*H301</f>
        <v>0</v>
      </c>
      <c r="Q301" s="220">
        <v>0</v>
      </c>
      <c r="R301" s="220">
        <f>Q301*H301</f>
        <v>0</v>
      </c>
      <c r="S301" s="220">
        <v>0</v>
      </c>
      <c r="T301" s="221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22" t="s">
        <v>115</v>
      </c>
      <c r="AT301" s="222" t="s">
        <v>117</v>
      </c>
      <c r="AU301" s="222" t="s">
        <v>83</v>
      </c>
      <c r="AY301" s="16" t="s">
        <v>116</v>
      </c>
      <c r="BE301" s="223">
        <f>IF(N301="základní",J301,0)</f>
        <v>0</v>
      </c>
      <c r="BF301" s="223">
        <f>IF(N301="snížená",J301,0)</f>
        <v>0</v>
      </c>
      <c r="BG301" s="223">
        <f>IF(N301="zákl. přenesená",J301,0)</f>
        <v>0</v>
      </c>
      <c r="BH301" s="223">
        <f>IF(N301="sníž. přenesená",J301,0)</f>
        <v>0</v>
      </c>
      <c r="BI301" s="223">
        <f>IF(N301="nulová",J301,0)</f>
        <v>0</v>
      </c>
      <c r="BJ301" s="16" t="s">
        <v>81</v>
      </c>
      <c r="BK301" s="223">
        <f>ROUND(I301*H301,2)</f>
        <v>0</v>
      </c>
      <c r="BL301" s="16" t="s">
        <v>115</v>
      </c>
      <c r="BM301" s="222" t="s">
        <v>593</v>
      </c>
    </row>
    <row r="302" s="2" customFormat="1">
      <c r="A302" s="37"/>
      <c r="B302" s="38"/>
      <c r="C302" s="39"/>
      <c r="D302" s="224" t="s">
        <v>123</v>
      </c>
      <c r="E302" s="39"/>
      <c r="F302" s="225" t="s">
        <v>594</v>
      </c>
      <c r="G302" s="39"/>
      <c r="H302" s="39"/>
      <c r="I302" s="226"/>
      <c r="J302" s="39"/>
      <c r="K302" s="39"/>
      <c r="L302" s="43"/>
      <c r="M302" s="227"/>
      <c r="N302" s="228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123</v>
      </c>
      <c r="AU302" s="16" t="s">
        <v>83</v>
      </c>
    </row>
    <row r="303" s="2" customFormat="1" ht="16.5" customHeight="1">
      <c r="A303" s="37"/>
      <c r="B303" s="38"/>
      <c r="C303" s="241" t="s">
        <v>595</v>
      </c>
      <c r="D303" s="241" t="s">
        <v>315</v>
      </c>
      <c r="E303" s="242" t="s">
        <v>596</v>
      </c>
      <c r="F303" s="243" t="s">
        <v>597</v>
      </c>
      <c r="G303" s="244" t="s">
        <v>172</v>
      </c>
      <c r="H303" s="245">
        <v>20</v>
      </c>
      <c r="I303" s="246"/>
      <c r="J303" s="247">
        <f>ROUND(I303*H303,2)</f>
        <v>0</v>
      </c>
      <c r="K303" s="248"/>
      <c r="L303" s="249"/>
      <c r="M303" s="250" t="s">
        <v>1</v>
      </c>
      <c r="N303" s="251" t="s">
        <v>38</v>
      </c>
      <c r="O303" s="90"/>
      <c r="P303" s="220">
        <f>O303*H303</f>
        <v>0</v>
      </c>
      <c r="Q303" s="220">
        <v>1</v>
      </c>
      <c r="R303" s="220">
        <f>Q303*H303</f>
        <v>20</v>
      </c>
      <c r="S303" s="220">
        <v>0</v>
      </c>
      <c r="T303" s="221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22" t="s">
        <v>153</v>
      </c>
      <c r="AT303" s="222" t="s">
        <v>315</v>
      </c>
      <c r="AU303" s="222" t="s">
        <v>83</v>
      </c>
      <c r="AY303" s="16" t="s">
        <v>116</v>
      </c>
      <c r="BE303" s="223">
        <f>IF(N303="základní",J303,0)</f>
        <v>0</v>
      </c>
      <c r="BF303" s="223">
        <f>IF(N303="snížená",J303,0)</f>
        <v>0</v>
      </c>
      <c r="BG303" s="223">
        <f>IF(N303="zákl. přenesená",J303,0)</f>
        <v>0</v>
      </c>
      <c r="BH303" s="223">
        <f>IF(N303="sníž. přenesená",J303,0)</f>
        <v>0</v>
      </c>
      <c r="BI303" s="223">
        <f>IF(N303="nulová",J303,0)</f>
        <v>0</v>
      </c>
      <c r="BJ303" s="16" t="s">
        <v>81</v>
      </c>
      <c r="BK303" s="223">
        <f>ROUND(I303*H303,2)</f>
        <v>0</v>
      </c>
      <c r="BL303" s="16" t="s">
        <v>115</v>
      </c>
      <c r="BM303" s="222" t="s">
        <v>598</v>
      </c>
    </row>
    <row r="304" s="2" customFormat="1">
      <c r="A304" s="37"/>
      <c r="B304" s="38"/>
      <c r="C304" s="39"/>
      <c r="D304" s="224" t="s">
        <v>123</v>
      </c>
      <c r="E304" s="39"/>
      <c r="F304" s="225" t="s">
        <v>597</v>
      </c>
      <c r="G304" s="39"/>
      <c r="H304" s="39"/>
      <c r="I304" s="226"/>
      <c r="J304" s="39"/>
      <c r="K304" s="39"/>
      <c r="L304" s="43"/>
      <c r="M304" s="227"/>
      <c r="N304" s="228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123</v>
      </c>
      <c r="AU304" s="16" t="s">
        <v>83</v>
      </c>
    </row>
    <row r="305" s="2" customFormat="1" ht="21.75" customHeight="1">
      <c r="A305" s="37"/>
      <c r="B305" s="38"/>
      <c r="C305" s="210" t="s">
        <v>599</v>
      </c>
      <c r="D305" s="210" t="s">
        <v>117</v>
      </c>
      <c r="E305" s="211" t="s">
        <v>600</v>
      </c>
      <c r="F305" s="212" t="s">
        <v>601</v>
      </c>
      <c r="G305" s="213" t="s">
        <v>313</v>
      </c>
      <c r="H305" s="214">
        <v>1</v>
      </c>
      <c r="I305" s="215"/>
      <c r="J305" s="216">
        <f>ROUND(I305*H305,2)</f>
        <v>0</v>
      </c>
      <c r="K305" s="217"/>
      <c r="L305" s="43"/>
      <c r="M305" s="218" t="s">
        <v>1</v>
      </c>
      <c r="N305" s="219" t="s">
        <v>38</v>
      </c>
      <c r="O305" s="90"/>
      <c r="P305" s="220">
        <f>O305*H305</f>
        <v>0</v>
      </c>
      <c r="Q305" s="220">
        <v>0</v>
      </c>
      <c r="R305" s="220">
        <f>Q305*H305</f>
        <v>0</v>
      </c>
      <c r="S305" s="220">
        <v>0</v>
      </c>
      <c r="T305" s="221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22" t="s">
        <v>115</v>
      </c>
      <c r="AT305" s="222" t="s">
        <v>117</v>
      </c>
      <c r="AU305" s="222" t="s">
        <v>83</v>
      </c>
      <c r="AY305" s="16" t="s">
        <v>116</v>
      </c>
      <c r="BE305" s="223">
        <f>IF(N305="základní",J305,0)</f>
        <v>0</v>
      </c>
      <c r="BF305" s="223">
        <f>IF(N305="snížená",J305,0)</f>
        <v>0</v>
      </c>
      <c r="BG305" s="223">
        <f>IF(N305="zákl. přenesená",J305,0)</f>
        <v>0</v>
      </c>
      <c r="BH305" s="223">
        <f>IF(N305="sníž. přenesená",J305,0)</f>
        <v>0</v>
      </c>
      <c r="BI305" s="223">
        <f>IF(N305="nulová",J305,0)</f>
        <v>0</v>
      </c>
      <c r="BJ305" s="16" t="s">
        <v>81</v>
      </c>
      <c r="BK305" s="223">
        <f>ROUND(I305*H305,2)</f>
        <v>0</v>
      </c>
      <c r="BL305" s="16" t="s">
        <v>115</v>
      </c>
      <c r="BM305" s="222" t="s">
        <v>602</v>
      </c>
    </row>
    <row r="306" s="2" customFormat="1">
      <c r="A306" s="37"/>
      <c r="B306" s="38"/>
      <c r="C306" s="39"/>
      <c r="D306" s="224" t="s">
        <v>123</v>
      </c>
      <c r="E306" s="39"/>
      <c r="F306" s="225" t="s">
        <v>603</v>
      </c>
      <c r="G306" s="39"/>
      <c r="H306" s="39"/>
      <c r="I306" s="226"/>
      <c r="J306" s="39"/>
      <c r="K306" s="39"/>
      <c r="L306" s="43"/>
      <c r="M306" s="227"/>
      <c r="N306" s="228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123</v>
      </c>
      <c r="AU306" s="16" t="s">
        <v>83</v>
      </c>
    </row>
    <row r="307" s="2" customFormat="1" ht="16.5" customHeight="1">
      <c r="A307" s="37"/>
      <c r="B307" s="38"/>
      <c r="C307" s="210" t="s">
        <v>604</v>
      </c>
      <c r="D307" s="210" t="s">
        <v>117</v>
      </c>
      <c r="E307" s="211" t="s">
        <v>605</v>
      </c>
      <c r="F307" s="212" t="s">
        <v>606</v>
      </c>
      <c r="G307" s="213" t="s">
        <v>313</v>
      </c>
      <c r="H307" s="214">
        <v>1</v>
      </c>
      <c r="I307" s="215"/>
      <c r="J307" s="216">
        <f>ROUND(I307*H307,2)</f>
        <v>0</v>
      </c>
      <c r="K307" s="217"/>
      <c r="L307" s="43"/>
      <c r="M307" s="218" t="s">
        <v>1</v>
      </c>
      <c r="N307" s="219" t="s">
        <v>38</v>
      </c>
      <c r="O307" s="90"/>
      <c r="P307" s="220">
        <f>O307*H307</f>
        <v>0</v>
      </c>
      <c r="Q307" s="220">
        <v>0</v>
      </c>
      <c r="R307" s="220">
        <f>Q307*H307</f>
        <v>0</v>
      </c>
      <c r="S307" s="220">
        <v>0</v>
      </c>
      <c r="T307" s="221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22" t="s">
        <v>115</v>
      </c>
      <c r="AT307" s="222" t="s">
        <v>117</v>
      </c>
      <c r="AU307" s="222" t="s">
        <v>83</v>
      </c>
      <c r="AY307" s="16" t="s">
        <v>116</v>
      </c>
      <c r="BE307" s="223">
        <f>IF(N307="základní",J307,0)</f>
        <v>0</v>
      </c>
      <c r="BF307" s="223">
        <f>IF(N307="snížená",J307,0)</f>
        <v>0</v>
      </c>
      <c r="BG307" s="223">
        <f>IF(N307="zákl. přenesená",J307,0)</f>
        <v>0</v>
      </c>
      <c r="BH307" s="223">
        <f>IF(N307="sníž. přenesená",J307,0)</f>
        <v>0</v>
      </c>
      <c r="BI307" s="223">
        <f>IF(N307="nulová",J307,0)</f>
        <v>0</v>
      </c>
      <c r="BJ307" s="16" t="s">
        <v>81</v>
      </c>
      <c r="BK307" s="223">
        <f>ROUND(I307*H307,2)</f>
        <v>0</v>
      </c>
      <c r="BL307" s="16" t="s">
        <v>115</v>
      </c>
      <c r="BM307" s="222" t="s">
        <v>607</v>
      </c>
    </row>
    <row r="308" s="2" customFormat="1">
      <c r="A308" s="37"/>
      <c r="B308" s="38"/>
      <c r="C308" s="39"/>
      <c r="D308" s="224" t="s">
        <v>123</v>
      </c>
      <c r="E308" s="39"/>
      <c r="F308" s="225" t="s">
        <v>608</v>
      </c>
      <c r="G308" s="39"/>
      <c r="H308" s="39"/>
      <c r="I308" s="226"/>
      <c r="J308" s="39"/>
      <c r="K308" s="39"/>
      <c r="L308" s="43"/>
      <c r="M308" s="227"/>
      <c r="N308" s="228"/>
      <c r="O308" s="90"/>
      <c r="P308" s="90"/>
      <c r="Q308" s="90"/>
      <c r="R308" s="90"/>
      <c r="S308" s="90"/>
      <c r="T308" s="91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123</v>
      </c>
      <c r="AU308" s="16" t="s">
        <v>83</v>
      </c>
    </row>
    <row r="309" s="2" customFormat="1" ht="16.5" customHeight="1">
      <c r="A309" s="37"/>
      <c r="B309" s="38"/>
      <c r="C309" s="210" t="s">
        <v>609</v>
      </c>
      <c r="D309" s="210" t="s">
        <v>117</v>
      </c>
      <c r="E309" s="211" t="s">
        <v>610</v>
      </c>
      <c r="F309" s="212" t="s">
        <v>611</v>
      </c>
      <c r="G309" s="213" t="s">
        <v>313</v>
      </c>
      <c r="H309" s="214">
        <v>1</v>
      </c>
      <c r="I309" s="215"/>
      <c r="J309" s="216">
        <f>ROUND(I309*H309,2)</f>
        <v>0</v>
      </c>
      <c r="K309" s="217"/>
      <c r="L309" s="43"/>
      <c r="M309" s="218" t="s">
        <v>1</v>
      </c>
      <c r="N309" s="219" t="s">
        <v>38</v>
      </c>
      <c r="O309" s="90"/>
      <c r="P309" s="220">
        <f>O309*H309</f>
        <v>0</v>
      </c>
      <c r="Q309" s="220">
        <v>0</v>
      </c>
      <c r="R309" s="220">
        <f>Q309*H309</f>
        <v>0</v>
      </c>
      <c r="S309" s="220">
        <v>0</v>
      </c>
      <c r="T309" s="221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22" t="s">
        <v>115</v>
      </c>
      <c r="AT309" s="222" t="s">
        <v>117</v>
      </c>
      <c r="AU309" s="222" t="s">
        <v>83</v>
      </c>
      <c r="AY309" s="16" t="s">
        <v>116</v>
      </c>
      <c r="BE309" s="223">
        <f>IF(N309="základní",J309,0)</f>
        <v>0</v>
      </c>
      <c r="BF309" s="223">
        <f>IF(N309="snížená",J309,0)</f>
        <v>0</v>
      </c>
      <c r="BG309" s="223">
        <f>IF(N309="zákl. přenesená",J309,0)</f>
        <v>0</v>
      </c>
      <c r="BH309" s="223">
        <f>IF(N309="sníž. přenesená",J309,0)</f>
        <v>0</v>
      </c>
      <c r="BI309" s="223">
        <f>IF(N309="nulová",J309,0)</f>
        <v>0</v>
      </c>
      <c r="BJ309" s="16" t="s">
        <v>81</v>
      </c>
      <c r="BK309" s="223">
        <f>ROUND(I309*H309,2)</f>
        <v>0</v>
      </c>
      <c r="BL309" s="16" t="s">
        <v>115</v>
      </c>
      <c r="BM309" s="222" t="s">
        <v>612</v>
      </c>
    </row>
    <row r="310" s="2" customFormat="1">
      <c r="A310" s="37"/>
      <c r="B310" s="38"/>
      <c r="C310" s="39"/>
      <c r="D310" s="224" t="s">
        <v>123</v>
      </c>
      <c r="E310" s="39"/>
      <c r="F310" s="225" t="s">
        <v>613</v>
      </c>
      <c r="G310" s="39"/>
      <c r="H310" s="39"/>
      <c r="I310" s="226"/>
      <c r="J310" s="39"/>
      <c r="K310" s="39"/>
      <c r="L310" s="43"/>
      <c r="M310" s="227"/>
      <c r="N310" s="228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123</v>
      </c>
      <c r="AU310" s="16" t="s">
        <v>83</v>
      </c>
    </row>
    <row r="311" s="2" customFormat="1" ht="16.5" customHeight="1">
      <c r="A311" s="37"/>
      <c r="B311" s="38"/>
      <c r="C311" s="210" t="s">
        <v>614</v>
      </c>
      <c r="D311" s="210" t="s">
        <v>117</v>
      </c>
      <c r="E311" s="211" t="s">
        <v>615</v>
      </c>
      <c r="F311" s="212" t="s">
        <v>616</v>
      </c>
      <c r="G311" s="213" t="s">
        <v>313</v>
      </c>
      <c r="H311" s="214">
        <v>1</v>
      </c>
      <c r="I311" s="215"/>
      <c r="J311" s="216">
        <f>ROUND(I311*H311,2)</f>
        <v>0</v>
      </c>
      <c r="K311" s="217"/>
      <c r="L311" s="43"/>
      <c r="M311" s="218" t="s">
        <v>1</v>
      </c>
      <c r="N311" s="219" t="s">
        <v>38</v>
      </c>
      <c r="O311" s="90"/>
      <c r="P311" s="220">
        <f>O311*H311</f>
        <v>0</v>
      </c>
      <c r="Q311" s="220">
        <v>0</v>
      </c>
      <c r="R311" s="220">
        <f>Q311*H311</f>
        <v>0</v>
      </c>
      <c r="S311" s="220">
        <v>0</v>
      </c>
      <c r="T311" s="221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22" t="s">
        <v>115</v>
      </c>
      <c r="AT311" s="222" t="s">
        <v>117</v>
      </c>
      <c r="AU311" s="222" t="s">
        <v>83</v>
      </c>
      <c r="AY311" s="16" t="s">
        <v>116</v>
      </c>
      <c r="BE311" s="223">
        <f>IF(N311="základní",J311,0)</f>
        <v>0</v>
      </c>
      <c r="BF311" s="223">
        <f>IF(N311="snížená",J311,0)</f>
        <v>0</v>
      </c>
      <c r="BG311" s="223">
        <f>IF(N311="zákl. přenesená",J311,0)</f>
        <v>0</v>
      </c>
      <c r="BH311" s="223">
        <f>IF(N311="sníž. přenesená",J311,0)</f>
        <v>0</v>
      </c>
      <c r="BI311" s="223">
        <f>IF(N311="nulová",J311,0)</f>
        <v>0</v>
      </c>
      <c r="BJ311" s="16" t="s">
        <v>81</v>
      </c>
      <c r="BK311" s="223">
        <f>ROUND(I311*H311,2)</f>
        <v>0</v>
      </c>
      <c r="BL311" s="16" t="s">
        <v>115</v>
      </c>
      <c r="BM311" s="222" t="s">
        <v>617</v>
      </c>
    </row>
    <row r="312" s="2" customFormat="1">
      <c r="A312" s="37"/>
      <c r="B312" s="38"/>
      <c r="C312" s="39"/>
      <c r="D312" s="224" t="s">
        <v>123</v>
      </c>
      <c r="E312" s="39"/>
      <c r="F312" s="225" t="s">
        <v>618</v>
      </c>
      <c r="G312" s="39"/>
      <c r="H312" s="39"/>
      <c r="I312" s="226"/>
      <c r="J312" s="39"/>
      <c r="K312" s="39"/>
      <c r="L312" s="43"/>
      <c r="M312" s="227"/>
      <c r="N312" s="228"/>
      <c r="O312" s="90"/>
      <c r="P312" s="90"/>
      <c r="Q312" s="90"/>
      <c r="R312" s="90"/>
      <c r="S312" s="90"/>
      <c r="T312" s="91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123</v>
      </c>
      <c r="AU312" s="16" t="s">
        <v>83</v>
      </c>
    </row>
    <row r="313" s="2" customFormat="1" ht="62.7" customHeight="1">
      <c r="A313" s="37"/>
      <c r="B313" s="38"/>
      <c r="C313" s="210" t="s">
        <v>619</v>
      </c>
      <c r="D313" s="210" t="s">
        <v>117</v>
      </c>
      <c r="E313" s="211" t="s">
        <v>620</v>
      </c>
      <c r="F313" s="212" t="s">
        <v>621</v>
      </c>
      <c r="G313" s="213" t="s">
        <v>263</v>
      </c>
      <c r="H313" s="214">
        <v>60</v>
      </c>
      <c r="I313" s="215"/>
      <c r="J313" s="216">
        <f>ROUND(I313*H313,2)</f>
        <v>0</v>
      </c>
      <c r="K313" s="217"/>
      <c r="L313" s="43"/>
      <c r="M313" s="218" t="s">
        <v>1</v>
      </c>
      <c r="N313" s="219" t="s">
        <v>38</v>
      </c>
      <c r="O313" s="90"/>
      <c r="P313" s="220">
        <f>O313*H313</f>
        <v>0</v>
      </c>
      <c r="Q313" s="220">
        <v>0</v>
      </c>
      <c r="R313" s="220">
        <f>Q313*H313</f>
        <v>0</v>
      </c>
      <c r="S313" s="220">
        <v>0</v>
      </c>
      <c r="T313" s="221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22" t="s">
        <v>115</v>
      </c>
      <c r="AT313" s="222" t="s">
        <v>117</v>
      </c>
      <c r="AU313" s="222" t="s">
        <v>83</v>
      </c>
      <c r="AY313" s="16" t="s">
        <v>116</v>
      </c>
      <c r="BE313" s="223">
        <f>IF(N313="základní",J313,0)</f>
        <v>0</v>
      </c>
      <c r="BF313" s="223">
        <f>IF(N313="snížená",J313,0)</f>
        <v>0</v>
      </c>
      <c r="BG313" s="223">
        <f>IF(N313="zákl. přenesená",J313,0)</f>
        <v>0</v>
      </c>
      <c r="BH313" s="223">
        <f>IF(N313="sníž. přenesená",J313,0)</f>
        <v>0</v>
      </c>
      <c r="BI313" s="223">
        <f>IF(N313="nulová",J313,0)</f>
        <v>0</v>
      </c>
      <c r="BJ313" s="16" t="s">
        <v>81</v>
      </c>
      <c r="BK313" s="223">
        <f>ROUND(I313*H313,2)</f>
        <v>0</v>
      </c>
      <c r="BL313" s="16" t="s">
        <v>115</v>
      </c>
      <c r="BM313" s="222" t="s">
        <v>622</v>
      </c>
    </row>
    <row r="314" s="2" customFormat="1">
      <c r="A314" s="37"/>
      <c r="B314" s="38"/>
      <c r="C314" s="39"/>
      <c r="D314" s="224" t="s">
        <v>123</v>
      </c>
      <c r="E314" s="39"/>
      <c r="F314" s="225" t="s">
        <v>621</v>
      </c>
      <c r="G314" s="39"/>
      <c r="H314" s="39"/>
      <c r="I314" s="226"/>
      <c r="J314" s="39"/>
      <c r="K314" s="39"/>
      <c r="L314" s="43"/>
      <c r="M314" s="227"/>
      <c r="N314" s="228"/>
      <c r="O314" s="90"/>
      <c r="P314" s="90"/>
      <c r="Q314" s="90"/>
      <c r="R314" s="90"/>
      <c r="S314" s="90"/>
      <c r="T314" s="91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123</v>
      </c>
      <c r="AU314" s="16" t="s">
        <v>83</v>
      </c>
    </row>
    <row r="315" s="2" customFormat="1" ht="62.7" customHeight="1">
      <c r="A315" s="37"/>
      <c r="B315" s="38"/>
      <c r="C315" s="210" t="s">
        <v>623</v>
      </c>
      <c r="D315" s="210" t="s">
        <v>117</v>
      </c>
      <c r="E315" s="211" t="s">
        <v>624</v>
      </c>
      <c r="F315" s="212" t="s">
        <v>625</v>
      </c>
      <c r="G315" s="213" t="s">
        <v>263</v>
      </c>
      <c r="H315" s="214">
        <v>60</v>
      </c>
      <c r="I315" s="215"/>
      <c r="J315" s="216">
        <f>ROUND(I315*H315,2)</f>
        <v>0</v>
      </c>
      <c r="K315" s="217"/>
      <c r="L315" s="43"/>
      <c r="M315" s="218" t="s">
        <v>1</v>
      </c>
      <c r="N315" s="219" t="s">
        <v>38</v>
      </c>
      <c r="O315" s="90"/>
      <c r="P315" s="220">
        <f>O315*H315</f>
        <v>0</v>
      </c>
      <c r="Q315" s="220">
        <v>0</v>
      </c>
      <c r="R315" s="220">
        <f>Q315*H315</f>
        <v>0</v>
      </c>
      <c r="S315" s="220">
        <v>0</v>
      </c>
      <c r="T315" s="221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22" t="s">
        <v>115</v>
      </c>
      <c r="AT315" s="222" t="s">
        <v>117</v>
      </c>
      <c r="AU315" s="222" t="s">
        <v>83</v>
      </c>
      <c r="AY315" s="16" t="s">
        <v>116</v>
      </c>
      <c r="BE315" s="223">
        <f>IF(N315="základní",J315,0)</f>
        <v>0</v>
      </c>
      <c r="BF315" s="223">
        <f>IF(N315="snížená",J315,0)</f>
        <v>0</v>
      </c>
      <c r="BG315" s="223">
        <f>IF(N315="zákl. přenesená",J315,0)</f>
        <v>0</v>
      </c>
      <c r="BH315" s="223">
        <f>IF(N315="sníž. přenesená",J315,0)</f>
        <v>0</v>
      </c>
      <c r="BI315" s="223">
        <f>IF(N315="nulová",J315,0)</f>
        <v>0</v>
      </c>
      <c r="BJ315" s="16" t="s">
        <v>81</v>
      </c>
      <c r="BK315" s="223">
        <f>ROUND(I315*H315,2)</f>
        <v>0</v>
      </c>
      <c r="BL315" s="16" t="s">
        <v>115</v>
      </c>
      <c r="BM315" s="222" t="s">
        <v>626</v>
      </c>
    </row>
    <row r="316" s="2" customFormat="1">
      <c r="A316" s="37"/>
      <c r="B316" s="38"/>
      <c r="C316" s="39"/>
      <c r="D316" s="224" t="s">
        <v>123</v>
      </c>
      <c r="E316" s="39"/>
      <c r="F316" s="225" t="s">
        <v>625</v>
      </c>
      <c r="G316" s="39"/>
      <c r="H316" s="39"/>
      <c r="I316" s="226"/>
      <c r="J316" s="39"/>
      <c r="K316" s="39"/>
      <c r="L316" s="43"/>
      <c r="M316" s="227"/>
      <c r="N316" s="228"/>
      <c r="O316" s="90"/>
      <c r="P316" s="90"/>
      <c r="Q316" s="90"/>
      <c r="R316" s="90"/>
      <c r="S316" s="90"/>
      <c r="T316" s="91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123</v>
      </c>
      <c r="AU316" s="16" t="s">
        <v>83</v>
      </c>
    </row>
    <row r="317" s="2" customFormat="1" ht="21.75" customHeight="1">
      <c r="A317" s="37"/>
      <c r="B317" s="38"/>
      <c r="C317" s="241" t="s">
        <v>627</v>
      </c>
      <c r="D317" s="241" t="s">
        <v>315</v>
      </c>
      <c r="E317" s="242" t="s">
        <v>628</v>
      </c>
      <c r="F317" s="243" t="s">
        <v>629</v>
      </c>
      <c r="G317" s="244" t="s">
        <v>263</v>
      </c>
      <c r="H317" s="245">
        <v>30</v>
      </c>
      <c r="I317" s="246"/>
      <c r="J317" s="247">
        <f>ROUND(I317*H317,2)</f>
        <v>0</v>
      </c>
      <c r="K317" s="248"/>
      <c r="L317" s="249"/>
      <c r="M317" s="250" t="s">
        <v>1</v>
      </c>
      <c r="N317" s="251" t="s">
        <v>38</v>
      </c>
      <c r="O317" s="90"/>
      <c r="P317" s="220">
        <f>O317*H317</f>
        <v>0</v>
      </c>
      <c r="Q317" s="220">
        <v>2.4289999999999998</v>
      </c>
      <c r="R317" s="220">
        <f>Q317*H317</f>
        <v>72.86999999999999</v>
      </c>
      <c r="S317" s="220">
        <v>0</v>
      </c>
      <c r="T317" s="221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22" t="s">
        <v>153</v>
      </c>
      <c r="AT317" s="222" t="s">
        <v>315</v>
      </c>
      <c r="AU317" s="222" t="s">
        <v>83</v>
      </c>
      <c r="AY317" s="16" t="s">
        <v>116</v>
      </c>
      <c r="BE317" s="223">
        <f>IF(N317="základní",J317,0)</f>
        <v>0</v>
      </c>
      <c r="BF317" s="223">
        <f>IF(N317="snížená",J317,0)</f>
        <v>0</v>
      </c>
      <c r="BG317" s="223">
        <f>IF(N317="zákl. přenesená",J317,0)</f>
        <v>0</v>
      </c>
      <c r="BH317" s="223">
        <f>IF(N317="sníž. přenesená",J317,0)</f>
        <v>0</v>
      </c>
      <c r="BI317" s="223">
        <f>IF(N317="nulová",J317,0)</f>
        <v>0</v>
      </c>
      <c r="BJ317" s="16" t="s">
        <v>81</v>
      </c>
      <c r="BK317" s="223">
        <f>ROUND(I317*H317,2)</f>
        <v>0</v>
      </c>
      <c r="BL317" s="16" t="s">
        <v>115</v>
      </c>
      <c r="BM317" s="222" t="s">
        <v>630</v>
      </c>
    </row>
    <row r="318" s="2" customFormat="1">
      <c r="A318" s="37"/>
      <c r="B318" s="38"/>
      <c r="C318" s="39"/>
      <c r="D318" s="224" t="s">
        <v>123</v>
      </c>
      <c r="E318" s="39"/>
      <c r="F318" s="225" t="s">
        <v>629</v>
      </c>
      <c r="G318" s="39"/>
      <c r="H318" s="39"/>
      <c r="I318" s="226"/>
      <c r="J318" s="39"/>
      <c r="K318" s="39"/>
      <c r="L318" s="43"/>
      <c r="M318" s="227"/>
      <c r="N318" s="228"/>
      <c r="O318" s="90"/>
      <c r="P318" s="90"/>
      <c r="Q318" s="90"/>
      <c r="R318" s="90"/>
      <c r="S318" s="90"/>
      <c r="T318" s="91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123</v>
      </c>
      <c r="AU318" s="16" t="s">
        <v>83</v>
      </c>
    </row>
    <row r="319" s="2" customFormat="1" ht="24.15" customHeight="1">
      <c r="A319" s="37"/>
      <c r="B319" s="38"/>
      <c r="C319" s="210" t="s">
        <v>631</v>
      </c>
      <c r="D319" s="210" t="s">
        <v>117</v>
      </c>
      <c r="E319" s="211" t="s">
        <v>632</v>
      </c>
      <c r="F319" s="212" t="s">
        <v>633</v>
      </c>
      <c r="G319" s="213" t="s">
        <v>263</v>
      </c>
      <c r="H319" s="214">
        <v>1</v>
      </c>
      <c r="I319" s="215"/>
      <c r="J319" s="216">
        <f>ROUND(I319*H319,2)</f>
        <v>0</v>
      </c>
      <c r="K319" s="217"/>
      <c r="L319" s="43"/>
      <c r="M319" s="218" t="s">
        <v>1</v>
      </c>
      <c r="N319" s="219" t="s">
        <v>38</v>
      </c>
      <c r="O319" s="90"/>
      <c r="P319" s="220">
        <f>O319*H319</f>
        <v>0</v>
      </c>
      <c r="Q319" s="220">
        <v>0</v>
      </c>
      <c r="R319" s="220">
        <f>Q319*H319</f>
        <v>0</v>
      </c>
      <c r="S319" s="220">
        <v>0</v>
      </c>
      <c r="T319" s="221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22" t="s">
        <v>115</v>
      </c>
      <c r="AT319" s="222" t="s">
        <v>117</v>
      </c>
      <c r="AU319" s="222" t="s">
        <v>83</v>
      </c>
      <c r="AY319" s="16" t="s">
        <v>116</v>
      </c>
      <c r="BE319" s="223">
        <f>IF(N319="základní",J319,0)</f>
        <v>0</v>
      </c>
      <c r="BF319" s="223">
        <f>IF(N319="snížená",J319,0)</f>
        <v>0</v>
      </c>
      <c r="BG319" s="223">
        <f>IF(N319="zákl. přenesená",J319,0)</f>
        <v>0</v>
      </c>
      <c r="BH319" s="223">
        <f>IF(N319="sníž. přenesená",J319,0)</f>
        <v>0</v>
      </c>
      <c r="BI319" s="223">
        <f>IF(N319="nulová",J319,0)</f>
        <v>0</v>
      </c>
      <c r="BJ319" s="16" t="s">
        <v>81</v>
      </c>
      <c r="BK319" s="223">
        <f>ROUND(I319*H319,2)</f>
        <v>0</v>
      </c>
      <c r="BL319" s="16" t="s">
        <v>115</v>
      </c>
      <c r="BM319" s="222" t="s">
        <v>634</v>
      </c>
    </row>
    <row r="320" s="2" customFormat="1">
      <c r="A320" s="37"/>
      <c r="B320" s="38"/>
      <c r="C320" s="39"/>
      <c r="D320" s="224" t="s">
        <v>123</v>
      </c>
      <c r="E320" s="39"/>
      <c r="F320" s="225" t="s">
        <v>635</v>
      </c>
      <c r="G320" s="39"/>
      <c r="H320" s="39"/>
      <c r="I320" s="226"/>
      <c r="J320" s="39"/>
      <c r="K320" s="39"/>
      <c r="L320" s="43"/>
      <c r="M320" s="227"/>
      <c r="N320" s="228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123</v>
      </c>
      <c r="AU320" s="16" t="s">
        <v>83</v>
      </c>
    </row>
    <row r="321" s="2" customFormat="1" ht="24.15" customHeight="1">
      <c r="A321" s="37"/>
      <c r="B321" s="38"/>
      <c r="C321" s="210" t="s">
        <v>636</v>
      </c>
      <c r="D321" s="210" t="s">
        <v>117</v>
      </c>
      <c r="E321" s="211" t="s">
        <v>637</v>
      </c>
      <c r="F321" s="212" t="s">
        <v>638</v>
      </c>
      <c r="G321" s="213" t="s">
        <v>313</v>
      </c>
      <c r="H321" s="214">
        <v>1</v>
      </c>
      <c r="I321" s="215"/>
      <c r="J321" s="216">
        <f>ROUND(I321*H321,2)</f>
        <v>0</v>
      </c>
      <c r="K321" s="217"/>
      <c r="L321" s="43"/>
      <c r="M321" s="218" t="s">
        <v>1</v>
      </c>
      <c r="N321" s="219" t="s">
        <v>38</v>
      </c>
      <c r="O321" s="90"/>
      <c r="P321" s="220">
        <f>O321*H321</f>
        <v>0</v>
      </c>
      <c r="Q321" s="220">
        <v>0</v>
      </c>
      <c r="R321" s="220">
        <f>Q321*H321</f>
        <v>0</v>
      </c>
      <c r="S321" s="220">
        <v>0</v>
      </c>
      <c r="T321" s="221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22" t="s">
        <v>115</v>
      </c>
      <c r="AT321" s="222" t="s">
        <v>117</v>
      </c>
      <c r="AU321" s="222" t="s">
        <v>83</v>
      </c>
      <c r="AY321" s="16" t="s">
        <v>116</v>
      </c>
      <c r="BE321" s="223">
        <f>IF(N321="základní",J321,0)</f>
        <v>0</v>
      </c>
      <c r="BF321" s="223">
        <f>IF(N321="snížená",J321,0)</f>
        <v>0</v>
      </c>
      <c r="BG321" s="223">
        <f>IF(N321="zákl. přenesená",J321,0)</f>
        <v>0</v>
      </c>
      <c r="BH321" s="223">
        <f>IF(N321="sníž. přenesená",J321,0)</f>
        <v>0</v>
      </c>
      <c r="BI321" s="223">
        <f>IF(N321="nulová",J321,0)</f>
        <v>0</v>
      </c>
      <c r="BJ321" s="16" t="s">
        <v>81</v>
      </c>
      <c r="BK321" s="223">
        <f>ROUND(I321*H321,2)</f>
        <v>0</v>
      </c>
      <c r="BL321" s="16" t="s">
        <v>115</v>
      </c>
      <c r="BM321" s="222" t="s">
        <v>639</v>
      </c>
    </row>
    <row r="322" s="2" customFormat="1">
      <c r="A322" s="37"/>
      <c r="B322" s="38"/>
      <c r="C322" s="39"/>
      <c r="D322" s="224" t="s">
        <v>123</v>
      </c>
      <c r="E322" s="39"/>
      <c r="F322" s="225" t="s">
        <v>640</v>
      </c>
      <c r="G322" s="39"/>
      <c r="H322" s="39"/>
      <c r="I322" s="226"/>
      <c r="J322" s="39"/>
      <c r="K322" s="39"/>
      <c r="L322" s="43"/>
      <c r="M322" s="227"/>
      <c r="N322" s="228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123</v>
      </c>
      <c r="AU322" s="16" t="s">
        <v>83</v>
      </c>
    </row>
    <row r="323" s="2" customFormat="1" ht="24.15" customHeight="1">
      <c r="A323" s="37"/>
      <c r="B323" s="38"/>
      <c r="C323" s="210" t="s">
        <v>641</v>
      </c>
      <c r="D323" s="210" t="s">
        <v>117</v>
      </c>
      <c r="E323" s="211" t="s">
        <v>642</v>
      </c>
      <c r="F323" s="212" t="s">
        <v>643</v>
      </c>
      <c r="G323" s="213" t="s">
        <v>313</v>
      </c>
      <c r="H323" s="214">
        <v>1</v>
      </c>
      <c r="I323" s="215"/>
      <c r="J323" s="216">
        <f>ROUND(I323*H323,2)</f>
        <v>0</v>
      </c>
      <c r="K323" s="217"/>
      <c r="L323" s="43"/>
      <c r="M323" s="218" t="s">
        <v>1</v>
      </c>
      <c r="N323" s="219" t="s">
        <v>38</v>
      </c>
      <c r="O323" s="90"/>
      <c r="P323" s="220">
        <f>O323*H323</f>
        <v>0</v>
      </c>
      <c r="Q323" s="220">
        <v>0</v>
      </c>
      <c r="R323" s="220">
        <f>Q323*H323</f>
        <v>0</v>
      </c>
      <c r="S323" s="220">
        <v>0</v>
      </c>
      <c r="T323" s="221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22" t="s">
        <v>115</v>
      </c>
      <c r="AT323" s="222" t="s">
        <v>117</v>
      </c>
      <c r="AU323" s="222" t="s">
        <v>83</v>
      </c>
      <c r="AY323" s="16" t="s">
        <v>116</v>
      </c>
      <c r="BE323" s="223">
        <f>IF(N323="základní",J323,0)</f>
        <v>0</v>
      </c>
      <c r="BF323" s="223">
        <f>IF(N323="snížená",J323,0)</f>
        <v>0</v>
      </c>
      <c r="BG323" s="223">
        <f>IF(N323="zákl. přenesená",J323,0)</f>
        <v>0</v>
      </c>
      <c r="BH323" s="223">
        <f>IF(N323="sníž. přenesená",J323,0)</f>
        <v>0</v>
      </c>
      <c r="BI323" s="223">
        <f>IF(N323="nulová",J323,0)</f>
        <v>0</v>
      </c>
      <c r="BJ323" s="16" t="s">
        <v>81</v>
      </c>
      <c r="BK323" s="223">
        <f>ROUND(I323*H323,2)</f>
        <v>0</v>
      </c>
      <c r="BL323" s="16" t="s">
        <v>115</v>
      </c>
      <c r="BM323" s="222" t="s">
        <v>644</v>
      </c>
    </row>
    <row r="324" s="2" customFormat="1">
      <c r="A324" s="37"/>
      <c r="B324" s="38"/>
      <c r="C324" s="39"/>
      <c r="D324" s="224" t="s">
        <v>123</v>
      </c>
      <c r="E324" s="39"/>
      <c r="F324" s="225" t="s">
        <v>645</v>
      </c>
      <c r="G324" s="39"/>
      <c r="H324" s="39"/>
      <c r="I324" s="226"/>
      <c r="J324" s="39"/>
      <c r="K324" s="39"/>
      <c r="L324" s="43"/>
      <c r="M324" s="227"/>
      <c r="N324" s="228"/>
      <c r="O324" s="90"/>
      <c r="P324" s="90"/>
      <c r="Q324" s="90"/>
      <c r="R324" s="90"/>
      <c r="S324" s="90"/>
      <c r="T324" s="91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123</v>
      </c>
      <c r="AU324" s="16" t="s">
        <v>83</v>
      </c>
    </row>
    <row r="325" s="2" customFormat="1" ht="33" customHeight="1">
      <c r="A325" s="37"/>
      <c r="B325" s="38"/>
      <c r="C325" s="210" t="s">
        <v>646</v>
      </c>
      <c r="D325" s="210" t="s">
        <v>117</v>
      </c>
      <c r="E325" s="211" t="s">
        <v>647</v>
      </c>
      <c r="F325" s="212" t="s">
        <v>648</v>
      </c>
      <c r="G325" s="213" t="s">
        <v>313</v>
      </c>
      <c r="H325" s="214">
        <v>1</v>
      </c>
      <c r="I325" s="215"/>
      <c r="J325" s="216">
        <f>ROUND(I325*H325,2)</f>
        <v>0</v>
      </c>
      <c r="K325" s="217"/>
      <c r="L325" s="43"/>
      <c r="M325" s="218" t="s">
        <v>1</v>
      </c>
      <c r="N325" s="219" t="s">
        <v>38</v>
      </c>
      <c r="O325" s="90"/>
      <c r="P325" s="220">
        <f>O325*H325</f>
        <v>0</v>
      </c>
      <c r="Q325" s="220">
        <v>0</v>
      </c>
      <c r="R325" s="220">
        <f>Q325*H325</f>
        <v>0</v>
      </c>
      <c r="S325" s="220">
        <v>0</v>
      </c>
      <c r="T325" s="221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22" t="s">
        <v>115</v>
      </c>
      <c r="AT325" s="222" t="s">
        <v>117</v>
      </c>
      <c r="AU325" s="222" t="s">
        <v>83</v>
      </c>
      <c r="AY325" s="16" t="s">
        <v>116</v>
      </c>
      <c r="BE325" s="223">
        <f>IF(N325="základní",J325,0)</f>
        <v>0</v>
      </c>
      <c r="BF325" s="223">
        <f>IF(N325="snížená",J325,0)</f>
        <v>0</v>
      </c>
      <c r="BG325" s="223">
        <f>IF(N325="zákl. přenesená",J325,0)</f>
        <v>0</v>
      </c>
      <c r="BH325" s="223">
        <f>IF(N325="sníž. přenesená",J325,0)</f>
        <v>0</v>
      </c>
      <c r="BI325" s="223">
        <f>IF(N325="nulová",J325,0)</f>
        <v>0</v>
      </c>
      <c r="BJ325" s="16" t="s">
        <v>81</v>
      </c>
      <c r="BK325" s="223">
        <f>ROUND(I325*H325,2)</f>
        <v>0</v>
      </c>
      <c r="BL325" s="16" t="s">
        <v>115</v>
      </c>
      <c r="BM325" s="222" t="s">
        <v>649</v>
      </c>
    </row>
    <row r="326" s="2" customFormat="1">
      <c r="A326" s="37"/>
      <c r="B326" s="38"/>
      <c r="C326" s="39"/>
      <c r="D326" s="224" t="s">
        <v>123</v>
      </c>
      <c r="E326" s="39"/>
      <c r="F326" s="225" t="s">
        <v>650</v>
      </c>
      <c r="G326" s="39"/>
      <c r="H326" s="39"/>
      <c r="I326" s="226"/>
      <c r="J326" s="39"/>
      <c r="K326" s="39"/>
      <c r="L326" s="43"/>
      <c r="M326" s="227"/>
      <c r="N326" s="228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123</v>
      </c>
      <c r="AU326" s="16" t="s">
        <v>83</v>
      </c>
    </row>
    <row r="327" s="2" customFormat="1" ht="24.15" customHeight="1">
      <c r="A327" s="37"/>
      <c r="B327" s="38"/>
      <c r="C327" s="210" t="s">
        <v>651</v>
      </c>
      <c r="D327" s="210" t="s">
        <v>117</v>
      </c>
      <c r="E327" s="211" t="s">
        <v>652</v>
      </c>
      <c r="F327" s="212" t="s">
        <v>653</v>
      </c>
      <c r="G327" s="213" t="s">
        <v>313</v>
      </c>
      <c r="H327" s="214">
        <v>1</v>
      </c>
      <c r="I327" s="215"/>
      <c r="J327" s="216">
        <f>ROUND(I327*H327,2)</f>
        <v>0</v>
      </c>
      <c r="K327" s="217"/>
      <c r="L327" s="43"/>
      <c r="M327" s="218" t="s">
        <v>1</v>
      </c>
      <c r="N327" s="219" t="s">
        <v>38</v>
      </c>
      <c r="O327" s="90"/>
      <c r="P327" s="220">
        <f>O327*H327</f>
        <v>0</v>
      </c>
      <c r="Q327" s="220">
        <v>0</v>
      </c>
      <c r="R327" s="220">
        <f>Q327*H327</f>
        <v>0</v>
      </c>
      <c r="S327" s="220">
        <v>0</v>
      </c>
      <c r="T327" s="221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22" t="s">
        <v>115</v>
      </c>
      <c r="AT327" s="222" t="s">
        <v>117</v>
      </c>
      <c r="AU327" s="222" t="s">
        <v>83</v>
      </c>
      <c r="AY327" s="16" t="s">
        <v>116</v>
      </c>
      <c r="BE327" s="223">
        <f>IF(N327="základní",J327,0)</f>
        <v>0</v>
      </c>
      <c r="BF327" s="223">
        <f>IF(N327="snížená",J327,0)</f>
        <v>0</v>
      </c>
      <c r="BG327" s="223">
        <f>IF(N327="zákl. přenesená",J327,0)</f>
        <v>0</v>
      </c>
      <c r="BH327" s="223">
        <f>IF(N327="sníž. přenesená",J327,0)</f>
        <v>0</v>
      </c>
      <c r="BI327" s="223">
        <f>IF(N327="nulová",J327,0)</f>
        <v>0</v>
      </c>
      <c r="BJ327" s="16" t="s">
        <v>81</v>
      </c>
      <c r="BK327" s="223">
        <f>ROUND(I327*H327,2)</f>
        <v>0</v>
      </c>
      <c r="BL327" s="16" t="s">
        <v>115</v>
      </c>
      <c r="BM327" s="222" t="s">
        <v>654</v>
      </c>
    </row>
    <row r="328" s="2" customFormat="1">
      <c r="A328" s="37"/>
      <c r="B328" s="38"/>
      <c r="C328" s="39"/>
      <c r="D328" s="224" t="s">
        <v>123</v>
      </c>
      <c r="E328" s="39"/>
      <c r="F328" s="225" t="s">
        <v>655</v>
      </c>
      <c r="G328" s="39"/>
      <c r="H328" s="39"/>
      <c r="I328" s="226"/>
      <c r="J328" s="39"/>
      <c r="K328" s="39"/>
      <c r="L328" s="43"/>
      <c r="M328" s="227"/>
      <c r="N328" s="228"/>
      <c r="O328" s="90"/>
      <c r="P328" s="90"/>
      <c r="Q328" s="90"/>
      <c r="R328" s="90"/>
      <c r="S328" s="90"/>
      <c r="T328" s="91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123</v>
      </c>
      <c r="AU328" s="16" t="s">
        <v>83</v>
      </c>
    </row>
    <row r="329" s="2" customFormat="1" ht="24.15" customHeight="1">
      <c r="A329" s="37"/>
      <c r="B329" s="38"/>
      <c r="C329" s="210" t="s">
        <v>656</v>
      </c>
      <c r="D329" s="210" t="s">
        <v>117</v>
      </c>
      <c r="E329" s="211" t="s">
        <v>657</v>
      </c>
      <c r="F329" s="212" t="s">
        <v>658</v>
      </c>
      <c r="G329" s="213" t="s">
        <v>313</v>
      </c>
      <c r="H329" s="214">
        <v>1</v>
      </c>
      <c r="I329" s="215"/>
      <c r="J329" s="216">
        <f>ROUND(I329*H329,2)</f>
        <v>0</v>
      </c>
      <c r="K329" s="217"/>
      <c r="L329" s="43"/>
      <c r="M329" s="218" t="s">
        <v>1</v>
      </c>
      <c r="N329" s="219" t="s">
        <v>38</v>
      </c>
      <c r="O329" s="90"/>
      <c r="P329" s="220">
        <f>O329*H329</f>
        <v>0</v>
      </c>
      <c r="Q329" s="220">
        <v>0</v>
      </c>
      <c r="R329" s="220">
        <f>Q329*H329</f>
        <v>0</v>
      </c>
      <c r="S329" s="220">
        <v>0</v>
      </c>
      <c r="T329" s="221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22" t="s">
        <v>115</v>
      </c>
      <c r="AT329" s="222" t="s">
        <v>117</v>
      </c>
      <c r="AU329" s="222" t="s">
        <v>83</v>
      </c>
      <c r="AY329" s="16" t="s">
        <v>116</v>
      </c>
      <c r="BE329" s="223">
        <f>IF(N329="základní",J329,0)</f>
        <v>0</v>
      </c>
      <c r="BF329" s="223">
        <f>IF(N329="snížená",J329,0)</f>
        <v>0</v>
      </c>
      <c r="BG329" s="223">
        <f>IF(N329="zákl. přenesená",J329,0)</f>
        <v>0</v>
      </c>
      <c r="BH329" s="223">
        <f>IF(N329="sníž. přenesená",J329,0)</f>
        <v>0</v>
      </c>
      <c r="BI329" s="223">
        <f>IF(N329="nulová",J329,0)</f>
        <v>0</v>
      </c>
      <c r="BJ329" s="16" t="s">
        <v>81</v>
      </c>
      <c r="BK329" s="223">
        <f>ROUND(I329*H329,2)</f>
        <v>0</v>
      </c>
      <c r="BL329" s="16" t="s">
        <v>115</v>
      </c>
      <c r="BM329" s="222" t="s">
        <v>659</v>
      </c>
    </row>
    <row r="330" s="2" customFormat="1">
      <c r="A330" s="37"/>
      <c r="B330" s="38"/>
      <c r="C330" s="39"/>
      <c r="D330" s="224" t="s">
        <v>123</v>
      </c>
      <c r="E330" s="39"/>
      <c r="F330" s="225" t="s">
        <v>660</v>
      </c>
      <c r="G330" s="39"/>
      <c r="H330" s="39"/>
      <c r="I330" s="226"/>
      <c r="J330" s="39"/>
      <c r="K330" s="39"/>
      <c r="L330" s="43"/>
      <c r="M330" s="227"/>
      <c r="N330" s="228"/>
      <c r="O330" s="90"/>
      <c r="P330" s="90"/>
      <c r="Q330" s="90"/>
      <c r="R330" s="90"/>
      <c r="S330" s="90"/>
      <c r="T330" s="91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123</v>
      </c>
      <c r="AU330" s="16" t="s">
        <v>83</v>
      </c>
    </row>
    <row r="331" s="2" customFormat="1" ht="24.15" customHeight="1">
      <c r="A331" s="37"/>
      <c r="B331" s="38"/>
      <c r="C331" s="210" t="s">
        <v>661</v>
      </c>
      <c r="D331" s="210" t="s">
        <v>117</v>
      </c>
      <c r="E331" s="211" t="s">
        <v>662</v>
      </c>
      <c r="F331" s="212" t="s">
        <v>663</v>
      </c>
      <c r="G331" s="213" t="s">
        <v>313</v>
      </c>
      <c r="H331" s="214">
        <v>1</v>
      </c>
      <c r="I331" s="215"/>
      <c r="J331" s="216">
        <f>ROUND(I331*H331,2)</f>
        <v>0</v>
      </c>
      <c r="K331" s="217"/>
      <c r="L331" s="43"/>
      <c r="M331" s="218" t="s">
        <v>1</v>
      </c>
      <c r="N331" s="219" t="s">
        <v>38</v>
      </c>
      <c r="O331" s="90"/>
      <c r="P331" s="220">
        <f>O331*H331</f>
        <v>0</v>
      </c>
      <c r="Q331" s="220">
        <v>0</v>
      </c>
      <c r="R331" s="220">
        <f>Q331*H331</f>
        <v>0</v>
      </c>
      <c r="S331" s="220">
        <v>0</v>
      </c>
      <c r="T331" s="221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22" t="s">
        <v>115</v>
      </c>
      <c r="AT331" s="222" t="s">
        <v>117</v>
      </c>
      <c r="AU331" s="222" t="s">
        <v>83</v>
      </c>
      <c r="AY331" s="16" t="s">
        <v>116</v>
      </c>
      <c r="BE331" s="223">
        <f>IF(N331="základní",J331,0)</f>
        <v>0</v>
      </c>
      <c r="BF331" s="223">
        <f>IF(N331="snížená",J331,0)</f>
        <v>0</v>
      </c>
      <c r="BG331" s="223">
        <f>IF(N331="zákl. přenesená",J331,0)</f>
        <v>0</v>
      </c>
      <c r="BH331" s="223">
        <f>IF(N331="sníž. přenesená",J331,0)</f>
        <v>0</v>
      </c>
      <c r="BI331" s="223">
        <f>IF(N331="nulová",J331,0)</f>
        <v>0</v>
      </c>
      <c r="BJ331" s="16" t="s">
        <v>81</v>
      </c>
      <c r="BK331" s="223">
        <f>ROUND(I331*H331,2)</f>
        <v>0</v>
      </c>
      <c r="BL331" s="16" t="s">
        <v>115</v>
      </c>
      <c r="BM331" s="222" t="s">
        <v>664</v>
      </c>
    </row>
    <row r="332" s="2" customFormat="1">
      <c r="A332" s="37"/>
      <c r="B332" s="38"/>
      <c r="C332" s="39"/>
      <c r="D332" s="224" t="s">
        <v>123</v>
      </c>
      <c r="E332" s="39"/>
      <c r="F332" s="225" t="s">
        <v>665</v>
      </c>
      <c r="G332" s="39"/>
      <c r="H332" s="39"/>
      <c r="I332" s="226"/>
      <c r="J332" s="39"/>
      <c r="K332" s="39"/>
      <c r="L332" s="43"/>
      <c r="M332" s="229"/>
      <c r="N332" s="230"/>
      <c r="O332" s="231"/>
      <c r="P332" s="231"/>
      <c r="Q332" s="231"/>
      <c r="R332" s="231"/>
      <c r="S332" s="231"/>
      <c r="T332" s="232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123</v>
      </c>
      <c r="AU332" s="16" t="s">
        <v>83</v>
      </c>
    </row>
    <row r="333" s="2" customFormat="1" ht="6.96" customHeight="1">
      <c r="A333" s="37"/>
      <c r="B333" s="65"/>
      <c r="C333" s="66"/>
      <c r="D333" s="66"/>
      <c r="E333" s="66"/>
      <c r="F333" s="66"/>
      <c r="G333" s="66"/>
      <c r="H333" s="66"/>
      <c r="I333" s="66"/>
      <c r="J333" s="66"/>
      <c r="K333" s="66"/>
      <c r="L333" s="43"/>
      <c r="M333" s="37"/>
      <c r="O333" s="37"/>
      <c r="P333" s="37"/>
      <c r="Q333" s="37"/>
      <c r="R333" s="37"/>
      <c r="S333" s="37"/>
      <c r="T333" s="37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</row>
  </sheetData>
  <sheetProtection sheet="1" autoFilter="0" formatColumns="0" formatRows="0" objects="1" scenarios="1" spinCount="100000" saltValue="yqvgnbZH5d9Wv39GdbudMif6hYlPYHsgzbGktPluc+w9kZm/HIYdeM+92Lo3KfRNfPxsG7dsRB0yHrbtbMLiWA==" hashValue="5F3KfyxLw5m+ZzKqbIFTeri3EGQJGkznoi3uktdHL01id1nBmiJUnDf6pUANCppXEZr89TVa+4hQzioA3VuSNA==" algorithmName="SHA-512" password="CC35"/>
  <autoFilter ref="C119:K33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Opravy a údržba skalních zářezů u ST v obvodu OŘ Brno 2023-2024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666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12. 8. 2022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ROUND((SUM(BE118:BE238)),  2)</f>
        <v>0</v>
      </c>
      <c r="G33" s="37"/>
      <c r="H33" s="37"/>
      <c r="I33" s="154">
        <v>0.20999999999999999</v>
      </c>
      <c r="J33" s="153">
        <f>ROUND(((SUM(BE118:BE238))*I33),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ROUND((SUM(BF118:BF238)),  2)</f>
        <v>0</v>
      </c>
      <c r="G34" s="37"/>
      <c r="H34" s="37"/>
      <c r="I34" s="154">
        <v>0.14999999999999999</v>
      </c>
      <c r="J34" s="153">
        <f>ROUND(((SUM(BF118:BF238))*I34),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ROUND((SUM(BG118:BG238)),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ROUND((SUM(BH118:BH238)),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ROUND((SUM(BI118:BI238)),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Opravy a údržba skalních zářezů u ST v obvodu OŘ Brno 2023-2024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2022-6-3 - Odstraňování vegetace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12. 8. 2022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254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33"/>
      <c r="C98" s="234"/>
      <c r="D98" s="235" t="s">
        <v>257</v>
      </c>
      <c r="E98" s="236"/>
      <c r="F98" s="236"/>
      <c r="G98" s="236"/>
      <c r="H98" s="236"/>
      <c r="I98" s="236"/>
      <c r="J98" s="237">
        <f>J120</f>
        <v>0</v>
      </c>
      <c r="K98" s="234"/>
      <c r="L98" s="238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100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6.25" customHeight="1">
      <c r="A108" s="37"/>
      <c r="B108" s="38"/>
      <c r="C108" s="39"/>
      <c r="D108" s="39"/>
      <c r="E108" s="173" t="str">
        <f>E7</f>
        <v>Opravy a údržba skalních zářezů u ST v obvodu OŘ Brno 2023-2024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91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2022-6-3 - Odstraňování vegetace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12. 8. 2022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29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27</v>
      </c>
      <c r="D115" s="39"/>
      <c r="E115" s="39"/>
      <c r="F115" s="26" t="str">
        <f>IF(E18="","",E18)</f>
        <v>Vyplň údaj</v>
      </c>
      <c r="G115" s="39"/>
      <c r="H115" s="39"/>
      <c r="I115" s="31" t="s">
        <v>31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0" customFormat="1" ht="29.28" customHeight="1">
      <c r="A117" s="184"/>
      <c r="B117" s="185"/>
      <c r="C117" s="186" t="s">
        <v>101</v>
      </c>
      <c r="D117" s="187" t="s">
        <v>58</v>
      </c>
      <c r="E117" s="187" t="s">
        <v>54</v>
      </c>
      <c r="F117" s="187" t="s">
        <v>55</v>
      </c>
      <c r="G117" s="187" t="s">
        <v>102</v>
      </c>
      <c r="H117" s="187" t="s">
        <v>103</v>
      </c>
      <c r="I117" s="187" t="s">
        <v>104</v>
      </c>
      <c r="J117" s="188" t="s">
        <v>95</v>
      </c>
      <c r="K117" s="189" t="s">
        <v>105</v>
      </c>
      <c r="L117" s="190"/>
      <c r="M117" s="99" t="s">
        <v>1</v>
      </c>
      <c r="N117" s="100" t="s">
        <v>37</v>
      </c>
      <c r="O117" s="100" t="s">
        <v>106</v>
      </c>
      <c r="P117" s="100" t="s">
        <v>107</v>
      </c>
      <c r="Q117" s="100" t="s">
        <v>108</v>
      </c>
      <c r="R117" s="100" t="s">
        <v>109</v>
      </c>
      <c r="S117" s="100" t="s">
        <v>110</v>
      </c>
      <c r="T117" s="101" t="s">
        <v>111</v>
      </c>
      <c r="U117" s="184"/>
      <c r="V117" s="184"/>
      <c r="W117" s="184"/>
      <c r="X117" s="184"/>
      <c r="Y117" s="184"/>
      <c r="Z117" s="184"/>
      <c r="AA117" s="184"/>
      <c r="AB117" s="184"/>
      <c r="AC117" s="184"/>
      <c r="AD117" s="184"/>
      <c r="AE117" s="184"/>
    </row>
    <row r="118" s="2" customFormat="1" ht="22.8" customHeight="1">
      <c r="A118" s="37"/>
      <c r="B118" s="38"/>
      <c r="C118" s="106" t="s">
        <v>112</v>
      </c>
      <c r="D118" s="39"/>
      <c r="E118" s="39"/>
      <c r="F118" s="39"/>
      <c r="G118" s="39"/>
      <c r="H118" s="39"/>
      <c r="I118" s="39"/>
      <c r="J118" s="191">
        <f>BK118</f>
        <v>0</v>
      </c>
      <c r="K118" s="39"/>
      <c r="L118" s="43"/>
      <c r="M118" s="102"/>
      <c r="N118" s="192"/>
      <c r="O118" s="103"/>
      <c r="P118" s="193">
        <f>P119</f>
        <v>0</v>
      </c>
      <c r="Q118" s="103"/>
      <c r="R118" s="193">
        <f>R119</f>
        <v>0</v>
      </c>
      <c r="S118" s="103"/>
      <c r="T118" s="194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72</v>
      </c>
      <c r="AU118" s="16" t="s">
        <v>97</v>
      </c>
      <c r="BK118" s="195">
        <f>BK119</f>
        <v>0</v>
      </c>
    </row>
    <row r="119" s="11" customFormat="1" ht="25.92" customHeight="1">
      <c r="A119" s="11"/>
      <c r="B119" s="196"/>
      <c r="C119" s="197"/>
      <c r="D119" s="198" t="s">
        <v>72</v>
      </c>
      <c r="E119" s="199" t="s">
        <v>258</v>
      </c>
      <c r="F119" s="199" t="s">
        <v>259</v>
      </c>
      <c r="G119" s="197"/>
      <c r="H119" s="197"/>
      <c r="I119" s="200"/>
      <c r="J119" s="201">
        <f>BK119</f>
        <v>0</v>
      </c>
      <c r="K119" s="197"/>
      <c r="L119" s="202"/>
      <c r="M119" s="203"/>
      <c r="N119" s="204"/>
      <c r="O119" s="204"/>
      <c r="P119" s="205">
        <f>P120</f>
        <v>0</v>
      </c>
      <c r="Q119" s="204"/>
      <c r="R119" s="205">
        <f>R120</f>
        <v>0</v>
      </c>
      <c r="S119" s="204"/>
      <c r="T119" s="206">
        <f>T120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7" t="s">
        <v>81</v>
      </c>
      <c r="AT119" s="208" t="s">
        <v>72</v>
      </c>
      <c r="AU119" s="208" t="s">
        <v>73</v>
      </c>
      <c r="AY119" s="207" t="s">
        <v>116</v>
      </c>
      <c r="BK119" s="209">
        <f>BK120</f>
        <v>0</v>
      </c>
    </row>
    <row r="120" s="11" customFormat="1" ht="22.8" customHeight="1">
      <c r="A120" s="11"/>
      <c r="B120" s="196"/>
      <c r="C120" s="197"/>
      <c r="D120" s="198" t="s">
        <v>72</v>
      </c>
      <c r="E120" s="239" t="s">
        <v>138</v>
      </c>
      <c r="F120" s="239" t="s">
        <v>450</v>
      </c>
      <c r="G120" s="197"/>
      <c r="H120" s="197"/>
      <c r="I120" s="200"/>
      <c r="J120" s="240">
        <f>BK120</f>
        <v>0</v>
      </c>
      <c r="K120" s="197"/>
      <c r="L120" s="202"/>
      <c r="M120" s="203"/>
      <c r="N120" s="204"/>
      <c r="O120" s="204"/>
      <c r="P120" s="205">
        <f>SUM(P121:P238)</f>
        <v>0</v>
      </c>
      <c r="Q120" s="204"/>
      <c r="R120" s="205">
        <f>SUM(R121:R238)</f>
        <v>0</v>
      </c>
      <c r="S120" s="204"/>
      <c r="T120" s="206">
        <f>SUM(T121:T238)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7" t="s">
        <v>81</v>
      </c>
      <c r="AT120" s="208" t="s">
        <v>72</v>
      </c>
      <c r="AU120" s="208" t="s">
        <v>81</v>
      </c>
      <c r="AY120" s="207" t="s">
        <v>116</v>
      </c>
      <c r="BK120" s="209">
        <f>SUM(BK121:BK238)</f>
        <v>0</v>
      </c>
    </row>
    <row r="121" s="2" customFormat="1" ht="21.75" customHeight="1">
      <c r="A121" s="37"/>
      <c r="B121" s="38"/>
      <c r="C121" s="210" t="s">
        <v>81</v>
      </c>
      <c r="D121" s="210" t="s">
        <v>117</v>
      </c>
      <c r="E121" s="211" t="s">
        <v>667</v>
      </c>
      <c r="F121" s="212" t="s">
        <v>668</v>
      </c>
      <c r="G121" s="213" t="s">
        <v>313</v>
      </c>
      <c r="H121" s="214">
        <v>10000</v>
      </c>
      <c r="I121" s="215"/>
      <c r="J121" s="216">
        <f>ROUND(I121*H121,2)</f>
        <v>0</v>
      </c>
      <c r="K121" s="217"/>
      <c r="L121" s="43"/>
      <c r="M121" s="218" t="s">
        <v>1</v>
      </c>
      <c r="N121" s="219" t="s">
        <v>38</v>
      </c>
      <c r="O121" s="90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2" t="s">
        <v>115</v>
      </c>
      <c r="AT121" s="222" t="s">
        <v>117</v>
      </c>
      <c r="AU121" s="222" t="s">
        <v>83</v>
      </c>
      <c r="AY121" s="16" t="s">
        <v>116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6" t="s">
        <v>81</v>
      </c>
      <c r="BK121" s="223">
        <f>ROUND(I121*H121,2)</f>
        <v>0</v>
      </c>
      <c r="BL121" s="16" t="s">
        <v>115</v>
      </c>
      <c r="BM121" s="222" t="s">
        <v>669</v>
      </c>
    </row>
    <row r="122" s="2" customFormat="1">
      <c r="A122" s="37"/>
      <c r="B122" s="38"/>
      <c r="C122" s="39"/>
      <c r="D122" s="224" t="s">
        <v>123</v>
      </c>
      <c r="E122" s="39"/>
      <c r="F122" s="225" t="s">
        <v>670</v>
      </c>
      <c r="G122" s="39"/>
      <c r="H122" s="39"/>
      <c r="I122" s="226"/>
      <c r="J122" s="39"/>
      <c r="K122" s="39"/>
      <c r="L122" s="43"/>
      <c r="M122" s="227"/>
      <c r="N122" s="228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123</v>
      </c>
      <c r="AU122" s="16" t="s">
        <v>83</v>
      </c>
    </row>
    <row r="123" s="2" customFormat="1" ht="21.75" customHeight="1">
      <c r="A123" s="37"/>
      <c r="B123" s="38"/>
      <c r="C123" s="210" t="s">
        <v>83</v>
      </c>
      <c r="D123" s="210" t="s">
        <v>117</v>
      </c>
      <c r="E123" s="211" t="s">
        <v>671</v>
      </c>
      <c r="F123" s="212" t="s">
        <v>672</v>
      </c>
      <c r="G123" s="213" t="s">
        <v>313</v>
      </c>
      <c r="H123" s="214">
        <v>5000</v>
      </c>
      <c r="I123" s="215"/>
      <c r="J123" s="216">
        <f>ROUND(I123*H123,2)</f>
        <v>0</v>
      </c>
      <c r="K123" s="217"/>
      <c r="L123" s="43"/>
      <c r="M123" s="218" t="s">
        <v>1</v>
      </c>
      <c r="N123" s="219" t="s">
        <v>38</v>
      </c>
      <c r="O123" s="90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2" t="s">
        <v>115</v>
      </c>
      <c r="AT123" s="222" t="s">
        <v>117</v>
      </c>
      <c r="AU123" s="222" t="s">
        <v>83</v>
      </c>
      <c r="AY123" s="16" t="s">
        <v>116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81</v>
      </c>
      <c r="BK123" s="223">
        <f>ROUND(I123*H123,2)</f>
        <v>0</v>
      </c>
      <c r="BL123" s="16" t="s">
        <v>115</v>
      </c>
      <c r="BM123" s="222" t="s">
        <v>673</v>
      </c>
    </row>
    <row r="124" s="2" customFormat="1">
      <c r="A124" s="37"/>
      <c r="B124" s="38"/>
      <c r="C124" s="39"/>
      <c r="D124" s="224" t="s">
        <v>123</v>
      </c>
      <c r="E124" s="39"/>
      <c r="F124" s="225" t="s">
        <v>674</v>
      </c>
      <c r="G124" s="39"/>
      <c r="H124" s="39"/>
      <c r="I124" s="226"/>
      <c r="J124" s="39"/>
      <c r="K124" s="39"/>
      <c r="L124" s="43"/>
      <c r="M124" s="227"/>
      <c r="N124" s="228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123</v>
      </c>
      <c r="AU124" s="16" t="s">
        <v>83</v>
      </c>
    </row>
    <row r="125" s="2" customFormat="1" ht="66.75" customHeight="1">
      <c r="A125" s="37"/>
      <c r="B125" s="38"/>
      <c r="C125" s="210" t="s">
        <v>129</v>
      </c>
      <c r="D125" s="210" t="s">
        <v>117</v>
      </c>
      <c r="E125" s="211" t="s">
        <v>675</v>
      </c>
      <c r="F125" s="212" t="s">
        <v>676</v>
      </c>
      <c r="G125" s="213" t="s">
        <v>313</v>
      </c>
      <c r="H125" s="214">
        <v>3000</v>
      </c>
      <c r="I125" s="215"/>
      <c r="J125" s="216">
        <f>ROUND(I125*H125,2)</f>
        <v>0</v>
      </c>
      <c r="K125" s="217"/>
      <c r="L125" s="43"/>
      <c r="M125" s="218" t="s">
        <v>1</v>
      </c>
      <c r="N125" s="219" t="s">
        <v>38</v>
      </c>
      <c r="O125" s="90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2" t="s">
        <v>115</v>
      </c>
      <c r="AT125" s="222" t="s">
        <v>117</v>
      </c>
      <c r="AU125" s="222" t="s">
        <v>83</v>
      </c>
      <c r="AY125" s="16" t="s">
        <v>116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6" t="s">
        <v>81</v>
      </c>
      <c r="BK125" s="223">
        <f>ROUND(I125*H125,2)</f>
        <v>0</v>
      </c>
      <c r="BL125" s="16" t="s">
        <v>115</v>
      </c>
      <c r="BM125" s="222" t="s">
        <v>677</v>
      </c>
    </row>
    <row r="126" s="2" customFormat="1">
      <c r="A126" s="37"/>
      <c r="B126" s="38"/>
      <c r="C126" s="39"/>
      <c r="D126" s="224" t="s">
        <v>123</v>
      </c>
      <c r="E126" s="39"/>
      <c r="F126" s="225" t="s">
        <v>678</v>
      </c>
      <c r="G126" s="39"/>
      <c r="H126" s="39"/>
      <c r="I126" s="226"/>
      <c r="J126" s="39"/>
      <c r="K126" s="39"/>
      <c r="L126" s="43"/>
      <c r="M126" s="227"/>
      <c r="N126" s="228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123</v>
      </c>
      <c r="AU126" s="16" t="s">
        <v>83</v>
      </c>
    </row>
    <row r="127" s="2" customFormat="1" ht="66.75" customHeight="1">
      <c r="A127" s="37"/>
      <c r="B127" s="38"/>
      <c r="C127" s="210" t="s">
        <v>115</v>
      </c>
      <c r="D127" s="210" t="s">
        <v>117</v>
      </c>
      <c r="E127" s="211" t="s">
        <v>679</v>
      </c>
      <c r="F127" s="212" t="s">
        <v>680</v>
      </c>
      <c r="G127" s="213" t="s">
        <v>313</v>
      </c>
      <c r="H127" s="214">
        <v>3000</v>
      </c>
      <c r="I127" s="215"/>
      <c r="J127" s="216">
        <f>ROUND(I127*H127,2)</f>
        <v>0</v>
      </c>
      <c r="K127" s="217"/>
      <c r="L127" s="43"/>
      <c r="M127" s="218" t="s">
        <v>1</v>
      </c>
      <c r="N127" s="219" t="s">
        <v>38</v>
      </c>
      <c r="O127" s="90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115</v>
      </c>
      <c r="AT127" s="222" t="s">
        <v>117</v>
      </c>
      <c r="AU127" s="222" t="s">
        <v>83</v>
      </c>
      <c r="AY127" s="16" t="s">
        <v>116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81</v>
      </c>
      <c r="BK127" s="223">
        <f>ROUND(I127*H127,2)</f>
        <v>0</v>
      </c>
      <c r="BL127" s="16" t="s">
        <v>115</v>
      </c>
      <c r="BM127" s="222" t="s">
        <v>681</v>
      </c>
    </row>
    <row r="128" s="2" customFormat="1">
      <c r="A128" s="37"/>
      <c r="B128" s="38"/>
      <c r="C128" s="39"/>
      <c r="D128" s="224" t="s">
        <v>123</v>
      </c>
      <c r="E128" s="39"/>
      <c r="F128" s="225" t="s">
        <v>682</v>
      </c>
      <c r="G128" s="39"/>
      <c r="H128" s="39"/>
      <c r="I128" s="226"/>
      <c r="J128" s="39"/>
      <c r="K128" s="39"/>
      <c r="L128" s="43"/>
      <c r="M128" s="227"/>
      <c r="N128" s="228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123</v>
      </c>
      <c r="AU128" s="16" t="s">
        <v>83</v>
      </c>
    </row>
    <row r="129" s="2" customFormat="1" ht="66.75" customHeight="1">
      <c r="A129" s="37"/>
      <c r="B129" s="38"/>
      <c r="C129" s="210" t="s">
        <v>138</v>
      </c>
      <c r="D129" s="210" t="s">
        <v>117</v>
      </c>
      <c r="E129" s="211" t="s">
        <v>683</v>
      </c>
      <c r="F129" s="212" t="s">
        <v>684</v>
      </c>
      <c r="G129" s="213" t="s">
        <v>313</v>
      </c>
      <c r="H129" s="214">
        <v>3000</v>
      </c>
      <c r="I129" s="215"/>
      <c r="J129" s="216">
        <f>ROUND(I129*H129,2)</f>
        <v>0</v>
      </c>
      <c r="K129" s="217"/>
      <c r="L129" s="43"/>
      <c r="M129" s="218" t="s">
        <v>1</v>
      </c>
      <c r="N129" s="219" t="s">
        <v>38</v>
      </c>
      <c r="O129" s="90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2" t="s">
        <v>115</v>
      </c>
      <c r="AT129" s="222" t="s">
        <v>117</v>
      </c>
      <c r="AU129" s="222" t="s">
        <v>83</v>
      </c>
      <c r="AY129" s="16" t="s">
        <v>116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81</v>
      </c>
      <c r="BK129" s="223">
        <f>ROUND(I129*H129,2)</f>
        <v>0</v>
      </c>
      <c r="BL129" s="16" t="s">
        <v>115</v>
      </c>
      <c r="BM129" s="222" t="s">
        <v>685</v>
      </c>
    </row>
    <row r="130" s="2" customFormat="1">
      <c r="A130" s="37"/>
      <c r="B130" s="38"/>
      <c r="C130" s="39"/>
      <c r="D130" s="224" t="s">
        <v>123</v>
      </c>
      <c r="E130" s="39"/>
      <c r="F130" s="225" t="s">
        <v>686</v>
      </c>
      <c r="G130" s="39"/>
      <c r="H130" s="39"/>
      <c r="I130" s="226"/>
      <c r="J130" s="39"/>
      <c r="K130" s="39"/>
      <c r="L130" s="43"/>
      <c r="M130" s="227"/>
      <c r="N130" s="228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123</v>
      </c>
      <c r="AU130" s="16" t="s">
        <v>83</v>
      </c>
    </row>
    <row r="131" s="2" customFormat="1" ht="66.75" customHeight="1">
      <c r="A131" s="37"/>
      <c r="B131" s="38"/>
      <c r="C131" s="210" t="s">
        <v>143</v>
      </c>
      <c r="D131" s="210" t="s">
        <v>117</v>
      </c>
      <c r="E131" s="211" t="s">
        <v>687</v>
      </c>
      <c r="F131" s="212" t="s">
        <v>688</v>
      </c>
      <c r="G131" s="213" t="s">
        <v>313</v>
      </c>
      <c r="H131" s="214">
        <v>3000</v>
      </c>
      <c r="I131" s="215"/>
      <c r="J131" s="216">
        <f>ROUND(I131*H131,2)</f>
        <v>0</v>
      </c>
      <c r="K131" s="217"/>
      <c r="L131" s="43"/>
      <c r="M131" s="218" t="s">
        <v>1</v>
      </c>
      <c r="N131" s="219" t="s">
        <v>38</v>
      </c>
      <c r="O131" s="90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2" t="s">
        <v>115</v>
      </c>
      <c r="AT131" s="222" t="s">
        <v>117</v>
      </c>
      <c r="AU131" s="222" t="s">
        <v>83</v>
      </c>
      <c r="AY131" s="16" t="s">
        <v>116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81</v>
      </c>
      <c r="BK131" s="223">
        <f>ROUND(I131*H131,2)</f>
        <v>0</v>
      </c>
      <c r="BL131" s="16" t="s">
        <v>115</v>
      </c>
      <c r="BM131" s="222" t="s">
        <v>689</v>
      </c>
    </row>
    <row r="132" s="2" customFormat="1">
      <c r="A132" s="37"/>
      <c r="B132" s="38"/>
      <c r="C132" s="39"/>
      <c r="D132" s="224" t="s">
        <v>123</v>
      </c>
      <c r="E132" s="39"/>
      <c r="F132" s="225" t="s">
        <v>690</v>
      </c>
      <c r="G132" s="39"/>
      <c r="H132" s="39"/>
      <c r="I132" s="226"/>
      <c r="J132" s="39"/>
      <c r="K132" s="39"/>
      <c r="L132" s="43"/>
      <c r="M132" s="227"/>
      <c r="N132" s="228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123</v>
      </c>
      <c r="AU132" s="16" t="s">
        <v>83</v>
      </c>
    </row>
    <row r="133" s="2" customFormat="1" ht="66.75" customHeight="1">
      <c r="A133" s="37"/>
      <c r="B133" s="38"/>
      <c r="C133" s="210" t="s">
        <v>148</v>
      </c>
      <c r="D133" s="210" t="s">
        <v>117</v>
      </c>
      <c r="E133" s="211" t="s">
        <v>691</v>
      </c>
      <c r="F133" s="212" t="s">
        <v>692</v>
      </c>
      <c r="G133" s="213" t="s">
        <v>246</v>
      </c>
      <c r="H133" s="214">
        <v>150</v>
      </c>
      <c r="I133" s="215"/>
      <c r="J133" s="216">
        <f>ROUND(I133*H133,2)</f>
        <v>0</v>
      </c>
      <c r="K133" s="217"/>
      <c r="L133" s="43"/>
      <c r="M133" s="218" t="s">
        <v>1</v>
      </c>
      <c r="N133" s="219" t="s">
        <v>38</v>
      </c>
      <c r="O133" s="90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2" t="s">
        <v>115</v>
      </c>
      <c r="AT133" s="222" t="s">
        <v>117</v>
      </c>
      <c r="AU133" s="222" t="s">
        <v>83</v>
      </c>
      <c r="AY133" s="16" t="s">
        <v>116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81</v>
      </c>
      <c r="BK133" s="223">
        <f>ROUND(I133*H133,2)</f>
        <v>0</v>
      </c>
      <c r="BL133" s="16" t="s">
        <v>115</v>
      </c>
      <c r="BM133" s="222" t="s">
        <v>693</v>
      </c>
    </row>
    <row r="134" s="2" customFormat="1">
      <c r="A134" s="37"/>
      <c r="B134" s="38"/>
      <c r="C134" s="39"/>
      <c r="D134" s="224" t="s">
        <v>123</v>
      </c>
      <c r="E134" s="39"/>
      <c r="F134" s="225" t="s">
        <v>694</v>
      </c>
      <c r="G134" s="39"/>
      <c r="H134" s="39"/>
      <c r="I134" s="226"/>
      <c r="J134" s="39"/>
      <c r="K134" s="39"/>
      <c r="L134" s="43"/>
      <c r="M134" s="227"/>
      <c r="N134" s="228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123</v>
      </c>
      <c r="AU134" s="16" t="s">
        <v>83</v>
      </c>
    </row>
    <row r="135" s="2" customFormat="1" ht="66.75" customHeight="1">
      <c r="A135" s="37"/>
      <c r="B135" s="38"/>
      <c r="C135" s="210" t="s">
        <v>153</v>
      </c>
      <c r="D135" s="210" t="s">
        <v>117</v>
      </c>
      <c r="E135" s="211" t="s">
        <v>695</v>
      </c>
      <c r="F135" s="212" t="s">
        <v>696</v>
      </c>
      <c r="G135" s="213" t="s">
        <v>246</v>
      </c>
      <c r="H135" s="214">
        <v>150</v>
      </c>
      <c r="I135" s="215"/>
      <c r="J135" s="216">
        <f>ROUND(I135*H135,2)</f>
        <v>0</v>
      </c>
      <c r="K135" s="217"/>
      <c r="L135" s="43"/>
      <c r="M135" s="218" t="s">
        <v>1</v>
      </c>
      <c r="N135" s="219" t="s">
        <v>38</v>
      </c>
      <c r="O135" s="90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2" t="s">
        <v>115</v>
      </c>
      <c r="AT135" s="222" t="s">
        <v>117</v>
      </c>
      <c r="AU135" s="222" t="s">
        <v>83</v>
      </c>
      <c r="AY135" s="16" t="s">
        <v>116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6" t="s">
        <v>81</v>
      </c>
      <c r="BK135" s="223">
        <f>ROUND(I135*H135,2)</f>
        <v>0</v>
      </c>
      <c r="BL135" s="16" t="s">
        <v>115</v>
      </c>
      <c r="BM135" s="222" t="s">
        <v>697</v>
      </c>
    </row>
    <row r="136" s="2" customFormat="1">
      <c r="A136" s="37"/>
      <c r="B136" s="38"/>
      <c r="C136" s="39"/>
      <c r="D136" s="224" t="s">
        <v>123</v>
      </c>
      <c r="E136" s="39"/>
      <c r="F136" s="225" t="s">
        <v>698</v>
      </c>
      <c r="G136" s="39"/>
      <c r="H136" s="39"/>
      <c r="I136" s="226"/>
      <c r="J136" s="39"/>
      <c r="K136" s="39"/>
      <c r="L136" s="43"/>
      <c r="M136" s="227"/>
      <c r="N136" s="228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123</v>
      </c>
      <c r="AU136" s="16" t="s">
        <v>83</v>
      </c>
    </row>
    <row r="137" s="2" customFormat="1" ht="76.35" customHeight="1">
      <c r="A137" s="37"/>
      <c r="B137" s="38"/>
      <c r="C137" s="210" t="s">
        <v>159</v>
      </c>
      <c r="D137" s="210" t="s">
        <v>117</v>
      </c>
      <c r="E137" s="211" t="s">
        <v>699</v>
      </c>
      <c r="F137" s="212" t="s">
        <v>700</v>
      </c>
      <c r="G137" s="213" t="s">
        <v>120</v>
      </c>
      <c r="H137" s="214">
        <v>300</v>
      </c>
      <c r="I137" s="215"/>
      <c r="J137" s="216">
        <f>ROUND(I137*H137,2)</f>
        <v>0</v>
      </c>
      <c r="K137" s="217"/>
      <c r="L137" s="43"/>
      <c r="M137" s="218" t="s">
        <v>1</v>
      </c>
      <c r="N137" s="219" t="s">
        <v>38</v>
      </c>
      <c r="O137" s="90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115</v>
      </c>
      <c r="AT137" s="222" t="s">
        <v>117</v>
      </c>
      <c r="AU137" s="222" t="s">
        <v>83</v>
      </c>
      <c r="AY137" s="16" t="s">
        <v>116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81</v>
      </c>
      <c r="BK137" s="223">
        <f>ROUND(I137*H137,2)</f>
        <v>0</v>
      </c>
      <c r="BL137" s="16" t="s">
        <v>115</v>
      </c>
      <c r="BM137" s="222" t="s">
        <v>701</v>
      </c>
    </row>
    <row r="138" s="2" customFormat="1">
      <c r="A138" s="37"/>
      <c r="B138" s="38"/>
      <c r="C138" s="39"/>
      <c r="D138" s="224" t="s">
        <v>123</v>
      </c>
      <c r="E138" s="39"/>
      <c r="F138" s="225" t="s">
        <v>702</v>
      </c>
      <c r="G138" s="39"/>
      <c r="H138" s="39"/>
      <c r="I138" s="226"/>
      <c r="J138" s="39"/>
      <c r="K138" s="39"/>
      <c r="L138" s="43"/>
      <c r="M138" s="227"/>
      <c r="N138" s="228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123</v>
      </c>
      <c r="AU138" s="16" t="s">
        <v>83</v>
      </c>
    </row>
    <row r="139" s="2" customFormat="1" ht="78" customHeight="1">
      <c r="A139" s="37"/>
      <c r="B139" s="38"/>
      <c r="C139" s="210" t="s">
        <v>164</v>
      </c>
      <c r="D139" s="210" t="s">
        <v>117</v>
      </c>
      <c r="E139" s="211" t="s">
        <v>703</v>
      </c>
      <c r="F139" s="212" t="s">
        <v>704</v>
      </c>
      <c r="G139" s="213" t="s">
        <v>120</v>
      </c>
      <c r="H139" s="214">
        <v>239</v>
      </c>
      <c r="I139" s="215"/>
      <c r="J139" s="216">
        <f>ROUND(I139*H139,2)</f>
        <v>0</v>
      </c>
      <c r="K139" s="217"/>
      <c r="L139" s="43"/>
      <c r="M139" s="218" t="s">
        <v>1</v>
      </c>
      <c r="N139" s="219" t="s">
        <v>38</v>
      </c>
      <c r="O139" s="90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2" t="s">
        <v>115</v>
      </c>
      <c r="AT139" s="222" t="s">
        <v>117</v>
      </c>
      <c r="AU139" s="222" t="s">
        <v>83</v>
      </c>
      <c r="AY139" s="16" t="s">
        <v>116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81</v>
      </c>
      <c r="BK139" s="223">
        <f>ROUND(I139*H139,2)</f>
        <v>0</v>
      </c>
      <c r="BL139" s="16" t="s">
        <v>115</v>
      </c>
      <c r="BM139" s="222" t="s">
        <v>705</v>
      </c>
    </row>
    <row r="140" s="2" customFormat="1">
      <c r="A140" s="37"/>
      <c r="B140" s="38"/>
      <c r="C140" s="39"/>
      <c r="D140" s="224" t="s">
        <v>123</v>
      </c>
      <c r="E140" s="39"/>
      <c r="F140" s="225" t="s">
        <v>706</v>
      </c>
      <c r="G140" s="39"/>
      <c r="H140" s="39"/>
      <c r="I140" s="226"/>
      <c r="J140" s="39"/>
      <c r="K140" s="39"/>
      <c r="L140" s="43"/>
      <c r="M140" s="227"/>
      <c r="N140" s="228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123</v>
      </c>
      <c r="AU140" s="16" t="s">
        <v>83</v>
      </c>
    </row>
    <row r="141" s="2" customFormat="1" ht="78" customHeight="1">
      <c r="A141" s="37"/>
      <c r="B141" s="38"/>
      <c r="C141" s="210" t="s">
        <v>169</v>
      </c>
      <c r="D141" s="210" t="s">
        <v>117</v>
      </c>
      <c r="E141" s="211" t="s">
        <v>707</v>
      </c>
      <c r="F141" s="212" t="s">
        <v>708</v>
      </c>
      <c r="G141" s="213" t="s">
        <v>120</v>
      </c>
      <c r="H141" s="214">
        <v>120</v>
      </c>
      <c r="I141" s="215"/>
      <c r="J141" s="216">
        <f>ROUND(I141*H141,2)</f>
        <v>0</v>
      </c>
      <c r="K141" s="217"/>
      <c r="L141" s="43"/>
      <c r="M141" s="218" t="s">
        <v>1</v>
      </c>
      <c r="N141" s="219" t="s">
        <v>38</v>
      </c>
      <c r="O141" s="90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2" t="s">
        <v>115</v>
      </c>
      <c r="AT141" s="222" t="s">
        <v>117</v>
      </c>
      <c r="AU141" s="222" t="s">
        <v>83</v>
      </c>
      <c r="AY141" s="16" t="s">
        <v>116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6" t="s">
        <v>81</v>
      </c>
      <c r="BK141" s="223">
        <f>ROUND(I141*H141,2)</f>
        <v>0</v>
      </c>
      <c r="BL141" s="16" t="s">
        <v>115</v>
      </c>
      <c r="BM141" s="222" t="s">
        <v>709</v>
      </c>
    </row>
    <row r="142" s="2" customFormat="1">
      <c r="A142" s="37"/>
      <c r="B142" s="38"/>
      <c r="C142" s="39"/>
      <c r="D142" s="224" t="s">
        <v>123</v>
      </c>
      <c r="E142" s="39"/>
      <c r="F142" s="225" t="s">
        <v>710</v>
      </c>
      <c r="G142" s="39"/>
      <c r="H142" s="39"/>
      <c r="I142" s="226"/>
      <c r="J142" s="39"/>
      <c r="K142" s="39"/>
      <c r="L142" s="43"/>
      <c r="M142" s="227"/>
      <c r="N142" s="228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123</v>
      </c>
      <c r="AU142" s="16" t="s">
        <v>83</v>
      </c>
    </row>
    <row r="143" s="2" customFormat="1" ht="78" customHeight="1">
      <c r="A143" s="37"/>
      <c r="B143" s="38"/>
      <c r="C143" s="210" t="s">
        <v>175</v>
      </c>
      <c r="D143" s="210" t="s">
        <v>117</v>
      </c>
      <c r="E143" s="211" t="s">
        <v>711</v>
      </c>
      <c r="F143" s="212" t="s">
        <v>712</v>
      </c>
      <c r="G143" s="213" t="s">
        <v>120</v>
      </c>
      <c r="H143" s="214">
        <v>88</v>
      </c>
      <c r="I143" s="215"/>
      <c r="J143" s="216">
        <f>ROUND(I143*H143,2)</f>
        <v>0</v>
      </c>
      <c r="K143" s="217"/>
      <c r="L143" s="43"/>
      <c r="M143" s="218" t="s">
        <v>1</v>
      </c>
      <c r="N143" s="219" t="s">
        <v>38</v>
      </c>
      <c r="O143" s="90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2" t="s">
        <v>115</v>
      </c>
      <c r="AT143" s="222" t="s">
        <v>117</v>
      </c>
      <c r="AU143" s="222" t="s">
        <v>83</v>
      </c>
      <c r="AY143" s="16" t="s">
        <v>116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81</v>
      </c>
      <c r="BK143" s="223">
        <f>ROUND(I143*H143,2)</f>
        <v>0</v>
      </c>
      <c r="BL143" s="16" t="s">
        <v>115</v>
      </c>
      <c r="BM143" s="222" t="s">
        <v>713</v>
      </c>
    </row>
    <row r="144" s="2" customFormat="1">
      <c r="A144" s="37"/>
      <c r="B144" s="38"/>
      <c r="C144" s="39"/>
      <c r="D144" s="224" t="s">
        <v>123</v>
      </c>
      <c r="E144" s="39"/>
      <c r="F144" s="225" t="s">
        <v>714</v>
      </c>
      <c r="G144" s="39"/>
      <c r="H144" s="39"/>
      <c r="I144" s="226"/>
      <c r="J144" s="39"/>
      <c r="K144" s="39"/>
      <c r="L144" s="43"/>
      <c r="M144" s="227"/>
      <c r="N144" s="228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123</v>
      </c>
      <c r="AU144" s="16" t="s">
        <v>83</v>
      </c>
    </row>
    <row r="145" s="2" customFormat="1" ht="78" customHeight="1">
      <c r="A145" s="37"/>
      <c r="B145" s="38"/>
      <c r="C145" s="210" t="s">
        <v>180</v>
      </c>
      <c r="D145" s="210" t="s">
        <v>117</v>
      </c>
      <c r="E145" s="211" t="s">
        <v>715</v>
      </c>
      <c r="F145" s="212" t="s">
        <v>716</v>
      </c>
      <c r="G145" s="213" t="s">
        <v>120</v>
      </c>
      <c r="H145" s="214">
        <v>40</v>
      </c>
      <c r="I145" s="215"/>
      <c r="J145" s="216">
        <f>ROUND(I145*H145,2)</f>
        <v>0</v>
      </c>
      <c r="K145" s="217"/>
      <c r="L145" s="43"/>
      <c r="M145" s="218" t="s">
        <v>1</v>
      </c>
      <c r="N145" s="219" t="s">
        <v>38</v>
      </c>
      <c r="O145" s="90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115</v>
      </c>
      <c r="AT145" s="222" t="s">
        <v>117</v>
      </c>
      <c r="AU145" s="222" t="s">
        <v>83</v>
      </c>
      <c r="AY145" s="16" t="s">
        <v>116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81</v>
      </c>
      <c r="BK145" s="223">
        <f>ROUND(I145*H145,2)</f>
        <v>0</v>
      </c>
      <c r="BL145" s="16" t="s">
        <v>115</v>
      </c>
      <c r="BM145" s="222" t="s">
        <v>717</v>
      </c>
    </row>
    <row r="146" s="2" customFormat="1">
      <c r="A146" s="37"/>
      <c r="B146" s="38"/>
      <c r="C146" s="39"/>
      <c r="D146" s="224" t="s">
        <v>123</v>
      </c>
      <c r="E146" s="39"/>
      <c r="F146" s="225" t="s">
        <v>718</v>
      </c>
      <c r="G146" s="39"/>
      <c r="H146" s="39"/>
      <c r="I146" s="226"/>
      <c r="J146" s="39"/>
      <c r="K146" s="39"/>
      <c r="L146" s="43"/>
      <c r="M146" s="227"/>
      <c r="N146" s="228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123</v>
      </c>
      <c r="AU146" s="16" t="s">
        <v>83</v>
      </c>
    </row>
    <row r="147" s="2" customFormat="1" ht="76.35" customHeight="1">
      <c r="A147" s="37"/>
      <c r="B147" s="38"/>
      <c r="C147" s="210" t="s">
        <v>185</v>
      </c>
      <c r="D147" s="210" t="s">
        <v>117</v>
      </c>
      <c r="E147" s="211" t="s">
        <v>719</v>
      </c>
      <c r="F147" s="212" t="s">
        <v>720</v>
      </c>
      <c r="G147" s="213" t="s">
        <v>120</v>
      </c>
      <c r="H147" s="214">
        <v>20</v>
      </c>
      <c r="I147" s="215"/>
      <c r="J147" s="216">
        <f>ROUND(I147*H147,2)</f>
        <v>0</v>
      </c>
      <c r="K147" s="217"/>
      <c r="L147" s="43"/>
      <c r="M147" s="218" t="s">
        <v>1</v>
      </c>
      <c r="N147" s="219" t="s">
        <v>38</v>
      </c>
      <c r="O147" s="90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2" t="s">
        <v>115</v>
      </c>
      <c r="AT147" s="222" t="s">
        <v>117</v>
      </c>
      <c r="AU147" s="222" t="s">
        <v>83</v>
      </c>
      <c r="AY147" s="16" t="s">
        <v>116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6" t="s">
        <v>81</v>
      </c>
      <c r="BK147" s="223">
        <f>ROUND(I147*H147,2)</f>
        <v>0</v>
      </c>
      <c r="BL147" s="16" t="s">
        <v>115</v>
      </c>
      <c r="BM147" s="222" t="s">
        <v>721</v>
      </c>
    </row>
    <row r="148" s="2" customFormat="1">
      <c r="A148" s="37"/>
      <c r="B148" s="38"/>
      <c r="C148" s="39"/>
      <c r="D148" s="224" t="s">
        <v>123</v>
      </c>
      <c r="E148" s="39"/>
      <c r="F148" s="225" t="s">
        <v>722</v>
      </c>
      <c r="G148" s="39"/>
      <c r="H148" s="39"/>
      <c r="I148" s="226"/>
      <c r="J148" s="39"/>
      <c r="K148" s="39"/>
      <c r="L148" s="43"/>
      <c r="M148" s="227"/>
      <c r="N148" s="228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123</v>
      </c>
      <c r="AU148" s="16" t="s">
        <v>83</v>
      </c>
    </row>
    <row r="149" s="2" customFormat="1" ht="76.35" customHeight="1">
      <c r="A149" s="37"/>
      <c r="B149" s="38"/>
      <c r="C149" s="210" t="s">
        <v>8</v>
      </c>
      <c r="D149" s="210" t="s">
        <v>117</v>
      </c>
      <c r="E149" s="211" t="s">
        <v>723</v>
      </c>
      <c r="F149" s="212" t="s">
        <v>724</v>
      </c>
      <c r="G149" s="213" t="s">
        <v>120</v>
      </c>
      <c r="H149" s="214">
        <v>200</v>
      </c>
      <c r="I149" s="215"/>
      <c r="J149" s="216">
        <f>ROUND(I149*H149,2)</f>
        <v>0</v>
      </c>
      <c r="K149" s="217"/>
      <c r="L149" s="43"/>
      <c r="M149" s="218" t="s">
        <v>1</v>
      </c>
      <c r="N149" s="219" t="s">
        <v>38</v>
      </c>
      <c r="O149" s="90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2" t="s">
        <v>115</v>
      </c>
      <c r="AT149" s="222" t="s">
        <v>117</v>
      </c>
      <c r="AU149" s="222" t="s">
        <v>83</v>
      </c>
      <c r="AY149" s="16" t="s">
        <v>116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6" t="s">
        <v>81</v>
      </c>
      <c r="BK149" s="223">
        <f>ROUND(I149*H149,2)</f>
        <v>0</v>
      </c>
      <c r="BL149" s="16" t="s">
        <v>115</v>
      </c>
      <c r="BM149" s="222" t="s">
        <v>725</v>
      </c>
    </row>
    <row r="150" s="2" customFormat="1">
      <c r="A150" s="37"/>
      <c r="B150" s="38"/>
      <c r="C150" s="39"/>
      <c r="D150" s="224" t="s">
        <v>123</v>
      </c>
      <c r="E150" s="39"/>
      <c r="F150" s="225" t="s">
        <v>726</v>
      </c>
      <c r="G150" s="39"/>
      <c r="H150" s="39"/>
      <c r="I150" s="226"/>
      <c r="J150" s="39"/>
      <c r="K150" s="39"/>
      <c r="L150" s="43"/>
      <c r="M150" s="227"/>
      <c r="N150" s="228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123</v>
      </c>
      <c r="AU150" s="16" t="s">
        <v>83</v>
      </c>
    </row>
    <row r="151" s="2" customFormat="1" ht="78" customHeight="1">
      <c r="A151" s="37"/>
      <c r="B151" s="38"/>
      <c r="C151" s="210" t="s">
        <v>194</v>
      </c>
      <c r="D151" s="210" t="s">
        <v>117</v>
      </c>
      <c r="E151" s="211" t="s">
        <v>727</v>
      </c>
      <c r="F151" s="212" t="s">
        <v>728</v>
      </c>
      <c r="G151" s="213" t="s">
        <v>120</v>
      </c>
      <c r="H151" s="214">
        <v>240</v>
      </c>
      <c r="I151" s="215"/>
      <c r="J151" s="216">
        <f>ROUND(I151*H151,2)</f>
        <v>0</v>
      </c>
      <c r="K151" s="217"/>
      <c r="L151" s="43"/>
      <c r="M151" s="218" t="s">
        <v>1</v>
      </c>
      <c r="N151" s="219" t="s">
        <v>38</v>
      </c>
      <c r="O151" s="90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2" t="s">
        <v>115</v>
      </c>
      <c r="AT151" s="222" t="s">
        <v>117</v>
      </c>
      <c r="AU151" s="222" t="s">
        <v>83</v>
      </c>
      <c r="AY151" s="16" t="s">
        <v>116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81</v>
      </c>
      <c r="BK151" s="223">
        <f>ROUND(I151*H151,2)</f>
        <v>0</v>
      </c>
      <c r="BL151" s="16" t="s">
        <v>115</v>
      </c>
      <c r="BM151" s="222" t="s">
        <v>729</v>
      </c>
    </row>
    <row r="152" s="2" customFormat="1">
      <c r="A152" s="37"/>
      <c r="B152" s="38"/>
      <c r="C152" s="39"/>
      <c r="D152" s="224" t="s">
        <v>123</v>
      </c>
      <c r="E152" s="39"/>
      <c r="F152" s="225" t="s">
        <v>730</v>
      </c>
      <c r="G152" s="39"/>
      <c r="H152" s="39"/>
      <c r="I152" s="226"/>
      <c r="J152" s="39"/>
      <c r="K152" s="39"/>
      <c r="L152" s="43"/>
      <c r="M152" s="227"/>
      <c r="N152" s="228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123</v>
      </c>
      <c r="AU152" s="16" t="s">
        <v>83</v>
      </c>
    </row>
    <row r="153" s="2" customFormat="1" ht="78" customHeight="1">
      <c r="A153" s="37"/>
      <c r="B153" s="38"/>
      <c r="C153" s="210" t="s">
        <v>199</v>
      </c>
      <c r="D153" s="210" t="s">
        <v>117</v>
      </c>
      <c r="E153" s="211" t="s">
        <v>731</v>
      </c>
      <c r="F153" s="212" t="s">
        <v>732</v>
      </c>
      <c r="G153" s="213" t="s">
        <v>120</v>
      </c>
      <c r="H153" s="214">
        <v>180</v>
      </c>
      <c r="I153" s="215"/>
      <c r="J153" s="216">
        <f>ROUND(I153*H153,2)</f>
        <v>0</v>
      </c>
      <c r="K153" s="217"/>
      <c r="L153" s="43"/>
      <c r="M153" s="218" t="s">
        <v>1</v>
      </c>
      <c r="N153" s="219" t="s">
        <v>38</v>
      </c>
      <c r="O153" s="90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2" t="s">
        <v>115</v>
      </c>
      <c r="AT153" s="222" t="s">
        <v>117</v>
      </c>
      <c r="AU153" s="222" t="s">
        <v>83</v>
      </c>
      <c r="AY153" s="16" t="s">
        <v>116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6" t="s">
        <v>81</v>
      </c>
      <c r="BK153" s="223">
        <f>ROUND(I153*H153,2)</f>
        <v>0</v>
      </c>
      <c r="BL153" s="16" t="s">
        <v>115</v>
      </c>
      <c r="BM153" s="222" t="s">
        <v>733</v>
      </c>
    </row>
    <row r="154" s="2" customFormat="1">
      <c r="A154" s="37"/>
      <c r="B154" s="38"/>
      <c r="C154" s="39"/>
      <c r="D154" s="224" t="s">
        <v>123</v>
      </c>
      <c r="E154" s="39"/>
      <c r="F154" s="225" t="s">
        <v>734</v>
      </c>
      <c r="G154" s="39"/>
      <c r="H154" s="39"/>
      <c r="I154" s="226"/>
      <c r="J154" s="39"/>
      <c r="K154" s="39"/>
      <c r="L154" s="43"/>
      <c r="M154" s="227"/>
      <c r="N154" s="228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123</v>
      </c>
      <c r="AU154" s="16" t="s">
        <v>83</v>
      </c>
    </row>
    <row r="155" s="2" customFormat="1" ht="78" customHeight="1">
      <c r="A155" s="37"/>
      <c r="B155" s="38"/>
      <c r="C155" s="210" t="s">
        <v>204</v>
      </c>
      <c r="D155" s="210" t="s">
        <v>117</v>
      </c>
      <c r="E155" s="211" t="s">
        <v>735</v>
      </c>
      <c r="F155" s="212" t="s">
        <v>736</v>
      </c>
      <c r="G155" s="213" t="s">
        <v>120</v>
      </c>
      <c r="H155" s="214">
        <v>120</v>
      </c>
      <c r="I155" s="215"/>
      <c r="J155" s="216">
        <f>ROUND(I155*H155,2)</f>
        <v>0</v>
      </c>
      <c r="K155" s="217"/>
      <c r="L155" s="43"/>
      <c r="M155" s="218" t="s">
        <v>1</v>
      </c>
      <c r="N155" s="219" t="s">
        <v>38</v>
      </c>
      <c r="O155" s="90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2" t="s">
        <v>115</v>
      </c>
      <c r="AT155" s="222" t="s">
        <v>117</v>
      </c>
      <c r="AU155" s="222" t="s">
        <v>83</v>
      </c>
      <c r="AY155" s="16" t="s">
        <v>116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6" t="s">
        <v>81</v>
      </c>
      <c r="BK155" s="223">
        <f>ROUND(I155*H155,2)</f>
        <v>0</v>
      </c>
      <c r="BL155" s="16" t="s">
        <v>115</v>
      </c>
      <c r="BM155" s="222" t="s">
        <v>737</v>
      </c>
    </row>
    <row r="156" s="2" customFormat="1">
      <c r="A156" s="37"/>
      <c r="B156" s="38"/>
      <c r="C156" s="39"/>
      <c r="D156" s="224" t="s">
        <v>123</v>
      </c>
      <c r="E156" s="39"/>
      <c r="F156" s="225" t="s">
        <v>738</v>
      </c>
      <c r="G156" s="39"/>
      <c r="H156" s="39"/>
      <c r="I156" s="226"/>
      <c r="J156" s="39"/>
      <c r="K156" s="39"/>
      <c r="L156" s="43"/>
      <c r="M156" s="227"/>
      <c r="N156" s="228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123</v>
      </c>
      <c r="AU156" s="16" t="s">
        <v>83</v>
      </c>
    </row>
    <row r="157" s="2" customFormat="1" ht="78" customHeight="1">
      <c r="A157" s="37"/>
      <c r="B157" s="38"/>
      <c r="C157" s="210" t="s">
        <v>209</v>
      </c>
      <c r="D157" s="210" t="s">
        <v>117</v>
      </c>
      <c r="E157" s="211" t="s">
        <v>739</v>
      </c>
      <c r="F157" s="212" t="s">
        <v>740</v>
      </c>
      <c r="G157" s="213" t="s">
        <v>120</v>
      </c>
      <c r="H157" s="214">
        <v>60</v>
      </c>
      <c r="I157" s="215"/>
      <c r="J157" s="216">
        <f>ROUND(I157*H157,2)</f>
        <v>0</v>
      </c>
      <c r="K157" s="217"/>
      <c r="L157" s="43"/>
      <c r="M157" s="218" t="s">
        <v>1</v>
      </c>
      <c r="N157" s="219" t="s">
        <v>38</v>
      </c>
      <c r="O157" s="90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2" t="s">
        <v>115</v>
      </c>
      <c r="AT157" s="222" t="s">
        <v>117</v>
      </c>
      <c r="AU157" s="222" t="s">
        <v>83</v>
      </c>
      <c r="AY157" s="16" t="s">
        <v>116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6" t="s">
        <v>81</v>
      </c>
      <c r="BK157" s="223">
        <f>ROUND(I157*H157,2)</f>
        <v>0</v>
      </c>
      <c r="BL157" s="16" t="s">
        <v>115</v>
      </c>
      <c r="BM157" s="222" t="s">
        <v>741</v>
      </c>
    </row>
    <row r="158" s="2" customFormat="1">
      <c r="A158" s="37"/>
      <c r="B158" s="38"/>
      <c r="C158" s="39"/>
      <c r="D158" s="224" t="s">
        <v>123</v>
      </c>
      <c r="E158" s="39"/>
      <c r="F158" s="225" t="s">
        <v>742</v>
      </c>
      <c r="G158" s="39"/>
      <c r="H158" s="39"/>
      <c r="I158" s="226"/>
      <c r="J158" s="39"/>
      <c r="K158" s="39"/>
      <c r="L158" s="43"/>
      <c r="M158" s="227"/>
      <c r="N158" s="228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123</v>
      </c>
      <c r="AU158" s="16" t="s">
        <v>83</v>
      </c>
    </row>
    <row r="159" s="2" customFormat="1" ht="76.35" customHeight="1">
      <c r="A159" s="37"/>
      <c r="B159" s="38"/>
      <c r="C159" s="210" t="s">
        <v>214</v>
      </c>
      <c r="D159" s="210" t="s">
        <v>117</v>
      </c>
      <c r="E159" s="211" t="s">
        <v>743</v>
      </c>
      <c r="F159" s="212" t="s">
        <v>744</v>
      </c>
      <c r="G159" s="213" t="s">
        <v>120</v>
      </c>
      <c r="H159" s="214">
        <v>30</v>
      </c>
      <c r="I159" s="215"/>
      <c r="J159" s="216">
        <f>ROUND(I159*H159,2)</f>
        <v>0</v>
      </c>
      <c r="K159" s="217"/>
      <c r="L159" s="43"/>
      <c r="M159" s="218" t="s">
        <v>1</v>
      </c>
      <c r="N159" s="219" t="s">
        <v>38</v>
      </c>
      <c r="O159" s="90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2" t="s">
        <v>115</v>
      </c>
      <c r="AT159" s="222" t="s">
        <v>117</v>
      </c>
      <c r="AU159" s="222" t="s">
        <v>83</v>
      </c>
      <c r="AY159" s="16" t="s">
        <v>116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6" t="s">
        <v>81</v>
      </c>
      <c r="BK159" s="223">
        <f>ROUND(I159*H159,2)</f>
        <v>0</v>
      </c>
      <c r="BL159" s="16" t="s">
        <v>115</v>
      </c>
      <c r="BM159" s="222" t="s">
        <v>745</v>
      </c>
    </row>
    <row r="160" s="2" customFormat="1">
      <c r="A160" s="37"/>
      <c r="B160" s="38"/>
      <c r="C160" s="39"/>
      <c r="D160" s="224" t="s">
        <v>123</v>
      </c>
      <c r="E160" s="39"/>
      <c r="F160" s="225" t="s">
        <v>746</v>
      </c>
      <c r="G160" s="39"/>
      <c r="H160" s="39"/>
      <c r="I160" s="226"/>
      <c r="J160" s="39"/>
      <c r="K160" s="39"/>
      <c r="L160" s="43"/>
      <c r="M160" s="227"/>
      <c r="N160" s="228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123</v>
      </c>
      <c r="AU160" s="16" t="s">
        <v>83</v>
      </c>
    </row>
    <row r="161" s="2" customFormat="1" ht="66.75" customHeight="1">
      <c r="A161" s="37"/>
      <c r="B161" s="38"/>
      <c r="C161" s="210" t="s">
        <v>7</v>
      </c>
      <c r="D161" s="210" t="s">
        <v>117</v>
      </c>
      <c r="E161" s="211" t="s">
        <v>747</v>
      </c>
      <c r="F161" s="212" t="s">
        <v>748</v>
      </c>
      <c r="G161" s="213" t="s">
        <v>120</v>
      </c>
      <c r="H161" s="214">
        <v>70</v>
      </c>
      <c r="I161" s="215"/>
      <c r="J161" s="216">
        <f>ROUND(I161*H161,2)</f>
        <v>0</v>
      </c>
      <c r="K161" s="217"/>
      <c r="L161" s="43"/>
      <c r="M161" s="218" t="s">
        <v>1</v>
      </c>
      <c r="N161" s="219" t="s">
        <v>38</v>
      </c>
      <c r="O161" s="90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2" t="s">
        <v>115</v>
      </c>
      <c r="AT161" s="222" t="s">
        <v>117</v>
      </c>
      <c r="AU161" s="222" t="s">
        <v>83</v>
      </c>
      <c r="AY161" s="16" t="s">
        <v>116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6" t="s">
        <v>81</v>
      </c>
      <c r="BK161" s="223">
        <f>ROUND(I161*H161,2)</f>
        <v>0</v>
      </c>
      <c r="BL161" s="16" t="s">
        <v>115</v>
      </c>
      <c r="BM161" s="222" t="s">
        <v>749</v>
      </c>
    </row>
    <row r="162" s="2" customFormat="1">
      <c r="A162" s="37"/>
      <c r="B162" s="38"/>
      <c r="C162" s="39"/>
      <c r="D162" s="224" t="s">
        <v>123</v>
      </c>
      <c r="E162" s="39"/>
      <c r="F162" s="225" t="s">
        <v>750</v>
      </c>
      <c r="G162" s="39"/>
      <c r="H162" s="39"/>
      <c r="I162" s="226"/>
      <c r="J162" s="39"/>
      <c r="K162" s="39"/>
      <c r="L162" s="43"/>
      <c r="M162" s="227"/>
      <c r="N162" s="228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123</v>
      </c>
      <c r="AU162" s="16" t="s">
        <v>83</v>
      </c>
    </row>
    <row r="163" s="2" customFormat="1" ht="66.75" customHeight="1">
      <c r="A163" s="37"/>
      <c r="B163" s="38"/>
      <c r="C163" s="210" t="s">
        <v>228</v>
      </c>
      <c r="D163" s="210" t="s">
        <v>117</v>
      </c>
      <c r="E163" s="211" t="s">
        <v>751</v>
      </c>
      <c r="F163" s="212" t="s">
        <v>752</v>
      </c>
      <c r="G163" s="213" t="s">
        <v>120</v>
      </c>
      <c r="H163" s="214">
        <v>60</v>
      </c>
      <c r="I163" s="215"/>
      <c r="J163" s="216">
        <f>ROUND(I163*H163,2)</f>
        <v>0</v>
      </c>
      <c r="K163" s="217"/>
      <c r="L163" s="43"/>
      <c r="M163" s="218" t="s">
        <v>1</v>
      </c>
      <c r="N163" s="219" t="s">
        <v>38</v>
      </c>
      <c r="O163" s="90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2" t="s">
        <v>115</v>
      </c>
      <c r="AT163" s="222" t="s">
        <v>117</v>
      </c>
      <c r="AU163" s="222" t="s">
        <v>83</v>
      </c>
      <c r="AY163" s="16" t="s">
        <v>116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6" t="s">
        <v>81</v>
      </c>
      <c r="BK163" s="223">
        <f>ROUND(I163*H163,2)</f>
        <v>0</v>
      </c>
      <c r="BL163" s="16" t="s">
        <v>115</v>
      </c>
      <c r="BM163" s="222" t="s">
        <v>753</v>
      </c>
    </row>
    <row r="164" s="2" customFormat="1">
      <c r="A164" s="37"/>
      <c r="B164" s="38"/>
      <c r="C164" s="39"/>
      <c r="D164" s="224" t="s">
        <v>123</v>
      </c>
      <c r="E164" s="39"/>
      <c r="F164" s="225" t="s">
        <v>754</v>
      </c>
      <c r="G164" s="39"/>
      <c r="H164" s="39"/>
      <c r="I164" s="226"/>
      <c r="J164" s="39"/>
      <c r="K164" s="39"/>
      <c r="L164" s="43"/>
      <c r="M164" s="227"/>
      <c r="N164" s="228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123</v>
      </c>
      <c r="AU164" s="16" t="s">
        <v>83</v>
      </c>
    </row>
    <row r="165" s="2" customFormat="1" ht="66.75" customHeight="1">
      <c r="A165" s="37"/>
      <c r="B165" s="38"/>
      <c r="C165" s="210" t="s">
        <v>223</v>
      </c>
      <c r="D165" s="210" t="s">
        <v>117</v>
      </c>
      <c r="E165" s="211" t="s">
        <v>755</v>
      </c>
      <c r="F165" s="212" t="s">
        <v>756</v>
      </c>
      <c r="G165" s="213" t="s">
        <v>120</v>
      </c>
      <c r="H165" s="214">
        <v>70</v>
      </c>
      <c r="I165" s="215"/>
      <c r="J165" s="216">
        <f>ROUND(I165*H165,2)</f>
        <v>0</v>
      </c>
      <c r="K165" s="217"/>
      <c r="L165" s="43"/>
      <c r="M165" s="218" t="s">
        <v>1</v>
      </c>
      <c r="N165" s="219" t="s">
        <v>38</v>
      </c>
      <c r="O165" s="90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2" t="s">
        <v>115</v>
      </c>
      <c r="AT165" s="222" t="s">
        <v>117</v>
      </c>
      <c r="AU165" s="222" t="s">
        <v>83</v>
      </c>
      <c r="AY165" s="16" t="s">
        <v>116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6" t="s">
        <v>81</v>
      </c>
      <c r="BK165" s="223">
        <f>ROUND(I165*H165,2)</f>
        <v>0</v>
      </c>
      <c r="BL165" s="16" t="s">
        <v>115</v>
      </c>
      <c r="BM165" s="222" t="s">
        <v>757</v>
      </c>
    </row>
    <row r="166" s="2" customFormat="1">
      <c r="A166" s="37"/>
      <c r="B166" s="38"/>
      <c r="C166" s="39"/>
      <c r="D166" s="224" t="s">
        <v>123</v>
      </c>
      <c r="E166" s="39"/>
      <c r="F166" s="225" t="s">
        <v>758</v>
      </c>
      <c r="G166" s="39"/>
      <c r="H166" s="39"/>
      <c r="I166" s="226"/>
      <c r="J166" s="39"/>
      <c r="K166" s="39"/>
      <c r="L166" s="43"/>
      <c r="M166" s="227"/>
      <c r="N166" s="228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123</v>
      </c>
      <c r="AU166" s="16" t="s">
        <v>83</v>
      </c>
    </row>
    <row r="167" s="2" customFormat="1" ht="66.75" customHeight="1">
      <c r="A167" s="37"/>
      <c r="B167" s="38"/>
      <c r="C167" s="210" t="s">
        <v>233</v>
      </c>
      <c r="D167" s="210" t="s">
        <v>117</v>
      </c>
      <c r="E167" s="211" t="s">
        <v>759</v>
      </c>
      <c r="F167" s="212" t="s">
        <v>760</v>
      </c>
      <c r="G167" s="213" t="s">
        <v>120</v>
      </c>
      <c r="H167" s="214">
        <v>60</v>
      </c>
      <c r="I167" s="215"/>
      <c r="J167" s="216">
        <f>ROUND(I167*H167,2)</f>
        <v>0</v>
      </c>
      <c r="K167" s="217"/>
      <c r="L167" s="43"/>
      <c r="M167" s="218" t="s">
        <v>1</v>
      </c>
      <c r="N167" s="219" t="s">
        <v>38</v>
      </c>
      <c r="O167" s="90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2" t="s">
        <v>115</v>
      </c>
      <c r="AT167" s="222" t="s">
        <v>117</v>
      </c>
      <c r="AU167" s="222" t="s">
        <v>83</v>
      </c>
      <c r="AY167" s="16" t="s">
        <v>116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6" t="s">
        <v>81</v>
      </c>
      <c r="BK167" s="223">
        <f>ROUND(I167*H167,2)</f>
        <v>0</v>
      </c>
      <c r="BL167" s="16" t="s">
        <v>115</v>
      </c>
      <c r="BM167" s="222" t="s">
        <v>761</v>
      </c>
    </row>
    <row r="168" s="2" customFormat="1">
      <c r="A168" s="37"/>
      <c r="B168" s="38"/>
      <c r="C168" s="39"/>
      <c r="D168" s="224" t="s">
        <v>123</v>
      </c>
      <c r="E168" s="39"/>
      <c r="F168" s="225" t="s">
        <v>762</v>
      </c>
      <c r="G168" s="39"/>
      <c r="H168" s="39"/>
      <c r="I168" s="226"/>
      <c r="J168" s="39"/>
      <c r="K168" s="39"/>
      <c r="L168" s="43"/>
      <c r="M168" s="227"/>
      <c r="N168" s="228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123</v>
      </c>
      <c r="AU168" s="16" t="s">
        <v>83</v>
      </c>
    </row>
    <row r="169" s="2" customFormat="1" ht="66.75" customHeight="1">
      <c r="A169" s="37"/>
      <c r="B169" s="38"/>
      <c r="C169" s="210" t="s">
        <v>238</v>
      </c>
      <c r="D169" s="210" t="s">
        <v>117</v>
      </c>
      <c r="E169" s="211" t="s">
        <v>763</v>
      </c>
      <c r="F169" s="212" t="s">
        <v>764</v>
      </c>
      <c r="G169" s="213" t="s">
        <v>120</v>
      </c>
      <c r="H169" s="214">
        <v>30</v>
      </c>
      <c r="I169" s="215"/>
      <c r="J169" s="216">
        <f>ROUND(I169*H169,2)</f>
        <v>0</v>
      </c>
      <c r="K169" s="217"/>
      <c r="L169" s="43"/>
      <c r="M169" s="218" t="s">
        <v>1</v>
      </c>
      <c r="N169" s="219" t="s">
        <v>38</v>
      </c>
      <c r="O169" s="90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2" t="s">
        <v>115</v>
      </c>
      <c r="AT169" s="222" t="s">
        <v>117</v>
      </c>
      <c r="AU169" s="222" t="s">
        <v>83</v>
      </c>
      <c r="AY169" s="16" t="s">
        <v>116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6" t="s">
        <v>81</v>
      </c>
      <c r="BK169" s="223">
        <f>ROUND(I169*H169,2)</f>
        <v>0</v>
      </c>
      <c r="BL169" s="16" t="s">
        <v>115</v>
      </c>
      <c r="BM169" s="222" t="s">
        <v>765</v>
      </c>
    </row>
    <row r="170" s="2" customFormat="1">
      <c r="A170" s="37"/>
      <c r="B170" s="38"/>
      <c r="C170" s="39"/>
      <c r="D170" s="224" t="s">
        <v>123</v>
      </c>
      <c r="E170" s="39"/>
      <c r="F170" s="225" t="s">
        <v>766</v>
      </c>
      <c r="G170" s="39"/>
      <c r="H170" s="39"/>
      <c r="I170" s="226"/>
      <c r="J170" s="39"/>
      <c r="K170" s="39"/>
      <c r="L170" s="43"/>
      <c r="M170" s="227"/>
      <c r="N170" s="228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123</v>
      </c>
      <c r="AU170" s="16" t="s">
        <v>83</v>
      </c>
    </row>
    <row r="171" s="2" customFormat="1" ht="66.75" customHeight="1">
      <c r="A171" s="37"/>
      <c r="B171" s="38"/>
      <c r="C171" s="210" t="s">
        <v>243</v>
      </c>
      <c r="D171" s="210" t="s">
        <v>117</v>
      </c>
      <c r="E171" s="211" t="s">
        <v>767</v>
      </c>
      <c r="F171" s="212" t="s">
        <v>768</v>
      </c>
      <c r="G171" s="213" t="s">
        <v>120</v>
      </c>
      <c r="H171" s="214">
        <v>15</v>
      </c>
      <c r="I171" s="215"/>
      <c r="J171" s="216">
        <f>ROUND(I171*H171,2)</f>
        <v>0</v>
      </c>
      <c r="K171" s="217"/>
      <c r="L171" s="43"/>
      <c r="M171" s="218" t="s">
        <v>1</v>
      </c>
      <c r="N171" s="219" t="s">
        <v>38</v>
      </c>
      <c r="O171" s="90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2" t="s">
        <v>115</v>
      </c>
      <c r="AT171" s="222" t="s">
        <v>117</v>
      </c>
      <c r="AU171" s="222" t="s">
        <v>83</v>
      </c>
      <c r="AY171" s="16" t="s">
        <v>116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6" t="s">
        <v>81</v>
      </c>
      <c r="BK171" s="223">
        <f>ROUND(I171*H171,2)</f>
        <v>0</v>
      </c>
      <c r="BL171" s="16" t="s">
        <v>115</v>
      </c>
      <c r="BM171" s="222" t="s">
        <v>769</v>
      </c>
    </row>
    <row r="172" s="2" customFormat="1">
      <c r="A172" s="37"/>
      <c r="B172" s="38"/>
      <c r="C172" s="39"/>
      <c r="D172" s="224" t="s">
        <v>123</v>
      </c>
      <c r="E172" s="39"/>
      <c r="F172" s="225" t="s">
        <v>770</v>
      </c>
      <c r="G172" s="39"/>
      <c r="H172" s="39"/>
      <c r="I172" s="226"/>
      <c r="J172" s="39"/>
      <c r="K172" s="39"/>
      <c r="L172" s="43"/>
      <c r="M172" s="227"/>
      <c r="N172" s="228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123</v>
      </c>
      <c r="AU172" s="16" t="s">
        <v>83</v>
      </c>
    </row>
    <row r="173" s="2" customFormat="1" ht="66.75" customHeight="1">
      <c r="A173" s="37"/>
      <c r="B173" s="38"/>
      <c r="C173" s="210" t="s">
        <v>248</v>
      </c>
      <c r="D173" s="210" t="s">
        <v>117</v>
      </c>
      <c r="E173" s="211" t="s">
        <v>771</v>
      </c>
      <c r="F173" s="212" t="s">
        <v>772</v>
      </c>
      <c r="G173" s="213" t="s">
        <v>120</v>
      </c>
      <c r="H173" s="214">
        <v>70</v>
      </c>
      <c r="I173" s="215"/>
      <c r="J173" s="216">
        <f>ROUND(I173*H173,2)</f>
        <v>0</v>
      </c>
      <c r="K173" s="217"/>
      <c r="L173" s="43"/>
      <c r="M173" s="218" t="s">
        <v>1</v>
      </c>
      <c r="N173" s="219" t="s">
        <v>38</v>
      </c>
      <c r="O173" s="90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2" t="s">
        <v>115</v>
      </c>
      <c r="AT173" s="222" t="s">
        <v>117</v>
      </c>
      <c r="AU173" s="222" t="s">
        <v>83</v>
      </c>
      <c r="AY173" s="16" t="s">
        <v>116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6" t="s">
        <v>81</v>
      </c>
      <c r="BK173" s="223">
        <f>ROUND(I173*H173,2)</f>
        <v>0</v>
      </c>
      <c r="BL173" s="16" t="s">
        <v>115</v>
      </c>
      <c r="BM173" s="222" t="s">
        <v>773</v>
      </c>
    </row>
    <row r="174" s="2" customFormat="1">
      <c r="A174" s="37"/>
      <c r="B174" s="38"/>
      <c r="C174" s="39"/>
      <c r="D174" s="224" t="s">
        <v>123</v>
      </c>
      <c r="E174" s="39"/>
      <c r="F174" s="225" t="s">
        <v>774</v>
      </c>
      <c r="G174" s="39"/>
      <c r="H174" s="39"/>
      <c r="I174" s="226"/>
      <c r="J174" s="39"/>
      <c r="K174" s="39"/>
      <c r="L174" s="43"/>
      <c r="M174" s="227"/>
      <c r="N174" s="228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123</v>
      </c>
      <c r="AU174" s="16" t="s">
        <v>83</v>
      </c>
    </row>
    <row r="175" s="2" customFormat="1" ht="76.35" customHeight="1">
      <c r="A175" s="37"/>
      <c r="B175" s="38"/>
      <c r="C175" s="210" t="s">
        <v>352</v>
      </c>
      <c r="D175" s="210" t="s">
        <v>117</v>
      </c>
      <c r="E175" s="211" t="s">
        <v>775</v>
      </c>
      <c r="F175" s="212" t="s">
        <v>776</v>
      </c>
      <c r="G175" s="213" t="s">
        <v>120</v>
      </c>
      <c r="H175" s="214">
        <v>70</v>
      </c>
      <c r="I175" s="215"/>
      <c r="J175" s="216">
        <f>ROUND(I175*H175,2)</f>
        <v>0</v>
      </c>
      <c r="K175" s="217"/>
      <c r="L175" s="43"/>
      <c r="M175" s="218" t="s">
        <v>1</v>
      </c>
      <c r="N175" s="219" t="s">
        <v>38</v>
      </c>
      <c r="O175" s="90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2" t="s">
        <v>115</v>
      </c>
      <c r="AT175" s="222" t="s">
        <v>117</v>
      </c>
      <c r="AU175" s="222" t="s">
        <v>83</v>
      </c>
      <c r="AY175" s="16" t="s">
        <v>116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6" t="s">
        <v>81</v>
      </c>
      <c r="BK175" s="223">
        <f>ROUND(I175*H175,2)</f>
        <v>0</v>
      </c>
      <c r="BL175" s="16" t="s">
        <v>115</v>
      </c>
      <c r="BM175" s="222" t="s">
        <v>777</v>
      </c>
    </row>
    <row r="176" s="2" customFormat="1">
      <c r="A176" s="37"/>
      <c r="B176" s="38"/>
      <c r="C176" s="39"/>
      <c r="D176" s="224" t="s">
        <v>123</v>
      </c>
      <c r="E176" s="39"/>
      <c r="F176" s="225" t="s">
        <v>778</v>
      </c>
      <c r="G176" s="39"/>
      <c r="H176" s="39"/>
      <c r="I176" s="226"/>
      <c r="J176" s="39"/>
      <c r="K176" s="39"/>
      <c r="L176" s="43"/>
      <c r="M176" s="227"/>
      <c r="N176" s="228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123</v>
      </c>
      <c r="AU176" s="16" t="s">
        <v>83</v>
      </c>
    </row>
    <row r="177" s="2" customFormat="1" ht="76.35" customHeight="1">
      <c r="A177" s="37"/>
      <c r="B177" s="38"/>
      <c r="C177" s="210" t="s">
        <v>356</v>
      </c>
      <c r="D177" s="210" t="s">
        <v>117</v>
      </c>
      <c r="E177" s="211" t="s">
        <v>779</v>
      </c>
      <c r="F177" s="212" t="s">
        <v>780</v>
      </c>
      <c r="G177" s="213" t="s">
        <v>120</v>
      </c>
      <c r="H177" s="214">
        <v>70</v>
      </c>
      <c r="I177" s="215"/>
      <c r="J177" s="216">
        <f>ROUND(I177*H177,2)</f>
        <v>0</v>
      </c>
      <c r="K177" s="217"/>
      <c r="L177" s="43"/>
      <c r="M177" s="218" t="s">
        <v>1</v>
      </c>
      <c r="N177" s="219" t="s">
        <v>38</v>
      </c>
      <c r="O177" s="90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2" t="s">
        <v>115</v>
      </c>
      <c r="AT177" s="222" t="s">
        <v>117</v>
      </c>
      <c r="AU177" s="222" t="s">
        <v>83</v>
      </c>
      <c r="AY177" s="16" t="s">
        <v>116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6" t="s">
        <v>81</v>
      </c>
      <c r="BK177" s="223">
        <f>ROUND(I177*H177,2)</f>
        <v>0</v>
      </c>
      <c r="BL177" s="16" t="s">
        <v>115</v>
      </c>
      <c r="BM177" s="222" t="s">
        <v>781</v>
      </c>
    </row>
    <row r="178" s="2" customFormat="1">
      <c r="A178" s="37"/>
      <c r="B178" s="38"/>
      <c r="C178" s="39"/>
      <c r="D178" s="224" t="s">
        <v>123</v>
      </c>
      <c r="E178" s="39"/>
      <c r="F178" s="225" t="s">
        <v>782</v>
      </c>
      <c r="G178" s="39"/>
      <c r="H178" s="39"/>
      <c r="I178" s="226"/>
      <c r="J178" s="39"/>
      <c r="K178" s="39"/>
      <c r="L178" s="43"/>
      <c r="M178" s="227"/>
      <c r="N178" s="228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123</v>
      </c>
      <c r="AU178" s="16" t="s">
        <v>83</v>
      </c>
    </row>
    <row r="179" s="2" customFormat="1" ht="76.35" customHeight="1">
      <c r="A179" s="37"/>
      <c r="B179" s="38"/>
      <c r="C179" s="210" t="s">
        <v>360</v>
      </c>
      <c r="D179" s="210" t="s">
        <v>117</v>
      </c>
      <c r="E179" s="211" t="s">
        <v>783</v>
      </c>
      <c r="F179" s="212" t="s">
        <v>784</v>
      </c>
      <c r="G179" s="213" t="s">
        <v>120</v>
      </c>
      <c r="H179" s="214">
        <v>50</v>
      </c>
      <c r="I179" s="215"/>
      <c r="J179" s="216">
        <f>ROUND(I179*H179,2)</f>
        <v>0</v>
      </c>
      <c r="K179" s="217"/>
      <c r="L179" s="43"/>
      <c r="M179" s="218" t="s">
        <v>1</v>
      </c>
      <c r="N179" s="219" t="s">
        <v>38</v>
      </c>
      <c r="O179" s="90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2" t="s">
        <v>115</v>
      </c>
      <c r="AT179" s="222" t="s">
        <v>117</v>
      </c>
      <c r="AU179" s="222" t="s">
        <v>83</v>
      </c>
      <c r="AY179" s="16" t="s">
        <v>116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6" t="s">
        <v>81</v>
      </c>
      <c r="BK179" s="223">
        <f>ROUND(I179*H179,2)</f>
        <v>0</v>
      </c>
      <c r="BL179" s="16" t="s">
        <v>115</v>
      </c>
      <c r="BM179" s="222" t="s">
        <v>785</v>
      </c>
    </row>
    <row r="180" s="2" customFormat="1">
      <c r="A180" s="37"/>
      <c r="B180" s="38"/>
      <c r="C180" s="39"/>
      <c r="D180" s="224" t="s">
        <v>123</v>
      </c>
      <c r="E180" s="39"/>
      <c r="F180" s="225" t="s">
        <v>786</v>
      </c>
      <c r="G180" s="39"/>
      <c r="H180" s="39"/>
      <c r="I180" s="226"/>
      <c r="J180" s="39"/>
      <c r="K180" s="39"/>
      <c r="L180" s="43"/>
      <c r="M180" s="227"/>
      <c r="N180" s="228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123</v>
      </c>
      <c r="AU180" s="16" t="s">
        <v>83</v>
      </c>
    </row>
    <row r="181" s="2" customFormat="1" ht="76.35" customHeight="1">
      <c r="A181" s="37"/>
      <c r="B181" s="38"/>
      <c r="C181" s="210" t="s">
        <v>365</v>
      </c>
      <c r="D181" s="210" t="s">
        <v>117</v>
      </c>
      <c r="E181" s="211" t="s">
        <v>787</v>
      </c>
      <c r="F181" s="212" t="s">
        <v>788</v>
      </c>
      <c r="G181" s="213" t="s">
        <v>120</v>
      </c>
      <c r="H181" s="214">
        <v>15</v>
      </c>
      <c r="I181" s="215"/>
      <c r="J181" s="216">
        <f>ROUND(I181*H181,2)</f>
        <v>0</v>
      </c>
      <c r="K181" s="217"/>
      <c r="L181" s="43"/>
      <c r="M181" s="218" t="s">
        <v>1</v>
      </c>
      <c r="N181" s="219" t="s">
        <v>38</v>
      </c>
      <c r="O181" s="90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2" t="s">
        <v>115</v>
      </c>
      <c r="AT181" s="222" t="s">
        <v>117</v>
      </c>
      <c r="AU181" s="222" t="s">
        <v>83</v>
      </c>
      <c r="AY181" s="16" t="s">
        <v>116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6" t="s">
        <v>81</v>
      </c>
      <c r="BK181" s="223">
        <f>ROUND(I181*H181,2)</f>
        <v>0</v>
      </c>
      <c r="BL181" s="16" t="s">
        <v>115</v>
      </c>
      <c r="BM181" s="222" t="s">
        <v>789</v>
      </c>
    </row>
    <row r="182" s="2" customFormat="1">
      <c r="A182" s="37"/>
      <c r="B182" s="38"/>
      <c r="C182" s="39"/>
      <c r="D182" s="224" t="s">
        <v>123</v>
      </c>
      <c r="E182" s="39"/>
      <c r="F182" s="225" t="s">
        <v>790</v>
      </c>
      <c r="G182" s="39"/>
      <c r="H182" s="39"/>
      <c r="I182" s="226"/>
      <c r="J182" s="39"/>
      <c r="K182" s="39"/>
      <c r="L182" s="43"/>
      <c r="M182" s="227"/>
      <c r="N182" s="228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123</v>
      </c>
      <c r="AU182" s="16" t="s">
        <v>83</v>
      </c>
    </row>
    <row r="183" s="2" customFormat="1" ht="66.75" customHeight="1">
      <c r="A183" s="37"/>
      <c r="B183" s="38"/>
      <c r="C183" s="210" t="s">
        <v>370</v>
      </c>
      <c r="D183" s="210" t="s">
        <v>117</v>
      </c>
      <c r="E183" s="211" t="s">
        <v>791</v>
      </c>
      <c r="F183" s="212" t="s">
        <v>792</v>
      </c>
      <c r="G183" s="213" t="s">
        <v>120</v>
      </c>
      <c r="H183" s="214">
        <v>10</v>
      </c>
      <c r="I183" s="215"/>
      <c r="J183" s="216">
        <f>ROUND(I183*H183,2)</f>
        <v>0</v>
      </c>
      <c r="K183" s="217"/>
      <c r="L183" s="43"/>
      <c r="M183" s="218" t="s">
        <v>1</v>
      </c>
      <c r="N183" s="219" t="s">
        <v>38</v>
      </c>
      <c r="O183" s="90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2" t="s">
        <v>115</v>
      </c>
      <c r="AT183" s="222" t="s">
        <v>117</v>
      </c>
      <c r="AU183" s="222" t="s">
        <v>83</v>
      </c>
      <c r="AY183" s="16" t="s">
        <v>116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6" t="s">
        <v>81</v>
      </c>
      <c r="BK183" s="223">
        <f>ROUND(I183*H183,2)</f>
        <v>0</v>
      </c>
      <c r="BL183" s="16" t="s">
        <v>115</v>
      </c>
      <c r="BM183" s="222" t="s">
        <v>793</v>
      </c>
    </row>
    <row r="184" s="2" customFormat="1">
      <c r="A184" s="37"/>
      <c r="B184" s="38"/>
      <c r="C184" s="39"/>
      <c r="D184" s="224" t="s">
        <v>123</v>
      </c>
      <c r="E184" s="39"/>
      <c r="F184" s="225" t="s">
        <v>794</v>
      </c>
      <c r="G184" s="39"/>
      <c r="H184" s="39"/>
      <c r="I184" s="226"/>
      <c r="J184" s="39"/>
      <c r="K184" s="39"/>
      <c r="L184" s="43"/>
      <c r="M184" s="227"/>
      <c r="N184" s="228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123</v>
      </c>
      <c r="AU184" s="16" t="s">
        <v>83</v>
      </c>
    </row>
    <row r="185" s="2" customFormat="1" ht="66.75" customHeight="1">
      <c r="A185" s="37"/>
      <c r="B185" s="38"/>
      <c r="C185" s="210" t="s">
        <v>376</v>
      </c>
      <c r="D185" s="210" t="s">
        <v>117</v>
      </c>
      <c r="E185" s="211" t="s">
        <v>795</v>
      </c>
      <c r="F185" s="212" t="s">
        <v>796</v>
      </c>
      <c r="G185" s="213" t="s">
        <v>120</v>
      </c>
      <c r="H185" s="214">
        <v>150</v>
      </c>
      <c r="I185" s="215"/>
      <c r="J185" s="216">
        <f>ROUND(I185*H185,2)</f>
        <v>0</v>
      </c>
      <c r="K185" s="217"/>
      <c r="L185" s="43"/>
      <c r="M185" s="218" t="s">
        <v>1</v>
      </c>
      <c r="N185" s="219" t="s">
        <v>38</v>
      </c>
      <c r="O185" s="90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2" t="s">
        <v>115</v>
      </c>
      <c r="AT185" s="222" t="s">
        <v>117</v>
      </c>
      <c r="AU185" s="222" t="s">
        <v>83</v>
      </c>
      <c r="AY185" s="16" t="s">
        <v>116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6" t="s">
        <v>81</v>
      </c>
      <c r="BK185" s="223">
        <f>ROUND(I185*H185,2)</f>
        <v>0</v>
      </c>
      <c r="BL185" s="16" t="s">
        <v>115</v>
      </c>
      <c r="BM185" s="222" t="s">
        <v>797</v>
      </c>
    </row>
    <row r="186" s="2" customFormat="1">
      <c r="A186" s="37"/>
      <c r="B186" s="38"/>
      <c r="C186" s="39"/>
      <c r="D186" s="224" t="s">
        <v>123</v>
      </c>
      <c r="E186" s="39"/>
      <c r="F186" s="225" t="s">
        <v>798</v>
      </c>
      <c r="G186" s="39"/>
      <c r="H186" s="39"/>
      <c r="I186" s="226"/>
      <c r="J186" s="39"/>
      <c r="K186" s="39"/>
      <c r="L186" s="43"/>
      <c r="M186" s="227"/>
      <c r="N186" s="228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123</v>
      </c>
      <c r="AU186" s="16" t="s">
        <v>83</v>
      </c>
    </row>
    <row r="187" s="2" customFormat="1" ht="66.75" customHeight="1">
      <c r="A187" s="37"/>
      <c r="B187" s="38"/>
      <c r="C187" s="210" t="s">
        <v>380</v>
      </c>
      <c r="D187" s="210" t="s">
        <v>117</v>
      </c>
      <c r="E187" s="211" t="s">
        <v>799</v>
      </c>
      <c r="F187" s="212" t="s">
        <v>800</v>
      </c>
      <c r="G187" s="213" t="s">
        <v>120</v>
      </c>
      <c r="H187" s="214">
        <v>120</v>
      </c>
      <c r="I187" s="215"/>
      <c r="J187" s="216">
        <f>ROUND(I187*H187,2)</f>
        <v>0</v>
      </c>
      <c r="K187" s="217"/>
      <c r="L187" s="43"/>
      <c r="M187" s="218" t="s">
        <v>1</v>
      </c>
      <c r="N187" s="219" t="s">
        <v>38</v>
      </c>
      <c r="O187" s="90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2" t="s">
        <v>115</v>
      </c>
      <c r="AT187" s="222" t="s">
        <v>117</v>
      </c>
      <c r="AU187" s="222" t="s">
        <v>83</v>
      </c>
      <c r="AY187" s="16" t="s">
        <v>116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6" t="s">
        <v>81</v>
      </c>
      <c r="BK187" s="223">
        <f>ROUND(I187*H187,2)</f>
        <v>0</v>
      </c>
      <c r="BL187" s="16" t="s">
        <v>115</v>
      </c>
      <c r="BM187" s="222" t="s">
        <v>801</v>
      </c>
    </row>
    <row r="188" s="2" customFormat="1">
      <c r="A188" s="37"/>
      <c r="B188" s="38"/>
      <c r="C188" s="39"/>
      <c r="D188" s="224" t="s">
        <v>123</v>
      </c>
      <c r="E188" s="39"/>
      <c r="F188" s="225" t="s">
        <v>802</v>
      </c>
      <c r="G188" s="39"/>
      <c r="H188" s="39"/>
      <c r="I188" s="226"/>
      <c r="J188" s="39"/>
      <c r="K188" s="39"/>
      <c r="L188" s="43"/>
      <c r="M188" s="227"/>
      <c r="N188" s="228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123</v>
      </c>
      <c r="AU188" s="16" t="s">
        <v>83</v>
      </c>
    </row>
    <row r="189" s="2" customFormat="1" ht="76.35" customHeight="1">
      <c r="A189" s="37"/>
      <c r="B189" s="38"/>
      <c r="C189" s="210" t="s">
        <v>384</v>
      </c>
      <c r="D189" s="210" t="s">
        <v>117</v>
      </c>
      <c r="E189" s="211" t="s">
        <v>803</v>
      </c>
      <c r="F189" s="212" t="s">
        <v>804</v>
      </c>
      <c r="G189" s="213" t="s">
        <v>120</v>
      </c>
      <c r="H189" s="214">
        <v>70</v>
      </c>
      <c r="I189" s="215"/>
      <c r="J189" s="216">
        <f>ROUND(I189*H189,2)</f>
        <v>0</v>
      </c>
      <c r="K189" s="217"/>
      <c r="L189" s="43"/>
      <c r="M189" s="218" t="s">
        <v>1</v>
      </c>
      <c r="N189" s="219" t="s">
        <v>38</v>
      </c>
      <c r="O189" s="90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2" t="s">
        <v>115</v>
      </c>
      <c r="AT189" s="222" t="s">
        <v>117</v>
      </c>
      <c r="AU189" s="222" t="s">
        <v>83</v>
      </c>
      <c r="AY189" s="16" t="s">
        <v>116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6" t="s">
        <v>81</v>
      </c>
      <c r="BK189" s="223">
        <f>ROUND(I189*H189,2)</f>
        <v>0</v>
      </c>
      <c r="BL189" s="16" t="s">
        <v>115</v>
      </c>
      <c r="BM189" s="222" t="s">
        <v>805</v>
      </c>
    </row>
    <row r="190" s="2" customFormat="1">
      <c r="A190" s="37"/>
      <c r="B190" s="38"/>
      <c r="C190" s="39"/>
      <c r="D190" s="224" t="s">
        <v>123</v>
      </c>
      <c r="E190" s="39"/>
      <c r="F190" s="225" t="s">
        <v>806</v>
      </c>
      <c r="G190" s="39"/>
      <c r="H190" s="39"/>
      <c r="I190" s="226"/>
      <c r="J190" s="39"/>
      <c r="K190" s="39"/>
      <c r="L190" s="43"/>
      <c r="M190" s="227"/>
      <c r="N190" s="228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123</v>
      </c>
      <c r="AU190" s="16" t="s">
        <v>83</v>
      </c>
    </row>
    <row r="191" s="2" customFormat="1" ht="76.35" customHeight="1">
      <c r="A191" s="37"/>
      <c r="B191" s="38"/>
      <c r="C191" s="210" t="s">
        <v>388</v>
      </c>
      <c r="D191" s="210" t="s">
        <v>117</v>
      </c>
      <c r="E191" s="211" t="s">
        <v>807</v>
      </c>
      <c r="F191" s="212" t="s">
        <v>808</v>
      </c>
      <c r="G191" s="213" t="s">
        <v>120</v>
      </c>
      <c r="H191" s="214">
        <v>40</v>
      </c>
      <c r="I191" s="215"/>
      <c r="J191" s="216">
        <f>ROUND(I191*H191,2)</f>
        <v>0</v>
      </c>
      <c r="K191" s="217"/>
      <c r="L191" s="43"/>
      <c r="M191" s="218" t="s">
        <v>1</v>
      </c>
      <c r="N191" s="219" t="s">
        <v>38</v>
      </c>
      <c r="O191" s="90"/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2" t="s">
        <v>115</v>
      </c>
      <c r="AT191" s="222" t="s">
        <v>117</v>
      </c>
      <c r="AU191" s="222" t="s">
        <v>83</v>
      </c>
      <c r="AY191" s="16" t="s">
        <v>116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6" t="s">
        <v>81</v>
      </c>
      <c r="BK191" s="223">
        <f>ROUND(I191*H191,2)</f>
        <v>0</v>
      </c>
      <c r="BL191" s="16" t="s">
        <v>115</v>
      </c>
      <c r="BM191" s="222" t="s">
        <v>809</v>
      </c>
    </row>
    <row r="192" s="2" customFormat="1">
      <c r="A192" s="37"/>
      <c r="B192" s="38"/>
      <c r="C192" s="39"/>
      <c r="D192" s="224" t="s">
        <v>123</v>
      </c>
      <c r="E192" s="39"/>
      <c r="F192" s="225" t="s">
        <v>810</v>
      </c>
      <c r="G192" s="39"/>
      <c r="H192" s="39"/>
      <c r="I192" s="226"/>
      <c r="J192" s="39"/>
      <c r="K192" s="39"/>
      <c r="L192" s="43"/>
      <c r="M192" s="227"/>
      <c r="N192" s="228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123</v>
      </c>
      <c r="AU192" s="16" t="s">
        <v>83</v>
      </c>
    </row>
    <row r="193" s="2" customFormat="1" ht="76.35" customHeight="1">
      <c r="A193" s="37"/>
      <c r="B193" s="38"/>
      <c r="C193" s="210" t="s">
        <v>392</v>
      </c>
      <c r="D193" s="210" t="s">
        <v>117</v>
      </c>
      <c r="E193" s="211" t="s">
        <v>811</v>
      </c>
      <c r="F193" s="212" t="s">
        <v>812</v>
      </c>
      <c r="G193" s="213" t="s">
        <v>120</v>
      </c>
      <c r="H193" s="214">
        <v>20</v>
      </c>
      <c r="I193" s="215"/>
      <c r="J193" s="216">
        <f>ROUND(I193*H193,2)</f>
        <v>0</v>
      </c>
      <c r="K193" s="217"/>
      <c r="L193" s="43"/>
      <c r="M193" s="218" t="s">
        <v>1</v>
      </c>
      <c r="N193" s="219" t="s">
        <v>38</v>
      </c>
      <c r="O193" s="90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2" t="s">
        <v>115</v>
      </c>
      <c r="AT193" s="222" t="s">
        <v>117</v>
      </c>
      <c r="AU193" s="222" t="s">
        <v>83</v>
      </c>
      <c r="AY193" s="16" t="s">
        <v>116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6" t="s">
        <v>81</v>
      </c>
      <c r="BK193" s="223">
        <f>ROUND(I193*H193,2)</f>
        <v>0</v>
      </c>
      <c r="BL193" s="16" t="s">
        <v>115</v>
      </c>
      <c r="BM193" s="222" t="s">
        <v>813</v>
      </c>
    </row>
    <row r="194" s="2" customFormat="1">
      <c r="A194" s="37"/>
      <c r="B194" s="38"/>
      <c r="C194" s="39"/>
      <c r="D194" s="224" t="s">
        <v>123</v>
      </c>
      <c r="E194" s="39"/>
      <c r="F194" s="225" t="s">
        <v>814</v>
      </c>
      <c r="G194" s="39"/>
      <c r="H194" s="39"/>
      <c r="I194" s="226"/>
      <c r="J194" s="39"/>
      <c r="K194" s="39"/>
      <c r="L194" s="43"/>
      <c r="M194" s="227"/>
      <c r="N194" s="228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123</v>
      </c>
      <c r="AU194" s="16" t="s">
        <v>83</v>
      </c>
    </row>
    <row r="195" s="2" customFormat="1" ht="66.75" customHeight="1">
      <c r="A195" s="37"/>
      <c r="B195" s="38"/>
      <c r="C195" s="210" t="s">
        <v>396</v>
      </c>
      <c r="D195" s="210" t="s">
        <v>117</v>
      </c>
      <c r="E195" s="211" t="s">
        <v>815</v>
      </c>
      <c r="F195" s="212" t="s">
        <v>816</v>
      </c>
      <c r="G195" s="213" t="s">
        <v>120</v>
      </c>
      <c r="H195" s="214">
        <v>15</v>
      </c>
      <c r="I195" s="215"/>
      <c r="J195" s="216">
        <f>ROUND(I195*H195,2)</f>
        <v>0</v>
      </c>
      <c r="K195" s="217"/>
      <c r="L195" s="43"/>
      <c r="M195" s="218" t="s">
        <v>1</v>
      </c>
      <c r="N195" s="219" t="s">
        <v>38</v>
      </c>
      <c r="O195" s="90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2" t="s">
        <v>115</v>
      </c>
      <c r="AT195" s="222" t="s">
        <v>117</v>
      </c>
      <c r="AU195" s="222" t="s">
        <v>83</v>
      </c>
      <c r="AY195" s="16" t="s">
        <v>116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6" t="s">
        <v>81</v>
      </c>
      <c r="BK195" s="223">
        <f>ROUND(I195*H195,2)</f>
        <v>0</v>
      </c>
      <c r="BL195" s="16" t="s">
        <v>115</v>
      </c>
      <c r="BM195" s="222" t="s">
        <v>817</v>
      </c>
    </row>
    <row r="196" s="2" customFormat="1">
      <c r="A196" s="37"/>
      <c r="B196" s="38"/>
      <c r="C196" s="39"/>
      <c r="D196" s="224" t="s">
        <v>123</v>
      </c>
      <c r="E196" s="39"/>
      <c r="F196" s="225" t="s">
        <v>818</v>
      </c>
      <c r="G196" s="39"/>
      <c r="H196" s="39"/>
      <c r="I196" s="226"/>
      <c r="J196" s="39"/>
      <c r="K196" s="39"/>
      <c r="L196" s="43"/>
      <c r="M196" s="227"/>
      <c r="N196" s="228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123</v>
      </c>
      <c r="AU196" s="16" t="s">
        <v>83</v>
      </c>
    </row>
    <row r="197" s="2" customFormat="1" ht="66.75" customHeight="1">
      <c r="A197" s="37"/>
      <c r="B197" s="38"/>
      <c r="C197" s="210" t="s">
        <v>400</v>
      </c>
      <c r="D197" s="210" t="s">
        <v>117</v>
      </c>
      <c r="E197" s="211" t="s">
        <v>819</v>
      </c>
      <c r="F197" s="212" t="s">
        <v>820</v>
      </c>
      <c r="G197" s="213" t="s">
        <v>120</v>
      </c>
      <c r="H197" s="214">
        <v>80</v>
      </c>
      <c r="I197" s="215"/>
      <c r="J197" s="216">
        <f>ROUND(I197*H197,2)</f>
        <v>0</v>
      </c>
      <c r="K197" s="217"/>
      <c r="L197" s="43"/>
      <c r="M197" s="218" t="s">
        <v>1</v>
      </c>
      <c r="N197" s="219" t="s">
        <v>38</v>
      </c>
      <c r="O197" s="90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2" t="s">
        <v>115</v>
      </c>
      <c r="AT197" s="222" t="s">
        <v>117</v>
      </c>
      <c r="AU197" s="222" t="s">
        <v>83</v>
      </c>
      <c r="AY197" s="16" t="s">
        <v>116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6" t="s">
        <v>81</v>
      </c>
      <c r="BK197" s="223">
        <f>ROUND(I197*H197,2)</f>
        <v>0</v>
      </c>
      <c r="BL197" s="16" t="s">
        <v>115</v>
      </c>
      <c r="BM197" s="222" t="s">
        <v>821</v>
      </c>
    </row>
    <row r="198" s="2" customFormat="1">
      <c r="A198" s="37"/>
      <c r="B198" s="38"/>
      <c r="C198" s="39"/>
      <c r="D198" s="224" t="s">
        <v>123</v>
      </c>
      <c r="E198" s="39"/>
      <c r="F198" s="225" t="s">
        <v>822</v>
      </c>
      <c r="G198" s="39"/>
      <c r="H198" s="39"/>
      <c r="I198" s="226"/>
      <c r="J198" s="39"/>
      <c r="K198" s="39"/>
      <c r="L198" s="43"/>
      <c r="M198" s="227"/>
      <c r="N198" s="228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123</v>
      </c>
      <c r="AU198" s="16" t="s">
        <v>83</v>
      </c>
    </row>
    <row r="199" s="2" customFormat="1" ht="76.35" customHeight="1">
      <c r="A199" s="37"/>
      <c r="B199" s="38"/>
      <c r="C199" s="210" t="s">
        <v>404</v>
      </c>
      <c r="D199" s="210" t="s">
        <v>117</v>
      </c>
      <c r="E199" s="211" t="s">
        <v>823</v>
      </c>
      <c r="F199" s="212" t="s">
        <v>824</v>
      </c>
      <c r="G199" s="213" t="s">
        <v>120</v>
      </c>
      <c r="H199" s="214">
        <v>80</v>
      </c>
      <c r="I199" s="215"/>
      <c r="J199" s="216">
        <f>ROUND(I199*H199,2)</f>
        <v>0</v>
      </c>
      <c r="K199" s="217"/>
      <c r="L199" s="43"/>
      <c r="M199" s="218" t="s">
        <v>1</v>
      </c>
      <c r="N199" s="219" t="s">
        <v>38</v>
      </c>
      <c r="O199" s="90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2" t="s">
        <v>115</v>
      </c>
      <c r="AT199" s="222" t="s">
        <v>117</v>
      </c>
      <c r="AU199" s="222" t="s">
        <v>83</v>
      </c>
      <c r="AY199" s="16" t="s">
        <v>116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6" t="s">
        <v>81</v>
      </c>
      <c r="BK199" s="223">
        <f>ROUND(I199*H199,2)</f>
        <v>0</v>
      </c>
      <c r="BL199" s="16" t="s">
        <v>115</v>
      </c>
      <c r="BM199" s="222" t="s">
        <v>825</v>
      </c>
    </row>
    <row r="200" s="2" customFormat="1">
      <c r="A200" s="37"/>
      <c r="B200" s="38"/>
      <c r="C200" s="39"/>
      <c r="D200" s="224" t="s">
        <v>123</v>
      </c>
      <c r="E200" s="39"/>
      <c r="F200" s="225" t="s">
        <v>826</v>
      </c>
      <c r="G200" s="39"/>
      <c r="H200" s="39"/>
      <c r="I200" s="226"/>
      <c r="J200" s="39"/>
      <c r="K200" s="39"/>
      <c r="L200" s="43"/>
      <c r="M200" s="227"/>
      <c r="N200" s="228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123</v>
      </c>
      <c r="AU200" s="16" t="s">
        <v>83</v>
      </c>
    </row>
    <row r="201" s="2" customFormat="1" ht="76.35" customHeight="1">
      <c r="A201" s="37"/>
      <c r="B201" s="38"/>
      <c r="C201" s="210" t="s">
        <v>408</v>
      </c>
      <c r="D201" s="210" t="s">
        <v>117</v>
      </c>
      <c r="E201" s="211" t="s">
        <v>827</v>
      </c>
      <c r="F201" s="212" t="s">
        <v>828</v>
      </c>
      <c r="G201" s="213" t="s">
        <v>120</v>
      </c>
      <c r="H201" s="214">
        <v>60</v>
      </c>
      <c r="I201" s="215"/>
      <c r="J201" s="216">
        <f>ROUND(I201*H201,2)</f>
        <v>0</v>
      </c>
      <c r="K201" s="217"/>
      <c r="L201" s="43"/>
      <c r="M201" s="218" t="s">
        <v>1</v>
      </c>
      <c r="N201" s="219" t="s">
        <v>38</v>
      </c>
      <c r="O201" s="90"/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2" t="s">
        <v>115</v>
      </c>
      <c r="AT201" s="222" t="s">
        <v>117</v>
      </c>
      <c r="AU201" s="222" t="s">
        <v>83</v>
      </c>
      <c r="AY201" s="16" t="s">
        <v>116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6" t="s">
        <v>81</v>
      </c>
      <c r="BK201" s="223">
        <f>ROUND(I201*H201,2)</f>
        <v>0</v>
      </c>
      <c r="BL201" s="16" t="s">
        <v>115</v>
      </c>
      <c r="BM201" s="222" t="s">
        <v>829</v>
      </c>
    </row>
    <row r="202" s="2" customFormat="1">
      <c r="A202" s="37"/>
      <c r="B202" s="38"/>
      <c r="C202" s="39"/>
      <c r="D202" s="224" t="s">
        <v>123</v>
      </c>
      <c r="E202" s="39"/>
      <c r="F202" s="225" t="s">
        <v>830</v>
      </c>
      <c r="G202" s="39"/>
      <c r="H202" s="39"/>
      <c r="I202" s="226"/>
      <c r="J202" s="39"/>
      <c r="K202" s="39"/>
      <c r="L202" s="43"/>
      <c r="M202" s="227"/>
      <c r="N202" s="228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123</v>
      </c>
      <c r="AU202" s="16" t="s">
        <v>83</v>
      </c>
    </row>
    <row r="203" s="2" customFormat="1" ht="76.35" customHeight="1">
      <c r="A203" s="37"/>
      <c r="B203" s="38"/>
      <c r="C203" s="210" t="s">
        <v>412</v>
      </c>
      <c r="D203" s="210" t="s">
        <v>117</v>
      </c>
      <c r="E203" s="211" t="s">
        <v>831</v>
      </c>
      <c r="F203" s="212" t="s">
        <v>832</v>
      </c>
      <c r="G203" s="213" t="s">
        <v>120</v>
      </c>
      <c r="H203" s="214">
        <v>40</v>
      </c>
      <c r="I203" s="215"/>
      <c r="J203" s="216">
        <f>ROUND(I203*H203,2)</f>
        <v>0</v>
      </c>
      <c r="K203" s="217"/>
      <c r="L203" s="43"/>
      <c r="M203" s="218" t="s">
        <v>1</v>
      </c>
      <c r="N203" s="219" t="s">
        <v>38</v>
      </c>
      <c r="O203" s="90"/>
      <c r="P203" s="220">
        <f>O203*H203</f>
        <v>0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2" t="s">
        <v>115</v>
      </c>
      <c r="AT203" s="222" t="s">
        <v>117</v>
      </c>
      <c r="AU203" s="222" t="s">
        <v>83</v>
      </c>
      <c r="AY203" s="16" t="s">
        <v>116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6" t="s">
        <v>81</v>
      </c>
      <c r="BK203" s="223">
        <f>ROUND(I203*H203,2)</f>
        <v>0</v>
      </c>
      <c r="BL203" s="16" t="s">
        <v>115</v>
      </c>
      <c r="BM203" s="222" t="s">
        <v>833</v>
      </c>
    </row>
    <row r="204" s="2" customFormat="1">
      <c r="A204" s="37"/>
      <c r="B204" s="38"/>
      <c r="C204" s="39"/>
      <c r="D204" s="224" t="s">
        <v>123</v>
      </c>
      <c r="E204" s="39"/>
      <c r="F204" s="225" t="s">
        <v>834</v>
      </c>
      <c r="G204" s="39"/>
      <c r="H204" s="39"/>
      <c r="I204" s="226"/>
      <c r="J204" s="39"/>
      <c r="K204" s="39"/>
      <c r="L204" s="43"/>
      <c r="M204" s="227"/>
      <c r="N204" s="228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123</v>
      </c>
      <c r="AU204" s="16" t="s">
        <v>83</v>
      </c>
    </row>
    <row r="205" s="2" customFormat="1" ht="76.35" customHeight="1">
      <c r="A205" s="37"/>
      <c r="B205" s="38"/>
      <c r="C205" s="210" t="s">
        <v>416</v>
      </c>
      <c r="D205" s="210" t="s">
        <v>117</v>
      </c>
      <c r="E205" s="211" t="s">
        <v>835</v>
      </c>
      <c r="F205" s="212" t="s">
        <v>836</v>
      </c>
      <c r="G205" s="213" t="s">
        <v>120</v>
      </c>
      <c r="H205" s="214">
        <v>20</v>
      </c>
      <c r="I205" s="215"/>
      <c r="J205" s="216">
        <f>ROUND(I205*H205,2)</f>
        <v>0</v>
      </c>
      <c r="K205" s="217"/>
      <c r="L205" s="43"/>
      <c r="M205" s="218" t="s">
        <v>1</v>
      </c>
      <c r="N205" s="219" t="s">
        <v>38</v>
      </c>
      <c r="O205" s="90"/>
      <c r="P205" s="220">
        <f>O205*H205</f>
        <v>0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2" t="s">
        <v>115</v>
      </c>
      <c r="AT205" s="222" t="s">
        <v>117</v>
      </c>
      <c r="AU205" s="222" t="s">
        <v>83</v>
      </c>
      <c r="AY205" s="16" t="s">
        <v>116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6" t="s">
        <v>81</v>
      </c>
      <c r="BK205" s="223">
        <f>ROUND(I205*H205,2)</f>
        <v>0</v>
      </c>
      <c r="BL205" s="16" t="s">
        <v>115</v>
      </c>
      <c r="BM205" s="222" t="s">
        <v>837</v>
      </c>
    </row>
    <row r="206" s="2" customFormat="1">
      <c r="A206" s="37"/>
      <c r="B206" s="38"/>
      <c r="C206" s="39"/>
      <c r="D206" s="224" t="s">
        <v>123</v>
      </c>
      <c r="E206" s="39"/>
      <c r="F206" s="225" t="s">
        <v>838</v>
      </c>
      <c r="G206" s="39"/>
      <c r="H206" s="39"/>
      <c r="I206" s="226"/>
      <c r="J206" s="39"/>
      <c r="K206" s="39"/>
      <c r="L206" s="43"/>
      <c r="M206" s="227"/>
      <c r="N206" s="228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123</v>
      </c>
      <c r="AU206" s="16" t="s">
        <v>83</v>
      </c>
    </row>
    <row r="207" s="2" customFormat="1" ht="66.75" customHeight="1">
      <c r="A207" s="37"/>
      <c r="B207" s="38"/>
      <c r="C207" s="210" t="s">
        <v>420</v>
      </c>
      <c r="D207" s="210" t="s">
        <v>117</v>
      </c>
      <c r="E207" s="211" t="s">
        <v>839</v>
      </c>
      <c r="F207" s="212" t="s">
        <v>840</v>
      </c>
      <c r="G207" s="213" t="s">
        <v>120</v>
      </c>
      <c r="H207" s="214">
        <v>15</v>
      </c>
      <c r="I207" s="215"/>
      <c r="J207" s="216">
        <f>ROUND(I207*H207,2)</f>
        <v>0</v>
      </c>
      <c r="K207" s="217"/>
      <c r="L207" s="43"/>
      <c r="M207" s="218" t="s">
        <v>1</v>
      </c>
      <c r="N207" s="219" t="s">
        <v>38</v>
      </c>
      <c r="O207" s="90"/>
      <c r="P207" s="220">
        <f>O207*H207</f>
        <v>0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2" t="s">
        <v>115</v>
      </c>
      <c r="AT207" s="222" t="s">
        <v>117</v>
      </c>
      <c r="AU207" s="222" t="s">
        <v>83</v>
      </c>
      <c r="AY207" s="16" t="s">
        <v>116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6" t="s">
        <v>81</v>
      </c>
      <c r="BK207" s="223">
        <f>ROUND(I207*H207,2)</f>
        <v>0</v>
      </c>
      <c r="BL207" s="16" t="s">
        <v>115</v>
      </c>
      <c r="BM207" s="222" t="s">
        <v>841</v>
      </c>
    </row>
    <row r="208" s="2" customFormat="1">
      <c r="A208" s="37"/>
      <c r="B208" s="38"/>
      <c r="C208" s="39"/>
      <c r="D208" s="224" t="s">
        <v>123</v>
      </c>
      <c r="E208" s="39"/>
      <c r="F208" s="225" t="s">
        <v>842</v>
      </c>
      <c r="G208" s="39"/>
      <c r="H208" s="39"/>
      <c r="I208" s="226"/>
      <c r="J208" s="39"/>
      <c r="K208" s="39"/>
      <c r="L208" s="43"/>
      <c r="M208" s="227"/>
      <c r="N208" s="228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123</v>
      </c>
      <c r="AU208" s="16" t="s">
        <v>83</v>
      </c>
    </row>
    <row r="209" s="2" customFormat="1" ht="66.75" customHeight="1">
      <c r="A209" s="37"/>
      <c r="B209" s="38"/>
      <c r="C209" s="210" t="s">
        <v>424</v>
      </c>
      <c r="D209" s="210" t="s">
        <v>117</v>
      </c>
      <c r="E209" s="211" t="s">
        <v>843</v>
      </c>
      <c r="F209" s="212" t="s">
        <v>844</v>
      </c>
      <c r="G209" s="213" t="s">
        <v>120</v>
      </c>
      <c r="H209" s="214">
        <v>30</v>
      </c>
      <c r="I209" s="215"/>
      <c r="J209" s="216">
        <f>ROUND(I209*H209,2)</f>
        <v>0</v>
      </c>
      <c r="K209" s="217"/>
      <c r="L209" s="43"/>
      <c r="M209" s="218" t="s">
        <v>1</v>
      </c>
      <c r="N209" s="219" t="s">
        <v>38</v>
      </c>
      <c r="O209" s="90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2" t="s">
        <v>115</v>
      </c>
      <c r="AT209" s="222" t="s">
        <v>117</v>
      </c>
      <c r="AU209" s="222" t="s">
        <v>83</v>
      </c>
      <c r="AY209" s="16" t="s">
        <v>116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6" t="s">
        <v>81</v>
      </c>
      <c r="BK209" s="223">
        <f>ROUND(I209*H209,2)</f>
        <v>0</v>
      </c>
      <c r="BL209" s="16" t="s">
        <v>115</v>
      </c>
      <c r="BM209" s="222" t="s">
        <v>845</v>
      </c>
    </row>
    <row r="210" s="2" customFormat="1">
      <c r="A210" s="37"/>
      <c r="B210" s="38"/>
      <c r="C210" s="39"/>
      <c r="D210" s="224" t="s">
        <v>123</v>
      </c>
      <c r="E210" s="39"/>
      <c r="F210" s="225" t="s">
        <v>846</v>
      </c>
      <c r="G210" s="39"/>
      <c r="H210" s="39"/>
      <c r="I210" s="226"/>
      <c r="J210" s="39"/>
      <c r="K210" s="39"/>
      <c r="L210" s="43"/>
      <c r="M210" s="227"/>
      <c r="N210" s="228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123</v>
      </c>
      <c r="AU210" s="16" t="s">
        <v>83</v>
      </c>
    </row>
    <row r="211" s="2" customFormat="1" ht="76.35" customHeight="1">
      <c r="A211" s="37"/>
      <c r="B211" s="38"/>
      <c r="C211" s="210" t="s">
        <v>429</v>
      </c>
      <c r="D211" s="210" t="s">
        <v>117</v>
      </c>
      <c r="E211" s="211" t="s">
        <v>847</v>
      </c>
      <c r="F211" s="212" t="s">
        <v>848</v>
      </c>
      <c r="G211" s="213" t="s">
        <v>120</v>
      </c>
      <c r="H211" s="214">
        <v>30</v>
      </c>
      <c r="I211" s="215"/>
      <c r="J211" s="216">
        <f>ROUND(I211*H211,2)</f>
        <v>0</v>
      </c>
      <c r="K211" s="217"/>
      <c r="L211" s="43"/>
      <c r="M211" s="218" t="s">
        <v>1</v>
      </c>
      <c r="N211" s="219" t="s">
        <v>38</v>
      </c>
      <c r="O211" s="90"/>
      <c r="P211" s="220">
        <f>O211*H211</f>
        <v>0</v>
      </c>
      <c r="Q211" s="220">
        <v>0</v>
      </c>
      <c r="R211" s="220">
        <f>Q211*H211</f>
        <v>0</v>
      </c>
      <c r="S211" s="220">
        <v>0</v>
      </c>
      <c r="T211" s="221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2" t="s">
        <v>115</v>
      </c>
      <c r="AT211" s="222" t="s">
        <v>117</v>
      </c>
      <c r="AU211" s="222" t="s">
        <v>83</v>
      </c>
      <c r="AY211" s="16" t="s">
        <v>116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6" t="s">
        <v>81</v>
      </c>
      <c r="BK211" s="223">
        <f>ROUND(I211*H211,2)</f>
        <v>0</v>
      </c>
      <c r="BL211" s="16" t="s">
        <v>115</v>
      </c>
      <c r="BM211" s="222" t="s">
        <v>849</v>
      </c>
    </row>
    <row r="212" s="2" customFormat="1">
      <c r="A212" s="37"/>
      <c r="B212" s="38"/>
      <c r="C212" s="39"/>
      <c r="D212" s="224" t="s">
        <v>123</v>
      </c>
      <c r="E212" s="39"/>
      <c r="F212" s="225" t="s">
        <v>850</v>
      </c>
      <c r="G212" s="39"/>
      <c r="H212" s="39"/>
      <c r="I212" s="226"/>
      <c r="J212" s="39"/>
      <c r="K212" s="39"/>
      <c r="L212" s="43"/>
      <c r="M212" s="227"/>
      <c r="N212" s="228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123</v>
      </c>
      <c r="AU212" s="16" t="s">
        <v>83</v>
      </c>
    </row>
    <row r="213" s="2" customFormat="1" ht="76.35" customHeight="1">
      <c r="A213" s="37"/>
      <c r="B213" s="38"/>
      <c r="C213" s="210" t="s">
        <v>433</v>
      </c>
      <c r="D213" s="210" t="s">
        <v>117</v>
      </c>
      <c r="E213" s="211" t="s">
        <v>851</v>
      </c>
      <c r="F213" s="212" t="s">
        <v>852</v>
      </c>
      <c r="G213" s="213" t="s">
        <v>120</v>
      </c>
      <c r="H213" s="214">
        <v>30</v>
      </c>
      <c r="I213" s="215"/>
      <c r="J213" s="216">
        <f>ROUND(I213*H213,2)</f>
        <v>0</v>
      </c>
      <c r="K213" s="217"/>
      <c r="L213" s="43"/>
      <c r="M213" s="218" t="s">
        <v>1</v>
      </c>
      <c r="N213" s="219" t="s">
        <v>38</v>
      </c>
      <c r="O213" s="90"/>
      <c r="P213" s="220">
        <f>O213*H213</f>
        <v>0</v>
      </c>
      <c r="Q213" s="220">
        <v>0</v>
      </c>
      <c r="R213" s="220">
        <f>Q213*H213</f>
        <v>0</v>
      </c>
      <c r="S213" s="220">
        <v>0</v>
      </c>
      <c r="T213" s="221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2" t="s">
        <v>115</v>
      </c>
      <c r="AT213" s="222" t="s">
        <v>117</v>
      </c>
      <c r="AU213" s="222" t="s">
        <v>83</v>
      </c>
      <c r="AY213" s="16" t="s">
        <v>116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6" t="s">
        <v>81</v>
      </c>
      <c r="BK213" s="223">
        <f>ROUND(I213*H213,2)</f>
        <v>0</v>
      </c>
      <c r="BL213" s="16" t="s">
        <v>115</v>
      </c>
      <c r="BM213" s="222" t="s">
        <v>853</v>
      </c>
    </row>
    <row r="214" s="2" customFormat="1">
      <c r="A214" s="37"/>
      <c r="B214" s="38"/>
      <c r="C214" s="39"/>
      <c r="D214" s="224" t="s">
        <v>123</v>
      </c>
      <c r="E214" s="39"/>
      <c r="F214" s="225" t="s">
        <v>854</v>
      </c>
      <c r="G214" s="39"/>
      <c r="H214" s="39"/>
      <c r="I214" s="226"/>
      <c r="J214" s="39"/>
      <c r="K214" s="39"/>
      <c r="L214" s="43"/>
      <c r="M214" s="227"/>
      <c r="N214" s="228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123</v>
      </c>
      <c r="AU214" s="16" t="s">
        <v>83</v>
      </c>
    </row>
    <row r="215" s="2" customFormat="1" ht="76.35" customHeight="1">
      <c r="A215" s="37"/>
      <c r="B215" s="38"/>
      <c r="C215" s="210" t="s">
        <v>437</v>
      </c>
      <c r="D215" s="210" t="s">
        <v>117</v>
      </c>
      <c r="E215" s="211" t="s">
        <v>855</v>
      </c>
      <c r="F215" s="212" t="s">
        <v>856</v>
      </c>
      <c r="G215" s="213" t="s">
        <v>120</v>
      </c>
      <c r="H215" s="214">
        <v>30</v>
      </c>
      <c r="I215" s="215"/>
      <c r="J215" s="216">
        <f>ROUND(I215*H215,2)</f>
        <v>0</v>
      </c>
      <c r="K215" s="217"/>
      <c r="L215" s="43"/>
      <c r="M215" s="218" t="s">
        <v>1</v>
      </c>
      <c r="N215" s="219" t="s">
        <v>38</v>
      </c>
      <c r="O215" s="90"/>
      <c r="P215" s="220">
        <f>O215*H215</f>
        <v>0</v>
      </c>
      <c r="Q215" s="220">
        <v>0</v>
      </c>
      <c r="R215" s="220">
        <f>Q215*H215</f>
        <v>0</v>
      </c>
      <c r="S215" s="220">
        <v>0</v>
      </c>
      <c r="T215" s="22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2" t="s">
        <v>115</v>
      </c>
      <c r="AT215" s="222" t="s">
        <v>117</v>
      </c>
      <c r="AU215" s="222" t="s">
        <v>83</v>
      </c>
      <c r="AY215" s="16" t="s">
        <v>116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6" t="s">
        <v>81</v>
      </c>
      <c r="BK215" s="223">
        <f>ROUND(I215*H215,2)</f>
        <v>0</v>
      </c>
      <c r="BL215" s="16" t="s">
        <v>115</v>
      </c>
      <c r="BM215" s="222" t="s">
        <v>857</v>
      </c>
    </row>
    <row r="216" s="2" customFormat="1">
      <c r="A216" s="37"/>
      <c r="B216" s="38"/>
      <c r="C216" s="39"/>
      <c r="D216" s="224" t="s">
        <v>123</v>
      </c>
      <c r="E216" s="39"/>
      <c r="F216" s="225" t="s">
        <v>858</v>
      </c>
      <c r="G216" s="39"/>
      <c r="H216" s="39"/>
      <c r="I216" s="226"/>
      <c r="J216" s="39"/>
      <c r="K216" s="39"/>
      <c r="L216" s="43"/>
      <c r="M216" s="227"/>
      <c r="N216" s="228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123</v>
      </c>
      <c r="AU216" s="16" t="s">
        <v>83</v>
      </c>
    </row>
    <row r="217" s="2" customFormat="1" ht="66.75" customHeight="1">
      <c r="A217" s="37"/>
      <c r="B217" s="38"/>
      <c r="C217" s="210" t="s">
        <v>441</v>
      </c>
      <c r="D217" s="210" t="s">
        <v>117</v>
      </c>
      <c r="E217" s="211" t="s">
        <v>859</v>
      </c>
      <c r="F217" s="212" t="s">
        <v>860</v>
      </c>
      <c r="G217" s="213" t="s">
        <v>120</v>
      </c>
      <c r="H217" s="214">
        <v>15</v>
      </c>
      <c r="I217" s="215"/>
      <c r="J217" s="216">
        <f>ROUND(I217*H217,2)</f>
        <v>0</v>
      </c>
      <c r="K217" s="217"/>
      <c r="L217" s="43"/>
      <c r="M217" s="218" t="s">
        <v>1</v>
      </c>
      <c r="N217" s="219" t="s">
        <v>38</v>
      </c>
      <c r="O217" s="90"/>
      <c r="P217" s="220">
        <f>O217*H217</f>
        <v>0</v>
      </c>
      <c r="Q217" s="220">
        <v>0</v>
      </c>
      <c r="R217" s="220">
        <f>Q217*H217</f>
        <v>0</v>
      </c>
      <c r="S217" s="220">
        <v>0</v>
      </c>
      <c r="T217" s="22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2" t="s">
        <v>115</v>
      </c>
      <c r="AT217" s="222" t="s">
        <v>117</v>
      </c>
      <c r="AU217" s="222" t="s">
        <v>83</v>
      </c>
      <c r="AY217" s="16" t="s">
        <v>116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6" t="s">
        <v>81</v>
      </c>
      <c r="BK217" s="223">
        <f>ROUND(I217*H217,2)</f>
        <v>0</v>
      </c>
      <c r="BL217" s="16" t="s">
        <v>115</v>
      </c>
      <c r="BM217" s="222" t="s">
        <v>861</v>
      </c>
    </row>
    <row r="218" s="2" customFormat="1">
      <c r="A218" s="37"/>
      <c r="B218" s="38"/>
      <c r="C218" s="39"/>
      <c r="D218" s="224" t="s">
        <v>123</v>
      </c>
      <c r="E218" s="39"/>
      <c r="F218" s="225" t="s">
        <v>862</v>
      </c>
      <c r="G218" s="39"/>
      <c r="H218" s="39"/>
      <c r="I218" s="226"/>
      <c r="J218" s="39"/>
      <c r="K218" s="39"/>
      <c r="L218" s="43"/>
      <c r="M218" s="227"/>
      <c r="N218" s="228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123</v>
      </c>
      <c r="AU218" s="16" t="s">
        <v>83</v>
      </c>
    </row>
    <row r="219" s="2" customFormat="1" ht="62.7" customHeight="1">
      <c r="A219" s="37"/>
      <c r="B219" s="38"/>
      <c r="C219" s="210" t="s">
        <v>445</v>
      </c>
      <c r="D219" s="210" t="s">
        <v>117</v>
      </c>
      <c r="E219" s="211" t="s">
        <v>863</v>
      </c>
      <c r="F219" s="212" t="s">
        <v>864</v>
      </c>
      <c r="G219" s="213" t="s">
        <v>120</v>
      </c>
      <c r="H219" s="214">
        <v>300</v>
      </c>
      <c r="I219" s="215"/>
      <c r="J219" s="216">
        <f>ROUND(I219*H219,2)</f>
        <v>0</v>
      </c>
      <c r="K219" s="217"/>
      <c r="L219" s="43"/>
      <c r="M219" s="218" t="s">
        <v>1</v>
      </c>
      <c r="N219" s="219" t="s">
        <v>38</v>
      </c>
      <c r="O219" s="90"/>
      <c r="P219" s="220">
        <f>O219*H219</f>
        <v>0</v>
      </c>
      <c r="Q219" s="220">
        <v>0</v>
      </c>
      <c r="R219" s="220">
        <f>Q219*H219</f>
        <v>0</v>
      </c>
      <c r="S219" s="220">
        <v>0</v>
      </c>
      <c r="T219" s="221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2" t="s">
        <v>115</v>
      </c>
      <c r="AT219" s="222" t="s">
        <v>117</v>
      </c>
      <c r="AU219" s="222" t="s">
        <v>83</v>
      </c>
      <c r="AY219" s="16" t="s">
        <v>116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6" t="s">
        <v>81</v>
      </c>
      <c r="BK219" s="223">
        <f>ROUND(I219*H219,2)</f>
        <v>0</v>
      </c>
      <c r="BL219" s="16" t="s">
        <v>115</v>
      </c>
      <c r="BM219" s="222" t="s">
        <v>865</v>
      </c>
    </row>
    <row r="220" s="2" customFormat="1">
      <c r="A220" s="37"/>
      <c r="B220" s="38"/>
      <c r="C220" s="39"/>
      <c r="D220" s="224" t="s">
        <v>123</v>
      </c>
      <c r="E220" s="39"/>
      <c r="F220" s="225" t="s">
        <v>864</v>
      </c>
      <c r="G220" s="39"/>
      <c r="H220" s="39"/>
      <c r="I220" s="226"/>
      <c r="J220" s="39"/>
      <c r="K220" s="39"/>
      <c r="L220" s="43"/>
      <c r="M220" s="227"/>
      <c r="N220" s="228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123</v>
      </c>
      <c r="AU220" s="16" t="s">
        <v>83</v>
      </c>
    </row>
    <row r="221" s="2" customFormat="1" ht="62.7" customHeight="1">
      <c r="A221" s="37"/>
      <c r="B221" s="38"/>
      <c r="C221" s="210" t="s">
        <v>451</v>
      </c>
      <c r="D221" s="210" t="s">
        <v>117</v>
      </c>
      <c r="E221" s="211" t="s">
        <v>866</v>
      </c>
      <c r="F221" s="212" t="s">
        <v>867</v>
      </c>
      <c r="G221" s="213" t="s">
        <v>120</v>
      </c>
      <c r="H221" s="214">
        <v>300</v>
      </c>
      <c r="I221" s="215"/>
      <c r="J221" s="216">
        <f>ROUND(I221*H221,2)</f>
        <v>0</v>
      </c>
      <c r="K221" s="217"/>
      <c r="L221" s="43"/>
      <c r="M221" s="218" t="s">
        <v>1</v>
      </c>
      <c r="N221" s="219" t="s">
        <v>38</v>
      </c>
      <c r="O221" s="90"/>
      <c r="P221" s="220">
        <f>O221*H221</f>
        <v>0</v>
      </c>
      <c r="Q221" s="220">
        <v>0</v>
      </c>
      <c r="R221" s="220">
        <f>Q221*H221</f>
        <v>0</v>
      </c>
      <c r="S221" s="220">
        <v>0</v>
      </c>
      <c r="T221" s="221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2" t="s">
        <v>115</v>
      </c>
      <c r="AT221" s="222" t="s">
        <v>117</v>
      </c>
      <c r="AU221" s="222" t="s">
        <v>83</v>
      </c>
      <c r="AY221" s="16" t="s">
        <v>116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6" t="s">
        <v>81</v>
      </c>
      <c r="BK221" s="223">
        <f>ROUND(I221*H221,2)</f>
        <v>0</v>
      </c>
      <c r="BL221" s="16" t="s">
        <v>115</v>
      </c>
      <c r="BM221" s="222" t="s">
        <v>868</v>
      </c>
    </row>
    <row r="222" s="2" customFormat="1">
      <c r="A222" s="37"/>
      <c r="B222" s="38"/>
      <c r="C222" s="39"/>
      <c r="D222" s="224" t="s">
        <v>123</v>
      </c>
      <c r="E222" s="39"/>
      <c r="F222" s="225" t="s">
        <v>867</v>
      </c>
      <c r="G222" s="39"/>
      <c r="H222" s="39"/>
      <c r="I222" s="226"/>
      <c r="J222" s="39"/>
      <c r="K222" s="39"/>
      <c r="L222" s="43"/>
      <c r="M222" s="227"/>
      <c r="N222" s="228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123</v>
      </c>
      <c r="AU222" s="16" t="s">
        <v>83</v>
      </c>
    </row>
    <row r="223" s="2" customFormat="1" ht="62.7" customHeight="1">
      <c r="A223" s="37"/>
      <c r="B223" s="38"/>
      <c r="C223" s="210" t="s">
        <v>456</v>
      </c>
      <c r="D223" s="210" t="s">
        <v>117</v>
      </c>
      <c r="E223" s="211" t="s">
        <v>869</v>
      </c>
      <c r="F223" s="212" t="s">
        <v>870</v>
      </c>
      <c r="G223" s="213" t="s">
        <v>120</v>
      </c>
      <c r="H223" s="214">
        <v>300</v>
      </c>
      <c r="I223" s="215"/>
      <c r="J223" s="216">
        <f>ROUND(I223*H223,2)</f>
        <v>0</v>
      </c>
      <c r="K223" s="217"/>
      <c r="L223" s="43"/>
      <c r="M223" s="218" t="s">
        <v>1</v>
      </c>
      <c r="N223" s="219" t="s">
        <v>38</v>
      </c>
      <c r="O223" s="90"/>
      <c r="P223" s="220">
        <f>O223*H223</f>
        <v>0</v>
      </c>
      <c r="Q223" s="220">
        <v>0</v>
      </c>
      <c r="R223" s="220">
        <f>Q223*H223</f>
        <v>0</v>
      </c>
      <c r="S223" s="220">
        <v>0</v>
      </c>
      <c r="T223" s="22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2" t="s">
        <v>115</v>
      </c>
      <c r="AT223" s="222" t="s">
        <v>117</v>
      </c>
      <c r="AU223" s="222" t="s">
        <v>83</v>
      </c>
      <c r="AY223" s="16" t="s">
        <v>116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6" t="s">
        <v>81</v>
      </c>
      <c r="BK223" s="223">
        <f>ROUND(I223*H223,2)</f>
        <v>0</v>
      </c>
      <c r="BL223" s="16" t="s">
        <v>115</v>
      </c>
      <c r="BM223" s="222" t="s">
        <v>871</v>
      </c>
    </row>
    <row r="224" s="2" customFormat="1">
      <c r="A224" s="37"/>
      <c r="B224" s="38"/>
      <c r="C224" s="39"/>
      <c r="D224" s="224" t="s">
        <v>123</v>
      </c>
      <c r="E224" s="39"/>
      <c r="F224" s="225" t="s">
        <v>870</v>
      </c>
      <c r="G224" s="39"/>
      <c r="H224" s="39"/>
      <c r="I224" s="226"/>
      <c r="J224" s="39"/>
      <c r="K224" s="39"/>
      <c r="L224" s="43"/>
      <c r="M224" s="227"/>
      <c r="N224" s="228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123</v>
      </c>
      <c r="AU224" s="16" t="s">
        <v>83</v>
      </c>
    </row>
    <row r="225" s="2" customFormat="1" ht="62.7" customHeight="1">
      <c r="A225" s="37"/>
      <c r="B225" s="38"/>
      <c r="C225" s="210" t="s">
        <v>460</v>
      </c>
      <c r="D225" s="210" t="s">
        <v>117</v>
      </c>
      <c r="E225" s="211" t="s">
        <v>872</v>
      </c>
      <c r="F225" s="212" t="s">
        <v>873</v>
      </c>
      <c r="G225" s="213" t="s">
        <v>120</v>
      </c>
      <c r="H225" s="214">
        <v>300</v>
      </c>
      <c r="I225" s="215"/>
      <c r="J225" s="216">
        <f>ROUND(I225*H225,2)</f>
        <v>0</v>
      </c>
      <c r="K225" s="217"/>
      <c r="L225" s="43"/>
      <c r="M225" s="218" t="s">
        <v>1</v>
      </c>
      <c r="N225" s="219" t="s">
        <v>38</v>
      </c>
      <c r="O225" s="90"/>
      <c r="P225" s="220">
        <f>O225*H225</f>
        <v>0</v>
      </c>
      <c r="Q225" s="220">
        <v>0</v>
      </c>
      <c r="R225" s="220">
        <f>Q225*H225</f>
        <v>0</v>
      </c>
      <c r="S225" s="220">
        <v>0</v>
      </c>
      <c r="T225" s="22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2" t="s">
        <v>115</v>
      </c>
      <c r="AT225" s="222" t="s">
        <v>117</v>
      </c>
      <c r="AU225" s="222" t="s">
        <v>83</v>
      </c>
      <c r="AY225" s="16" t="s">
        <v>116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6" t="s">
        <v>81</v>
      </c>
      <c r="BK225" s="223">
        <f>ROUND(I225*H225,2)</f>
        <v>0</v>
      </c>
      <c r="BL225" s="16" t="s">
        <v>115</v>
      </c>
      <c r="BM225" s="222" t="s">
        <v>874</v>
      </c>
    </row>
    <row r="226" s="2" customFormat="1">
      <c r="A226" s="37"/>
      <c r="B226" s="38"/>
      <c r="C226" s="39"/>
      <c r="D226" s="224" t="s">
        <v>123</v>
      </c>
      <c r="E226" s="39"/>
      <c r="F226" s="225" t="s">
        <v>873</v>
      </c>
      <c r="G226" s="39"/>
      <c r="H226" s="39"/>
      <c r="I226" s="226"/>
      <c r="J226" s="39"/>
      <c r="K226" s="39"/>
      <c r="L226" s="43"/>
      <c r="M226" s="227"/>
      <c r="N226" s="228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123</v>
      </c>
      <c r="AU226" s="16" t="s">
        <v>83</v>
      </c>
    </row>
    <row r="227" s="2" customFormat="1" ht="62.7" customHeight="1">
      <c r="A227" s="37"/>
      <c r="B227" s="38"/>
      <c r="C227" s="210" t="s">
        <v>464</v>
      </c>
      <c r="D227" s="210" t="s">
        <v>117</v>
      </c>
      <c r="E227" s="211" t="s">
        <v>875</v>
      </c>
      <c r="F227" s="212" t="s">
        <v>876</v>
      </c>
      <c r="G227" s="213" t="s">
        <v>120</v>
      </c>
      <c r="H227" s="214">
        <v>60</v>
      </c>
      <c r="I227" s="215"/>
      <c r="J227" s="216">
        <f>ROUND(I227*H227,2)</f>
        <v>0</v>
      </c>
      <c r="K227" s="217"/>
      <c r="L227" s="43"/>
      <c r="M227" s="218" t="s">
        <v>1</v>
      </c>
      <c r="N227" s="219" t="s">
        <v>38</v>
      </c>
      <c r="O227" s="90"/>
      <c r="P227" s="220">
        <f>O227*H227</f>
        <v>0</v>
      </c>
      <c r="Q227" s="220">
        <v>0</v>
      </c>
      <c r="R227" s="220">
        <f>Q227*H227</f>
        <v>0</v>
      </c>
      <c r="S227" s="220">
        <v>0</v>
      </c>
      <c r="T227" s="221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2" t="s">
        <v>115</v>
      </c>
      <c r="AT227" s="222" t="s">
        <v>117</v>
      </c>
      <c r="AU227" s="222" t="s">
        <v>83</v>
      </c>
      <c r="AY227" s="16" t="s">
        <v>116</v>
      </c>
      <c r="BE227" s="223">
        <f>IF(N227="základní",J227,0)</f>
        <v>0</v>
      </c>
      <c r="BF227" s="223">
        <f>IF(N227="snížená",J227,0)</f>
        <v>0</v>
      </c>
      <c r="BG227" s="223">
        <f>IF(N227="zákl. přenesená",J227,0)</f>
        <v>0</v>
      </c>
      <c r="BH227" s="223">
        <f>IF(N227="sníž. přenesená",J227,0)</f>
        <v>0</v>
      </c>
      <c r="BI227" s="223">
        <f>IF(N227="nulová",J227,0)</f>
        <v>0</v>
      </c>
      <c r="BJ227" s="16" t="s">
        <v>81</v>
      </c>
      <c r="BK227" s="223">
        <f>ROUND(I227*H227,2)</f>
        <v>0</v>
      </c>
      <c r="BL227" s="16" t="s">
        <v>115</v>
      </c>
      <c r="BM227" s="222" t="s">
        <v>877</v>
      </c>
    </row>
    <row r="228" s="2" customFormat="1">
      <c r="A228" s="37"/>
      <c r="B228" s="38"/>
      <c r="C228" s="39"/>
      <c r="D228" s="224" t="s">
        <v>123</v>
      </c>
      <c r="E228" s="39"/>
      <c r="F228" s="225" t="s">
        <v>876</v>
      </c>
      <c r="G228" s="39"/>
      <c r="H228" s="39"/>
      <c r="I228" s="226"/>
      <c r="J228" s="39"/>
      <c r="K228" s="39"/>
      <c r="L228" s="43"/>
      <c r="M228" s="227"/>
      <c r="N228" s="228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123</v>
      </c>
      <c r="AU228" s="16" t="s">
        <v>83</v>
      </c>
    </row>
    <row r="229" s="2" customFormat="1" ht="16.5" customHeight="1">
      <c r="A229" s="37"/>
      <c r="B229" s="38"/>
      <c r="C229" s="210" t="s">
        <v>468</v>
      </c>
      <c r="D229" s="210" t="s">
        <v>117</v>
      </c>
      <c r="E229" s="211" t="s">
        <v>878</v>
      </c>
      <c r="F229" s="212" t="s">
        <v>879</v>
      </c>
      <c r="G229" s="213" t="s">
        <v>120</v>
      </c>
      <c r="H229" s="214">
        <v>50</v>
      </c>
      <c r="I229" s="215"/>
      <c r="J229" s="216">
        <f>ROUND(I229*H229,2)</f>
        <v>0</v>
      </c>
      <c r="K229" s="217"/>
      <c r="L229" s="43"/>
      <c r="M229" s="218" t="s">
        <v>1</v>
      </c>
      <c r="N229" s="219" t="s">
        <v>38</v>
      </c>
      <c r="O229" s="90"/>
      <c r="P229" s="220">
        <f>O229*H229</f>
        <v>0</v>
      </c>
      <c r="Q229" s="220">
        <v>0</v>
      </c>
      <c r="R229" s="220">
        <f>Q229*H229</f>
        <v>0</v>
      </c>
      <c r="S229" s="220">
        <v>0</v>
      </c>
      <c r="T229" s="22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2" t="s">
        <v>115</v>
      </c>
      <c r="AT229" s="222" t="s">
        <v>117</v>
      </c>
      <c r="AU229" s="222" t="s">
        <v>83</v>
      </c>
      <c r="AY229" s="16" t="s">
        <v>116</v>
      </c>
      <c r="BE229" s="223">
        <f>IF(N229="základní",J229,0)</f>
        <v>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6" t="s">
        <v>81</v>
      </c>
      <c r="BK229" s="223">
        <f>ROUND(I229*H229,2)</f>
        <v>0</v>
      </c>
      <c r="BL229" s="16" t="s">
        <v>115</v>
      </c>
      <c r="BM229" s="222" t="s">
        <v>880</v>
      </c>
    </row>
    <row r="230" s="2" customFormat="1">
      <c r="A230" s="37"/>
      <c r="B230" s="38"/>
      <c r="C230" s="39"/>
      <c r="D230" s="224" t="s">
        <v>123</v>
      </c>
      <c r="E230" s="39"/>
      <c r="F230" s="225" t="s">
        <v>881</v>
      </c>
      <c r="G230" s="39"/>
      <c r="H230" s="39"/>
      <c r="I230" s="226"/>
      <c r="J230" s="39"/>
      <c r="K230" s="39"/>
      <c r="L230" s="43"/>
      <c r="M230" s="227"/>
      <c r="N230" s="228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123</v>
      </c>
      <c r="AU230" s="16" t="s">
        <v>83</v>
      </c>
    </row>
    <row r="231" s="2" customFormat="1" ht="16.5" customHeight="1">
      <c r="A231" s="37"/>
      <c r="B231" s="38"/>
      <c r="C231" s="210" t="s">
        <v>472</v>
      </c>
      <c r="D231" s="210" t="s">
        <v>117</v>
      </c>
      <c r="E231" s="211" t="s">
        <v>882</v>
      </c>
      <c r="F231" s="212" t="s">
        <v>883</v>
      </c>
      <c r="G231" s="213" t="s">
        <v>120</v>
      </c>
      <c r="H231" s="214">
        <v>50</v>
      </c>
      <c r="I231" s="215"/>
      <c r="J231" s="216">
        <f>ROUND(I231*H231,2)</f>
        <v>0</v>
      </c>
      <c r="K231" s="217"/>
      <c r="L231" s="43"/>
      <c r="M231" s="218" t="s">
        <v>1</v>
      </c>
      <c r="N231" s="219" t="s">
        <v>38</v>
      </c>
      <c r="O231" s="90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2" t="s">
        <v>115</v>
      </c>
      <c r="AT231" s="222" t="s">
        <v>117</v>
      </c>
      <c r="AU231" s="222" t="s">
        <v>83</v>
      </c>
      <c r="AY231" s="16" t="s">
        <v>116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6" t="s">
        <v>81</v>
      </c>
      <c r="BK231" s="223">
        <f>ROUND(I231*H231,2)</f>
        <v>0</v>
      </c>
      <c r="BL231" s="16" t="s">
        <v>115</v>
      </c>
      <c r="BM231" s="222" t="s">
        <v>884</v>
      </c>
    </row>
    <row r="232" s="2" customFormat="1">
      <c r="A232" s="37"/>
      <c r="B232" s="38"/>
      <c r="C232" s="39"/>
      <c r="D232" s="224" t="s">
        <v>123</v>
      </c>
      <c r="E232" s="39"/>
      <c r="F232" s="225" t="s">
        <v>885</v>
      </c>
      <c r="G232" s="39"/>
      <c r="H232" s="39"/>
      <c r="I232" s="226"/>
      <c r="J232" s="39"/>
      <c r="K232" s="39"/>
      <c r="L232" s="43"/>
      <c r="M232" s="227"/>
      <c r="N232" s="228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123</v>
      </c>
      <c r="AU232" s="16" t="s">
        <v>83</v>
      </c>
    </row>
    <row r="233" s="2" customFormat="1" ht="16.5" customHeight="1">
      <c r="A233" s="37"/>
      <c r="B233" s="38"/>
      <c r="C233" s="210" t="s">
        <v>476</v>
      </c>
      <c r="D233" s="210" t="s">
        <v>117</v>
      </c>
      <c r="E233" s="211" t="s">
        <v>886</v>
      </c>
      <c r="F233" s="212" t="s">
        <v>887</v>
      </c>
      <c r="G233" s="213" t="s">
        <v>120</v>
      </c>
      <c r="H233" s="214">
        <v>50</v>
      </c>
      <c r="I233" s="215"/>
      <c r="J233" s="216">
        <f>ROUND(I233*H233,2)</f>
        <v>0</v>
      </c>
      <c r="K233" s="217"/>
      <c r="L233" s="43"/>
      <c r="M233" s="218" t="s">
        <v>1</v>
      </c>
      <c r="N233" s="219" t="s">
        <v>38</v>
      </c>
      <c r="O233" s="90"/>
      <c r="P233" s="220">
        <f>O233*H233</f>
        <v>0</v>
      </c>
      <c r="Q233" s="220">
        <v>0</v>
      </c>
      <c r="R233" s="220">
        <f>Q233*H233</f>
        <v>0</v>
      </c>
      <c r="S233" s="220">
        <v>0</v>
      </c>
      <c r="T233" s="221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2" t="s">
        <v>115</v>
      </c>
      <c r="AT233" s="222" t="s">
        <v>117</v>
      </c>
      <c r="AU233" s="222" t="s">
        <v>83</v>
      </c>
      <c r="AY233" s="16" t="s">
        <v>116</v>
      </c>
      <c r="BE233" s="223">
        <f>IF(N233="základní",J233,0)</f>
        <v>0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16" t="s">
        <v>81</v>
      </c>
      <c r="BK233" s="223">
        <f>ROUND(I233*H233,2)</f>
        <v>0</v>
      </c>
      <c r="BL233" s="16" t="s">
        <v>115</v>
      </c>
      <c r="BM233" s="222" t="s">
        <v>888</v>
      </c>
    </row>
    <row r="234" s="2" customFormat="1">
      <c r="A234" s="37"/>
      <c r="B234" s="38"/>
      <c r="C234" s="39"/>
      <c r="D234" s="224" t="s">
        <v>123</v>
      </c>
      <c r="E234" s="39"/>
      <c r="F234" s="225" t="s">
        <v>889</v>
      </c>
      <c r="G234" s="39"/>
      <c r="H234" s="39"/>
      <c r="I234" s="226"/>
      <c r="J234" s="39"/>
      <c r="K234" s="39"/>
      <c r="L234" s="43"/>
      <c r="M234" s="227"/>
      <c r="N234" s="228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123</v>
      </c>
      <c r="AU234" s="16" t="s">
        <v>83</v>
      </c>
    </row>
    <row r="235" s="2" customFormat="1" ht="16.5" customHeight="1">
      <c r="A235" s="37"/>
      <c r="B235" s="38"/>
      <c r="C235" s="210" t="s">
        <v>480</v>
      </c>
      <c r="D235" s="210" t="s">
        <v>117</v>
      </c>
      <c r="E235" s="211" t="s">
        <v>890</v>
      </c>
      <c r="F235" s="212" t="s">
        <v>891</v>
      </c>
      <c r="G235" s="213" t="s">
        <v>120</v>
      </c>
      <c r="H235" s="214">
        <v>50</v>
      </c>
      <c r="I235" s="215"/>
      <c r="J235" s="216">
        <f>ROUND(I235*H235,2)</f>
        <v>0</v>
      </c>
      <c r="K235" s="217"/>
      <c r="L235" s="43"/>
      <c r="M235" s="218" t="s">
        <v>1</v>
      </c>
      <c r="N235" s="219" t="s">
        <v>38</v>
      </c>
      <c r="O235" s="90"/>
      <c r="P235" s="220">
        <f>O235*H235</f>
        <v>0</v>
      </c>
      <c r="Q235" s="220">
        <v>0</v>
      </c>
      <c r="R235" s="220">
        <f>Q235*H235</f>
        <v>0</v>
      </c>
      <c r="S235" s="220">
        <v>0</v>
      </c>
      <c r="T235" s="221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2" t="s">
        <v>115</v>
      </c>
      <c r="AT235" s="222" t="s">
        <v>117</v>
      </c>
      <c r="AU235" s="222" t="s">
        <v>83</v>
      </c>
      <c r="AY235" s="16" t="s">
        <v>116</v>
      </c>
      <c r="BE235" s="223">
        <f>IF(N235="základní",J235,0)</f>
        <v>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6" t="s">
        <v>81</v>
      </c>
      <c r="BK235" s="223">
        <f>ROUND(I235*H235,2)</f>
        <v>0</v>
      </c>
      <c r="BL235" s="16" t="s">
        <v>115</v>
      </c>
      <c r="BM235" s="222" t="s">
        <v>892</v>
      </c>
    </row>
    <row r="236" s="2" customFormat="1">
      <c r="A236" s="37"/>
      <c r="B236" s="38"/>
      <c r="C236" s="39"/>
      <c r="D236" s="224" t="s">
        <v>123</v>
      </c>
      <c r="E236" s="39"/>
      <c r="F236" s="225" t="s">
        <v>893</v>
      </c>
      <c r="G236" s="39"/>
      <c r="H236" s="39"/>
      <c r="I236" s="226"/>
      <c r="J236" s="39"/>
      <c r="K236" s="39"/>
      <c r="L236" s="43"/>
      <c r="M236" s="227"/>
      <c r="N236" s="228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123</v>
      </c>
      <c r="AU236" s="16" t="s">
        <v>83</v>
      </c>
    </row>
    <row r="237" s="2" customFormat="1" ht="76.35" customHeight="1">
      <c r="A237" s="37"/>
      <c r="B237" s="38"/>
      <c r="C237" s="210" t="s">
        <v>484</v>
      </c>
      <c r="D237" s="210" t="s">
        <v>117</v>
      </c>
      <c r="E237" s="211" t="s">
        <v>894</v>
      </c>
      <c r="F237" s="212" t="s">
        <v>895</v>
      </c>
      <c r="G237" s="213" t="s">
        <v>313</v>
      </c>
      <c r="H237" s="214">
        <v>6000</v>
      </c>
      <c r="I237" s="215"/>
      <c r="J237" s="216">
        <f>ROUND(I237*H237,2)</f>
        <v>0</v>
      </c>
      <c r="K237" s="217"/>
      <c r="L237" s="43"/>
      <c r="M237" s="218" t="s">
        <v>1</v>
      </c>
      <c r="N237" s="219" t="s">
        <v>38</v>
      </c>
      <c r="O237" s="90"/>
      <c r="P237" s="220">
        <f>O237*H237</f>
        <v>0</v>
      </c>
      <c r="Q237" s="220">
        <v>0</v>
      </c>
      <c r="R237" s="220">
        <f>Q237*H237</f>
        <v>0</v>
      </c>
      <c r="S237" s="220">
        <v>0</v>
      </c>
      <c r="T237" s="221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2" t="s">
        <v>115</v>
      </c>
      <c r="AT237" s="222" t="s">
        <v>117</v>
      </c>
      <c r="AU237" s="222" t="s">
        <v>83</v>
      </c>
      <c r="AY237" s="16" t="s">
        <v>116</v>
      </c>
      <c r="BE237" s="223">
        <f>IF(N237="základní",J237,0)</f>
        <v>0</v>
      </c>
      <c r="BF237" s="223">
        <f>IF(N237="snížená",J237,0)</f>
        <v>0</v>
      </c>
      <c r="BG237" s="223">
        <f>IF(N237="zákl. přenesená",J237,0)</f>
        <v>0</v>
      </c>
      <c r="BH237" s="223">
        <f>IF(N237="sníž. přenesená",J237,0)</f>
        <v>0</v>
      </c>
      <c r="BI237" s="223">
        <f>IF(N237="nulová",J237,0)</f>
        <v>0</v>
      </c>
      <c r="BJ237" s="16" t="s">
        <v>81</v>
      </c>
      <c r="BK237" s="223">
        <f>ROUND(I237*H237,2)</f>
        <v>0</v>
      </c>
      <c r="BL237" s="16" t="s">
        <v>115</v>
      </c>
      <c r="BM237" s="222" t="s">
        <v>896</v>
      </c>
    </row>
    <row r="238" s="2" customFormat="1">
      <c r="A238" s="37"/>
      <c r="B238" s="38"/>
      <c r="C238" s="39"/>
      <c r="D238" s="224" t="s">
        <v>123</v>
      </c>
      <c r="E238" s="39"/>
      <c r="F238" s="225" t="s">
        <v>897</v>
      </c>
      <c r="G238" s="39"/>
      <c r="H238" s="39"/>
      <c r="I238" s="226"/>
      <c r="J238" s="39"/>
      <c r="K238" s="39"/>
      <c r="L238" s="43"/>
      <c r="M238" s="229"/>
      <c r="N238" s="230"/>
      <c r="O238" s="231"/>
      <c r="P238" s="231"/>
      <c r="Q238" s="231"/>
      <c r="R238" s="231"/>
      <c r="S238" s="231"/>
      <c r="T238" s="232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123</v>
      </c>
      <c r="AU238" s="16" t="s">
        <v>83</v>
      </c>
    </row>
    <row r="239" s="2" customFormat="1" ht="6.96" customHeight="1">
      <c r="A239" s="37"/>
      <c r="B239" s="65"/>
      <c r="C239" s="66"/>
      <c r="D239" s="66"/>
      <c r="E239" s="66"/>
      <c r="F239" s="66"/>
      <c r="G239" s="66"/>
      <c r="H239" s="66"/>
      <c r="I239" s="66"/>
      <c r="J239" s="66"/>
      <c r="K239" s="66"/>
      <c r="L239" s="43"/>
      <c r="M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</row>
  </sheetData>
  <sheetProtection sheet="1" autoFilter="0" formatColumns="0" formatRows="0" objects="1" scenarios="1" spinCount="100000" saltValue="lh0nLiOltA0zYb2hRc9aBEiig6cO56BF/5/X2XYY3G4kxRgQai+fdrqFxb5mklCj7RP+B3MzDg2F6Cfj75f6fw==" hashValue="KKmItu4Z4HLcyfD3QIhl2mIM+QBAXSvnRWX537LWv2ta0NbwHX/B3rEAh0ZOefqi08IfqnzRdgHwQ9e+gKy2JQ==" algorithmName="SHA-512" password="CC35"/>
  <autoFilter ref="C117:K23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Teplá Lucie</dc:creator>
  <cp:lastModifiedBy>Teplá Lucie</cp:lastModifiedBy>
  <dcterms:created xsi:type="dcterms:W3CDTF">2022-08-30T07:08:01Z</dcterms:created>
  <dcterms:modified xsi:type="dcterms:W3CDTF">2022-08-30T07:08:08Z</dcterms:modified>
</cp:coreProperties>
</file>