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3 - 3 - VON - Položky..." sheetId="2" r:id="rId2"/>
    <sheet name="SO 03 - 1 - Položky ÚOŽI" sheetId="3" r:id="rId3"/>
    <sheet name="SO 03 - 2 - Položky ÚRS" sheetId="4" r:id="rId4"/>
    <sheet name="SO 06 - 3 - VON - Položky..." sheetId="5" r:id="rId5"/>
    <sheet name="SO 06 - 1 - Položky ÚOŽI" sheetId="6" r:id="rId6"/>
    <sheet name="SO 06 - 2 - Položky ÚRS" sheetId="7" r:id="rId7"/>
    <sheet name="SO 01 - 1 - Položky ÚOŽI" sheetId="8" r:id="rId8"/>
    <sheet name="SO 01 - 2 - VON - Položky..." sheetId="9" r:id="rId9"/>
    <sheet name="SO02 - 1 - Položky ÚOŽI" sheetId="10" r:id="rId10"/>
    <sheet name="SO 04 - 1 - Položky ÚOŽI" sheetId="11" r:id="rId11"/>
    <sheet name="SO 04 - 2 - VON - Položky..." sheetId="12" r:id="rId12"/>
    <sheet name="SO 05 - 1 - Položky ÚOŽI" sheetId="13" r:id="rId13"/>
    <sheet name="Pokyny pro vyplnění" sheetId="14" r:id="rId14"/>
  </sheets>
  <definedNames>
    <definedName name="_xlnm.Print_Area" localSheetId="0">'Rekapitulace stavby'!$D$4:$AO$36,'Rekapitulace stavby'!$C$42:$AQ$73</definedName>
    <definedName name="_xlnm.Print_Titles" localSheetId="0">'Rekapitulace stavby'!$52:$52</definedName>
    <definedName name="_xlnm._FilterDatabase" localSheetId="1" hidden="1">'SO 03 - 3 - VON - Položky...'!$C$88:$L$96</definedName>
    <definedName name="_xlnm.Print_Area" localSheetId="1">'SO 03 - 3 - VON - Položky...'!$C$4:$K$43,'SO 03 - 3 - VON - Položky...'!$C$49:$K$68,'SO 03 - 3 - VON - Položky...'!$C$74:$L$96</definedName>
    <definedName name="_xlnm.Print_Titles" localSheetId="1">'SO 03 - 3 - VON - Položky...'!$88:$88</definedName>
    <definedName name="_xlnm._FilterDatabase" localSheetId="2" hidden="1">'SO 03 - 1 - Položky ÚOŽI'!$C$93:$L$161</definedName>
    <definedName name="_xlnm.Print_Area" localSheetId="2">'SO 03 - 1 - Položky ÚOŽI'!$C$4:$K$43,'SO 03 - 1 - Položky ÚOŽI'!$C$49:$K$73,'SO 03 - 1 - Položky ÚOŽI'!$C$79:$L$161</definedName>
    <definedName name="_xlnm.Print_Titles" localSheetId="2">'SO 03 - 1 - Položky ÚOŽI'!$93:$93</definedName>
    <definedName name="_xlnm._FilterDatabase" localSheetId="3" hidden="1">'SO 03 - 2 - Položky ÚRS'!$C$88:$L$105</definedName>
    <definedName name="_xlnm.Print_Area" localSheetId="3">'SO 03 - 2 - Položky ÚRS'!$C$4:$K$43,'SO 03 - 2 - Položky ÚRS'!$C$49:$K$68,'SO 03 - 2 - Položky ÚRS'!$C$74:$L$105</definedName>
    <definedName name="_xlnm.Print_Titles" localSheetId="3">'SO 03 - 2 - Položky ÚRS'!$88:$88</definedName>
    <definedName name="_xlnm._FilterDatabase" localSheetId="4" hidden="1">'SO 06 - 3 - VON - Položky...'!$C$88:$L$96</definedName>
    <definedName name="_xlnm.Print_Area" localSheetId="4">'SO 06 - 3 - VON - Položky...'!$C$4:$K$43,'SO 06 - 3 - VON - Položky...'!$C$49:$K$68,'SO 06 - 3 - VON - Položky...'!$C$74:$L$96</definedName>
    <definedName name="_xlnm.Print_Titles" localSheetId="4">'SO 06 - 3 - VON - Položky...'!$88:$88</definedName>
    <definedName name="_xlnm._FilterDatabase" localSheetId="5" hidden="1">'SO 06 - 1 - Položky ÚOŽI'!$C$93:$L$177</definedName>
    <definedName name="_xlnm.Print_Area" localSheetId="5">'SO 06 - 1 - Položky ÚOŽI'!$C$4:$K$43,'SO 06 - 1 - Položky ÚOŽI'!$C$49:$K$73,'SO 06 - 1 - Položky ÚOŽI'!$C$79:$L$177</definedName>
    <definedName name="_xlnm.Print_Titles" localSheetId="5">'SO 06 - 1 - Položky ÚOŽI'!$93:$93</definedName>
    <definedName name="_xlnm._FilterDatabase" localSheetId="6" hidden="1">'SO 06 - 2 - Položky ÚRS'!$C$88:$L$105</definedName>
    <definedName name="_xlnm.Print_Area" localSheetId="6">'SO 06 - 2 - Položky ÚRS'!$C$4:$K$43,'SO 06 - 2 - Položky ÚRS'!$C$49:$K$68,'SO 06 - 2 - Položky ÚRS'!$C$74:$L$105</definedName>
    <definedName name="_xlnm.Print_Titles" localSheetId="6">'SO 06 - 2 - Položky ÚRS'!$88:$88</definedName>
    <definedName name="_xlnm._FilterDatabase" localSheetId="7" hidden="1">'SO 01 - 1 - Položky ÚOŽI'!$C$93:$L$383</definedName>
    <definedName name="_xlnm.Print_Area" localSheetId="7">'SO 01 - 1 - Položky ÚOŽI'!$C$4:$K$43,'SO 01 - 1 - Položky ÚOŽI'!$C$49:$K$73,'SO 01 - 1 - Položky ÚOŽI'!$C$79:$L$383</definedName>
    <definedName name="_xlnm.Print_Titles" localSheetId="7">'SO 01 - 1 - Položky ÚOŽI'!$93:$93</definedName>
    <definedName name="_xlnm._FilterDatabase" localSheetId="8" hidden="1">'SO 01 - 2 - VON - Položky...'!$C$88:$L$96</definedName>
    <definedName name="_xlnm.Print_Area" localSheetId="8">'SO 01 - 2 - VON - Položky...'!$C$4:$K$43,'SO 01 - 2 - VON - Položky...'!$C$49:$K$68,'SO 01 - 2 - VON - Položky...'!$C$74:$L$96</definedName>
    <definedName name="_xlnm.Print_Titles" localSheetId="8">'SO 01 - 2 - VON - Položky...'!$88:$88</definedName>
    <definedName name="_xlnm._FilterDatabase" localSheetId="9" hidden="1">'SO02 - 1 - Položky ÚOŽI'!$C$88:$L$117</definedName>
    <definedName name="_xlnm.Print_Area" localSheetId="9">'SO02 - 1 - Položky ÚOŽI'!$C$4:$K$43,'SO02 - 1 - Položky ÚOŽI'!$C$49:$K$68,'SO02 - 1 - Položky ÚOŽI'!$C$74:$L$117</definedName>
    <definedName name="_xlnm.Print_Titles" localSheetId="9">'SO02 - 1 - Položky ÚOŽI'!$88:$88</definedName>
    <definedName name="_xlnm._FilterDatabase" localSheetId="10" hidden="1">'SO 04 - 1 - Položky ÚOŽI'!$C$93:$L$511</definedName>
    <definedName name="_xlnm.Print_Area" localSheetId="10">'SO 04 - 1 - Položky ÚOŽI'!$C$4:$K$43,'SO 04 - 1 - Položky ÚOŽI'!$C$49:$K$73,'SO 04 - 1 - Položky ÚOŽI'!$C$79:$L$511</definedName>
    <definedName name="_xlnm.Print_Titles" localSheetId="10">'SO 04 - 1 - Položky ÚOŽI'!$93:$93</definedName>
    <definedName name="_xlnm._FilterDatabase" localSheetId="11" hidden="1">'SO 04 - 2 - VON - Položky...'!$C$88:$L$96</definedName>
    <definedName name="_xlnm.Print_Area" localSheetId="11">'SO 04 - 2 - VON - Položky...'!$C$4:$K$43,'SO 04 - 2 - VON - Položky...'!$C$49:$K$68,'SO 04 - 2 - VON - Položky...'!$C$74:$L$96</definedName>
    <definedName name="_xlnm.Print_Titles" localSheetId="11">'SO 04 - 2 - VON - Položky...'!$88:$88</definedName>
    <definedName name="_xlnm._FilterDatabase" localSheetId="12" hidden="1">'SO 05 - 1 - Položky ÚOŽI'!$C$88:$L$117</definedName>
    <definedName name="_xlnm.Print_Area" localSheetId="12">'SO 05 - 1 - Položky ÚOŽI'!$C$4:$K$43,'SO 05 - 1 - Položky ÚOŽI'!$C$49:$K$68,'SO 05 - 1 - Položky ÚOŽI'!$C$74:$L$117</definedName>
    <definedName name="_xlnm.Print_Titles" localSheetId="12">'SO 05 - 1 - Položky ÚOŽI'!$88:$88</definedName>
    <definedName name="_xlnm.Print_Area" localSheetId="1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3" l="1" r="K41"/>
  <c r="K40"/>
  <c i="1" r="BA72"/>
  <c i="13" r="K39"/>
  <c i="1" r="AZ72"/>
  <c i="13" r="BI116"/>
  <c r="BH116"/>
  <c r="BG116"/>
  <c r="BF116"/>
  <c r="X116"/>
  <c r="V116"/>
  <c r="T116"/>
  <c r="P116"/>
  <c r="BI114"/>
  <c r="BH114"/>
  <c r="BG114"/>
  <c r="BF114"/>
  <c r="X114"/>
  <c r="V114"/>
  <c r="T114"/>
  <c r="P114"/>
  <c r="BI112"/>
  <c r="BH112"/>
  <c r="BG112"/>
  <c r="BF112"/>
  <c r="X112"/>
  <c r="V112"/>
  <c r="T112"/>
  <c r="P112"/>
  <c r="BI110"/>
  <c r="BH110"/>
  <c r="BG110"/>
  <c r="BF110"/>
  <c r="X110"/>
  <c r="V110"/>
  <c r="T110"/>
  <c r="P110"/>
  <c r="BI108"/>
  <c r="BH108"/>
  <c r="BG108"/>
  <c r="BF108"/>
  <c r="X108"/>
  <c r="V108"/>
  <c r="T108"/>
  <c r="P108"/>
  <c r="BI106"/>
  <c r="BH106"/>
  <c r="BG106"/>
  <c r="BF106"/>
  <c r="X106"/>
  <c r="V106"/>
  <c r="T106"/>
  <c r="P106"/>
  <c r="BI104"/>
  <c r="BH104"/>
  <c r="BG104"/>
  <c r="BF104"/>
  <c r="X104"/>
  <c r="V104"/>
  <c r="T104"/>
  <c r="P104"/>
  <c r="BI102"/>
  <c r="BH102"/>
  <c r="BG102"/>
  <c r="BF102"/>
  <c r="X102"/>
  <c r="V102"/>
  <c r="T102"/>
  <c r="P102"/>
  <c r="BI100"/>
  <c r="BH100"/>
  <c r="BG100"/>
  <c r="BF100"/>
  <c r="X100"/>
  <c r="V100"/>
  <c r="T100"/>
  <c r="P100"/>
  <c r="BI98"/>
  <c r="BH98"/>
  <c r="BG98"/>
  <c r="BF98"/>
  <c r="X98"/>
  <c r="V98"/>
  <c r="T98"/>
  <c r="P98"/>
  <c r="BI96"/>
  <c r="BH96"/>
  <c r="BG96"/>
  <c r="BF96"/>
  <c r="X96"/>
  <c r="V96"/>
  <c r="T96"/>
  <c r="P96"/>
  <c r="BI94"/>
  <c r="BH94"/>
  <c r="BG94"/>
  <c r="BF94"/>
  <c r="X94"/>
  <c r="V94"/>
  <c r="T94"/>
  <c r="P94"/>
  <c r="BI92"/>
  <c r="BH92"/>
  <c r="BG92"/>
  <c r="BF92"/>
  <c r="X92"/>
  <c r="V92"/>
  <c r="T92"/>
  <c r="P92"/>
  <c r="J86"/>
  <c r="J85"/>
  <c r="F85"/>
  <c r="F83"/>
  <c r="E81"/>
  <c r="J61"/>
  <c r="J60"/>
  <c r="F60"/>
  <c r="F58"/>
  <c r="E56"/>
  <c r="J20"/>
  <c r="E20"/>
  <c r="F61"/>
  <c r="J19"/>
  <c r="J14"/>
  <c r="J83"/>
  <c r="E7"/>
  <c r="E52"/>
  <c i="12" r="K41"/>
  <c r="K40"/>
  <c i="1" r="BA70"/>
  <c i="12" r="K39"/>
  <c i="1" r="AZ70"/>
  <c i="12" r="BI94"/>
  <c r="BH94"/>
  <c r="BG94"/>
  <c r="BF94"/>
  <c r="X94"/>
  <c r="V94"/>
  <c r="T94"/>
  <c r="P94"/>
  <c r="BI92"/>
  <c r="BH92"/>
  <c r="BG92"/>
  <c r="BF92"/>
  <c r="X92"/>
  <c r="V92"/>
  <c r="T92"/>
  <c r="P92"/>
  <c r="J86"/>
  <c r="J85"/>
  <c r="F85"/>
  <c r="F83"/>
  <c r="E81"/>
  <c r="J61"/>
  <c r="J60"/>
  <c r="F60"/>
  <c r="F58"/>
  <c r="E56"/>
  <c r="J20"/>
  <c r="E20"/>
  <c r="F86"/>
  <c r="J19"/>
  <c r="J14"/>
  <c r="J83"/>
  <c r="E7"/>
  <c r="E77"/>
  <c i="11" r="K41"/>
  <c r="K40"/>
  <c i="1" r="BA69"/>
  <c i="11" r="K39"/>
  <c i="1" r="AZ69"/>
  <c i="11" r="BI510"/>
  <c r="BH510"/>
  <c r="BG510"/>
  <c r="BF510"/>
  <c r="X510"/>
  <c r="V510"/>
  <c r="T510"/>
  <c r="P510"/>
  <c r="BI508"/>
  <c r="BH508"/>
  <c r="BG508"/>
  <c r="BF508"/>
  <c r="X508"/>
  <c r="V508"/>
  <c r="T508"/>
  <c r="P508"/>
  <c r="BI505"/>
  <c r="BH505"/>
  <c r="BG505"/>
  <c r="BF505"/>
  <c r="X505"/>
  <c r="V505"/>
  <c r="T505"/>
  <c r="P505"/>
  <c r="BI503"/>
  <c r="BH503"/>
  <c r="BG503"/>
  <c r="BF503"/>
  <c r="X503"/>
  <c r="V503"/>
  <c r="T503"/>
  <c r="P503"/>
  <c r="BI500"/>
  <c r="BH500"/>
  <c r="BG500"/>
  <c r="BF500"/>
  <c r="X500"/>
  <c r="V500"/>
  <c r="T500"/>
  <c r="P500"/>
  <c r="BI498"/>
  <c r="BH498"/>
  <c r="BG498"/>
  <c r="BF498"/>
  <c r="X498"/>
  <c r="V498"/>
  <c r="T498"/>
  <c r="P498"/>
  <c r="BI495"/>
  <c r="BH495"/>
  <c r="BG495"/>
  <c r="BF495"/>
  <c r="X495"/>
  <c r="V495"/>
  <c r="T495"/>
  <c r="P495"/>
  <c r="BI493"/>
  <c r="BH493"/>
  <c r="BG493"/>
  <c r="BF493"/>
  <c r="X493"/>
  <c r="V493"/>
  <c r="T493"/>
  <c r="P493"/>
  <c r="BI491"/>
  <c r="BH491"/>
  <c r="BG491"/>
  <c r="BF491"/>
  <c r="X491"/>
  <c r="V491"/>
  <c r="T491"/>
  <c r="P491"/>
  <c r="BI489"/>
  <c r="BH489"/>
  <c r="BG489"/>
  <c r="BF489"/>
  <c r="X489"/>
  <c r="V489"/>
  <c r="T489"/>
  <c r="P489"/>
  <c r="BI487"/>
  <c r="BH487"/>
  <c r="BG487"/>
  <c r="BF487"/>
  <c r="X487"/>
  <c r="V487"/>
  <c r="T487"/>
  <c r="P487"/>
  <c r="BI485"/>
  <c r="BH485"/>
  <c r="BG485"/>
  <c r="BF485"/>
  <c r="X485"/>
  <c r="V485"/>
  <c r="T485"/>
  <c r="P485"/>
  <c r="BI483"/>
  <c r="BH483"/>
  <c r="BG483"/>
  <c r="BF483"/>
  <c r="X483"/>
  <c r="V483"/>
  <c r="T483"/>
  <c r="P483"/>
  <c r="BI481"/>
  <c r="BH481"/>
  <c r="BG481"/>
  <c r="BF481"/>
  <c r="X481"/>
  <c r="V481"/>
  <c r="T481"/>
  <c r="P481"/>
  <c r="BI479"/>
  <c r="BH479"/>
  <c r="BG479"/>
  <c r="BF479"/>
  <c r="X479"/>
  <c r="V479"/>
  <c r="T479"/>
  <c r="P479"/>
  <c r="BI476"/>
  <c r="BH476"/>
  <c r="BG476"/>
  <c r="BF476"/>
  <c r="X476"/>
  <c r="V476"/>
  <c r="T476"/>
  <c r="P476"/>
  <c r="BI474"/>
  <c r="BH474"/>
  <c r="BG474"/>
  <c r="BF474"/>
  <c r="X474"/>
  <c r="V474"/>
  <c r="T474"/>
  <c r="P474"/>
  <c r="BI472"/>
  <c r="BH472"/>
  <c r="BG472"/>
  <c r="BF472"/>
  <c r="X472"/>
  <c r="V472"/>
  <c r="T472"/>
  <c r="P472"/>
  <c r="BI470"/>
  <c r="BH470"/>
  <c r="BG470"/>
  <c r="BF470"/>
  <c r="X470"/>
  <c r="V470"/>
  <c r="T470"/>
  <c r="P470"/>
  <c r="BI468"/>
  <c r="BH468"/>
  <c r="BG468"/>
  <c r="BF468"/>
  <c r="X468"/>
  <c r="V468"/>
  <c r="T468"/>
  <c r="P468"/>
  <c r="BI466"/>
  <c r="BH466"/>
  <c r="BG466"/>
  <c r="BF466"/>
  <c r="X466"/>
  <c r="V466"/>
  <c r="T466"/>
  <c r="P466"/>
  <c r="BI464"/>
  <c r="BH464"/>
  <c r="BG464"/>
  <c r="BF464"/>
  <c r="X464"/>
  <c r="V464"/>
  <c r="T464"/>
  <c r="P464"/>
  <c r="BI462"/>
  <c r="BH462"/>
  <c r="BG462"/>
  <c r="BF462"/>
  <c r="X462"/>
  <c r="V462"/>
  <c r="T462"/>
  <c r="P462"/>
  <c r="BI460"/>
  <c r="BH460"/>
  <c r="BG460"/>
  <c r="BF460"/>
  <c r="X460"/>
  <c r="V460"/>
  <c r="T460"/>
  <c r="P460"/>
  <c r="BI458"/>
  <c r="BH458"/>
  <c r="BG458"/>
  <c r="BF458"/>
  <c r="X458"/>
  <c r="V458"/>
  <c r="T458"/>
  <c r="P458"/>
  <c r="BI456"/>
  <c r="BH456"/>
  <c r="BG456"/>
  <c r="BF456"/>
  <c r="X456"/>
  <c r="V456"/>
  <c r="T456"/>
  <c r="P456"/>
  <c r="BI454"/>
  <c r="BH454"/>
  <c r="BG454"/>
  <c r="BF454"/>
  <c r="X454"/>
  <c r="V454"/>
  <c r="T454"/>
  <c r="P454"/>
  <c r="BI452"/>
  <c r="BH452"/>
  <c r="BG452"/>
  <c r="BF452"/>
  <c r="X452"/>
  <c r="V452"/>
  <c r="T452"/>
  <c r="P452"/>
  <c r="BI450"/>
  <c r="BH450"/>
  <c r="BG450"/>
  <c r="BF450"/>
  <c r="X450"/>
  <c r="V450"/>
  <c r="T450"/>
  <c r="P450"/>
  <c r="BI448"/>
  <c r="BH448"/>
  <c r="BG448"/>
  <c r="BF448"/>
  <c r="X448"/>
  <c r="V448"/>
  <c r="T448"/>
  <c r="P448"/>
  <c r="BI446"/>
  <c r="BH446"/>
  <c r="BG446"/>
  <c r="BF446"/>
  <c r="X446"/>
  <c r="V446"/>
  <c r="T446"/>
  <c r="P446"/>
  <c r="BI444"/>
  <c r="BH444"/>
  <c r="BG444"/>
  <c r="BF444"/>
  <c r="X444"/>
  <c r="V444"/>
  <c r="T444"/>
  <c r="P444"/>
  <c r="BI442"/>
  <c r="BH442"/>
  <c r="BG442"/>
  <c r="BF442"/>
  <c r="X442"/>
  <c r="V442"/>
  <c r="T442"/>
  <c r="P442"/>
  <c r="BI440"/>
  <c r="BH440"/>
  <c r="BG440"/>
  <c r="BF440"/>
  <c r="X440"/>
  <c r="V440"/>
  <c r="T440"/>
  <c r="P440"/>
  <c r="BI438"/>
  <c r="BH438"/>
  <c r="BG438"/>
  <c r="BF438"/>
  <c r="X438"/>
  <c r="V438"/>
  <c r="T438"/>
  <c r="P438"/>
  <c r="BI436"/>
  <c r="BH436"/>
  <c r="BG436"/>
  <c r="BF436"/>
  <c r="X436"/>
  <c r="V436"/>
  <c r="T436"/>
  <c r="P436"/>
  <c r="BI434"/>
  <c r="BH434"/>
  <c r="BG434"/>
  <c r="BF434"/>
  <c r="X434"/>
  <c r="V434"/>
  <c r="T434"/>
  <c r="P434"/>
  <c r="BI432"/>
  <c r="BH432"/>
  <c r="BG432"/>
  <c r="BF432"/>
  <c r="X432"/>
  <c r="V432"/>
  <c r="T432"/>
  <c r="P432"/>
  <c r="BI430"/>
  <c r="BH430"/>
  <c r="BG430"/>
  <c r="BF430"/>
  <c r="X430"/>
  <c r="V430"/>
  <c r="T430"/>
  <c r="P430"/>
  <c r="BI428"/>
  <c r="BH428"/>
  <c r="BG428"/>
  <c r="BF428"/>
  <c r="X428"/>
  <c r="V428"/>
  <c r="T428"/>
  <c r="P428"/>
  <c r="BI426"/>
  <c r="BH426"/>
  <c r="BG426"/>
  <c r="BF426"/>
  <c r="X426"/>
  <c r="V426"/>
  <c r="T426"/>
  <c r="P426"/>
  <c r="BI424"/>
  <c r="BH424"/>
  <c r="BG424"/>
  <c r="BF424"/>
  <c r="X424"/>
  <c r="V424"/>
  <c r="T424"/>
  <c r="P424"/>
  <c r="BI422"/>
  <c r="BH422"/>
  <c r="BG422"/>
  <c r="BF422"/>
  <c r="X422"/>
  <c r="V422"/>
  <c r="T422"/>
  <c r="P422"/>
  <c r="BI420"/>
  <c r="BH420"/>
  <c r="BG420"/>
  <c r="BF420"/>
  <c r="X420"/>
  <c r="V420"/>
  <c r="T420"/>
  <c r="P420"/>
  <c r="BI418"/>
  <c r="BH418"/>
  <c r="BG418"/>
  <c r="BF418"/>
  <c r="X418"/>
  <c r="V418"/>
  <c r="T418"/>
  <c r="P418"/>
  <c r="BI415"/>
  <c r="BH415"/>
  <c r="BG415"/>
  <c r="BF415"/>
  <c r="X415"/>
  <c r="V415"/>
  <c r="T415"/>
  <c r="P415"/>
  <c r="BI413"/>
  <c r="BH413"/>
  <c r="BG413"/>
  <c r="BF413"/>
  <c r="X413"/>
  <c r="V413"/>
  <c r="T413"/>
  <c r="P413"/>
  <c r="BI411"/>
  <c r="BH411"/>
  <c r="BG411"/>
  <c r="BF411"/>
  <c r="X411"/>
  <c r="V411"/>
  <c r="T411"/>
  <c r="P411"/>
  <c r="BI409"/>
  <c r="BH409"/>
  <c r="BG409"/>
  <c r="BF409"/>
  <c r="X409"/>
  <c r="V409"/>
  <c r="T409"/>
  <c r="P409"/>
  <c r="BI407"/>
  <c r="BH407"/>
  <c r="BG407"/>
  <c r="BF407"/>
  <c r="X407"/>
  <c r="V407"/>
  <c r="T407"/>
  <c r="P407"/>
  <c r="BI405"/>
  <c r="BH405"/>
  <c r="BG405"/>
  <c r="BF405"/>
  <c r="X405"/>
  <c r="V405"/>
  <c r="T405"/>
  <c r="P405"/>
  <c r="BI403"/>
  <c r="BH403"/>
  <c r="BG403"/>
  <c r="BF403"/>
  <c r="X403"/>
  <c r="V403"/>
  <c r="T403"/>
  <c r="P403"/>
  <c r="BI401"/>
  <c r="BH401"/>
  <c r="BG401"/>
  <c r="BF401"/>
  <c r="X401"/>
  <c r="V401"/>
  <c r="T401"/>
  <c r="P401"/>
  <c r="BI399"/>
  <c r="BH399"/>
  <c r="BG399"/>
  <c r="BF399"/>
  <c r="X399"/>
  <c r="V399"/>
  <c r="T399"/>
  <c r="P399"/>
  <c r="BI397"/>
  <c r="BH397"/>
  <c r="BG397"/>
  <c r="BF397"/>
  <c r="X397"/>
  <c r="V397"/>
  <c r="T397"/>
  <c r="P397"/>
  <c r="BI395"/>
  <c r="BH395"/>
  <c r="BG395"/>
  <c r="BF395"/>
  <c r="X395"/>
  <c r="V395"/>
  <c r="T395"/>
  <c r="P395"/>
  <c r="BI393"/>
  <c r="BH393"/>
  <c r="BG393"/>
  <c r="BF393"/>
  <c r="X393"/>
  <c r="V393"/>
  <c r="T393"/>
  <c r="P393"/>
  <c r="BI391"/>
  <c r="BH391"/>
  <c r="BG391"/>
  <c r="BF391"/>
  <c r="X391"/>
  <c r="V391"/>
  <c r="T391"/>
  <c r="P391"/>
  <c r="BI389"/>
  <c r="BH389"/>
  <c r="BG389"/>
  <c r="BF389"/>
  <c r="X389"/>
  <c r="V389"/>
  <c r="T389"/>
  <c r="P389"/>
  <c r="BI387"/>
  <c r="BH387"/>
  <c r="BG387"/>
  <c r="BF387"/>
  <c r="X387"/>
  <c r="V387"/>
  <c r="T387"/>
  <c r="P387"/>
  <c r="BI385"/>
  <c r="BH385"/>
  <c r="BG385"/>
  <c r="BF385"/>
  <c r="X385"/>
  <c r="V385"/>
  <c r="T385"/>
  <c r="P385"/>
  <c r="BI383"/>
  <c r="BH383"/>
  <c r="BG383"/>
  <c r="BF383"/>
  <c r="X383"/>
  <c r="V383"/>
  <c r="T383"/>
  <c r="P383"/>
  <c r="BI381"/>
  <c r="BH381"/>
  <c r="BG381"/>
  <c r="BF381"/>
  <c r="X381"/>
  <c r="V381"/>
  <c r="T381"/>
  <c r="P381"/>
  <c r="BI379"/>
  <c r="BH379"/>
  <c r="BG379"/>
  <c r="BF379"/>
  <c r="X379"/>
  <c r="V379"/>
  <c r="T379"/>
  <c r="P379"/>
  <c r="BI377"/>
  <c r="BH377"/>
  <c r="BG377"/>
  <c r="BF377"/>
  <c r="X377"/>
  <c r="V377"/>
  <c r="T377"/>
  <c r="P377"/>
  <c r="BI375"/>
  <c r="BH375"/>
  <c r="BG375"/>
  <c r="BF375"/>
  <c r="X375"/>
  <c r="V375"/>
  <c r="T375"/>
  <c r="P375"/>
  <c r="BI373"/>
  <c r="BH373"/>
  <c r="BG373"/>
  <c r="BF373"/>
  <c r="X373"/>
  <c r="V373"/>
  <c r="T373"/>
  <c r="P373"/>
  <c r="BI371"/>
  <c r="BH371"/>
  <c r="BG371"/>
  <c r="BF371"/>
  <c r="X371"/>
  <c r="V371"/>
  <c r="T371"/>
  <c r="P371"/>
  <c r="BI369"/>
  <c r="BH369"/>
  <c r="BG369"/>
  <c r="BF369"/>
  <c r="X369"/>
  <c r="V369"/>
  <c r="T369"/>
  <c r="P369"/>
  <c r="BI367"/>
  <c r="BH367"/>
  <c r="BG367"/>
  <c r="BF367"/>
  <c r="X367"/>
  <c r="V367"/>
  <c r="T367"/>
  <c r="P367"/>
  <c r="BI365"/>
  <c r="BH365"/>
  <c r="BG365"/>
  <c r="BF365"/>
  <c r="X365"/>
  <c r="V365"/>
  <c r="T365"/>
  <c r="P365"/>
  <c r="BI363"/>
  <c r="BH363"/>
  <c r="BG363"/>
  <c r="BF363"/>
  <c r="X363"/>
  <c r="V363"/>
  <c r="T363"/>
  <c r="P363"/>
  <c r="BI361"/>
  <c r="BH361"/>
  <c r="BG361"/>
  <c r="BF361"/>
  <c r="X361"/>
  <c r="V361"/>
  <c r="T361"/>
  <c r="P361"/>
  <c r="BI359"/>
  <c r="BH359"/>
  <c r="BG359"/>
  <c r="BF359"/>
  <c r="X359"/>
  <c r="V359"/>
  <c r="T359"/>
  <c r="P359"/>
  <c r="BI357"/>
  <c r="BH357"/>
  <c r="BG357"/>
  <c r="BF357"/>
  <c r="X357"/>
  <c r="V357"/>
  <c r="T357"/>
  <c r="P357"/>
  <c r="BI355"/>
  <c r="BH355"/>
  <c r="BG355"/>
  <c r="BF355"/>
  <c r="X355"/>
  <c r="V355"/>
  <c r="T355"/>
  <c r="P355"/>
  <c r="BI353"/>
  <c r="BH353"/>
  <c r="BG353"/>
  <c r="BF353"/>
  <c r="X353"/>
  <c r="V353"/>
  <c r="T353"/>
  <c r="P353"/>
  <c r="BI351"/>
  <c r="BH351"/>
  <c r="BG351"/>
  <c r="BF351"/>
  <c r="X351"/>
  <c r="V351"/>
  <c r="T351"/>
  <c r="P351"/>
  <c r="BI349"/>
  <c r="BH349"/>
  <c r="BG349"/>
  <c r="BF349"/>
  <c r="X349"/>
  <c r="V349"/>
  <c r="T349"/>
  <c r="P349"/>
  <c r="BI347"/>
  <c r="BH347"/>
  <c r="BG347"/>
  <c r="BF347"/>
  <c r="X347"/>
  <c r="V347"/>
  <c r="T347"/>
  <c r="P347"/>
  <c r="BI345"/>
  <c r="BH345"/>
  <c r="BG345"/>
  <c r="BF345"/>
  <c r="X345"/>
  <c r="V345"/>
  <c r="T345"/>
  <c r="P345"/>
  <c r="BI343"/>
  <c r="BH343"/>
  <c r="BG343"/>
  <c r="BF343"/>
  <c r="X343"/>
  <c r="V343"/>
  <c r="T343"/>
  <c r="P343"/>
  <c r="BI341"/>
  <c r="BH341"/>
  <c r="BG341"/>
  <c r="BF341"/>
  <c r="X341"/>
  <c r="V341"/>
  <c r="T341"/>
  <c r="P341"/>
  <c r="BI339"/>
  <c r="BH339"/>
  <c r="BG339"/>
  <c r="BF339"/>
  <c r="X339"/>
  <c r="V339"/>
  <c r="T339"/>
  <c r="P339"/>
  <c r="BI337"/>
  <c r="BH337"/>
  <c r="BG337"/>
  <c r="BF337"/>
  <c r="X337"/>
  <c r="V337"/>
  <c r="T337"/>
  <c r="P337"/>
  <c r="BI335"/>
  <c r="BH335"/>
  <c r="BG335"/>
  <c r="BF335"/>
  <c r="X335"/>
  <c r="V335"/>
  <c r="T335"/>
  <c r="P335"/>
  <c r="BI333"/>
  <c r="BH333"/>
  <c r="BG333"/>
  <c r="BF333"/>
  <c r="X333"/>
  <c r="V333"/>
  <c r="T333"/>
  <c r="P333"/>
  <c r="BI331"/>
  <c r="BH331"/>
  <c r="BG331"/>
  <c r="BF331"/>
  <c r="X331"/>
  <c r="V331"/>
  <c r="T331"/>
  <c r="P331"/>
  <c r="BI329"/>
  <c r="BH329"/>
  <c r="BG329"/>
  <c r="BF329"/>
  <c r="X329"/>
  <c r="V329"/>
  <c r="T329"/>
  <c r="P329"/>
  <c r="BI327"/>
  <c r="BH327"/>
  <c r="BG327"/>
  <c r="BF327"/>
  <c r="X327"/>
  <c r="V327"/>
  <c r="T327"/>
  <c r="P327"/>
  <c r="BI325"/>
  <c r="BH325"/>
  <c r="BG325"/>
  <c r="BF325"/>
  <c r="X325"/>
  <c r="V325"/>
  <c r="T325"/>
  <c r="P325"/>
  <c r="BI323"/>
  <c r="BH323"/>
  <c r="BG323"/>
  <c r="BF323"/>
  <c r="X323"/>
  <c r="V323"/>
  <c r="T323"/>
  <c r="P323"/>
  <c r="BI321"/>
  <c r="BH321"/>
  <c r="BG321"/>
  <c r="BF321"/>
  <c r="X321"/>
  <c r="V321"/>
  <c r="T321"/>
  <c r="P321"/>
  <c r="BI319"/>
  <c r="BH319"/>
  <c r="BG319"/>
  <c r="BF319"/>
  <c r="X319"/>
  <c r="V319"/>
  <c r="T319"/>
  <c r="P319"/>
  <c r="BI317"/>
  <c r="BH317"/>
  <c r="BG317"/>
  <c r="BF317"/>
  <c r="X317"/>
  <c r="V317"/>
  <c r="T317"/>
  <c r="P317"/>
  <c r="BI315"/>
  <c r="BH315"/>
  <c r="BG315"/>
  <c r="BF315"/>
  <c r="X315"/>
  <c r="V315"/>
  <c r="T315"/>
  <c r="P315"/>
  <c r="BI313"/>
  <c r="BH313"/>
  <c r="BG313"/>
  <c r="BF313"/>
  <c r="X313"/>
  <c r="V313"/>
  <c r="T313"/>
  <c r="P313"/>
  <c r="BI311"/>
  <c r="BH311"/>
  <c r="BG311"/>
  <c r="BF311"/>
  <c r="X311"/>
  <c r="V311"/>
  <c r="T311"/>
  <c r="P311"/>
  <c r="BI309"/>
  <c r="BH309"/>
  <c r="BG309"/>
  <c r="BF309"/>
  <c r="X309"/>
  <c r="V309"/>
  <c r="T309"/>
  <c r="P309"/>
  <c r="BI307"/>
  <c r="BH307"/>
  <c r="BG307"/>
  <c r="BF307"/>
  <c r="X307"/>
  <c r="V307"/>
  <c r="T307"/>
  <c r="P307"/>
  <c r="BI305"/>
  <c r="BH305"/>
  <c r="BG305"/>
  <c r="BF305"/>
  <c r="X305"/>
  <c r="V305"/>
  <c r="T305"/>
  <c r="P305"/>
  <c r="BI303"/>
  <c r="BH303"/>
  <c r="BG303"/>
  <c r="BF303"/>
  <c r="X303"/>
  <c r="V303"/>
  <c r="T303"/>
  <c r="P303"/>
  <c r="BI301"/>
  <c r="BH301"/>
  <c r="BG301"/>
  <c r="BF301"/>
  <c r="X301"/>
  <c r="V301"/>
  <c r="T301"/>
  <c r="P301"/>
  <c r="BI299"/>
  <c r="BH299"/>
  <c r="BG299"/>
  <c r="BF299"/>
  <c r="X299"/>
  <c r="V299"/>
  <c r="T299"/>
  <c r="P299"/>
  <c r="BI297"/>
  <c r="BH297"/>
  <c r="BG297"/>
  <c r="BF297"/>
  <c r="X297"/>
  <c r="V297"/>
  <c r="T297"/>
  <c r="P297"/>
  <c r="BI295"/>
  <c r="BH295"/>
  <c r="BG295"/>
  <c r="BF295"/>
  <c r="X295"/>
  <c r="V295"/>
  <c r="T295"/>
  <c r="P295"/>
  <c r="BI293"/>
  <c r="BH293"/>
  <c r="BG293"/>
  <c r="BF293"/>
  <c r="X293"/>
  <c r="V293"/>
  <c r="T293"/>
  <c r="P293"/>
  <c r="BI291"/>
  <c r="BH291"/>
  <c r="BG291"/>
  <c r="BF291"/>
  <c r="X291"/>
  <c r="V291"/>
  <c r="T291"/>
  <c r="P291"/>
  <c r="BI289"/>
  <c r="BH289"/>
  <c r="BG289"/>
  <c r="BF289"/>
  <c r="X289"/>
  <c r="V289"/>
  <c r="T289"/>
  <c r="P289"/>
  <c r="BI287"/>
  <c r="BH287"/>
  <c r="BG287"/>
  <c r="BF287"/>
  <c r="X287"/>
  <c r="V287"/>
  <c r="T287"/>
  <c r="P287"/>
  <c r="BI285"/>
  <c r="BH285"/>
  <c r="BG285"/>
  <c r="BF285"/>
  <c r="X285"/>
  <c r="V285"/>
  <c r="T285"/>
  <c r="P285"/>
  <c r="BI283"/>
  <c r="BH283"/>
  <c r="BG283"/>
  <c r="BF283"/>
  <c r="X283"/>
  <c r="V283"/>
  <c r="T283"/>
  <c r="P283"/>
  <c r="BI281"/>
  <c r="BH281"/>
  <c r="BG281"/>
  <c r="BF281"/>
  <c r="X281"/>
  <c r="V281"/>
  <c r="T281"/>
  <c r="P281"/>
  <c r="BI279"/>
  <c r="BH279"/>
  <c r="BG279"/>
  <c r="BF279"/>
  <c r="X279"/>
  <c r="V279"/>
  <c r="T279"/>
  <c r="P279"/>
  <c r="BI277"/>
  <c r="BH277"/>
  <c r="BG277"/>
  <c r="BF277"/>
  <c r="X277"/>
  <c r="V277"/>
  <c r="T277"/>
  <c r="P277"/>
  <c r="BI275"/>
  <c r="BH275"/>
  <c r="BG275"/>
  <c r="BF275"/>
  <c r="X275"/>
  <c r="V275"/>
  <c r="T275"/>
  <c r="P275"/>
  <c r="BI273"/>
  <c r="BH273"/>
  <c r="BG273"/>
  <c r="BF273"/>
  <c r="X273"/>
  <c r="V273"/>
  <c r="T273"/>
  <c r="P273"/>
  <c r="BI271"/>
  <c r="BH271"/>
  <c r="BG271"/>
  <c r="BF271"/>
  <c r="X271"/>
  <c r="V271"/>
  <c r="T271"/>
  <c r="P271"/>
  <c r="BI269"/>
  <c r="BH269"/>
  <c r="BG269"/>
  <c r="BF269"/>
  <c r="X269"/>
  <c r="V269"/>
  <c r="T269"/>
  <c r="P269"/>
  <c r="BI267"/>
  <c r="BH267"/>
  <c r="BG267"/>
  <c r="BF267"/>
  <c r="X267"/>
  <c r="V267"/>
  <c r="T267"/>
  <c r="P267"/>
  <c r="BI265"/>
  <c r="BH265"/>
  <c r="BG265"/>
  <c r="BF265"/>
  <c r="X265"/>
  <c r="V265"/>
  <c r="T265"/>
  <c r="P265"/>
  <c r="BI263"/>
  <c r="BH263"/>
  <c r="BG263"/>
  <c r="BF263"/>
  <c r="X263"/>
  <c r="V263"/>
  <c r="T263"/>
  <c r="P263"/>
  <c r="BI261"/>
  <c r="BH261"/>
  <c r="BG261"/>
  <c r="BF261"/>
  <c r="X261"/>
  <c r="V261"/>
  <c r="T261"/>
  <c r="P261"/>
  <c r="BI259"/>
  <c r="BH259"/>
  <c r="BG259"/>
  <c r="BF259"/>
  <c r="X259"/>
  <c r="V259"/>
  <c r="T259"/>
  <c r="P259"/>
  <c r="BI257"/>
  <c r="BH257"/>
  <c r="BG257"/>
  <c r="BF257"/>
  <c r="X257"/>
  <c r="V257"/>
  <c r="T257"/>
  <c r="P257"/>
  <c r="BI255"/>
  <c r="BH255"/>
  <c r="BG255"/>
  <c r="BF255"/>
  <c r="X255"/>
  <c r="V255"/>
  <c r="T255"/>
  <c r="P255"/>
  <c r="BI253"/>
  <c r="BH253"/>
  <c r="BG253"/>
  <c r="BF253"/>
  <c r="X253"/>
  <c r="V253"/>
  <c r="T253"/>
  <c r="P253"/>
  <c r="BI251"/>
  <c r="BH251"/>
  <c r="BG251"/>
  <c r="BF251"/>
  <c r="X251"/>
  <c r="V251"/>
  <c r="T251"/>
  <c r="P251"/>
  <c r="BI249"/>
  <c r="BH249"/>
  <c r="BG249"/>
  <c r="BF249"/>
  <c r="X249"/>
  <c r="V249"/>
  <c r="T249"/>
  <c r="P249"/>
  <c r="BI247"/>
  <c r="BH247"/>
  <c r="BG247"/>
  <c r="BF247"/>
  <c r="X247"/>
  <c r="V247"/>
  <c r="T247"/>
  <c r="P247"/>
  <c r="BI245"/>
  <c r="BH245"/>
  <c r="BG245"/>
  <c r="BF245"/>
  <c r="X245"/>
  <c r="V245"/>
  <c r="T245"/>
  <c r="P245"/>
  <c r="BI243"/>
  <c r="BH243"/>
  <c r="BG243"/>
  <c r="BF243"/>
  <c r="X243"/>
  <c r="V243"/>
  <c r="T243"/>
  <c r="P243"/>
  <c r="BI241"/>
  <c r="BH241"/>
  <c r="BG241"/>
  <c r="BF241"/>
  <c r="X241"/>
  <c r="V241"/>
  <c r="T241"/>
  <c r="P241"/>
  <c r="BI239"/>
  <c r="BH239"/>
  <c r="BG239"/>
  <c r="BF239"/>
  <c r="X239"/>
  <c r="V239"/>
  <c r="T239"/>
  <c r="P239"/>
  <c r="BI237"/>
  <c r="BH237"/>
  <c r="BG237"/>
  <c r="BF237"/>
  <c r="X237"/>
  <c r="V237"/>
  <c r="T237"/>
  <c r="P237"/>
  <c r="BI235"/>
  <c r="BH235"/>
  <c r="BG235"/>
  <c r="BF235"/>
  <c r="X235"/>
  <c r="V235"/>
  <c r="T235"/>
  <c r="P235"/>
  <c r="BI233"/>
  <c r="BH233"/>
  <c r="BG233"/>
  <c r="BF233"/>
  <c r="X233"/>
  <c r="V233"/>
  <c r="T233"/>
  <c r="P233"/>
  <c r="BI231"/>
  <c r="BH231"/>
  <c r="BG231"/>
  <c r="BF231"/>
  <c r="X231"/>
  <c r="V231"/>
  <c r="T231"/>
  <c r="P231"/>
  <c r="BI229"/>
  <c r="BH229"/>
  <c r="BG229"/>
  <c r="BF229"/>
  <c r="X229"/>
  <c r="V229"/>
  <c r="T229"/>
  <c r="P229"/>
  <c r="BI227"/>
  <c r="BH227"/>
  <c r="BG227"/>
  <c r="BF227"/>
  <c r="X227"/>
  <c r="V227"/>
  <c r="T227"/>
  <c r="P227"/>
  <c r="BI225"/>
  <c r="BH225"/>
  <c r="BG225"/>
  <c r="BF225"/>
  <c r="X225"/>
  <c r="V225"/>
  <c r="T225"/>
  <c r="P225"/>
  <c r="BI223"/>
  <c r="BH223"/>
  <c r="BG223"/>
  <c r="BF223"/>
  <c r="X223"/>
  <c r="V223"/>
  <c r="T223"/>
  <c r="P223"/>
  <c r="BI221"/>
  <c r="BH221"/>
  <c r="BG221"/>
  <c r="BF221"/>
  <c r="X221"/>
  <c r="V221"/>
  <c r="T221"/>
  <c r="P221"/>
  <c r="BI219"/>
  <c r="BH219"/>
  <c r="BG219"/>
  <c r="BF219"/>
  <c r="X219"/>
  <c r="V219"/>
  <c r="T219"/>
  <c r="P219"/>
  <c r="BI217"/>
  <c r="BH217"/>
  <c r="BG217"/>
  <c r="BF217"/>
  <c r="X217"/>
  <c r="V217"/>
  <c r="T217"/>
  <c r="P217"/>
  <c r="BI215"/>
  <c r="BH215"/>
  <c r="BG215"/>
  <c r="BF215"/>
  <c r="X215"/>
  <c r="V215"/>
  <c r="T215"/>
  <c r="P215"/>
  <c r="BI213"/>
  <c r="BH213"/>
  <c r="BG213"/>
  <c r="BF213"/>
  <c r="X213"/>
  <c r="V213"/>
  <c r="T213"/>
  <c r="P213"/>
  <c r="BI211"/>
  <c r="BH211"/>
  <c r="BG211"/>
  <c r="BF211"/>
  <c r="X211"/>
  <c r="V211"/>
  <c r="T211"/>
  <c r="P211"/>
  <c r="BI209"/>
  <c r="BH209"/>
  <c r="BG209"/>
  <c r="BF209"/>
  <c r="X209"/>
  <c r="V209"/>
  <c r="T209"/>
  <c r="P209"/>
  <c r="BI207"/>
  <c r="BH207"/>
  <c r="BG207"/>
  <c r="BF207"/>
  <c r="X207"/>
  <c r="V207"/>
  <c r="T207"/>
  <c r="P207"/>
  <c r="BI205"/>
  <c r="BH205"/>
  <c r="BG205"/>
  <c r="BF205"/>
  <c r="X205"/>
  <c r="V205"/>
  <c r="T205"/>
  <c r="P205"/>
  <c r="BI203"/>
  <c r="BH203"/>
  <c r="BG203"/>
  <c r="BF203"/>
  <c r="X203"/>
  <c r="V203"/>
  <c r="T203"/>
  <c r="P203"/>
  <c r="BI201"/>
  <c r="BH201"/>
  <c r="BG201"/>
  <c r="BF201"/>
  <c r="X201"/>
  <c r="V201"/>
  <c r="T201"/>
  <c r="P201"/>
  <c r="BI199"/>
  <c r="BH199"/>
  <c r="BG199"/>
  <c r="BF199"/>
  <c r="X199"/>
  <c r="V199"/>
  <c r="T199"/>
  <c r="P199"/>
  <c r="BI197"/>
  <c r="BH197"/>
  <c r="BG197"/>
  <c r="BF197"/>
  <c r="X197"/>
  <c r="V197"/>
  <c r="T197"/>
  <c r="P197"/>
  <c r="BI195"/>
  <c r="BH195"/>
  <c r="BG195"/>
  <c r="BF195"/>
  <c r="X195"/>
  <c r="V195"/>
  <c r="T195"/>
  <c r="P195"/>
  <c r="BI193"/>
  <c r="BH193"/>
  <c r="BG193"/>
  <c r="BF193"/>
  <c r="X193"/>
  <c r="V193"/>
  <c r="T193"/>
  <c r="P193"/>
  <c r="BI191"/>
  <c r="BH191"/>
  <c r="BG191"/>
  <c r="BF191"/>
  <c r="X191"/>
  <c r="V191"/>
  <c r="T191"/>
  <c r="P191"/>
  <c r="BI189"/>
  <c r="BH189"/>
  <c r="BG189"/>
  <c r="BF189"/>
  <c r="X189"/>
  <c r="V189"/>
  <c r="T189"/>
  <c r="P189"/>
  <c r="BI187"/>
  <c r="BH187"/>
  <c r="BG187"/>
  <c r="BF187"/>
  <c r="X187"/>
  <c r="V187"/>
  <c r="T187"/>
  <c r="P187"/>
  <c r="BI185"/>
  <c r="BH185"/>
  <c r="BG185"/>
  <c r="BF185"/>
  <c r="X185"/>
  <c r="V185"/>
  <c r="T185"/>
  <c r="P185"/>
  <c r="BI183"/>
  <c r="BH183"/>
  <c r="BG183"/>
  <c r="BF183"/>
  <c r="X183"/>
  <c r="V183"/>
  <c r="T183"/>
  <c r="P183"/>
  <c r="BI181"/>
  <c r="BH181"/>
  <c r="BG181"/>
  <c r="BF181"/>
  <c r="X181"/>
  <c r="V181"/>
  <c r="T181"/>
  <c r="P181"/>
  <c r="BI179"/>
  <c r="BH179"/>
  <c r="BG179"/>
  <c r="BF179"/>
  <c r="X179"/>
  <c r="V179"/>
  <c r="T179"/>
  <c r="P179"/>
  <c r="BI176"/>
  <c r="BH176"/>
  <c r="BG176"/>
  <c r="BF176"/>
  <c r="X176"/>
  <c r="V176"/>
  <c r="T176"/>
  <c r="P176"/>
  <c r="BI174"/>
  <c r="BH174"/>
  <c r="BG174"/>
  <c r="BF174"/>
  <c r="X174"/>
  <c r="V174"/>
  <c r="T174"/>
  <c r="P174"/>
  <c r="BI172"/>
  <c r="BH172"/>
  <c r="BG172"/>
  <c r="BF172"/>
  <c r="X172"/>
  <c r="V172"/>
  <c r="T172"/>
  <c r="P172"/>
  <c r="BI170"/>
  <c r="BH170"/>
  <c r="BG170"/>
  <c r="BF170"/>
  <c r="X170"/>
  <c r="V170"/>
  <c r="T170"/>
  <c r="P170"/>
  <c r="BI168"/>
  <c r="BH168"/>
  <c r="BG168"/>
  <c r="BF168"/>
  <c r="X168"/>
  <c r="V168"/>
  <c r="T168"/>
  <c r="P168"/>
  <c r="BI166"/>
  <c r="BH166"/>
  <c r="BG166"/>
  <c r="BF166"/>
  <c r="X166"/>
  <c r="V166"/>
  <c r="T166"/>
  <c r="P166"/>
  <c r="BI164"/>
  <c r="BH164"/>
  <c r="BG164"/>
  <c r="BF164"/>
  <c r="X164"/>
  <c r="V164"/>
  <c r="T164"/>
  <c r="P164"/>
  <c r="BI162"/>
  <c r="BH162"/>
  <c r="BG162"/>
  <c r="BF162"/>
  <c r="X162"/>
  <c r="V162"/>
  <c r="T162"/>
  <c r="P162"/>
  <c r="BI160"/>
  <c r="BH160"/>
  <c r="BG160"/>
  <c r="BF160"/>
  <c r="X160"/>
  <c r="V160"/>
  <c r="T160"/>
  <c r="P160"/>
  <c r="BI158"/>
  <c r="BH158"/>
  <c r="BG158"/>
  <c r="BF158"/>
  <c r="X158"/>
  <c r="V158"/>
  <c r="T158"/>
  <c r="P158"/>
  <c r="BI156"/>
  <c r="BH156"/>
  <c r="BG156"/>
  <c r="BF156"/>
  <c r="X156"/>
  <c r="V156"/>
  <c r="T156"/>
  <c r="P156"/>
  <c r="BI154"/>
  <c r="BH154"/>
  <c r="BG154"/>
  <c r="BF154"/>
  <c r="X154"/>
  <c r="V154"/>
  <c r="T154"/>
  <c r="P154"/>
  <c r="BI152"/>
  <c r="BH152"/>
  <c r="BG152"/>
  <c r="BF152"/>
  <c r="X152"/>
  <c r="V152"/>
  <c r="T152"/>
  <c r="P152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6"/>
  <c r="BH146"/>
  <c r="BG146"/>
  <c r="BF146"/>
  <c r="X146"/>
  <c r="V146"/>
  <c r="T146"/>
  <c r="P146"/>
  <c r="BI144"/>
  <c r="BH144"/>
  <c r="BG144"/>
  <c r="BF144"/>
  <c r="X144"/>
  <c r="V144"/>
  <c r="T144"/>
  <c r="P144"/>
  <c r="BI142"/>
  <c r="BH142"/>
  <c r="BG142"/>
  <c r="BF142"/>
  <c r="X142"/>
  <c r="V142"/>
  <c r="T142"/>
  <c r="P142"/>
  <c r="BI140"/>
  <c r="BH140"/>
  <c r="BG140"/>
  <c r="BF140"/>
  <c r="X140"/>
  <c r="V140"/>
  <c r="T140"/>
  <c r="P140"/>
  <c r="BI138"/>
  <c r="BH138"/>
  <c r="BG138"/>
  <c r="BF138"/>
  <c r="X138"/>
  <c r="V138"/>
  <c r="T138"/>
  <c r="P138"/>
  <c r="BI136"/>
  <c r="BH136"/>
  <c r="BG136"/>
  <c r="BF136"/>
  <c r="X136"/>
  <c r="V136"/>
  <c r="T136"/>
  <c r="P136"/>
  <c r="BI134"/>
  <c r="BH134"/>
  <c r="BG134"/>
  <c r="BF134"/>
  <c r="X134"/>
  <c r="V134"/>
  <c r="T134"/>
  <c r="P134"/>
  <c r="BI132"/>
  <c r="BH132"/>
  <c r="BG132"/>
  <c r="BF132"/>
  <c r="X132"/>
  <c r="V132"/>
  <c r="T132"/>
  <c r="P132"/>
  <c r="BI130"/>
  <c r="BH130"/>
  <c r="BG130"/>
  <c r="BF130"/>
  <c r="X130"/>
  <c r="V130"/>
  <c r="T130"/>
  <c r="P130"/>
  <c r="BI128"/>
  <c r="BH128"/>
  <c r="BG128"/>
  <c r="BF128"/>
  <c r="X128"/>
  <c r="V128"/>
  <c r="T128"/>
  <c r="P128"/>
  <c r="BI126"/>
  <c r="BH126"/>
  <c r="BG126"/>
  <c r="BF126"/>
  <c r="X126"/>
  <c r="V126"/>
  <c r="T126"/>
  <c r="P126"/>
  <c r="BI124"/>
  <c r="BH124"/>
  <c r="BG124"/>
  <c r="BF124"/>
  <c r="X124"/>
  <c r="V124"/>
  <c r="T124"/>
  <c r="P124"/>
  <c r="BI122"/>
  <c r="BH122"/>
  <c r="BG122"/>
  <c r="BF122"/>
  <c r="X122"/>
  <c r="V122"/>
  <c r="T122"/>
  <c r="P122"/>
  <c r="BI120"/>
  <c r="BH120"/>
  <c r="BG120"/>
  <c r="BF120"/>
  <c r="X120"/>
  <c r="V120"/>
  <c r="T120"/>
  <c r="P120"/>
  <c r="BI118"/>
  <c r="BH118"/>
  <c r="BG118"/>
  <c r="BF118"/>
  <c r="X118"/>
  <c r="V118"/>
  <c r="T118"/>
  <c r="P118"/>
  <c r="BI115"/>
  <c r="BH115"/>
  <c r="BG115"/>
  <c r="BF115"/>
  <c r="X115"/>
  <c r="V115"/>
  <c r="T115"/>
  <c r="P115"/>
  <c r="BI113"/>
  <c r="BH113"/>
  <c r="BG113"/>
  <c r="BF113"/>
  <c r="X113"/>
  <c r="V113"/>
  <c r="T113"/>
  <c r="P113"/>
  <c r="BI111"/>
  <c r="BH111"/>
  <c r="BG111"/>
  <c r="BF111"/>
  <c r="X111"/>
  <c r="V111"/>
  <c r="T111"/>
  <c r="P111"/>
  <c r="BI109"/>
  <c r="BH109"/>
  <c r="BG109"/>
  <c r="BF109"/>
  <c r="X109"/>
  <c r="V109"/>
  <c r="T109"/>
  <c r="P109"/>
  <c r="BI107"/>
  <c r="BH107"/>
  <c r="BG107"/>
  <c r="BF107"/>
  <c r="X107"/>
  <c r="V107"/>
  <c r="T107"/>
  <c r="P107"/>
  <c r="BI105"/>
  <c r="BH105"/>
  <c r="BG105"/>
  <c r="BF105"/>
  <c r="X105"/>
  <c r="V105"/>
  <c r="T105"/>
  <c r="P105"/>
  <c r="BI103"/>
  <c r="BH103"/>
  <c r="BG103"/>
  <c r="BF103"/>
  <c r="X103"/>
  <c r="V103"/>
  <c r="T103"/>
  <c r="P103"/>
  <c r="BI101"/>
  <c r="BH101"/>
  <c r="BG101"/>
  <c r="BF101"/>
  <c r="X101"/>
  <c r="V101"/>
  <c r="T101"/>
  <c r="P101"/>
  <c r="BI99"/>
  <c r="BH99"/>
  <c r="BG99"/>
  <c r="BF99"/>
  <c r="X99"/>
  <c r="V99"/>
  <c r="T99"/>
  <c r="P99"/>
  <c r="BI97"/>
  <c r="BH97"/>
  <c r="BG97"/>
  <c r="BF97"/>
  <c r="X97"/>
  <c r="V97"/>
  <c r="T97"/>
  <c r="P97"/>
  <c r="J91"/>
  <c r="J90"/>
  <c r="F90"/>
  <c r="F88"/>
  <c r="E86"/>
  <c r="J61"/>
  <c r="J60"/>
  <c r="F60"/>
  <c r="F58"/>
  <c r="E56"/>
  <c r="J20"/>
  <c r="E20"/>
  <c r="F91"/>
  <c r="J19"/>
  <c r="J14"/>
  <c r="J88"/>
  <c r="E7"/>
  <c r="E52"/>
  <c i="10" r="K41"/>
  <c r="K40"/>
  <c i="1" r="BA67"/>
  <c i="10" r="K39"/>
  <c i="1" r="AZ67"/>
  <c i="10" r="BI116"/>
  <c r="BH116"/>
  <c r="BG116"/>
  <c r="BF116"/>
  <c r="X116"/>
  <c r="V116"/>
  <c r="T116"/>
  <c r="P116"/>
  <c r="BI114"/>
  <c r="BH114"/>
  <c r="BG114"/>
  <c r="BF114"/>
  <c r="X114"/>
  <c r="V114"/>
  <c r="T114"/>
  <c r="P114"/>
  <c r="BI112"/>
  <c r="BH112"/>
  <c r="BG112"/>
  <c r="BF112"/>
  <c r="X112"/>
  <c r="V112"/>
  <c r="T112"/>
  <c r="P112"/>
  <c r="BI110"/>
  <c r="BH110"/>
  <c r="BG110"/>
  <c r="BF110"/>
  <c r="X110"/>
  <c r="V110"/>
  <c r="T110"/>
  <c r="P110"/>
  <c r="BI108"/>
  <c r="BH108"/>
  <c r="BG108"/>
  <c r="BF108"/>
  <c r="X108"/>
  <c r="V108"/>
  <c r="T108"/>
  <c r="P108"/>
  <c r="BI106"/>
  <c r="BH106"/>
  <c r="BG106"/>
  <c r="BF106"/>
  <c r="X106"/>
  <c r="V106"/>
  <c r="T106"/>
  <c r="P106"/>
  <c r="BI104"/>
  <c r="BH104"/>
  <c r="BG104"/>
  <c r="BF104"/>
  <c r="X104"/>
  <c r="V104"/>
  <c r="T104"/>
  <c r="P104"/>
  <c r="BI102"/>
  <c r="BH102"/>
  <c r="BG102"/>
  <c r="BF102"/>
  <c r="X102"/>
  <c r="V102"/>
  <c r="T102"/>
  <c r="P102"/>
  <c r="BI100"/>
  <c r="BH100"/>
  <c r="BG100"/>
  <c r="BF100"/>
  <c r="X100"/>
  <c r="V100"/>
  <c r="T100"/>
  <c r="P100"/>
  <c r="BI98"/>
  <c r="BH98"/>
  <c r="BG98"/>
  <c r="BF98"/>
  <c r="X98"/>
  <c r="V98"/>
  <c r="T98"/>
  <c r="P98"/>
  <c r="BI96"/>
  <c r="BH96"/>
  <c r="BG96"/>
  <c r="BF96"/>
  <c r="X96"/>
  <c r="V96"/>
  <c r="T96"/>
  <c r="P96"/>
  <c r="BI94"/>
  <c r="BH94"/>
  <c r="BG94"/>
  <c r="BF94"/>
  <c r="X94"/>
  <c r="V94"/>
  <c r="T94"/>
  <c r="P94"/>
  <c r="BI92"/>
  <c r="BH92"/>
  <c r="BG92"/>
  <c r="BF92"/>
  <c r="X92"/>
  <c r="V92"/>
  <c r="T92"/>
  <c r="P92"/>
  <c r="J86"/>
  <c r="J85"/>
  <c r="F85"/>
  <c r="F83"/>
  <c r="E81"/>
  <c r="J61"/>
  <c r="J60"/>
  <c r="F60"/>
  <c r="F58"/>
  <c r="E56"/>
  <c r="J20"/>
  <c r="E20"/>
  <c r="F86"/>
  <c r="J19"/>
  <c r="J14"/>
  <c r="J58"/>
  <c r="E7"/>
  <c r="E52"/>
  <c i="9" r="K41"/>
  <c r="K40"/>
  <c i="1" r="BA65"/>
  <c i="9" r="K39"/>
  <c i="1" r="AZ65"/>
  <c i="9" r="BI94"/>
  <c r="BH94"/>
  <c r="BG94"/>
  <c r="BF94"/>
  <c r="X94"/>
  <c r="V94"/>
  <c r="T94"/>
  <c r="P94"/>
  <c r="BI92"/>
  <c r="BH92"/>
  <c r="BG92"/>
  <c r="BF92"/>
  <c r="X92"/>
  <c r="V92"/>
  <c r="T92"/>
  <c r="P92"/>
  <c r="J86"/>
  <c r="F85"/>
  <c r="F83"/>
  <c r="E81"/>
  <c r="J61"/>
  <c r="F60"/>
  <c r="F58"/>
  <c r="E56"/>
  <c r="J23"/>
  <c r="E23"/>
  <c r="J60"/>
  <c r="J22"/>
  <c r="J20"/>
  <c r="E20"/>
  <c r="F86"/>
  <c r="J19"/>
  <c r="J14"/>
  <c r="J58"/>
  <c r="E7"/>
  <c r="E52"/>
  <c i="8" r="K41"/>
  <c r="K40"/>
  <c i="1" r="BA64"/>
  <c i="8" r="K39"/>
  <c i="1" r="AZ64"/>
  <c i="8" r="BI382"/>
  <c r="BH382"/>
  <c r="BG382"/>
  <c r="BF382"/>
  <c r="X382"/>
  <c r="V382"/>
  <c r="T382"/>
  <c r="P382"/>
  <c r="BI380"/>
  <c r="BH380"/>
  <c r="BG380"/>
  <c r="BF380"/>
  <c r="X380"/>
  <c r="V380"/>
  <c r="T380"/>
  <c r="P380"/>
  <c r="BI377"/>
  <c r="BH377"/>
  <c r="BG377"/>
  <c r="BF377"/>
  <c r="X377"/>
  <c r="V377"/>
  <c r="T377"/>
  <c r="P377"/>
  <c r="BI375"/>
  <c r="BH375"/>
  <c r="BG375"/>
  <c r="BF375"/>
  <c r="X375"/>
  <c r="V375"/>
  <c r="T375"/>
  <c r="P375"/>
  <c r="BI372"/>
  <c r="BH372"/>
  <c r="BG372"/>
  <c r="BF372"/>
  <c r="X372"/>
  <c r="V372"/>
  <c r="T372"/>
  <c r="P372"/>
  <c r="BI370"/>
  <c r="BH370"/>
  <c r="BG370"/>
  <c r="BF370"/>
  <c r="X370"/>
  <c r="V370"/>
  <c r="T370"/>
  <c r="P370"/>
  <c r="BI367"/>
  <c r="BH367"/>
  <c r="BG367"/>
  <c r="BF367"/>
  <c r="X367"/>
  <c r="V367"/>
  <c r="T367"/>
  <c r="P367"/>
  <c r="BI365"/>
  <c r="BH365"/>
  <c r="BG365"/>
  <c r="BF365"/>
  <c r="X365"/>
  <c r="V365"/>
  <c r="T365"/>
  <c r="P365"/>
  <c r="BI363"/>
  <c r="BH363"/>
  <c r="BG363"/>
  <c r="BF363"/>
  <c r="X363"/>
  <c r="V363"/>
  <c r="T363"/>
  <c r="P363"/>
  <c r="BI361"/>
  <c r="BH361"/>
  <c r="BG361"/>
  <c r="BF361"/>
  <c r="X361"/>
  <c r="V361"/>
  <c r="T361"/>
  <c r="P361"/>
  <c r="BI359"/>
  <c r="BH359"/>
  <c r="BG359"/>
  <c r="BF359"/>
  <c r="X359"/>
  <c r="V359"/>
  <c r="T359"/>
  <c r="P359"/>
  <c r="BI357"/>
  <c r="BH357"/>
  <c r="BG357"/>
  <c r="BF357"/>
  <c r="X357"/>
  <c r="V357"/>
  <c r="T357"/>
  <c r="P357"/>
  <c r="BI355"/>
  <c r="BH355"/>
  <c r="BG355"/>
  <c r="BF355"/>
  <c r="X355"/>
  <c r="V355"/>
  <c r="T355"/>
  <c r="P355"/>
  <c r="BI353"/>
  <c r="BH353"/>
  <c r="BG353"/>
  <c r="BF353"/>
  <c r="X353"/>
  <c r="V353"/>
  <c r="T353"/>
  <c r="P353"/>
  <c r="BI351"/>
  <c r="BH351"/>
  <c r="BG351"/>
  <c r="BF351"/>
  <c r="X351"/>
  <c r="V351"/>
  <c r="T351"/>
  <c r="P351"/>
  <c r="BI348"/>
  <c r="BH348"/>
  <c r="BG348"/>
  <c r="BF348"/>
  <c r="X348"/>
  <c r="V348"/>
  <c r="T348"/>
  <c r="P348"/>
  <c r="BI346"/>
  <c r="BH346"/>
  <c r="BG346"/>
  <c r="BF346"/>
  <c r="X346"/>
  <c r="V346"/>
  <c r="T346"/>
  <c r="P346"/>
  <c r="BI344"/>
  <c r="BH344"/>
  <c r="BG344"/>
  <c r="BF344"/>
  <c r="X344"/>
  <c r="V344"/>
  <c r="T344"/>
  <c r="P344"/>
  <c r="BI342"/>
  <c r="BH342"/>
  <c r="BG342"/>
  <c r="BF342"/>
  <c r="X342"/>
  <c r="V342"/>
  <c r="T342"/>
  <c r="P342"/>
  <c r="BI340"/>
  <c r="BH340"/>
  <c r="BG340"/>
  <c r="BF340"/>
  <c r="X340"/>
  <c r="V340"/>
  <c r="T340"/>
  <c r="P340"/>
  <c r="BI338"/>
  <c r="BH338"/>
  <c r="BG338"/>
  <c r="BF338"/>
  <c r="X338"/>
  <c r="V338"/>
  <c r="T338"/>
  <c r="P338"/>
  <c r="BI336"/>
  <c r="BH336"/>
  <c r="BG336"/>
  <c r="BF336"/>
  <c r="X336"/>
  <c r="V336"/>
  <c r="T336"/>
  <c r="P336"/>
  <c r="BI334"/>
  <c r="BH334"/>
  <c r="BG334"/>
  <c r="BF334"/>
  <c r="X334"/>
  <c r="V334"/>
  <c r="T334"/>
  <c r="P334"/>
  <c r="BI332"/>
  <c r="BH332"/>
  <c r="BG332"/>
  <c r="BF332"/>
  <c r="X332"/>
  <c r="V332"/>
  <c r="T332"/>
  <c r="P332"/>
  <c r="BI330"/>
  <c r="BH330"/>
  <c r="BG330"/>
  <c r="BF330"/>
  <c r="X330"/>
  <c r="V330"/>
  <c r="T330"/>
  <c r="P330"/>
  <c r="BI328"/>
  <c r="BH328"/>
  <c r="BG328"/>
  <c r="BF328"/>
  <c r="X328"/>
  <c r="V328"/>
  <c r="T328"/>
  <c r="P328"/>
  <c r="BI326"/>
  <c r="BH326"/>
  <c r="BG326"/>
  <c r="BF326"/>
  <c r="X326"/>
  <c r="V326"/>
  <c r="T326"/>
  <c r="P326"/>
  <c r="BI324"/>
  <c r="BH324"/>
  <c r="BG324"/>
  <c r="BF324"/>
  <c r="X324"/>
  <c r="V324"/>
  <c r="T324"/>
  <c r="P324"/>
  <c r="BI322"/>
  <c r="BH322"/>
  <c r="BG322"/>
  <c r="BF322"/>
  <c r="X322"/>
  <c r="V322"/>
  <c r="T322"/>
  <c r="P322"/>
  <c r="BI320"/>
  <c r="BH320"/>
  <c r="BG320"/>
  <c r="BF320"/>
  <c r="X320"/>
  <c r="V320"/>
  <c r="T320"/>
  <c r="P320"/>
  <c r="BI318"/>
  <c r="BH318"/>
  <c r="BG318"/>
  <c r="BF318"/>
  <c r="X318"/>
  <c r="V318"/>
  <c r="T318"/>
  <c r="P318"/>
  <c r="BI316"/>
  <c r="BH316"/>
  <c r="BG316"/>
  <c r="BF316"/>
  <c r="X316"/>
  <c r="V316"/>
  <c r="T316"/>
  <c r="P316"/>
  <c r="BI314"/>
  <c r="BH314"/>
  <c r="BG314"/>
  <c r="BF314"/>
  <c r="X314"/>
  <c r="V314"/>
  <c r="T314"/>
  <c r="P314"/>
  <c r="BI312"/>
  <c r="BH312"/>
  <c r="BG312"/>
  <c r="BF312"/>
  <c r="X312"/>
  <c r="V312"/>
  <c r="T312"/>
  <c r="P312"/>
  <c r="BI310"/>
  <c r="BH310"/>
  <c r="BG310"/>
  <c r="BF310"/>
  <c r="X310"/>
  <c r="V310"/>
  <c r="T310"/>
  <c r="P310"/>
  <c r="BI308"/>
  <c r="BH308"/>
  <c r="BG308"/>
  <c r="BF308"/>
  <c r="X308"/>
  <c r="V308"/>
  <c r="T308"/>
  <c r="P308"/>
  <c r="BI306"/>
  <c r="BH306"/>
  <c r="BG306"/>
  <c r="BF306"/>
  <c r="X306"/>
  <c r="V306"/>
  <c r="T306"/>
  <c r="P306"/>
  <c r="BI303"/>
  <c r="BH303"/>
  <c r="BG303"/>
  <c r="BF303"/>
  <c r="X303"/>
  <c r="V303"/>
  <c r="T303"/>
  <c r="P303"/>
  <c r="BI301"/>
  <c r="BH301"/>
  <c r="BG301"/>
  <c r="BF301"/>
  <c r="X301"/>
  <c r="V301"/>
  <c r="T301"/>
  <c r="P301"/>
  <c r="BI299"/>
  <c r="BH299"/>
  <c r="BG299"/>
  <c r="BF299"/>
  <c r="X299"/>
  <c r="V299"/>
  <c r="T299"/>
  <c r="P299"/>
  <c r="BI297"/>
  <c r="BH297"/>
  <c r="BG297"/>
  <c r="BF297"/>
  <c r="X297"/>
  <c r="V297"/>
  <c r="T297"/>
  <c r="P297"/>
  <c r="BI295"/>
  <c r="BH295"/>
  <c r="BG295"/>
  <c r="BF295"/>
  <c r="X295"/>
  <c r="V295"/>
  <c r="T295"/>
  <c r="P295"/>
  <c r="BI293"/>
  <c r="BH293"/>
  <c r="BG293"/>
  <c r="BF293"/>
  <c r="X293"/>
  <c r="V293"/>
  <c r="T293"/>
  <c r="P293"/>
  <c r="BI291"/>
  <c r="BH291"/>
  <c r="BG291"/>
  <c r="BF291"/>
  <c r="X291"/>
  <c r="V291"/>
  <c r="T291"/>
  <c r="P291"/>
  <c r="BI289"/>
  <c r="BH289"/>
  <c r="BG289"/>
  <c r="BF289"/>
  <c r="X289"/>
  <c r="V289"/>
  <c r="T289"/>
  <c r="P289"/>
  <c r="BI287"/>
  <c r="BH287"/>
  <c r="BG287"/>
  <c r="BF287"/>
  <c r="X287"/>
  <c r="V287"/>
  <c r="T287"/>
  <c r="P287"/>
  <c r="BI285"/>
  <c r="BH285"/>
  <c r="BG285"/>
  <c r="BF285"/>
  <c r="X285"/>
  <c r="V285"/>
  <c r="T285"/>
  <c r="P285"/>
  <c r="BI283"/>
  <c r="BH283"/>
  <c r="BG283"/>
  <c r="BF283"/>
  <c r="X283"/>
  <c r="V283"/>
  <c r="T283"/>
  <c r="P283"/>
  <c r="BI281"/>
  <c r="BH281"/>
  <c r="BG281"/>
  <c r="BF281"/>
  <c r="X281"/>
  <c r="V281"/>
  <c r="T281"/>
  <c r="P281"/>
  <c r="BI279"/>
  <c r="BH279"/>
  <c r="BG279"/>
  <c r="BF279"/>
  <c r="X279"/>
  <c r="V279"/>
  <c r="T279"/>
  <c r="P279"/>
  <c r="BI277"/>
  <c r="BH277"/>
  <c r="BG277"/>
  <c r="BF277"/>
  <c r="X277"/>
  <c r="V277"/>
  <c r="T277"/>
  <c r="P277"/>
  <c r="BI275"/>
  <c r="BH275"/>
  <c r="BG275"/>
  <c r="BF275"/>
  <c r="X275"/>
  <c r="V275"/>
  <c r="T275"/>
  <c r="P275"/>
  <c r="BI273"/>
  <c r="BH273"/>
  <c r="BG273"/>
  <c r="BF273"/>
  <c r="X273"/>
  <c r="V273"/>
  <c r="T273"/>
  <c r="P273"/>
  <c r="BI271"/>
  <c r="BH271"/>
  <c r="BG271"/>
  <c r="BF271"/>
  <c r="X271"/>
  <c r="V271"/>
  <c r="T271"/>
  <c r="P271"/>
  <c r="BI269"/>
  <c r="BH269"/>
  <c r="BG269"/>
  <c r="BF269"/>
  <c r="X269"/>
  <c r="V269"/>
  <c r="T269"/>
  <c r="P269"/>
  <c r="BI267"/>
  <c r="BH267"/>
  <c r="BG267"/>
  <c r="BF267"/>
  <c r="X267"/>
  <c r="V267"/>
  <c r="T267"/>
  <c r="P267"/>
  <c r="BI265"/>
  <c r="BH265"/>
  <c r="BG265"/>
  <c r="BF265"/>
  <c r="X265"/>
  <c r="V265"/>
  <c r="T265"/>
  <c r="P265"/>
  <c r="BI263"/>
  <c r="BH263"/>
  <c r="BG263"/>
  <c r="BF263"/>
  <c r="X263"/>
  <c r="V263"/>
  <c r="T263"/>
  <c r="P263"/>
  <c r="BI261"/>
  <c r="BH261"/>
  <c r="BG261"/>
  <c r="BF261"/>
  <c r="X261"/>
  <c r="V261"/>
  <c r="T261"/>
  <c r="P261"/>
  <c r="BI259"/>
  <c r="BH259"/>
  <c r="BG259"/>
  <c r="BF259"/>
  <c r="X259"/>
  <c r="V259"/>
  <c r="T259"/>
  <c r="P259"/>
  <c r="BI257"/>
  <c r="BH257"/>
  <c r="BG257"/>
  <c r="BF257"/>
  <c r="X257"/>
  <c r="V257"/>
  <c r="T257"/>
  <c r="P257"/>
  <c r="BI255"/>
  <c r="BH255"/>
  <c r="BG255"/>
  <c r="BF255"/>
  <c r="X255"/>
  <c r="V255"/>
  <c r="T255"/>
  <c r="P255"/>
  <c r="BI253"/>
  <c r="BH253"/>
  <c r="BG253"/>
  <c r="BF253"/>
  <c r="X253"/>
  <c r="V253"/>
  <c r="T253"/>
  <c r="P253"/>
  <c r="BI251"/>
  <c r="BH251"/>
  <c r="BG251"/>
  <c r="BF251"/>
  <c r="X251"/>
  <c r="V251"/>
  <c r="T251"/>
  <c r="P251"/>
  <c r="BI249"/>
  <c r="BH249"/>
  <c r="BG249"/>
  <c r="BF249"/>
  <c r="X249"/>
  <c r="V249"/>
  <c r="T249"/>
  <c r="P249"/>
  <c r="BI247"/>
  <c r="BH247"/>
  <c r="BG247"/>
  <c r="BF247"/>
  <c r="X247"/>
  <c r="V247"/>
  <c r="T247"/>
  <c r="P247"/>
  <c r="BI245"/>
  <c r="BH245"/>
  <c r="BG245"/>
  <c r="BF245"/>
  <c r="X245"/>
  <c r="V245"/>
  <c r="T245"/>
  <c r="P245"/>
  <c r="BI243"/>
  <c r="BH243"/>
  <c r="BG243"/>
  <c r="BF243"/>
  <c r="X243"/>
  <c r="V243"/>
  <c r="T243"/>
  <c r="P243"/>
  <c r="BI241"/>
  <c r="BH241"/>
  <c r="BG241"/>
  <c r="BF241"/>
  <c r="X241"/>
  <c r="V241"/>
  <c r="T241"/>
  <c r="P241"/>
  <c r="BI239"/>
  <c r="BH239"/>
  <c r="BG239"/>
  <c r="BF239"/>
  <c r="X239"/>
  <c r="V239"/>
  <c r="T239"/>
  <c r="P239"/>
  <c r="BI237"/>
  <c r="BH237"/>
  <c r="BG237"/>
  <c r="BF237"/>
  <c r="X237"/>
  <c r="V237"/>
  <c r="T237"/>
  <c r="P237"/>
  <c r="BI235"/>
  <c r="BH235"/>
  <c r="BG235"/>
  <c r="BF235"/>
  <c r="X235"/>
  <c r="V235"/>
  <c r="T235"/>
  <c r="P235"/>
  <c r="BI233"/>
  <c r="BH233"/>
  <c r="BG233"/>
  <c r="BF233"/>
  <c r="X233"/>
  <c r="V233"/>
  <c r="T233"/>
  <c r="P233"/>
  <c r="BI231"/>
  <c r="BH231"/>
  <c r="BG231"/>
  <c r="BF231"/>
  <c r="X231"/>
  <c r="V231"/>
  <c r="T231"/>
  <c r="P231"/>
  <c r="BI229"/>
  <c r="BH229"/>
  <c r="BG229"/>
  <c r="BF229"/>
  <c r="X229"/>
  <c r="V229"/>
  <c r="T229"/>
  <c r="P229"/>
  <c r="BI227"/>
  <c r="BH227"/>
  <c r="BG227"/>
  <c r="BF227"/>
  <c r="X227"/>
  <c r="V227"/>
  <c r="T227"/>
  <c r="P227"/>
  <c r="BI225"/>
  <c r="BH225"/>
  <c r="BG225"/>
  <c r="BF225"/>
  <c r="X225"/>
  <c r="V225"/>
  <c r="T225"/>
  <c r="P225"/>
  <c r="BI223"/>
  <c r="BH223"/>
  <c r="BG223"/>
  <c r="BF223"/>
  <c r="X223"/>
  <c r="V223"/>
  <c r="T223"/>
  <c r="P223"/>
  <c r="BI221"/>
  <c r="BH221"/>
  <c r="BG221"/>
  <c r="BF221"/>
  <c r="X221"/>
  <c r="V221"/>
  <c r="T221"/>
  <c r="P221"/>
  <c r="BI219"/>
  <c r="BH219"/>
  <c r="BG219"/>
  <c r="BF219"/>
  <c r="X219"/>
  <c r="V219"/>
  <c r="T219"/>
  <c r="P219"/>
  <c r="BI217"/>
  <c r="BH217"/>
  <c r="BG217"/>
  <c r="BF217"/>
  <c r="X217"/>
  <c r="V217"/>
  <c r="T217"/>
  <c r="P217"/>
  <c r="BI215"/>
  <c r="BH215"/>
  <c r="BG215"/>
  <c r="BF215"/>
  <c r="X215"/>
  <c r="V215"/>
  <c r="T215"/>
  <c r="P215"/>
  <c r="BI213"/>
  <c r="BH213"/>
  <c r="BG213"/>
  <c r="BF213"/>
  <c r="X213"/>
  <c r="V213"/>
  <c r="T213"/>
  <c r="P213"/>
  <c r="BI211"/>
  <c r="BH211"/>
  <c r="BG211"/>
  <c r="BF211"/>
  <c r="X211"/>
  <c r="V211"/>
  <c r="T211"/>
  <c r="P211"/>
  <c r="BI209"/>
  <c r="BH209"/>
  <c r="BG209"/>
  <c r="BF209"/>
  <c r="X209"/>
  <c r="V209"/>
  <c r="T209"/>
  <c r="P209"/>
  <c r="BI207"/>
  <c r="BH207"/>
  <c r="BG207"/>
  <c r="BF207"/>
  <c r="X207"/>
  <c r="V207"/>
  <c r="T207"/>
  <c r="P207"/>
  <c r="BI205"/>
  <c r="BH205"/>
  <c r="BG205"/>
  <c r="BF205"/>
  <c r="X205"/>
  <c r="V205"/>
  <c r="T205"/>
  <c r="P205"/>
  <c r="BI203"/>
  <c r="BH203"/>
  <c r="BG203"/>
  <c r="BF203"/>
  <c r="X203"/>
  <c r="V203"/>
  <c r="T203"/>
  <c r="P203"/>
  <c r="BI201"/>
  <c r="BH201"/>
  <c r="BG201"/>
  <c r="BF201"/>
  <c r="X201"/>
  <c r="V201"/>
  <c r="T201"/>
  <c r="P201"/>
  <c r="BI199"/>
  <c r="BH199"/>
  <c r="BG199"/>
  <c r="BF199"/>
  <c r="X199"/>
  <c r="V199"/>
  <c r="T199"/>
  <c r="P199"/>
  <c r="BI197"/>
  <c r="BH197"/>
  <c r="BG197"/>
  <c r="BF197"/>
  <c r="X197"/>
  <c r="V197"/>
  <c r="T197"/>
  <c r="P197"/>
  <c r="BI195"/>
  <c r="BH195"/>
  <c r="BG195"/>
  <c r="BF195"/>
  <c r="X195"/>
  <c r="V195"/>
  <c r="T195"/>
  <c r="P195"/>
  <c r="BI193"/>
  <c r="BH193"/>
  <c r="BG193"/>
  <c r="BF193"/>
  <c r="X193"/>
  <c r="V193"/>
  <c r="T193"/>
  <c r="P193"/>
  <c r="BI191"/>
  <c r="BH191"/>
  <c r="BG191"/>
  <c r="BF191"/>
  <c r="X191"/>
  <c r="V191"/>
  <c r="T191"/>
  <c r="P191"/>
  <c r="BI189"/>
  <c r="BH189"/>
  <c r="BG189"/>
  <c r="BF189"/>
  <c r="X189"/>
  <c r="V189"/>
  <c r="T189"/>
  <c r="P189"/>
  <c r="BI187"/>
  <c r="BH187"/>
  <c r="BG187"/>
  <c r="BF187"/>
  <c r="X187"/>
  <c r="V187"/>
  <c r="T187"/>
  <c r="P187"/>
  <c r="BI185"/>
  <c r="BH185"/>
  <c r="BG185"/>
  <c r="BF185"/>
  <c r="X185"/>
  <c r="V185"/>
  <c r="T185"/>
  <c r="P185"/>
  <c r="BI183"/>
  <c r="BH183"/>
  <c r="BG183"/>
  <c r="BF183"/>
  <c r="X183"/>
  <c r="V183"/>
  <c r="T183"/>
  <c r="P183"/>
  <c r="BI181"/>
  <c r="BH181"/>
  <c r="BG181"/>
  <c r="BF181"/>
  <c r="X181"/>
  <c r="V181"/>
  <c r="T181"/>
  <c r="P181"/>
  <c r="BI179"/>
  <c r="BH179"/>
  <c r="BG179"/>
  <c r="BF179"/>
  <c r="X179"/>
  <c r="V179"/>
  <c r="T179"/>
  <c r="P179"/>
  <c r="BI177"/>
  <c r="BH177"/>
  <c r="BG177"/>
  <c r="BF177"/>
  <c r="X177"/>
  <c r="V177"/>
  <c r="T177"/>
  <c r="P177"/>
  <c r="BI175"/>
  <c r="BH175"/>
  <c r="BG175"/>
  <c r="BF175"/>
  <c r="X175"/>
  <c r="V175"/>
  <c r="T175"/>
  <c r="P175"/>
  <c r="BI173"/>
  <c r="BH173"/>
  <c r="BG173"/>
  <c r="BF173"/>
  <c r="X173"/>
  <c r="V173"/>
  <c r="T173"/>
  <c r="P173"/>
  <c r="BI171"/>
  <c r="BH171"/>
  <c r="BG171"/>
  <c r="BF171"/>
  <c r="X171"/>
  <c r="V171"/>
  <c r="T171"/>
  <c r="P171"/>
  <c r="BI169"/>
  <c r="BH169"/>
  <c r="BG169"/>
  <c r="BF169"/>
  <c r="X169"/>
  <c r="V169"/>
  <c r="T169"/>
  <c r="P169"/>
  <c r="BI167"/>
  <c r="BH167"/>
  <c r="BG167"/>
  <c r="BF167"/>
  <c r="X167"/>
  <c r="V167"/>
  <c r="T167"/>
  <c r="P167"/>
  <c r="BI165"/>
  <c r="BH165"/>
  <c r="BG165"/>
  <c r="BF165"/>
  <c r="X165"/>
  <c r="V165"/>
  <c r="T165"/>
  <c r="P165"/>
  <c r="BI163"/>
  <c r="BH163"/>
  <c r="BG163"/>
  <c r="BF163"/>
  <c r="X163"/>
  <c r="V163"/>
  <c r="T163"/>
  <c r="P163"/>
  <c r="BI161"/>
  <c r="BH161"/>
  <c r="BG161"/>
  <c r="BF161"/>
  <c r="X161"/>
  <c r="V161"/>
  <c r="T161"/>
  <c r="P161"/>
  <c r="BI159"/>
  <c r="BH159"/>
  <c r="BG159"/>
  <c r="BF159"/>
  <c r="X159"/>
  <c r="V159"/>
  <c r="T159"/>
  <c r="P159"/>
  <c r="BI157"/>
  <c r="BH157"/>
  <c r="BG157"/>
  <c r="BF157"/>
  <c r="X157"/>
  <c r="V157"/>
  <c r="T157"/>
  <c r="P157"/>
  <c r="BI155"/>
  <c r="BH155"/>
  <c r="BG155"/>
  <c r="BF155"/>
  <c r="X155"/>
  <c r="V155"/>
  <c r="T155"/>
  <c r="P155"/>
  <c r="BI153"/>
  <c r="BH153"/>
  <c r="BG153"/>
  <c r="BF153"/>
  <c r="X153"/>
  <c r="V153"/>
  <c r="T153"/>
  <c r="P153"/>
  <c r="BI151"/>
  <c r="BH151"/>
  <c r="BG151"/>
  <c r="BF151"/>
  <c r="X151"/>
  <c r="V151"/>
  <c r="T151"/>
  <c r="P151"/>
  <c r="BI149"/>
  <c r="BH149"/>
  <c r="BG149"/>
  <c r="BF149"/>
  <c r="X149"/>
  <c r="V149"/>
  <c r="T149"/>
  <c r="P149"/>
  <c r="BI147"/>
  <c r="BH147"/>
  <c r="BG147"/>
  <c r="BF147"/>
  <c r="X147"/>
  <c r="V147"/>
  <c r="T147"/>
  <c r="P147"/>
  <c r="BI145"/>
  <c r="BH145"/>
  <c r="BG145"/>
  <c r="BF145"/>
  <c r="X145"/>
  <c r="V145"/>
  <c r="T145"/>
  <c r="P145"/>
  <c r="BI143"/>
  <c r="BH143"/>
  <c r="BG143"/>
  <c r="BF143"/>
  <c r="X143"/>
  <c r="V143"/>
  <c r="T143"/>
  <c r="P143"/>
  <c r="BI140"/>
  <c r="BH140"/>
  <c r="BG140"/>
  <c r="BF140"/>
  <c r="X140"/>
  <c r="V140"/>
  <c r="T140"/>
  <c r="P140"/>
  <c r="BI138"/>
  <c r="BH138"/>
  <c r="BG138"/>
  <c r="BF138"/>
  <c r="X138"/>
  <c r="V138"/>
  <c r="T138"/>
  <c r="P138"/>
  <c r="BI136"/>
  <c r="BH136"/>
  <c r="BG136"/>
  <c r="BF136"/>
  <c r="X136"/>
  <c r="V136"/>
  <c r="T136"/>
  <c r="P136"/>
  <c r="BI134"/>
  <c r="BH134"/>
  <c r="BG134"/>
  <c r="BF134"/>
  <c r="X134"/>
  <c r="V134"/>
  <c r="T134"/>
  <c r="P134"/>
  <c r="BI132"/>
  <c r="BH132"/>
  <c r="BG132"/>
  <c r="BF132"/>
  <c r="X132"/>
  <c r="V132"/>
  <c r="T132"/>
  <c r="P132"/>
  <c r="BI130"/>
  <c r="BH130"/>
  <c r="BG130"/>
  <c r="BF130"/>
  <c r="X130"/>
  <c r="V130"/>
  <c r="T130"/>
  <c r="P130"/>
  <c r="BI128"/>
  <c r="BH128"/>
  <c r="BG128"/>
  <c r="BF128"/>
  <c r="X128"/>
  <c r="V128"/>
  <c r="T128"/>
  <c r="P128"/>
  <c r="BI126"/>
  <c r="BH126"/>
  <c r="BG126"/>
  <c r="BF126"/>
  <c r="X126"/>
  <c r="V126"/>
  <c r="T126"/>
  <c r="P126"/>
  <c r="BI124"/>
  <c r="BH124"/>
  <c r="BG124"/>
  <c r="BF124"/>
  <c r="X124"/>
  <c r="V124"/>
  <c r="T124"/>
  <c r="P124"/>
  <c r="BI122"/>
  <c r="BH122"/>
  <c r="BG122"/>
  <c r="BF122"/>
  <c r="X122"/>
  <c r="V122"/>
  <c r="T122"/>
  <c r="P122"/>
  <c r="BI120"/>
  <c r="BH120"/>
  <c r="BG120"/>
  <c r="BF120"/>
  <c r="X120"/>
  <c r="V120"/>
  <c r="T120"/>
  <c r="P120"/>
  <c r="BI118"/>
  <c r="BH118"/>
  <c r="BG118"/>
  <c r="BF118"/>
  <c r="X118"/>
  <c r="V118"/>
  <c r="T118"/>
  <c r="P118"/>
  <c r="BI115"/>
  <c r="BH115"/>
  <c r="BG115"/>
  <c r="BF115"/>
  <c r="X115"/>
  <c r="V115"/>
  <c r="T115"/>
  <c r="P115"/>
  <c r="BI113"/>
  <c r="BH113"/>
  <c r="BG113"/>
  <c r="BF113"/>
  <c r="X113"/>
  <c r="V113"/>
  <c r="T113"/>
  <c r="P113"/>
  <c r="BI111"/>
  <c r="BH111"/>
  <c r="BG111"/>
  <c r="BF111"/>
  <c r="X111"/>
  <c r="V111"/>
  <c r="T111"/>
  <c r="P111"/>
  <c r="BI109"/>
  <c r="BH109"/>
  <c r="BG109"/>
  <c r="BF109"/>
  <c r="X109"/>
  <c r="V109"/>
  <c r="T109"/>
  <c r="P109"/>
  <c r="BI107"/>
  <c r="BH107"/>
  <c r="BG107"/>
  <c r="BF107"/>
  <c r="X107"/>
  <c r="V107"/>
  <c r="T107"/>
  <c r="P107"/>
  <c r="BI105"/>
  <c r="BH105"/>
  <c r="BG105"/>
  <c r="BF105"/>
  <c r="X105"/>
  <c r="V105"/>
  <c r="T105"/>
  <c r="P105"/>
  <c r="BI103"/>
  <c r="BH103"/>
  <c r="BG103"/>
  <c r="BF103"/>
  <c r="X103"/>
  <c r="V103"/>
  <c r="T103"/>
  <c r="P103"/>
  <c r="BI101"/>
  <c r="BH101"/>
  <c r="BG101"/>
  <c r="BF101"/>
  <c r="X101"/>
  <c r="V101"/>
  <c r="T101"/>
  <c r="P101"/>
  <c r="BI99"/>
  <c r="BH99"/>
  <c r="BG99"/>
  <c r="BF99"/>
  <c r="X99"/>
  <c r="V99"/>
  <c r="T99"/>
  <c r="P99"/>
  <c r="BI97"/>
  <c r="BH97"/>
  <c r="BG97"/>
  <c r="BF97"/>
  <c r="X97"/>
  <c r="V97"/>
  <c r="T97"/>
  <c r="P97"/>
  <c r="J91"/>
  <c r="J90"/>
  <c r="F90"/>
  <c r="F88"/>
  <c r="E86"/>
  <c r="J61"/>
  <c r="J60"/>
  <c r="F60"/>
  <c r="F58"/>
  <c r="E56"/>
  <c r="J20"/>
  <c r="E20"/>
  <c r="F61"/>
  <c r="J19"/>
  <c r="J14"/>
  <c r="J88"/>
  <c r="E7"/>
  <c r="E82"/>
  <c i="7" r="X91"/>
  <c r="X90"/>
  <c r="X89"/>
  <c r="V91"/>
  <c r="V90"/>
  <c r="V89"/>
  <c r="K41"/>
  <c r="K40"/>
  <c i="1" r="BA62"/>
  <c i="7" r="K39"/>
  <c i="1" r="AZ62"/>
  <c i="7" r="BI104"/>
  <c r="BH104"/>
  <c r="BG104"/>
  <c r="BF104"/>
  <c r="X104"/>
  <c r="V104"/>
  <c r="T104"/>
  <c r="P104"/>
  <c r="BI101"/>
  <c r="BH101"/>
  <c r="BG101"/>
  <c r="BF101"/>
  <c r="X101"/>
  <c r="V101"/>
  <c r="T101"/>
  <c r="P101"/>
  <c r="BI98"/>
  <c r="BH98"/>
  <c r="BG98"/>
  <c r="BF98"/>
  <c r="X98"/>
  <c r="V98"/>
  <c r="T98"/>
  <c r="P98"/>
  <c r="BI95"/>
  <c r="BH95"/>
  <c r="BG95"/>
  <c r="BF95"/>
  <c r="X95"/>
  <c r="V95"/>
  <c r="T95"/>
  <c r="P95"/>
  <c r="BI92"/>
  <c r="BH92"/>
  <c r="BG92"/>
  <c r="BF92"/>
  <c r="X92"/>
  <c r="V92"/>
  <c r="T92"/>
  <c r="P92"/>
  <c r="J86"/>
  <c r="J85"/>
  <c r="F85"/>
  <c r="F83"/>
  <c r="E81"/>
  <c r="J61"/>
  <c r="J60"/>
  <c r="F60"/>
  <c r="F58"/>
  <c r="E56"/>
  <c r="J20"/>
  <c r="E20"/>
  <c r="F86"/>
  <c r="J19"/>
  <c r="J14"/>
  <c r="J83"/>
  <c r="E7"/>
  <c r="E77"/>
  <c i="6" r="K41"/>
  <c r="K40"/>
  <c i="1" r="BA61"/>
  <c i="6" r="K39"/>
  <c i="1" r="AZ61"/>
  <c i="6" r="BI176"/>
  <c r="BH176"/>
  <c r="BG176"/>
  <c r="BF176"/>
  <c r="X176"/>
  <c r="V176"/>
  <c r="T176"/>
  <c r="P176"/>
  <c r="BI173"/>
  <c r="BH173"/>
  <c r="BG173"/>
  <c r="BF173"/>
  <c r="X173"/>
  <c r="V173"/>
  <c r="T173"/>
  <c r="P173"/>
  <c r="BI171"/>
  <c r="BH171"/>
  <c r="BG171"/>
  <c r="BF171"/>
  <c r="X171"/>
  <c r="V171"/>
  <c r="T171"/>
  <c r="P171"/>
  <c r="BI169"/>
  <c r="BH169"/>
  <c r="BG169"/>
  <c r="BF169"/>
  <c r="X169"/>
  <c r="V169"/>
  <c r="T169"/>
  <c r="P169"/>
  <c r="BI166"/>
  <c r="BH166"/>
  <c r="BG166"/>
  <c r="BF166"/>
  <c r="X166"/>
  <c r="V166"/>
  <c r="T166"/>
  <c r="P166"/>
  <c r="BI163"/>
  <c r="BH163"/>
  <c r="BG163"/>
  <c r="BF163"/>
  <c r="X163"/>
  <c r="V163"/>
  <c r="T163"/>
  <c r="P163"/>
  <c r="BI161"/>
  <c r="BH161"/>
  <c r="BG161"/>
  <c r="BF161"/>
  <c r="X161"/>
  <c r="V161"/>
  <c r="T161"/>
  <c r="P161"/>
  <c r="BI159"/>
  <c r="BH159"/>
  <c r="BG159"/>
  <c r="BF159"/>
  <c r="X159"/>
  <c r="V159"/>
  <c r="T159"/>
  <c r="P159"/>
  <c r="BI157"/>
  <c r="BH157"/>
  <c r="BG157"/>
  <c r="BF157"/>
  <c r="X157"/>
  <c r="V157"/>
  <c r="T157"/>
  <c r="P157"/>
  <c r="BI155"/>
  <c r="BH155"/>
  <c r="BG155"/>
  <c r="BF155"/>
  <c r="X155"/>
  <c r="V155"/>
  <c r="T155"/>
  <c r="P155"/>
  <c r="BI152"/>
  <c r="BH152"/>
  <c r="BG152"/>
  <c r="BF152"/>
  <c r="X152"/>
  <c r="V152"/>
  <c r="T152"/>
  <c r="P152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5"/>
  <c r="BH145"/>
  <c r="BG145"/>
  <c r="BF145"/>
  <c r="X145"/>
  <c r="V145"/>
  <c r="T145"/>
  <c r="P145"/>
  <c r="BI143"/>
  <c r="BH143"/>
  <c r="BG143"/>
  <c r="BF143"/>
  <c r="X143"/>
  <c r="V143"/>
  <c r="T143"/>
  <c r="P143"/>
  <c r="BI140"/>
  <c r="BH140"/>
  <c r="BG140"/>
  <c r="BF140"/>
  <c r="X140"/>
  <c r="V140"/>
  <c r="T140"/>
  <c r="P140"/>
  <c r="BI138"/>
  <c r="BH138"/>
  <c r="BG138"/>
  <c r="BF138"/>
  <c r="X138"/>
  <c r="V138"/>
  <c r="T138"/>
  <c r="P138"/>
  <c r="BI136"/>
  <c r="BH136"/>
  <c r="BG136"/>
  <c r="BF136"/>
  <c r="X136"/>
  <c r="V136"/>
  <c r="T136"/>
  <c r="P136"/>
  <c r="BI134"/>
  <c r="BH134"/>
  <c r="BG134"/>
  <c r="BF134"/>
  <c r="X134"/>
  <c r="V134"/>
  <c r="T134"/>
  <c r="P134"/>
  <c r="BI132"/>
  <c r="BH132"/>
  <c r="BG132"/>
  <c r="BF132"/>
  <c r="X132"/>
  <c r="V132"/>
  <c r="T132"/>
  <c r="P132"/>
  <c r="BI130"/>
  <c r="BH130"/>
  <c r="BG130"/>
  <c r="BF130"/>
  <c r="X130"/>
  <c r="V130"/>
  <c r="T130"/>
  <c r="P130"/>
  <c r="BI128"/>
  <c r="BH128"/>
  <c r="BG128"/>
  <c r="BF128"/>
  <c r="X128"/>
  <c r="V128"/>
  <c r="T128"/>
  <c r="P128"/>
  <c r="BI126"/>
  <c r="BH126"/>
  <c r="BG126"/>
  <c r="BF126"/>
  <c r="X126"/>
  <c r="V126"/>
  <c r="T126"/>
  <c r="P126"/>
  <c r="BI124"/>
  <c r="BH124"/>
  <c r="BG124"/>
  <c r="BF124"/>
  <c r="X124"/>
  <c r="V124"/>
  <c r="T124"/>
  <c r="P124"/>
  <c r="BI122"/>
  <c r="BH122"/>
  <c r="BG122"/>
  <c r="BF122"/>
  <c r="X122"/>
  <c r="V122"/>
  <c r="T122"/>
  <c r="P122"/>
  <c r="BI120"/>
  <c r="BH120"/>
  <c r="BG120"/>
  <c r="BF120"/>
  <c r="X120"/>
  <c r="V120"/>
  <c r="T120"/>
  <c r="P120"/>
  <c r="BI118"/>
  <c r="BH118"/>
  <c r="BG118"/>
  <c r="BF118"/>
  <c r="X118"/>
  <c r="V118"/>
  <c r="T118"/>
  <c r="P118"/>
  <c r="BI115"/>
  <c r="BH115"/>
  <c r="BG115"/>
  <c r="BF115"/>
  <c r="X115"/>
  <c r="V115"/>
  <c r="T115"/>
  <c r="P115"/>
  <c r="BI113"/>
  <c r="BH113"/>
  <c r="BG113"/>
  <c r="BF113"/>
  <c r="X113"/>
  <c r="V113"/>
  <c r="T113"/>
  <c r="P113"/>
  <c r="BI111"/>
  <c r="BH111"/>
  <c r="BG111"/>
  <c r="BF111"/>
  <c r="X111"/>
  <c r="V111"/>
  <c r="T111"/>
  <c r="P111"/>
  <c r="BI109"/>
  <c r="BH109"/>
  <c r="BG109"/>
  <c r="BF109"/>
  <c r="X109"/>
  <c r="V109"/>
  <c r="T109"/>
  <c r="P109"/>
  <c r="BI107"/>
  <c r="BH107"/>
  <c r="BG107"/>
  <c r="BF107"/>
  <c r="X107"/>
  <c r="V107"/>
  <c r="T107"/>
  <c r="P107"/>
  <c r="BI105"/>
  <c r="BH105"/>
  <c r="BG105"/>
  <c r="BF105"/>
  <c r="X105"/>
  <c r="V105"/>
  <c r="T105"/>
  <c r="P105"/>
  <c r="BI103"/>
  <c r="BH103"/>
  <c r="BG103"/>
  <c r="BF103"/>
  <c r="X103"/>
  <c r="V103"/>
  <c r="T103"/>
  <c r="P103"/>
  <c r="BI101"/>
  <c r="BH101"/>
  <c r="BG101"/>
  <c r="BF101"/>
  <c r="X101"/>
  <c r="V101"/>
  <c r="T101"/>
  <c r="P101"/>
  <c r="BI99"/>
  <c r="BH99"/>
  <c r="BG99"/>
  <c r="BF99"/>
  <c r="X99"/>
  <c r="V99"/>
  <c r="T99"/>
  <c r="P99"/>
  <c r="BI97"/>
  <c r="BH97"/>
  <c r="BG97"/>
  <c r="BF97"/>
  <c r="X97"/>
  <c r="V97"/>
  <c r="T97"/>
  <c r="P97"/>
  <c r="J91"/>
  <c r="J90"/>
  <c r="F90"/>
  <c r="F88"/>
  <c r="E86"/>
  <c r="J61"/>
  <c r="J60"/>
  <c r="F60"/>
  <c r="F58"/>
  <c r="E56"/>
  <c r="J20"/>
  <c r="E20"/>
  <c r="F91"/>
  <c r="J19"/>
  <c r="J14"/>
  <c r="J88"/>
  <c r="E7"/>
  <c r="E82"/>
  <c i="5" r="K41"/>
  <c r="K40"/>
  <c i="1" r="BA60"/>
  <c i="5" r="K39"/>
  <c i="1" r="AZ60"/>
  <c i="5" r="BI94"/>
  <c r="BH94"/>
  <c r="BG94"/>
  <c r="BF94"/>
  <c r="X94"/>
  <c r="V94"/>
  <c r="T94"/>
  <c r="P94"/>
  <c r="BI92"/>
  <c r="BH92"/>
  <c r="BG92"/>
  <c r="BF92"/>
  <c r="X92"/>
  <c r="V92"/>
  <c r="T92"/>
  <c r="P92"/>
  <c r="F83"/>
  <c r="E81"/>
  <c r="F58"/>
  <c r="E56"/>
  <c r="J26"/>
  <c r="E26"/>
  <c r="J86"/>
  <c r="J25"/>
  <c r="J23"/>
  <c r="E23"/>
  <c r="J85"/>
  <c r="J22"/>
  <c r="J20"/>
  <c r="E20"/>
  <c r="F86"/>
  <c r="J19"/>
  <c r="J17"/>
  <c r="E17"/>
  <c r="F85"/>
  <c r="J16"/>
  <c r="J14"/>
  <c r="J58"/>
  <c r="E7"/>
  <c r="E77"/>
  <c i="4" r="K41"/>
  <c r="K40"/>
  <c i="1" r="BA58"/>
  <c i="4" r="K39"/>
  <c i="1" r="AZ58"/>
  <c i="4" r="BI104"/>
  <c r="BH104"/>
  <c r="BG104"/>
  <c r="BF104"/>
  <c r="X104"/>
  <c r="V104"/>
  <c r="T104"/>
  <c r="P104"/>
  <c r="BI101"/>
  <c r="BH101"/>
  <c r="BG101"/>
  <c r="BF101"/>
  <c r="X101"/>
  <c r="V101"/>
  <c r="T101"/>
  <c r="P101"/>
  <c r="BI98"/>
  <c r="BH98"/>
  <c r="BG98"/>
  <c r="BF98"/>
  <c r="X98"/>
  <c r="V98"/>
  <c r="T98"/>
  <c r="P98"/>
  <c r="BI95"/>
  <c r="BH95"/>
  <c r="BG95"/>
  <c r="BF95"/>
  <c r="X95"/>
  <c r="V95"/>
  <c r="T95"/>
  <c r="P95"/>
  <c r="BI92"/>
  <c r="BH92"/>
  <c r="BG92"/>
  <c r="BF92"/>
  <c r="X92"/>
  <c r="V92"/>
  <c r="T92"/>
  <c r="P92"/>
  <c r="J86"/>
  <c r="J85"/>
  <c r="F85"/>
  <c r="F83"/>
  <c r="E81"/>
  <c r="J61"/>
  <c r="J60"/>
  <c r="F60"/>
  <c r="F58"/>
  <c r="E56"/>
  <c r="J20"/>
  <c r="E20"/>
  <c r="F61"/>
  <c r="J19"/>
  <c r="J14"/>
  <c r="J58"/>
  <c r="E7"/>
  <c r="E77"/>
  <c i="3" r="K41"/>
  <c r="K40"/>
  <c i="1" r="BA57"/>
  <c i="3" r="K39"/>
  <c i="1" r="AZ57"/>
  <c i="3" r="BI160"/>
  <c r="BH160"/>
  <c r="BG160"/>
  <c r="BF160"/>
  <c r="X160"/>
  <c r="V160"/>
  <c r="T160"/>
  <c r="P160"/>
  <c r="BI157"/>
  <c r="BH157"/>
  <c r="BG157"/>
  <c r="BF157"/>
  <c r="X157"/>
  <c r="V157"/>
  <c r="T157"/>
  <c r="P157"/>
  <c r="BI155"/>
  <c r="BH155"/>
  <c r="BG155"/>
  <c r="BF155"/>
  <c r="X155"/>
  <c r="V155"/>
  <c r="T155"/>
  <c r="P155"/>
  <c r="BI153"/>
  <c r="BH153"/>
  <c r="BG153"/>
  <c r="BF153"/>
  <c r="X153"/>
  <c r="V153"/>
  <c r="T153"/>
  <c r="P153"/>
  <c r="BI150"/>
  <c r="BH150"/>
  <c r="BG150"/>
  <c r="BF150"/>
  <c r="X150"/>
  <c r="V150"/>
  <c r="T150"/>
  <c r="P150"/>
  <c r="BI147"/>
  <c r="BH147"/>
  <c r="BG147"/>
  <c r="BF147"/>
  <c r="X147"/>
  <c r="V147"/>
  <c r="T147"/>
  <c r="P147"/>
  <c r="BI145"/>
  <c r="BH145"/>
  <c r="BG145"/>
  <c r="BF145"/>
  <c r="X145"/>
  <c r="V145"/>
  <c r="T145"/>
  <c r="P145"/>
  <c r="BI143"/>
  <c r="BH143"/>
  <c r="BG143"/>
  <c r="BF143"/>
  <c r="X143"/>
  <c r="V143"/>
  <c r="T143"/>
  <c r="P143"/>
  <c r="BI141"/>
  <c r="BH141"/>
  <c r="BG141"/>
  <c r="BF141"/>
  <c r="X141"/>
  <c r="V141"/>
  <c r="T141"/>
  <c r="P141"/>
  <c r="BI139"/>
  <c r="BH139"/>
  <c r="BG139"/>
  <c r="BF139"/>
  <c r="X139"/>
  <c r="V139"/>
  <c r="T139"/>
  <c r="P139"/>
  <c r="BI136"/>
  <c r="BH136"/>
  <c r="BG136"/>
  <c r="BF136"/>
  <c r="X136"/>
  <c r="X135"/>
  <c r="V136"/>
  <c r="V135"/>
  <c r="T136"/>
  <c r="T135"/>
  <c r="P136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V128"/>
  <c r="T128"/>
  <c r="P128"/>
  <c r="BI126"/>
  <c r="BH126"/>
  <c r="BG126"/>
  <c r="BF126"/>
  <c r="X126"/>
  <c r="V126"/>
  <c r="T126"/>
  <c r="P126"/>
  <c r="BI124"/>
  <c r="BH124"/>
  <c r="BG124"/>
  <c r="BF124"/>
  <c r="X124"/>
  <c r="V124"/>
  <c r="T124"/>
  <c r="P124"/>
  <c r="BI122"/>
  <c r="BH122"/>
  <c r="BG122"/>
  <c r="BF122"/>
  <c r="X122"/>
  <c r="V122"/>
  <c r="T122"/>
  <c r="P122"/>
  <c r="BI120"/>
  <c r="BH120"/>
  <c r="BG120"/>
  <c r="BF120"/>
  <c r="X120"/>
  <c r="V120"/>
  <c r="T120"/>
  <c r="P120"/>
  <c r="BI118"/>
  <c r="BH118"/>
  <c r="BG118"/>
  <c r="BF118"/>
  <c r="X118"/>
  <c r="V118"/>
  <c r="T118"/>
  <c r="P118"/>
  <c r="BI116"/>
  <c r="BH116"/>
  <c r="BG116"/>
  <c r="BF116"/>
  <c r="X116"/>
  <c r="V116"/>
  <c r="T116"/>
  <c r="P116"/>
  <c r="BI114"/>
  <c r="BH114"/>
  <c r="BG114"/>
  <c r="BF114"/>
  <c r="X114"/>
  <c r="V114"/>
  <c r="T114"/>
  <c r="P114"/>
  <c r="BI112"/>
  <c r="BH112"/>
  <c r="BG112"/>
  <c r="BF112"/>
  <c r="X112"/>
  <c r="V112"/>
  <c r="T112"/>
  <c r="P112"/>
  <c r="BI110"/>
  <c r="BH110"/>
  <c r="BG110"/>
  <c r="BF110"/>
  <c r="X110"/>
  <c r="V110"/>
  <c r="T110"/>
  <c r="P110"/>
  <c r="BI107"/>
  <c r="BH107"/>
  <c r="BG107"/>
  <c r="BF107"/>
  <c r="X107"/>
  <c r="V107"/>
  <c r="T107"/>
  <c r="P107"/>
  <c r="BI105"/>
  <c r="BH105"/>
  <c r="BG105"/>
  <c r="BF105"/>
  <c r="X105"/>
  <c r="V105"/>
  <c r="T105"/>
  <c r="P105"/>
  <c r="BI103"/>
  <c r="BH103"/>
  <c r="BG103"/>
  <c r="BF103"/>
  <c r="X103"/>
  <c r="V103"/>
  <c r="T103"/>
  <c r="P103"/>
  <c r="BI101"/>
  <c r="BH101"/>
  <c r="BG101"/>
  <c r="BF101"/>
  <c r="X101"/>
  <c r="V101"/>
  <c r="T101"/>
  <c r="P101"/>
  <c r="BI99"/>
  <c r="BH99"/>
  <c r="BG99"/>
  <c r="BF99"/>
  <c r="X99"/>
  <c r="V99"/>
  <c r="T99"/>
  <c r="P99"/>
  <c r="BI97"/>
  <c r="BH97"/>
  <c r="BG97"/>
  <c r="BF97"/>
  <c r="X97"/>
  <c r="V97"/>
  <c r="T97"/>
  <c r="P97"/>
  <c r="J91"/>
  <c r="J90"/>
  <c r="F90"/>
  <c r="F88"/>
  <c r="E86"/>
  <c r="J61"/>
  <c r="J60"/>
  <c r="F60"/>
  <c r="F58"/>
  <c r="E56"/>
  <c r="J20"/>
  <c r="E20"/>
  <c r="F91"/>
  <c r="J19"/>
  <c r="J14"/>
  <c r="J88"/>
  <c r="E7"/>
  <c r="E82"/>
  <c i="2" r="K41"/>
  <c r="K40"/>
  <c i="1" r="BA56"/>
  <c i="2" r="K39"/>
  <c i="1" r="AZ56"/>
  <c i="2" r="BI94"/>
  <c r="BH94"/>
  <c r="BG94"/>
  <c r="BF94"/>
  <c r="X94"/>
  <c r="V94"/>
  <c r="T94"/>
  <c r="P94"/>
  <c r="BI92"/>
  <c r="BH92"/>
  <c r="BG92"/>
  <c r="BF92"/>
  <c r="X92"/>
  <c r="V92"/>
  <c r="T92"/>
  <c r="P92"/>
  <c r="F83"/>
  <c r="E81"/>
  <c r="F58"/>
  <c r="E56"/>
  <c r="J26"/>
  <c r="E26"/>
  <c r="J86"/>
  <c r="J25"/>
  <c r="J23"/>
  <c r="E23"/>
  <c r="J85"/>
  <c r="J22"/>
  <c r="J20"/>
  <c r="E20"/>
  <c r="F61"/>
  <c r="J19"/>
  <c r="J17"/>
  <c r="E17"/>
  <c r="F85"/>
  <c r="J16"/>
  <c r="J14"/>
  <c r="J58"/>
  <c r="E7"/>
  <c r="E52"/>
  <c i="1" r="L50"/>
  <c r="AM50"/>
  <c r="AM49"/>
  <c r="L49"/>
  <c r="AM47"/>
  <c r="L47"/>
  <c r="L45"/>
  <c r="L44"/>
  <c i="3" r="R147"/>
  <c i="8" r="R185"/>
  <c r="Q361"/>
  <c r="BK241"/>
  <c r="BK217"/>
  <c i="11" r="Q301"/>
  <c r="R283"/>
  <c r="Q253"/>
  <c r="Q124"/>
  <c r="K331"/>
  <c r="BE331"/>
  <c r="BK140"/>
  <c i="13" r="R106"/>
  <c i="8" r="Q289"/>
  <c i="10" r="Q100"/>
  <c i="11" r="Q146"/>
  <c r="R468"/>
  <c r="K313"/>
  <c r="BE313"/>
  <c i="3" r="Q155"/>
  <c i="6" r="R155"/>
  <c r="BK152"/>
  <c i="8" r="Q291"/>
  <c r="Q189"/>
  <c r="Q211"/>
  <c r="BK103"/>
  <c r="K213"/>
  <c r="BE213"/>
  <c i="9" r="K92"/>
  <c r="BE92"/>
  <c i="11" r="R323"/>
  <c r="R259"/>
  <c r="Q385"/>
  <c r="R331"/>
  <c r="Q209"/>
  <c r="R464"/>
  <c r="R267"/>
  <c r="Q283"/>
  <c r="K176"/>
  <c r="BE176"/>
  <c r="K275"/>
  <c r="BE275"/>
  <c r="BK291"/>
  <c i="12" r="R92"/>
  <c i="3" r="Q105"/>
  <c r="BK122"/>
  <c i="5" r="F39"/>
  <c i="1" r="BD60"/>
  <c i="8" r="Q99"/>
  <c r="R348"/>
  <c r="Q330"/>
  <c r="Q324"/>
  <c r="K312"/>
  <c r="BE312"/>
  <c r="BK332"/>
  <c r="K155"/>
  <c r="BE155"/>
  <c r="K271"/>
  <c r="BE271"/>
  <c i="10" r="R112"/>
  <c i="11" r="Q319"/>
  <c r="R174"/>
  <c r="K474"/>
  <c r="R120"/>
  <c r="R107"/>
  <c r="Q181"/>
  <c r="R381"/>
  <c r="R309"/>
  <c r="Q345"/>
  <c r="R305"/>
  <c r="R317"/>
  <c r="BK130"/>
  <c r="BK403"/>
  <c i="12" r="Q94"/>
  <c i="13" r="Q92"/>
  <c i="3" r="R139"/>
  <c r="K157"/>
  <c r="BE157"/>
  <c r="K103"/>
  <c r="BE103"/>
  <c i="5" r="Q94"/>
  <c i="6" r="R101"/>
  <c r="Q109"/>
  <c r="K120"/>
  <c i="7" r="BK101"/>
  <c i="8" r="Q105"/>
  <c r="Q312"/>
  <c r="BK355"/>
  <c r="K149"/>
  <c r="BE149"/>
  <c i="11" r="Q215"/>
  <c r="Q424"/>
  <c r="R142"/>
  <c r="Q277"/>
  <c r="BK126"/>
  <c r="BK303"/>
  <c i="3" r="R114"/>
  <c i="8" r="R295"/>
  <c i="13" r="R112"/>
  <c i="3" r="Q141"/>
  <c i="4" r="Q95"/>
  <c i="6" r="R157"/>
  <c r="K138"/>
  <c r="BE138"/>
  <c i="8" r="R103"/>
  <c r="R175"/>
  <c r="R370"/>
  <c r="R99"/>
  <c r="BK316"/>
  <c i="11" r="Q99"/>
  <c r="BK271"/>
  <c r="R247"/>
  <c r="Q389"/>
  <c r="R371"/>
  <c r="K263"/>
  <c r="BE263"/>
  <c r="BK367"/>
  <c i="13" r="Q94"/>
  <c i="6" r="R163"/>
  <c r="K132"/>
  <c i="8" r="BK105"/>
  <c r="Q165"/>
  <c r="Q201"/>
  <c r="K126"/>
  <c r="BE126"/>
  <c r="BK109"/>
  <c i="11" r="Q303"/>
  <c r="Q432"/>
  <c r="Q413"/>
  <c r="R315"/>
  <c r="K283"/>
  <c r="BE283"/>
  <c r="K399"/>
  <c r="BE399"/>
  <c i="13" r="Q106"/>
  <c i="3" r="BK101"/>
  <c i="8" r="R101"/>
  <c r="Q271"/>
  <c i="9" r="Q94"/>
  <c i="11" r="Q207"/>
  <c r="R273"/>
  <c r="Q289"/>
  <c r="BK407"/>
  <c r="K327"/>
  <c r="BE327"/>
  <c i="13" r="Q108"/>
  <c i="6" r="R124"/>
  <c i="8" r="R97"/>
  <c r="R134"/>
  <c r="Q328"/>
  <c r="Q115"/>
  <c r="BK361"/>
  <c i="10" r="R102"/>
  <c i="11" r="Q293"/>
  <c r="R359"/>
  <c r="Q221"/>
  <c r="Q321"/>
  <c r="K365"/>
  <c r="BE365"/>
  <c r="BK211"/>
  <c i="3" r="R160"/>
  <c i="7" r="Q98"/>
  <c i="8" r="R261"/>
  <c r="Q279"/>
  <c r="K346"/>
  <c r="BE346"/>
  <c r="BK283"/>
  <c i="11" r="Q269"/>
  <c r="Q460"/>
  <c r="Q193"/>
  <c r="K485"/>
  <c r="Q259"/>
  <c r="Q164"/>
  <c r="K430"/>
  <c r="BE430"/>
  <c i="1" r="AU71"/>
  <c r="AU63"/>
  <c i="6" r="Q97"/>
  <c i="8" r="R201"/>
  <c r="R147"/>
  <c r="K299"/>
  <c r="BE299"/>
  <c r="K334"/>
  <c r="BE334"/>
  <c r="BK253"/>
  <c i="11" r="Q223"/>
  <c r="R164"/>
  <c r="R418"/>
  <c r="Q483"/>
  <c r="R197"/>
  <c r="R201"/>
  <c r="R166"/>
  <c r="BK395"/>
  <c r="K349"/>
  <c r="BE349"/>
  <c r="K361"/>
  <c r="BE361"/>
  <c i="1" r="AU66"/>
  <c i="4" r="BK104"/>
  <c i="6" r="R132"/>
  <c i="8" r="Q143"/>
  <c i="6" r="Q166"/>
  <c i="8" r="R275"/>
  <c r="BK257"/>
  <c i="11" r="R307"/>
  <c r="R281"/>
  <c r="R122"/>
  <c i="6" r="Q155"/>
  <c r="K159"/>
  <c r="BE159"/>
  <c i="8" r="R318"/>
  <c r="Q203"/>
  <c r="R191"/>
  <c i="6" r="K157"/>
  <c r="BE157"/>
  <c i="8" r="Q191"/>
  <c r="Q157"/>
  <c r="R342"/>
  <c r="Q138"/>
  <c r="BK367"/>
  <c i="10" r="Q102"/>
  <c i="11" r="R456"/>
  <c r="R265"/>
  <c r="K297"/>
  <c r="R245"/>
  <c r="Q142"/>
  <c r="Q464"/>
  <c r="Q279"/>
  <c r="Q295"/>
  <c r="K357"/>
  <c r="BE357"/>
  <c r="K185"/>
  <c r="BE185"/>
  <c i="2" r="BK94"/>
  <c i="6" r="Q132"/>
  <c r="K115"/>
  <c r="BE115"/>
  <c i="8" r="Q318"/>
  <c r="R310"/>
  <c r="R177"/>
  <c i="11" r="R277"/>
  <c r="R367"/>
  <c r="R452"/>
  <c r="K134"/>
  <c r="Q329"/>
  <c r="K219"/>
  <c r="BE219"/>
  <c r="BK166"/>
  <c i="13" r="Q116"/>
  <c i="3" r="Q143"/>
  <c r="K145"/>
  <c r="BE145"/>
  <c i="6" r="R120"/>
  <c r="BK171"/>
  <c i="8" r="R245"/>
  <c r="R314"/>
  <c r="R111"/>
  <c r="Q179"/>
  <c r="R293"/>
  <c r="K251"/>
  <c r="BE251"/>
  <c r="K235"/>
  <c r="BE235"/>
  <c i="11" r="R168"/>
  <c r="Q243"/>
  <c r="R152"/>
  <c r="R479"/>
  <c r="R481"/>
  <c r="R126"/>
  <c r="R160"/>
  <c r="BK487"/>
  <c r="BK446"/>
  <c r="BK109"/>
  <c i="13" r="R108"/>
  <c i="3" r="R136"/>
  <c i="6" r="BK150"/>
  <c i="7" r="K92"/>
  <c r="BE92"/>
  <c i="8" r="R235"/>
  <c r="R322"/>
  <c r="Q277"/>
  <c r="K245"/>
  <c r="BE245"/>
  <c r="BK237"/>
  <c i="10" r="Q116"/>
  <c i="11" r="Q337"/>
  <c r="R191"/>
  <c r="R101"/>
  <c r="R493"/>
  <c r="K450"/>
  <c r="BE450"/>
  <c r="BK239"/>
  <c i="13" r="Q112"/>
  <c i="3" r="R99"/>
  <c i="6" r="R161"/>
  <c r="BK105"/>
  <c i="8" r="R241"/>
  <c r="K249"/>
  <c r="BE249"/>
  <c i="10" r="BK106"/>
  <c i="11" r="Q287"/>
  <c r="Q491"/>
  <c r="R387"/>
  <c r="BK305"/>
  <c r="BK273"/>
  <c r="K201"/>
  <c r="BE201"/>
  <c i="3" r="Q133"/>
  <c i="6" r="Q159"/>
  <c i="8" r="Q209"/>
  <c r="Q245"/>
  <c r="Q225"/>
  <c r="Q259"/>
  <c i="11" r="R500"/>
  <c r="Q174"/>
  <c r="R353"/>
  <c r="K470"/>
  <c r="BE470"/>
  <c i="13" r="K92"/>
  <c i="3" r="BK118"/>
  <c i="6" r="K101"/>
  <c r="BE101"/>
  <c i="8" r="K297"/>
  <c r="R380"/>
  <c r="Q128"/>
  <c r="Q167"/>
  <c r="K157"/>
  <c r="BE157"/>
  <c r="K330"/>
  <c r="BE330"/>
  <c i="10" r="R110"/>
  <c i="11" r="Q281"/>
  <c r="Q261"/>
  <c r="R103"/>
  <c r="Q510"/>
  <c r="Q500"/>
  <c r="R385"/>
  <c r="K491"/>
  <c r="BE491"/>
  <c r="BK259"/>
  <c r="BK113"/>
  <c i="13" r="K102"/>
  <c r="BE102"/>
  <c i="6" r="K130"/>
  <c r="BE130"/>
  <c i="3" r="R133"/>
  <c r="K110"/>
  <c r="BE110"/>
  <c i="6" r="Q122"/>
  <c r="BK161"/>
  <c i="8" r="Q181"/>
  <c r="R269"/>
  <c r="Q233"/>
  <c r="Q237"/>
  <c r="R151"/>
  <c r="K233"/>
  <c r="BE233"/>
  <c r="K173"/>
  <c r="BE173"/>
  <c i="11" r="Q349"/>
  <c r="Q343"/>
  <c r="Q438"/>
  <c r="Q315"/>
  <c r="BK426"/>
  <c r="BK267"/>
  <c r="K351"/>
  <c r="BE351"/>
  <c i="13" r="BK96"/>
  <c i="6" r="R105"/>
  <c i="8" r="Q281"/>
  <c i="3" r="R97"/>
  <c i="8" r="Q249"/>
  <c r="K199"/>
  <c r="BE199"/>
  <c i="11" r="Q474"/>
  <c r="Q205"/>
  <c r="R176"/>
  <c r="BK321"/>
  <c r="K371"/>
  <c r="BE371"/>
  <c i="3" r="Q112"/>
  <c i="5" r="Q92"/>
  <c i="6" r="Q157"/>
  <c i="8" r="BK124"/>
  <c r="R199"/>
  <c r="BK231"/>
  <c i="6" r="BK111"/>
  <c i="8" r="R105"/>
  <c r="R155"/>
  <c r="BK365"/>
  <c r="BK163"/>
  <c r="BK193"/>
  <c i="11" r="Q325"/>
  <c r="R454"/>
  <c r="Q333"/>
  <c r="R470"/>
  <c r="K359"/>
  <c r="BE359"/>
  <c i="12" r="R94"/>
  <c i="5" r="R94"/>
  <c i="8" r="R265"/>
  <c r="R382"/>
  <c r="Q382"/>
  <c r="R297"/>
  <c r="R173"/>
  <c i="11" r="R333"/>
  <c r="Q363"/>
  <c r="R187"/>
  <c r="K510"/>
  <c r="BE510"/>
  <c r="BK343"/>
  <c r="BK156"/>
  <c i="13" r="K100"/>
  <c r="BE100"/>
  <c i="3" r="K131"/>
  <c i="4" r="BK98"/>
  <c i="6" r="Q105"/>
  <c i="8" r="K255"/>
  <c r="Q134"/>
  <c r="Q293"/>
  <c r="R255"/>
  <c r="R157"/>
  <c r="BK203"/>
  <c i="11" r="R289"/>
  <c r="R365"/>
  <c r="Q485"/>
  <c r="R209"/>
  <c r="BK293"/>
  <c r="BK255"/>
  <c r="K124"/>
  <c r="BE124"/>
  <c r="BK197"/>
  <c i="13" r="BK104"/>
  <c i="6" r="R99"/>
  <c i="7" r="Q95"/>
  <c i="8" r="R126"/>
  <c r="Q253"/>
  <c r="K113"/>
  <c r="BE113"/>
  <c r="K177"/>
  <c r="BE177"/>
  <c i="11" r="R118"/>
  <c r="R203"/>
  <c r="R401"/>
  <c r="R409"/>
  <c r="BK418"/>
  <c r="BK498"/>
  <c i="3" r="R155"/>
  <c i="6" r="Q115"/>
  <c i="8" r="R233"/>
  <c r="Q265"/>
  <c i="11" r="R109"/>
  <c r="R397"/>
  <c r="Q297"/>
  <c r="K503"/>
  <c r="BE503"/>
  <c r="BK325"/>
  <c r="BK317"/>
  <c r="BK144"/>
  <c i="3" r="K136"/>
  <c r="BE136"/>
  <c i="6" r="Q113"/>
  <c i="8" r="Q301"/>
  <c r="Q283"/>
  <c r="Q122"/>
  <c r="K130"/>
  <c r="BE130"/>
  <c r="BK370"/>
  <c r="K183"/>
  <c r="BE183"/>
  <c r="K201"/>
  <c r="BE201"/>
  <c i="10" r="K102"/>
  <c r="BE102"/>
  <c i="11" r="Q405"/>
  <c r="Q508"/>
  <c r="R458"/>
  <c r="Q498"/>
  <c r="R383"/>
  <c r="K462"/>
  <c r="BE462"/>
  <c i="13" r="BK114"/>
  <c i="4" r="Q101"/>
  <c i="8" r="R187"/>
  <c r="Q163"/>
  <c r="R159"/>
  <c r="K372"/>
  <c r="BE372"/>
  <c r="K124"/>
  <c r="BE124"/>
  <c i="11" r="R450"/>
  <c r="R379"/>
  <c r="R279"/>
  <c r="R229"/>
  <c r="Q472"/>
  <c r="Q187"/>
  <c r="BK227"/>
  <c r="K229"/>
  <c r="BE229"/>
  <c i="3" r="Q114"/>
  <c i="6" r="K109"/>
  <c r="BE109"/>
  <c r="Q176"/>
  <c i="7" r="R101"/>
  <c i="8" r="Q351"/>
  <c r="BK363"/>
  <c r="BK151"/>
  <c i="11" r="R335"/>
  <c r="R146"/>
  <c r="R235"/>
  <c r="R363"/>
  <c r="K505"/>
  <c r="BE505"/>
  <c r="K489"/>
  <c r="BE489"/>
  <c r="BK422"/>
  <c i="13" r="Q110"/>
  <c i="6" r="R176"/>
  <c i="8" r="Q316"/>
  <c r="Q229"/>
  <c r="BK348"/>
  <c i="11" r="Q359"/>
  <c i="10" r="R96"/>
  <c i="11" r="Q148"/>
  <c r="Q407"/>
  <c r="Q479"/>
  <c r="K265"/>
  <c r="BE265"/>
  <c i="13" r="R116"/>
  <c i="8" r="R377"/>
  <c r="Q355"/>
  <c r="R195"/>
  <c i="2" r="K92"/>
  <c r="BE92"/>
  <c i="6" r="Q171"/>
  <c r="Q101"/>
  <c r="R136"/>
  <c i="8" r="Q217"/>
  <c r="Q269"/>
  <c r="Q219"/>
  <c r="K203"/>
  <c r="R167"/>
  <c r="Q380"/>
  <c r="Q183"/>
  <c r="Q297"/>
  <c r="R181"/>
  <c r="BK289"/>
  <c r="K209"/>
  <c r="BE209"/>
  <c r="BK111"/>
  <c i="10" r="R106"/>
  <c r="K98"/>
  <c r="BE98"/>
  <c i="11" r="Q239"/>
  <c r="R150"/>
  <c r="Q257"/>
  <c r="Q128"/>
  <c r="R460"/>
  <c r="K160"/>
  <c r="K500"/>
  <c r="Q199"/>
  <c r="R428"/>
  <c r="Q247"/>
  <c r="R407"/>
  <c r="K249"/>
  <c r="BE249"/>
  <c r="BK307"/>
  <c r="K293"/>
  <c r="BE293"/>
  <c r="BK146"/>
  <c i="12" r="Q92"/>
  <c i="13" r="BK116"/>
  <c i="1" r="AU68"/>
  <c i="5" r="F41"/>
  <c i="1" r="BF60"/>
  <c i="8" r="R320"/>
  <c r="R207"/>
  <c r="Q363"/>
  <c r="R367"/>
  <c r="R165"/>
  <c r="BK340"/>
  <c r="BK324"/>
  <c i="11" r="Q415"/>
  <c r="Q158"/>
  <c i="10" r="BK100"/>
  <c i="11" r="R97"/>
  <c r="Q275"/>
  <c r="Q191"/>
  <c r="R377"/>
  <c r="Q150"/>
  <c r="R287"/>
  <c r="BK132"/>
  <c r="K225"/>
  <c r="BE225"/>
  <c r="K383"/>
  <c r="BE383"/>
  <c r="BK243"/>
  <c i="13" r="K112"/>
  <c r="BE112"/>
  <c i="3" r="K160"/>
  <c r="BE160"/>
  <c i="6" r="K143"/>
  <c i="8" r="R312"/>
  <c r="Q367"/>
  <c i="10" r="Q98"/>
  <c i="11" r="R275"/>
  <c r="R351"/>
  <c r="R325"/>
  <c r="R113"/>
  <c r="Q347"/>
  <c r="R181"/>
  <c r="K438"/>
  <c r="BE438"/>
  <c r="K148"/>
  <c r="BE148"/>
  <c r="K323"/>
  <c r="BE323"/>
  <c i="3" r="Q116"/>
  <c r="R143"/>
  <c r="K133"/>
  <c r="BE133"/>
  <c i="6" r="Q173"/>
  <c r="K155"/>
  <c i="8" r="K267"/>
  <c r="R118"/>
  <c r="Q199"/>
  <c r="R291"/>
  <c r="R189"/>
  <c r="BK377"/>
  <c r="Q295"/>
  <c i="11" r="R217"/>
  <c r="Q138"/>
  <c r="BK468"/>
  <c i="3" r="Q124"/>
  <c i="8" r="R257"/>
  <c r="Q173"/>
  <c i="11" r="R221"/>
  <c r="Q311"/>
  <c r="BK195"/>
  <c r="K223"/>
  <c r="BE223"/>
  <c i="3" r="K116"/>
  <c r="BE116"/>
  <c i="6" r="R140"/>
  <c i="8" r="R251"/>
  <c r="Q132"/>
  <c r="BK285"/>
  <c i="10" r="Q92"/>
  <c i="11" r="R215"/>
  <c r="R339"/>
  <c r="R395"/>
  <c r="K281"/>
  <c r="BE281"/>
  <c r="BK301"/>
  <c i="1" r="AU55"/>
  <c i="8" r="R346"/>
  <c r="BK118"/>
  <c i="11" r="R442"/>
  <c r="R170"/>
  <c r="BK485"/>
  <c r="K247"/>
  <c r="BE247"/>
  <c i="6" r="R169"/>
  <c i="8" r="R124"/>
  <c i="11" r="Q267"/>
  <c r="Q185"/>
  <c r="R237"/>
  <c r="K436"/>
  <c r="BE436"/>
  <c r="K189"/>
  <c r="BE189"/>
  <c i="2" r="R94"/>
  <c i="6" r="BK157"/>
  <c i="8" r="R375"/>
  <c r="R153"/>
  <c r="K134"/>
  <c r="BE134"/>
  <c i="11" r="Q115"/>
  <c r="Q176"/>
  <c r="Q235"/>
  <c r="BK413"/>
  <c r="K401"/>
  <c r="BE401"/>
  <c i="3" r="R112"/>
  <c i="8" r="Q263"/>
  <c r="R340"/>
  <c r="Q145"/>
  <c r="K221"/>
  <c r="BE221"/>
  <c i="9" r="R92"/>
  <c i="11" r="Q109"/>
  <c r="Q233"/>
  <c r="BK415"/>
  <c i="3" r="Q118"/>
  <c r="R145"/>
  <c i="4" r="BK101"/>
  <c i="6" r="Q161"/>
  <c i="8" r="Q197"/>
  <c r="R285"/>
  <c r="Q267"/>
  <c r="R328"/>
  <c r="BK375"/>
  <c r="BK239"/>
  <c i="10" r="Q108"/>
  <c i="11" r="Q189"/>
  <c r="R227"/>
  <c r="Q418"/>
  <c r="Q381"/>
  <c r="Q456"/>
  <c r="Q411"/>
  <c r="K493"/>
  <c r="BE493"/>
  <c r="K373"/>
  <c r="BE373"/>
  <c r="BK454"/>
  <c r="K289"/>
  <c r="BE289"/>
  <c r="K115"/>
  <c r="BE115"/>
  <c i="3" r="Q103"/>
  <c r="K97"/>
  <c r="BE97"/>
  <c i="6" r="R145"/>
  <c r="BK163"/>
  <c i="8" r="Q336"/>
  <c i="3" r="Q147"/>
  <c i="6" r="R171"/>
  <c r="Q111"/>
  <c i="8" r="R330"/>
  <c r="Q348"/>
  <c r="R353"/>
  <c r="Q320"/>
  <c r="R303"/>
  <c r="R120"/>
  <c r="Q344"/>
  <c r="R115"/>
  <c r="K301"/>
  <c r="BE301"/>
  <c r="BK265"/>
  <c r="K97"/>
  <c r="BE97"/>
  <c i="10" r="Q112"/>
  <c r="BK110"/>
  <c i="11" r="Q393"/>
  <c r="R426"/>
  <c r="R440"/>
  <c r="R389"/>
  <c r="Q454"/>
  <c r="Q339"/>
  <c r="R369"/>
  <c r="Q373"/>
  <c r="Q327"/>
  <c r="Q299"/>
  <c r="R295"/>
  <c r="BK97"/>
  <c r="BK440"/>
  <c r="K164"/>
  <c r="BE164"/>
  <c r="K138"/>
  <c r="BE138"/>
  <c r="K379"/>
  <c r="BE379"/>
  <c i="13" r="R96"/>
  <c i="2" r="R92"/>
  <c i="3" r="R131"/>
  <c r="Q101"/>
  <c r="R103"/>
  <c r="Q107"/>
  <c r="K141"/>
  <c r="BE141"/>
  <c r="K114"/>
  <c r="BE114"/>
  <c i="4" r="R95"/>
  <c i="6" r="R148"/>
  <c r="R115"/>
  <c r="Q99"/>
  <c r="BK99"/>
  <c i="7" r="R98"/>
  <c i="8" r="R249"/>
  <c r="Q140"/>
  <c r="Q103"/>
  <c r="R161"/>
  <c r="Q175"/>
  <c r="Q310"/>
  <c r="Q120"/>
  <c r="K295"/>
  <c r="BE295"/>
  <c r="K189"/>
  <c r="BE189"/>
  <c i="10" r="R92"/>
  <c i="11" r="Q211"/>
  <c r="R355"/>
  <c r="R403"/>
  <c r="Q440"/>
  <c r="Q420"/>
  <c r="R179"/>
  <c r="R140"/>
  <c r="R291"/>
  <c r="Q111"/>
  <c r="BK221"/>
  <c r="K460"/>
  <c r="BE460"/>
  <c r="K154"/>
  <c r="BE154"/>
  <c r="K245"/>
  <c r="BE245"/>
  <c i="13" r="R102"/>
  <c i="4" r="Q104"/>
  <c i="6" r="R150"/>
  <c r="BK118"/>
  <c i="8" r="R132"/>
  <c i="10" r="K108"/>
  <c r="BE108"/>
  <c i="11" r="Q255"/>
  <c r="R195"/>
  <c r="R373"/>
  <c r="Q120"/>
  <c r="K285"/>
  <c r="BE285"/>
  <c r="BK209"/>
  <c r="BK466"/>
  <c r="K99"/>
  <c r="BE99"/>
  <c r="K128"/>
  <c r="BE128"/>
  <c i="3" r="R150"/>
  <c i="4" r="R104"/>
  <c i="6" r="R113"/>
  <c r="BK126"/>
  <c i="8" r="R136"/>
  <c r="R283"/>
  <c r="R271"/>
  <c r="BK175"/>
  <c i="6" r="K145"/>
  <c r="BE145"/>
  <c i="8" r="Q227"/>
  <c r="R357"/>
  <c r="Q223"/>
  <c r="R213"/>
  <c r="BK197"/>
  <c r="K308"/>
  <c r="BE308"/>
  <c i="10" r="K104"/>
  <c r="BE104"/>
  <c i="11" r="Q140"/>
  <c r="Q391"/>
  <c r="Q448"/>
  <c r="Q313"/>
  <c r="R424"/>
  <c r="Q101"/>
  <c r="K311"/>
  <c r="BE311"/>
  <c r="BK111"/>
  <c r="K231"/>
  <c r="BE231"/>
  <c i="3" r="R120"/>
  <c i="8" r="R237"/>
  <c r="R217"/>
  <c r="R239"/>
  <c r="R205"/>
  <c r="R316"/>
  <c i="11" r="R399"/>
  <c r="Q229"/>
  <c r="R205"/>
  <c r="K464"/>
  <c r="BE464"/>
  <c r="BK309"/>
  <c r="K375"/>
  <c r="BE375"/>
  <c i="13" r="K94"/>
  <c r="BE94"/>
  <c i="3" r="R105"/>
  <c i="6" r="Q169"/>
  <c r="BK176"/>
  <c i="8" r="Q169"/>
  <c r="R336"/>
  <c r="Q155"/>
  <c r="R338"/>
  <c r="K211"/>
  <c r="BE211"/>
  <c i="11" r="Q249"/>
  <c r="R154"/>
  <c r="R99"/>
  <c r="K195"/>
  <c r="R207"/>
  <c r="BK489"/>
  <c r="K381"/>
  <c r="BE381"/>
  <c r="BK105"/>
  <c r="K103"/>
  <c r="BE103"/>
  <c i="13" r="K106"/>
  <c r="BE106"/>
  <c i="3" r="BK128"/>
  <c i="6" r="Q140"/>
  <c i="8" r="R163"/>
  <c r="R267"/>
  <c r="Q97"/>
  <c r="Q161"/>
  <c r="K338"/>
  <c r="BE338"/>
  <c r="BK255"/>
  <c i="10" r="BK116"/>
  <c i="11" r="R261"/>
  <c r="R128"/>
  <c r="R303"/>
  <c r="Q130"/>
  <c r="BK205"/>
  <c r="K299"/>
  <c r="BE299"/>
  <c i="13" r="R114"/>
  <c i="3" r="Q97"/>
  <c i="6" r="BK132"/>
  <c i="8" r="Q353"/>
  <c r="K353"/>
  <c r="BE353"/>
  <c i="10" r="Q106"/>
  <c i="11" r="Q203"/>
  <c r="Q97"/>
  <c r="Q476"/>
  <c r="R223"/>
  <c r="BK458"/>
  <c r="BK479"/>
  <c r="BK389"/>
  <c i="13" r="Q102"/>
  <c i="5" r="R92"/>
  <c i="8" r="Q306"/>
  <c r="R351"/>
  <c r="Q375"/>
  <c r="R301"/>
  <c r="K219"/>
  <c r="BE219"/>
  <c r="BK136"/>
  <c r="BK293"/>
  <c i="10" r="BK94"/>
  <c i="11" r="Q245"/>
  <c r="Q170"/>
  <c r="Q367"/>
  <c r="R495"/>
  <c r="R466"/>
  <c r="Q156"/>
  <c r="BK405"/>
  <c r="BK235"/>
  <c i="2" r="Q92"/>
  <c i="6" r="Q138"/>
  <c i="8" r="R122"/>
  <c r="R324"/>
  <c r="Q101"/>
  <c r="Q261"/>
  <c r="K306"/>
  <c r="BE306"/>
  <c r="K336"/>
  <c r="BE336"/>
  <c r="K215"/>
  <c r="BE215"/>
  <c i="10" r="Q114"/>
  <c i="11" r="Q273"/>
  <c r="Q387"/>
  <c r="R347"/>
  <c r="R446"/>
  <c r="Q493"/>
  <c r="R329"/>
  <c r="R430"/>
  <c r="K456"/>
  <c r="BE456"/>
  <c r="BK160"/>
  <c i="13" r="BK108"/>
  <c i="3" r="K120"/>
  <c r="BE120"/>
  <c r="K143"/>
  <c r="BE143"/>
  <c i="5" r="K94"/>
  <c r="BE94"/>
  <c i="6" r="K118"/>
  <c i="7" r="Q104"/>
  <c i="8" r="R355"/>
  <c r="R277"/>
  <c i="3" r="BK153"/>
  <c i="6" r="R126"/>
  <c i="8" r="Q241"/>
  <c i="4" r="BK92"/>
  <c i="8" r="Q239"/>
  <c r="R273"/>
  <c r="Q109"/>
  <c r="Q207"/>
  <c r="K303"/>
  <c r="BE303"/>
  <c r="BK122"/>
  <c i="11" r="Q227"/>
  <c r="R211"/>
  <c r="R285"/>
  <c r="Q434"/>
  <c r="Q481"/>
  <c r="Q452"/>
  <c r="K287"/>
  <c r="BE287"/>
  <c r="K122"/>
  <c r="BE122"/>
  <c r="BK269"/>
  <c r="K279"/>
  <c r="BE279"/>
  <c i="3" r="R153"/>
  <c i="6" r="R166"/>
  <c i="7" r="Q101"/>
  <c i="8" r="BK165"/>
  <c i="11" r="Q458"/>
  <c r="R297"/>
  <c r="Q353"/>
  <c r="BK339"/>
  <c r="BK333"/>
  <c r="K217"/>
  <c r="BE217"/>
  <c i="1" r="AU59"/>
  <c i="6" r="K97"/>
  <c r="BE97"/>
  <c i="8" r="R247"/>
  <c r="Q111"/>
  <c r="R138"/>
  <c r="BK279"/>
  <c r="R361"/>
  <c r="BK328"/>
  <c i="11" r="R199"/>
  <c r="R345"/>
  <c r="R503"/>
  <c r="K411"/>
  <c r="BE411"/>
  <c i="7" r="Q92"/>
  <c i="8" r="R308"/>
  <c r="Q159"/>
  <c i="10" r="R94"/>
  <c i="11" r="R156"/>
  <c r="BK281"/>
  <c r="K353"/>
  <c r="BE353"/>
  <c i="3" r="R141"/>
  <c i="6" r="K103"/>
  <c r="BE103"/>
  <c i="8" r="R299"/>
  <c r="Q221"/>
  <c r="K185"/>
  <c r="BE185"/>
  <c r="K169"/>
  <c r="BE169"/>
  <c i="11" r="Q397"/>
  <c r="Q271"/>
  <c r="R233"/>
  <c r="BK391"/>
  <c i="3" r="Q157"/>
  <c i="6" r="BK134"/>
  <c i="8" r="R359"/>
  <c i="10" r="K112"/>
  <c r="BE112"/>
  <c i="11" r="Q132"/>
  <c r="R257"/>
  <c r="R293"/>
  <c r="BK315"/>
  <c i="8" r="Q346"/>
  <c r="R229"/>
  <c i="11" r="R225"/>
  <c r="Q430"/>
  <c r="K158"/>
  <c r="BE158"/>
  <c r="BK170"/>
  <c i="3" r="K139"/>
  <c r="BE139"/>
  <c i="8" r="R128"/>
  <c r="Q107"/>
  <c r="R363"/>
  <c r="BK310"/>
  <c i="10" r="Q110"/>
  <c i="11" r="Q113"/>
  <c r="R148"/>
  <c r="BK120"/>
  <c i="13" r="K98"/>
  <c r="BE98"/>
  <c i="6" r="K136"/>
  <c r="BE136"/>
  <c i="8" r="R219"/>
  <c r="Q255"/>
  <c r="K105"/>
  <c r="BE105"/>
  <c r="BK223"/>
  <c i="11" r="Q422"/>
  <c r="R483"/>
  <c r="R489"/>
  <c r="Q179"/>
  <c r="R239"/>
  <c r="K172"/>
  <c r="BE172"/>
  <c r="K241"/>
  <c r="BE241"/>
  <c r="BK162"/>
  <c i="3" r="Q145"/>
  <c i="8" r="R171"/>
  <c i="3" r="K112"/>
  <c r="BE112"/>
  <c i="6" r="R122"/>
  <c r="K173"/>
  <c r="BE173"/>
  <c i="8" r="R332"/>
  <c r="R289"/>
  <c r="R130"/>
  <c r="Q124"/>
  <c r="Q243"/>
  <c r="R149"/>
  <c r="K207"/>
  <c r="BE207"/>
  <c r="K161"/>
  <c r="BE161"/>
  <c r="BK120"/>
  <c i="10" r="R98"/>
  <c i="11" r="Q237"/>
  <c r="R263"/>
  <c r="Q154"/>
  <c r="R189"/>
  <c r="R269"/>
  <c r="R476"/>
  <c r="BK510"/>
  <c r="Q285"/>
  <c r="Q495"/>
  <c r="R319"/>
  <c r="BK335"/>
  <c r="BK341"/>
  <c r="K432"/>
  <c r="BE432"/>
  <c i="13" r="Q96"/>
  <c r="BK92"/>
  <c i="3" r="R122"/>
  <c r="R118"/>
  <c r="R126"/>
  <c r="BK131"/>
  <c r="BK126"/>
  <c i="4" r="K101"/>
  <c i="6" r="Q120"/>
  <c r="Q124"/>
  <c r="BK140"/>
  <c i="7" r="K101"/>
  <c i="8" r="Q342"/>
  <c r="Q322"/>
  <c r="Q113"/>
  <c r="Q193"/>
  <c r="BK382"/>
  <c r="BK159"/>
  <c i="11" r="Q263"/>
  <c r="R485"/>
  <c r="R487"/>
  <c r="Q307"/>
  <c r="R413"/>
  <c r="R505"/>
  <c r="R321"/>
  <c r="BK474"/>
  <c r="BK409"/>
  <c r="K136"/>
  <c r="BE136"/>
  <c i="3" r="Q99"/>
  <c i="6" r="R118"/>
  <c r="BK155"/>
  <c i="8" r="Q326"/>
  <c r="BK179"/>
  <c i="11" r="Q213"/>
  <c r="R491"/>
  <c r="R111"/>
  <c r="R349"/>
  <c r="K508"/>
  <c r="BE508"/>
  <c r="K397"/>
  <c r="BE397"/>
  <c r="BK428"/>
  <c i="3" r="R128"/>
  <c r="K99"/>
  <c r="BE99"/>
  <c i="6" r="R138"/>
  <c i="7" r="K104"/>
  <c i="8" r="R365"/>
  <c r="R107"/>
  <c r="R169"/>
  <c r="K357"/>
  <c r="BE357"/>
  <c r="K261"/>
  <c r="BE261"/>
  <c r="K269"/>
  <c r="BE269"/>
  <c r="K227"/>
  <c r="BE227"/>
  <c i="10" r="R108"/>
  <c r="Q94"/>
  <c i="11" r="R124"/>
  <c r="Q446"/>
  <c r="Q183"/>
  <c r="R144"/>
  <c r="R253"/>
  <c r="R185"/>
  <c r="Q105"/>
  <c r="R434"/>
  <c r="K239"/>
  <c r="Q122"/>
  <c r="K105"/>
  <c r="Q357"/>
  <c r="BK500"/>
  <c r="K385"/>
  <c r="BE385"/>
  <c r="K329"/>
  <c r="BE329"/>
  <c r="BK207"/>
  <c r="K393"/>
  <c r="BE393"/>
  <c r="K261"/>
  <c r="BE261"/>
  <c i="13" r="K96"/>
  <c r="BE96"/>
  <c i="3" r="R157"/>
  <c r="Q122"/>
  <c r="BK124"/>
  <c i="4" r="BK95"/>
  <c i="6" r="R143"/>
  <c r="R130"/>
  <c r="R103"/>
  <c r="K148"/>
  <c r="BE148"/>
  <c i="7" r="R95"/>
  <c r="BK104"/>
  <c i="8" r="R227"/>
  <c r="R211"/>
  <c r="Q251"/>
  <c r="R287"/>
  <c r="Q149"/>
  <c r="R179"/>
  <c r="R209"/>
  <c r="BK191"/>
  <c r="K320"/>
  <c r="BE320"/>
  <c r="K291"/>
  <c r="BE291"/>
  <c r="BK187"/>
  <c r="BK281"/>
  <c r="BK143"/>
  <c i="10" r="Q104"/>
  <c r="R114"/>
  <c i="11" r="Q126"/>
  <c r="R271"/>
  <c r="Q323"/>
  <c r="R193"/>
  <c r="R361"/>
  <c r="R132"/>
  <c r="R249"/>
  <c r="R251"/>
  <c r="Q399"/>
  <c r="R162"/>
  <c r="Q466"/>
  <c r="Q426"/>
  <c r="Q489"/>
  <c r="Q201"/>
  <c r="Q395"/>
  <c r="BK369"/>
  <c r="BK174"/>
  <c r="K179"/>
  <c r="BE179"/>
  <c r="BK215"/>
  <c r="BK134"/>
  <c i="13" r="R100"/>
  <c r="R110"/>
  <c i="2" r="F41"/>
  <c i="1" r="BF56"/>
  <c i="6" r="Q130"/>
  <c r="Q126"/>
  <c r="R111"/>
  <c r="R97"/>
  <c r="BK107"/>
  <c i="8" r="Q275"/>
  <c r="R231"/>
  <c r="Q195"/>
  <c r="K380"/>
  <c r="BE380"/>
  <c r="BK359"/>
  <c r="K167"/>
  <c r="BE167"/>
  <c i="11" r="R301"/>
  <c r="R422"/>
  <c r="Q444"/>
  <c r="R231"/>
  <c r="K407"/>
  <c r="R357"/>
  <c r="BK424"/>
  <c r="BK152"/>
  <c i="3" r="Q120"/>
  <c i="4" r="R101"/>
  <c i="6" r="K113"/>
  <c r="BE113"/>
  <c i="8" r="Q130"/>
  <c r="Q334"/>
  <c r="R225"/>
  <c r="Q308"/>
  <c i="11" r="Q468"/>
  <c r="Q197"/>
  <c r="R391"/>
  <c r="R343"/>
  <c r="K203"/>
  <c r="BE203"/>
  <c r="BK448"/>
  <c i="12" r="K92"/>
  <c r="BE92"/>
  <c i="2" r="BK92"/>
  <c i="3" r="BK107"/>
  <c i="5" r="BK92"/>
  <c i="6" r="Q103"/>
  <c i="7" r="R104"/>
  <c i="8" r="Q303"/>
  <c r="Q235"/>
  <c r="R344"/>
  <c r="Q247"/>
  <c r="BK351"/>
  <c r="K229"/>
  <c r="BE229"/>
  <c i="11" r="R327"/>
  <c r="Q428"/>
  <c r="R462"/>
  <c r="R134"/>
  <c r="Q470"/>
  <c r="Q309"/>
  <c r="BK483"/>
  <c r="K213"/>
  <c r="BE213"/>
  <c i="12" r="K94"/>
  <c r="BE94"/>
  <c i="13" r="R104"/>
  <c i="6" r="Q152"/>
  <c r="BK143"/>
  <c i="8" r="R223"/>
  <c r="R109"/>
  <c r="Q153"/>
  <c r="K128"/>
  <c r="BE128"/>
  <c r="BK247"/>
  <c i="9" r="K94"/>
  <c r="BE94"/>
  <c i="11" r="R341"/>
  <c r="R172"/>
  <c r="Q355"/>
  <c r="Q219"/>
  <c r="Q409"/>
  <c r="Q144"/>
  <c r="K107"/>
  <c r="BE107"/>
  <c r="BK297"/>
  <c i="13" r="R98"/>
  <c i="6" r="Q134"/>
  <c i="8" r="BK261"/>
  <c r="R281"/>
  <c r="BK115"/>
  <c i="11" r="Q369"/>
  <c r="Q241"/>
  <c r="Q403"/>
  <c r="BK495"/>
  <c r="BK476"/>
  <c r="BK387"/>
  <c i="3" r="Q131"/>
  <c i="6" r="Q148"/>
  <c i="8" r="R197"/>
  <c r="R215"/>
  <c r="Q126"/>
  <c r="R221"/>
  <c r="Q177"/>
  <c r="K326"/>
  <c r="BE326"/>
  <c r="K322"/>
  <c r="BE322"/>
  <c r="BK153"/>
  <c i="11" r="R255"/>
  <c r="Q134"/>
  <c r="Q225"/>
  <c r="Q265"/>
  <c r="BK277"/>
  <c r="Q401"/>
  <c r="R405"/>
  <c r="K142"/>
  <c r="BE142"/>
  <c r="K277"/>
  <c r="BE277"/>
  <c i="13" r="Q98"/>
  <c i="3" r="Q139"/>
  <c i="6" r="Q118"/>
  <c i="8" r="Q338"/>
  <c r="R326"/>
  <c r="Q171"/>
  <c r="Q285"/>
  <c r="Q314"/>
  <c r="K342"/>
  <c r="BE342"/>
  <c r="BK275"/>
  <c r="K140"/>
  <c r="BE140"/>
  <c i="10" r="K92"/>
  <c r="BE92"/>
  <c i="11" r="Q251"/>
  <c r="R299"/>
  <c r="R393"/>
  <c r="R243"/>
  <c r="Q291"/>
  <c r="Q317"/>
  <c r="BK363"/>
  <c i="13" r="R92"/>
  <c i="3" r="R116"/>
  <c r="R124"/>
  <c i="4" r="R92"/>
  <c i="6" r="Q163"/>
  <c r="BK169"/>
  <c r="K128"/>
  <c r="BE128"/>
  <c i="8" r="Q370"/>
  <c r="R279"/>
  <c r="R259"/>
  <c r="R145"/>
  <c r="R203"/>
  <c r="BK107"/>
  <c i="10" r="K96"/>
  <c r="BE96"/>
  <c i="11" r="R375"/>
  <c r="Q160"/>
  <c r="Q331"/>
  <c r="K183"/>
  <c r="BE183"/>
  <c r="K452"/>
  <c r="BE452"/>
  <c i="13" r="Q114"/>
  <c i="3" r="Q150"/>
  <c i="6" r="Q145"/>
  <c i="3" r="Q153"/>
  <c i="8" r="R306"/>
  <c r="Q187"/>
  <c r="Q273"/>
  <c r="Q205"/>
  <c r="BK344"/>
  <c i="10" r="Q96"/>
  <c i="11" r="R444"/>
  <c r="Q118"/>
  <c r="Q341"/>
  <c r="R136"/>
  <c r="Q442"/>
  <c r="Q335"/>
  <c r="R432"/>
  <c r="BK377"/>
  <c r="BK233"/>
  <c r="BK295"/>
  <c i="3" r="Q160"/>
  <c i="6" r="BK124"/>
  <c i="8" r="Q257"/>
  <c r="BK195"/>
  <c i="11" r="K333"/>
  <c r="Q217"/>
  <c r="R438"/>
  <c r="R213"/>
  <c r="K472"/>
  <c r="BE472"/>
  <c r="K442"/>
  <c r="BE442"/>
  <c r="K253"/>
  <c r="BE253"/>
  <c r="BK444"/>
  <c i="3" r="Q128"/>
  <c r="K150"/>
  <c r="BE150"/>
  <c i="6" r="R107"/>
  <c i="8" r="K193"/>
  <c r="Q372"/>
  <c r="R334"/>
  <c r="K99"/>
  <c r="BE99"/>
  <c r="BK263"/>
  <c r="K145"/>
  <c r="BE145"/>
  <c r="K132"/>
  <c r="BE132"/>
  <c r="K101"/>
  <c r="BE101"/>
  <c i="10" r="K114"/>
  <c r="BE114"/>
  <c i="11" r="Q305"/>
  <c r="R474"/>
  <c r="R448"/>
  <c r="R436"/>
  <c r="R313"/>
  <c r="Q375"/>
  <c r="Q231"/>
  <c r="BK420"/>
  <c r="BK434"/>
  <c r="K355"/>
  <c r="BE355"/>
  <c r="BK251"/>
  <c i="2" r="Q94"/>
  <c i="3" r="R101"/>
  <c i="4" r="R98"/>
  <c i="6" r="R134"/>
  <c r="R109"/>
  <c r="K124"/>
  <c r="BE124"/>
  <c r="K122"/>
  <c r="BE122"/>
  <c i="8" r="BK207"/>
  <c r="R372"/>
  <c r="R193"/>
  <c r="Q185"/>
  <c r="R143"/>
  <c r="BK138"/>
  <c r="BK205"/>
  <c r="BK273"/>
  <c r="BK225"/>
  <c i="9" r="Q92"/>
  <c i="10" r="K116"/>
  <c r="BE116"/>
  <c i="11" r="R420"/>
  <c r="Q166"/>
  <c r="R241"/>
  <c r="R311"/>
  <c r="Q505"/>
  <c r="Q152"/>
  <c r="R498"/>
  <c r="R415"/>
  <c r="Q136"/>
  <c r="K257"/>
  <c r="BE257"/>
  <c r="K199"/>
  <c r="BE199"/>
  <c r="BK193"/>
  <c i="13" r="R94"/>
  <c r="BK110"/>
  <c i="3" r="Q136"/>
  <c r="K147"/>
  <c r="BE147"/>
  <c i="4" r="Q98"/>
  <c r="Q92"/>
  <c i="6" r="R159"/>
  <c r="Q107"/>
  <c i="7" r="R92"/>
  <c i="8" r="R140"/>
  <c r="R253"/>
  <c r="R183"/>
  <c r="BK171"/>
  <c r="BK314"/>
  <c i="10" r="R104"/>
  <c i="11" r="Q377"/>
  <c r="Q162"/>
  <c r="R138"/>
  <c r="Q503"/>
  <c r="Q168"/>
  <c r="BK347"/>
  <c r="K150"/>
  <c r="BE150"/>
  <c i="6" r="Q128"/>
  <c i="8" r="Q151"/>
  <c r="R113"/>
  <c r="Q365"/>
  <c r="Q147"/>
  <c i="11" r="R115"/>
  <c r="Q351"/>
  <c r="Q487"/>
  <c r="K101"/>
  <c r="BE101"/>
  <c r="BK181"/>
  <c i="13" r="Q104"/>
  <c i="3" r="Q126"/>
  <c i="6" r="Q143"/>
  <c r="BK120"/>
  <c i="8" r="Q299"/>
  <c r="Q377"/>
  <c r="Q332"/>
  <c r="K318"/>
  <c r="BE318"/>
  <c i="11" r="R105"/>
  <c r="Q107"/>
  <c r="Q361"/>
  <c r="Q383"/>
  <c r="R411"/>
  <c r="K481"/>
  <c r="BE481"/>
  <c r="BK345"/>
  <c r="K337"/>
  <c r="BE337"/>
  <c i="3" r="R107"/>
  <c i="6" r="Q150"/>
  <c i="8" r="Q136"/>
  <c r="R243"/>
  <c r="Q231"/>
  <c r="BK287"/>
  <c r="K147"/>
  <c r="BE147"/>
  <c i="11" r="R158"/>
  <c r="R183"/>
  <c r="Q172"/>
  <c r="BK319"/>
  <c r="BK237"/>
  <c i="6" r="R173"/>
  <c i="8" r="BK334"/>
  <c r="K239"/>
  <c r="K181"/>
  <c r="BE181"/>
  <c i="11" r="R130"/>
  <c r="Q462"/>
  <c r="Q365"/>
  <c r="K191"/>
  <c r="BE191"/>
  <c r="K187"/>
  <c r="BE187"/>
  <c i="3" r="Q110"/>
  <c i="6" r="Q136"/>
  <c i="7" r="BK95"/>
  <c i="8" r="Q213"/>
  <c r="K136"/>
  <c r="K277"/>
  <c r="BE277"/>
  <c i="9" r="R94"/>
  <c i="11" r="Q371"/>
  <c r="Q379"/>
  <c r="Q436"/>
  <c r="R337"/>
  <c r="Q450"/>
  <c r="K271"/>
  <c r="BE271"/>
  <c r="K118"/>
  <c r="BE118"/>
  <c i="3" r="BK155"/>
  <c i="7" r="K98"/>
  <c r="BE98"/>
  <c i="8" r="R263"/>
  <c r="Q357"/>
  <c r="Q118"/>
  <c r="BK259"/>
  <c i="10" r="R116"/>
  <c i="11" r="Q195"/>
  <c r="R219"/>
  <c r="R472"/>
  <c r="R508"/>
  <c r="BK168"/>
  <c i="13" r="Q100"/>
  <c i="3" r="R110"/>
  <c r="K118"/>
  <c r="BE118"/>
  <c i="6" r="R128"/>
  <c r="R152"/>
  <c i="8" r="Q340"/>
  <c r="Q287"/>
  <c r="Q215"/>
  <c r="Q359"/>
  <c r="BK297"/>
  <c r="BK267"/>
  <c i="10" r="R100"/>
  <c i="11" r="Q103"/>
  <c r="R510"/>
  <c i="3" r="BK105"/>
  <c i="6" r="K166"/>
  <c r="BE166"/>
  <c i="8" r="BK243"/>
  <c i="11" l="1" r="V478"/>
  <c i="3" r="X109"/>
  <c r="R149"/>
  <c r="J72"/>
  <c i="4" r="Q91"/>
  <c r="Q90"/>
  <c r="Q89"/>
  <c r="I65"/>
  <c r="K32"/>
  <c i="1" r="AS58"/>
  <c i="5" r="V91"/>
  <c r="V90"/>
  <c r="V89"/>
  <c i="6" r="T117"/>
  <c r="R165"/>
  <c r="J72"/>
  <c i="8" r="Q96"/>
  <c r="I67"/>
  <c r="Q117"/>
  <c r="I68"/>
  <c r="V305"/>
  <c i="9" r="T91"/>
  <c r="T90"/>
  <c r="T89"/>
  <c i="1" r="AW65"/>
  <c i="10" r="X91"/>
  <c r="X90"/>
  <c r="X89"/>
  <c i="11" r="Q117"/>
  <c i="12" r="X91"/>
  <c r="X90"/>
  <c r="X89"/>
  <c i="4" r="BK91"/>
  <c r="K91"/>
  <c r="K67"/>
  <c i="6" r="Q96"/>
  <c r="T147"/>
  <c r="Q154"/>
  <c r="I71"/>
  <c i="8" r="R142"/>
  <c r="J69"/>
  <c r="Q350"/>
  <c r="I71"/>
  <c i="10" r="V91"/>
  <c r="V90"/>
  <c r="V89"/>
  <c i="11" r="T178"/>
  <c r="T417"/>
  <c r="T478"/>
  <c r="X497"/>
  <c i="2" r="T91"/>
  <c r="T90"/>
  <c r="T89"/>
  <c i="1" r="AW56"/>
  <c i="3" r="Q149"/>
  <c r="I72"/>
  <c i="4" r="X91"/>
  <c r="X90"/>
  <c r="X89"/>
  <c i="6" r="R117"/>
  <c r="J68"/>
  <c r="R147"/>
  <c r="J70"/>
  <c r="V154"/>
  <c i="7" r="T91"/>
  <c r="T90"/>
  <c r="T89"/>
  <c i="1" r="AW62"/>
  <c i="8" r="T142"/>
  <c r="X350"/>
  <c i="11" r="Q96"/>
  <c r="I67"/>
  <c r="V417"/>
  <c r="V497"/>
  <c i="12" r="R91"/>
  <c r="R90"/>
  <c r="J66"/>
  <c i="2" r="BK91"/>
  <c r="K91"/>
  <c r="K67"/>
  <c i="3" r="T109"/>
  <c r="V149"/>
  <c i="5" r="X91"/>
  <c r="X90"/>
  <c r="X89"/>
  <c i="6" r="R96"/>
  <c r="X142"/>
  <c r="V165"/>
  <c i="7" r="Q91"/>
  <c r="Q90"/>
  <c r="I66"/>
  <c i="8" r="T117"/>
  <c r="X305"/>
  <c i="2" r="Q91"/>
  <c r="Q90"/>
  <c r="I66"/>
  <c i="3" r="R96"/>
  <c r="X149"/>
  <c i="5" r="Q91"/>
  <c r="Q90"/>
  <c r="Q89"/>
  <c r="I65"/>
  <c r="K32"/>
  <c i="1" r="AS60"/>
  <c i="11" r="V178"/>
  <c r="Q478"/>
  <c r="I71"/>
  <c i="3" r="Q96"/>
  <c r="T149"/>
  <c i="6" r="X117"/>
  <c r="Q142"/>
  <c r="I69"/>
  <c r="T154"/>
  <c i="11" r="X178"/>
  <c i="3" r="R130"/>
  <c r="J69"/>
  <c r="X138"/>
  <c i="5" r="R91"/>
  <c r="R90"/>
  <c r="R89"/>
  <c r="J65"/>
  <c r="K33"/>
  <c i="1" r="AT60"/>
  <c i="8" r="X96"/>
  <c r="R96"/>
  <c r="R117"/>
  <c r="J68"/>
  <c r="Q305"/>
  <c r="I70"/>
  <c i="11" r="T117"/>
  <c r="Q417"/>
  <c r="I70"/>
  <c r="R497"/>
  <c r="J72"/>
  <c i="3" r="V109"/>
  <c i="6" r="T96"/>
  <c r="T142"/>
  <c i="8" r="V96"/>
  <c r="X117"/>
  <c r="V350"/>
  <c i="11" r="R478"/>
  <c r="J71"/>
  <c i="12" r="T91"/>
  <c r="T90"/>
  <c r="T89"/>
  <c i="1" r="AW70"/>
  <c i="3" r="V130"/>
  <c i="4" r="R91"/>
  <c r="R90"/>
  <c r="R89"/>
  <c r="J65"/>
  <c r="K33"/>
  <c i="1" r="AT58"/>
  <c i="8" r="R305"/>
  <c r="J70"/>
  <c r="X369"/>
  <c i="9" r="R91"/>
  <c r="J67"/>
  <c i="11" r="T96"/>
  <c r="R96"/>
  <c r="J67"/>
  <c r="X117"/>
  <c r="R117"/>
  <c r="J68"/>
  <c r="R417"/>
  <c r="J70"/>
  <c r="X478"/>
  <c i="12" r="V91"/>
  <c r="V90"/>
  <c r="V89"/>
  <c i="2" r="V91"/>
  <c r="V90"/>
  <c r="V89"/>
  <c i="3" r="Q109"/>
  <c r="I68"/>
  <c r="R138"/>
  <c r="J71"/>
  <c i="4" r="V91"/>
  <c r="V90"/>
  <c r="V89"/>
  <c i="6" r="Q117"/>
  <c r="I68"/>
  <c r="Q147"/>
  <c r="I70"/>
  <c i="8" r="X142"/>
  <c r="T350"/>
  <c r="T369"/>
  <c i="11" r="R178"/>
  <c r="R95"/>
  <c r="J66"/>
  <c i="12" r="Q91"/>
  <c r="Q90"/>
  <c r="I66"/>
  <c i="3" r="R109"/>
  <c r="J68"/>
  <c r="V138"/>
  <c i="5" r="T91"/>
  <c r="T90"/>
  <c r="T89"/>
  <c i="1" r="AW60"/>
  <c i="6" r="X154"/>
  <c i="8" r="T96"/>
  <c r="V117"/>
  <c r="T305"/>
  <c r="R369"/>
  <c r="J72"/>
  <c i="10" r="T91"/>
  <c r="T90"/>
  <c r="T89"/>
  <c i="1" r="AW67"/>
  <c i="3" r="T96"/>
  <c r="X130"/>
  <c r="T138"/>
  <c i="4" r="T91"/>
  <c r="T90"/>
  <c r="T89"/>
  <c i="1" r="AW58"/>
  <c i="6" r="V147"/>
  <c r="Q165"/>
  <c r="I72"/>
  <c i="8" r="V142"/>
  <c r="Q369"/>
  <c r="I72"/>
  <c i="9" r="V91"/>
  <c r="V90"/>
  <c r="V89"/>
  <c i="11" r="X96"/>
  <c i="13" r="V91"/>
  <c r="V90"/>
  <c r="V89"/>
  <c i="3" r="X96"/>
  <c r="X95"/>
  <c r="X94"/>
  <c r="Q138"/>
  <c r="I71"/>
  <c i="11" r="V117"/>
  <c r="X417"/>
  <c r="T497"/>
  <c i="13" r="T91"/>
  <c r="T90"/>
  <c r="T89"/>
  <c i="1" r="AW72"/>
  <c i="6" r="X96"/>
  <c r="V142"/>
  <c r="X147"/>
  <c r="T165"/>
  <c i="7" r="R91"/>
  <c r="R90"/>
  <c r="J66"/>
  <c i="9" r="Q91"/>
  <c r="I67"/>
  <c i="10" r="Q91"/>
  <c r="Q90"/>
  <c r="I66"/>
  <c i="11" r="V96"/>
  <c i="13" r="X91"/>
  <c r="X90"/>
  <c r="X89"/>
  <c i="2" r="R91"/>
  <c r="R90"/>
  <c r="J66"/>
  <c i="3" r="T130"/>
  <c i="6" r="V96"/>
  <c r="X165"/>
  <c i="8" r="Q142"/>
  <c r="Q95"/>
  <c r="Q94"/>
  <c r="I65"/>
  <c r="K32"/>
  <c i="1" r="AS64"/>
  <c i="8" r="V369"/>
  <c i="9" r="X91"/>
  <c r="X90"/>
  <c r="X89"/>
  <c i="10" r="R91"/>
  <c r="R90"/>
  <c r="R89"/>
  <c r="J65"/>
  <c r="K33"/>
  <c i="1" r="AT67"/>
  <c i="13" r="Q91"/>
  <c r="I67"/>
  <c i="2" r="X91"/>
  <c r="X90"/>
  <c r="X89"/>
  <c i="3" r="V96"/>
  <c r="V95"/>
  <c r="V94"/>
  <c r="Q130"/>
  <c r="I69"/>
  <c i="6" r="V117"/>
  <c r="R142"/>
  <c r="J69"/>
  <c r="R154"/>
  <c r="J71"/>
  <c i="8" r="R350"/>
  <c r="J71"/>
  <c i="11" r="Q178"/>
  <c r="I69"/>
  <c r="Q497"/>
  <c r="I72"/>
  <c i="13" r="R91"/>
  <c r="R90"/>
  <c r="R89"/>
  <c r="J65"/>
  <c r="K33"/>
  <c i="1" r="AT72"/>
  <c i="3" r="Q135"/>
  <c r="I70"/>
  <c r="R135"/>
  <c r="J70"/>
  <c i="12" r="R89"/>
  <c r="J65"/>
  <c r="K33"/>
  <c i="1" r="AT70"/>
  <c i="12" r="Q89"/>
  <c r="I65"/>
  <c r="K32"/>
  <c i="1" r="AS70"/>
  <c i="13" r="BE92"/>
  <c r="F86"/>
  <c r="E77"/>
  <c r="J58"/>
  <c i="12" r="F61"/>
  <c r="J58"/>
  <c r="E52"/>
  <c i="11" r="J58"/>
  <c r="BE297"/>
  <c r="BE485"/>
  <c r="BE160"/>
  <c i="10" r="I67"/>
  <c r="Q89"/>
  <c r="I65"/>
  <c r="K32"/>
  <c i="1" r="AS67"/>
  <c i="11" r="BE474"/>
  <c r="BE195"/>
  <c r="BE239"/>
  <c r="BE500"/>
  <c i="10" r="J66"/>
  <c i="11" r="F61"/>
  <c r="E82"/>
  <c r="BE333"/>
  <c r="BE105"/>
  <c r="BE134"/>
  <c r="BE407"/>
  <c i="10" r="E77"/>
  <c r="J83"/>
  <c r="F61"/>
  <c i="9" r="E77"/>
  <c r="J85"/>
  <c r="F61"/>
  <c r="J83"/>
  <c i="7" r="Q89"/>
  <c r="I65"/>
  <c r="K32"/>
  <c i="1" r="AS62"/>
  <c i="8" r="F91"/>
  <c r="BE267"/>
  <c r="BE297"/>
  <c r="BE193"/>
  <c r="E52"/>
  <c r="BE203"/>
  <c r="J58"/>
  <c r="BE239"/>
  <c r="BE136"/>
  <c i="7" r="R89"/>
  <c r="J65"/>
  <c r="K33"/>
  <c i="1" r="AT62"/>
  <c i="8" r="BE255"/>
  <c i="7" r="E52"/>
  <c r="BE101"/>
  <c r="BE104"/>
  <c r="F61"/>
  <c r="J58"/>
  <c i="6" r="BE132"/>
  <c i="5" r="J66"/>
  <c i="6" r="J58"/>
  <c r="BE120"/>
  <c r="F61"/>
  <c r="E52"/>
  <c i="5" r="I66"/>
  <c i="6" r="BE118"/>
  <c r="BE155"/>
  <c r="BE143"/>
  <c i="4" r="J66"/>
  <c i="5" r="F60"/>
  <c r="J61"/>
  <c r="E52"/>
  <c r="J83"/>
  <c i="4" r="I66"/>
  <c i="5" r="F61"/>
  <c r="J60"/>
  <c i="4" r="BK90"/>
  <c r="K90"/>
  <c r="K66"/>
  <c r="E52"/>
  <c r="F86"/>
  <c r="J83"/>
  <c r="BE101"/>
  <c i="2" r="BK90"/>
  <c r="K90"/>
  <c r="K66"/>
  <c i="3" r="F61"/>
  <c i="2" r="R89"/>
  <c r="J65"/>
  <c r="K33"/>
  <c i="1" r="AT56"/>
  <c i="2" r="Q89"/>
  <c r="I65"/>
  <c r="K32"/>
  <c i="1" r="AS56"/>
  <c i="3" r="E52"/>
  <c r="J58"/>
  <c r="BE131"/>
  <c i="2" r="F60"/>
  <c r="J60"/>
  <c r="J61"/>
  <c r="E77"/>
  <c r="J83"/>
  <c r="F86"/>
  <c i="8" r="K361"/>
  <c r="BE361"/>
  <c i="11" r="BK472"/>
  <c r="K458"/>
  <c r="BE458"/>
  <c r="K498"/>
  <c r="BE498"/>
  <c r="K237"/>
  <c r="BE237"/>
  <c i="7" r="F39"/>
  <c i="1" r="BD62"/>
  <c i="11" r="K109"/>
  <c r="BE109"/>
  <c r="BK401"/>
  <c i="8" r="F40"/>
  <c i="1" r="BE64"/>
  <c i="8" r="BK134"/>
  <c i="3" r="K128"/>
  <c r="BE128"/>
  <c i="11" r="BK481"/>
  <c i="2" r="F40"/>
  <c i="1" r="BE56"/>
  <c i="4" r="K98"/>
  <c r="BE98"/>
  <c i="8" r="BK303"/>
  <c r="BK181"/>
  <c i="11" r="K267"/>
  <c r="BE267"/>
  <c r="BK399"/>
  <c r="K181"/>
  <c r="BE181"/>
  <c i="13" r="K108"/>
  <c r="BE108"/>
  <c i="6" r="K163"/>
  <c r="BE163"/>
  <c i="11" r="BK432"/>
  <c i="12" r="F37"/>
  <c i="1" r="BB70"/>
  <c i="11" r="BK191"/>
  <c i="12" r="F41"/>
  <c i="1" r="BF70"/>
  <c i="11" r="BK164"/>
  <c r="K269"/>
  <c r="BE269"/>
  <c i="8" r="BK167"/>
  <c i="11" r="BK359"/>
  <c i="3" r="F38"/>
  <c i="1" r="BC57"/>
  <c i="8" r="K316"/>
  <c r="BE316"/>
  <c i="11" r="K170"/>
  <c r="BE170"/>
  <c i="8" r="BK227"/>
  <c r="BK330"/>
  <c i="6" r="K134"/>
  <c r="BE134"/>
  <c i="3" r="BK139"/>
  <c i="8" r="BK249"/>
  <c r="BK132"/>
  <c i="3" r="F41"/>
  <c i="1" r="BF57"/>
  <c i="11" r="K483"/>
  <c r="BE483"/>
  <c r="K221"/>
  <c r="BE221"/>
  <c i="8" r="K283"/>
  <c r="BE283"/>
  <c r="BK322"/>
  <c i="9" r="F37"/>
  <c i="1" r="BB65"/>
  <c i="11" r="BK353"/>
  <c i="6" r="K105"/>
  <c r="BE105"/>
  <c i="11" r="BK508"/>
  <c r="K156"/>
  <c r="BE156"/>
  <c i="3" r="BK97"/>
  <c i="8" r="K179"/>
  <c r="BE179"/>
  <c r="K122"/>
  <c r="BE122"/>
  <c r="BK189"/>
  <c i="9" r="BK92"/>
  <c i="11" r="K319"/>
  <c r="BE319"/>
  <c r="K387"/>
  <c r="BE387"/>
  <c r="BK442"/>
  <c r="BK438"/>
  <c i="2" r="F38"/>
  <c i="1" r="BC56"/>
  <c i="11" r="K168"/>
  <c r="BE168"/>
  <c i="6" r="BK145"/>
  <c r="BK142"/>
  <c r="K142"/>
  <c r="K69"/>
  <c i="8" r="BK251"/>
  <c i="11" r="BK124"/>
  <c i="13" r="F40"/>
  <c i="1" r="BE72"/>
  <c r="BE71"/>
  <c r="BA71"/>
  <c i="6" r="F39"/>
  <c i="1" r="BD61"/>
  <c i="8" r="BK380"/>
  <c i="3" r="K124"/>
  <c r="BE124"/>
  <c i="4" r="F39"/>
  <c i="1" r="BD58"/>
  <c i="2" r="K94"/>
  <c r="BE94"/>
  <c r="F37"/>
  <c i="1" r="BB56"/>
  <c i="3" r="BK143"/>
  <c i="6" r="BK128"/>
  <c r="K38"/>
  <c i="1" r="AY61"/>
  <c i="11" r="K347"/>
  <c r="BE347"/>
  <c r="K341"/>
  <c r="BE341"/>
  <c i="13" r="BK106"/>
  <c i="5" r="F38"/>
  <c i="1" r="BC60"/>
  <c i="8" r="K375"/>
  <c r="BE375"/>
  <c r="BK342"/>
  <c r="K314"/>
  <c r="BE314"/>
  <c r="BK130"/>
  <c r="K365"/>
  <c r="BE365"/>
  <c r="BK277"/>
  <c r="K340"/>
  <c r="BE340"/>
  <c i="9" r="F39"/>
  <c i="1" r="BD65"/>
  <c r="AW71"/>
  <c i="8" r="K279"/>
  <c r="BE279"/>
  <c r="BK101"/>
  <c r="BK183"/>
  <c i="11" r="BK263"/>
  <c r="K479"/>
  <c r="BE479"/>
  <c r="BK430"/>
  <c r="BK115"/>
  <c r="BK158"/>
  <c i="13" r="K110"/>
  <c r="BE110"/>
  <c i="8" r="K243"/>
  <c r="BE243"/>
  <c r="K247"/>
  <c r="BE247"/>
  <c r="K237"/>
  <c r="BE237"/>
  <c i="11" r="BK189"/>
  <c r="BK379"/>
  <c i="3" r="F40"/>
  <c i="1" r="BE57"/>
  <c i="8" r="K165"/>
  <c r="BE165"/>
  <c r="BK128"/>
  <c i="11" r="K152"/>
  <c r="BE152"/>
  <c r="BK118"/>
  <c r="BK503"/>
  <c r="K440"/>
  <c r="BE440"/>
  <c i="3" r="BK99"/>
  <c i="6" r="BK138"/>
  <c i="11" r="BK373"/>
  <c i="8" r="K351"/>
  <c r="BE351"/>
  <c i="11" r="BK450"/>
  <c r="K335"/>
  <c r="BE335"/>
  <c r="K255"/>
  <c r="BE255"/>
  <c r="K343"/>
  <c r="BE343"/>
  <c r="BK185"/>
  <c i="13" r="F38"/>
  <c i="1" r="BC72"/>
  <c r="BC71"/>
  <c r="AY71"/>
  <c i="11" r="BK225"/>
  <c i="8" r="K217"/>
  <c r="BE217"/>
  <c r="BK201"/>
  <c r="BK295"/>
  <c r="K107"/>
  <c r="BE107"/>
  <c r="BK161"/>
  <c r="K253"/>
  <c r="BE253"/>
  <c i="6" r="K161"/>
  <c r="BE161"/>
  <c i="3" r="K122"/>
  <c r="BE122"/>
  <c i="8" r="K377"/>
  <c r="BE377"/>
  <c i="11" r="BK122"/>
  <c i="8" r="K195"/>
  <c r="BE195"/>
  <c i="9" r="K37"/>
  <c i="1" r="AX65"/>
  <c i="11" r="K97"/>
  <c r="BE97"/>
  <c i="12" r="F40"/>
  <c i="1" r="BE70"/>
  <c i="8" r="BK173"/>
  <c i="10" r="BK92"/>
  <c i="11" r="BK128"/>
  <c i="12" r="K38"/>
  <c i="1" r="AY70"/>
  <c i="11" r="BK505"/>
  <c i="13" r="F41"/>
  <c i="1" r="BF72"/>
  <c r="BF71"/>
  <c i="11" r="BK464"/>
  <c r="BK456"/>
  <c r="K444"/>
  <c r="BE444"/>
  <c i="6" r="K150"/>
  <c r="BE150"/>
  <c i="11" r="K428"/>
  <c r="BE428"/>
  <c i="7" r="BK92"/>
  <c i="11" r="BK253"/>
  <c r="BK313"/>
  <c r="K211"/>
  <c r="BE211"/>
  <c i="3" r="BK116"/>
  <c i="11" r="K215"/>
  <c r="BE215"/>
  <c r="K424"/>
  <c r="BE424"/>
  <c i="6" r="K126"/>
  <c r="BE126"/>
  <c i="8" r="K332"/>
  <c r="BE332"/>
  <c r="K259"/>
  <c r="BE259"/>
  <c r="K285"/>
  <c r="BE285"/>
  <c r="K281"/>
  <c r="BE281"/>
  <c i="11" r="F41"/>
  <c i="1" r="BF69"/>
  <c i="8" r="K175"/>
  <c r="BE175"/>
  <c r="BK245"/>
  <c i="11" r="K209"/>
  <c r="BE209"/>
  <c r="BK365"/>
  <c r="BK355"/>
  <c r="BK203"/>
  <c i="12" r="BK92"/>
  <c i="3" r="BK141"/>
  <c i="8" r="BK233"/>
  <c r="K344"/>
  <c r="BE344"/>
  <c i="10" r="K100"/>
  <c r="BE100"/>
  <c i="11" r="K303"/>
  <c r="BE303"/>
  <c r="BK103"/>
  <c r="BK323"/>
  <c r="BK452"/>
  <c r="K197"/>
  <c r="BE197"/>
  <c i="13" r="K104"/>
  <c r="BE104"/>
  <c i="8" r="BK326"/>
  <c r="K163"/>
  <c r="BE163"/>
  <c r="K359"/>
  <c r="BE359"/>
  <c i="11" r="K146"/>
  <c r="BE146"/>
  <c r="BK383"/>
  <c r="BK99"/>
  <c r="K309"/>
  <c r="BE309"/>
  <c i="3" r="BK133"/>
  <c r="BK130"/>
  <c r="K130"/>
  <c r="K69"/>
  <c i="11" r="K468"/>
  <c r="BE468"/>
  <c i="13" r="K38"/>
  <c i="1" r="AY72"/>
  <c i="11" r="K174"/>
  <c r="BE174"/>
  <c r="BK231"/>
  <c i="3" r="K153"/>
  <c r="BE153"/>
  <c i="11" r="BK201"/>
  <c r="BK261"/>
  <c i="6" r="BK122"/>
  <c i="8" r="K171"/>
  <c r="BE171"/>
  <c r="BK235"/>
  <c r="K382"/>
  <c r="BE382"/>
  <c r="BK346"/>
  <c i="4" r="F38"/>
  <c i="1" r="BC58"/>
  <c i="10" r="K94"/>
  <c r="BE94"/>
  <c i="3" r="BK120"/>
  <c i="4" r="F40"/>
  <c i="1" r="BE58"/>
  <c i="8" r="K310"/>
  <c r="BE310"/>
  <c r="BK336"/>
  <c i="9" r="BK94"/>
  <c i="11" r="K251"/>
  <c r="BE251"/>
  <c r="BK219"/>
  <c r="BK287"/>
  <c r="K391"/>
  <c r="BE391"/>
  <c r="BK285"/>
  <c r="BK460"/>
  <c r="K193"/>
  <c r="BE193"/>
  <c r="BK331"/>
  <c i="12" r="K37"/>
  <c i="1" r="AX70"/>
  <c i="8" r="BK219"/>
  <c r="K151"/>
  <c r="BE151"/>
  <c r="K355"/>
  <c r="BE355"/>
  <c r="BK147"/>
  <c r="BK271"/>
  <c r="BK353"/>
  <c r="K118"/>
  <c r="BE118"/>
  <c i="10" r="BK102"/>
  <c r="K110"/>
  <c r="BE110"/>
  <c i="6" r="F40"/>
  <c i="1" r="BE61"/>
  <c i="6" r="K107"/>
  <c r="BE107"/>
  <c i="8" r="BK149"/>
  <c i="10" r="BK114"/>
  <c i="11" r="BK275"/>
  <c r="K315"/>
  <c r="BE315"/>
  <c i="7" r="F41"/>
  <c i="1" r="BF62"/>
  <c i="3" r="K38"/>
  <c i="1" r="AY57"/>
  <c i="11" r="K132"/>
  <c r="BE132"/>
  <c i="4" r="K95"/>
  <c r="BE95"/>
  <c i="11" r="BK327"/>
  <c i="3" r="BK150"/>
  <c i="7" r="K95"/>
  <c r="BE95"/>
  <c i="11" r="BK265"/>
  <c r="K291"/>
  <c r="BE291"/>
  <c r="K317"/>
  <c r="BE317"/>
  <c r="K454"/>
  <c r="BE454"/>
  <c r="K243"/>
  <c r="BE243"/>
  <c i="10" r="BK112"/>
  <c i="11" r="K422"/>
  <c r="BE422"/>
  <c i="13" r="F39"/>
  <c i="1" r="BD72"/>
  <c r="BD71"/>
  <c r="AZ71"/>
  <c i="8" r="K197"/>
  <c r="BE197"/>
  <c r="K205"/>
  <c r="BE205"/>
  <c i="3" r="BK136"/>
  <c r="BK135"/>
  <c r="K135"/>
  <c r="K70"/>
  <c r="BK157"/>
  <c i="6" r="BK130"/>
  <c i="8" r="K257"/>
  <c r="BE257"/>
  <c r="K138"/>
  <c r="BE138"/>
  <c i="11" r="K367"/>
  <c r="BE367"/>
  <c r="K363"/>
  <c r="BE363"/>
  <c r="BK337"/>
  <c r="BK217"/>
  <c r="BK150"/>
  <c i="6" r="K111"/>
  <c r="BE111"/>
  <c i="8" r="K111"/>
  <c r="BE111"/>
  <c r="BK338"/>
  <c i="11" r="K130"/>
  <c r="BE130"/>
  <c r="BK393"/>
  <c r="BK142"/>
  <c r="BK179"/>
  <c i="1" r="AT71"/>
  <c i="6" r="K169"/>
  <c r="BE169"/>
  <c r="K176"/>
  <c r="BE176"/>
  <c i="11" r="BK349"/>
  <c r="BK279"/>
  <c r="K295"/>
  <c r="BE295"/>
  <c r="BK397"/>
  <c r="K405"/>
  <c r="BE405"/>
  <c i="3" r="K155"/>
  <c r="BE155"/>
  <c i="11" r="K301"/>
  <c r="BE301"/>
  <c r="BK289"/>
  <c r="BK375"/>
  <c i="8" r="BK177"/>
  <c r="BK306"/>
  <c i="9" r="K38"/>
  <c i="1" r="AY65"/>
  <c i="9" r="F41"/>
  <c i="1" r="BF65"/>
  <c i="6" r="BK148"/>
  <c r="BK147"/>
  <c r="K147"/>
  <c r="K70"/>
  <c i="9" r="F38"/>
  <c i="1" r="BC65"/>
  <c i="11" r="K345"/>
  <c r="BE345"/>
  <c i="8" r="K273"/>
  <c r="BE273"/>
  <c r="K109"/>
  <c r="BE109"/>
  <c i="11" r="K495"/>
  <c r="BE495"/>
  <c r="BK436"/>
  <c r="BK299"/>
  <c i="13" r="BK102"/>
  <c i="8" r="BK155"/>
  <c r="BK99"/>
  <c i="11" r="BK371"/>
  <c r="BK491"/>
  <c i="13" r="BK94"/>
  <c i="11" r="BK493"/>
  <c r="K325"/>
  <c r="BE325"/>
  <c r="BK183"/>
  <c i="6" r="BK97"/>
  <c i="8" r="BK229"/>
  <c r="BK269"/>
  <c i="10" r="F38"/>
  <c i="1" r="BC67"/>
  <c r="BC66"/>
  <c r="AY66"/>
  <c i="4" r="K92"/>
  <c r="BE92"/>
  <c i="11" r="K409"/>
  <c r="BE409"/>
  <c i="8" r="BK126"/>
  <c i="11" r="K113"/>
  <c r="BE113"/>
  <c r="K395"/>
  <c r="BE395"/>
  <c r="BK329"/>
  <c r="K111"/>
  <c r="BE111"/>
  <c r="BK148"/>
  <c i="6" r="BK166"/>
  <c i="11" r="BK249"/>
  <c r="BK283"/>
  <c i="6" r="BK115"/>
  <c i="8" r="K287"/>
  <c r="BE287"/>
  <c r="BK113"/>
  <c i="10" r="F39"/>
  <c i="1" r="BD67"/>
  <c r="BD66"/>
  <c r="AZ66"/>
  <c i="8" r="F39"/>
  <c i="1" r="BD64"/>
  <c i="11" r="F40"/>
  <c i="1" r="BE69"/>
  <c r="AU54"/>
  <c i="6" r="BK136"/>
  <c i="8" r="BK199"/>
  <c r="BK291"/>
  <c i="11" r="K120"/>
  <c r="BE120"/>
  <c i="8" r="K120"/>
  <c r="BE120"/>
  <c i="10" r="K38"/>
  <c i="1" r="AY67"/>
  <c i="11" r="F38"/>
  <c i="1" r="BC69"/>
  <c i="11" r="K448"/>
  <c r="BE448"/>
  <c i="13" r="K114"/>
  <c r="BE114"/>
  <c i="8" r="K289"/>
  <c r="BE289"/>
  <c r="K263"/>
  <c r="BE263"/>
  <c i="11" r="BK176"/>
  <c r="K369"/>
  <c r="BE369"/>
  <c r="K162"/>
  <c r="BE162"/>
  <c r="K126"/>
  <c r="BE126"/>
  <c r="K487"/>
  <c r="BE487"/>
  <c r="BK172"/>
  <c i="5" r="F40"/>
  <c i="1" r="BE60"/>
  <c i="8" r="K143"/>
  <c r="BE143"/>
  <c i="11" r="BK311"/>
  <c i="5" r="K92"/>
  <c r="BE92"/>
  <c r="F37"/>
  <c i="1" r="BB60"/>
  <c i="8" r="K370"/>
  <c r="BE370"/>
  <c r="BK312"/>
  <c r="BK169"/>
  <c r="BK320"/>
  <c i="3" r="BK110"/>
  <c i="6" r="K152"/>
  <c r="BE152"/>
  <c i="3" r="BK145"/>
  <c i="8" r="BK211"/>
  <c r="K159"/>
  <c r="BE159"/>
  <c i="3" r="K126"/>
  <c r="BE126"/>
  <c i="8" r="K38"/>
  <c i="1" r="AY64"/>
  <c i="6" r="BK109"/>
  <c i="8" r="K191"/>
  <c r="BE191"/>
  <c i="11" r="K235"/>
  <c r="BE235"/>
  <c i="8" r="F38"/>
  <c i="1" r="BC64"/>
  <c i="9" r="F40"/>
  <c i="1" r="BE65"/>
  <c i="11" r="K144"/>
  <c r="BE144"/>
  <c i="6" r="K140"/>
  <c r="BE140"/>
  <c i="8" r="BK140"/>
  <c i="6" r="F38"/>
  <c i="1" r="BC61"/>
  <c i="2" r="F39"/>
  <c i="1" r="BD56"/>
  <c i="3" r="BK160"/>
  <c i="6" r="K99"/>
  <c r="BE99"/>
  <c i="8" r="K324"/>
  <c r="BE324"/>
  <c i="11" r="K38"/>
  <c i="1" r="AY69"/>
  <c i="11" r="BK470"/>
  <c i="3" r="K107"/>
  <c r="BE107"/>
  <c i="8" r="K223"/>
  <c r="BE223"/>
  <c r="K241"/>
  <c r="BE241"/>
  <c i="11" r="BK385"/>
  <c r="BK136"/>
  <c r="BK247"/>
  <c r="K403"/>
  <c r="BE403"/>
  <c r="BK229"/>
  <c i="12" r="BK94"/>
  <c i="6" r="K171"/>
  <c r="BE171"/>
  <c i="8" r="K187"/>
  <c r="BE187"/>
  <c r="K367"/>
  <c r="BE367"/>
  <c r="BK185"/>
  <c i="10" r="BK98"/>
  <c i="1" r="AS66"/>
  <c i="11" r="BK101"/>
  <c r="K140"/>
  <c r="BE140"/>
  <c i="12" r="F38"/>
  <c i="1" r="BC70"/>
  <c i="7" r="K38"/>
  <c i="1" r="AY62"/>
  <c i="8" r="BK299"/>
  <c i="11" r="BK357"/>
  <c r="BK411"/>
  <c r="K420"/>
  <c r="BE420"/>
  <c r="K166"/>
  <c r="BE166"/>
  <c r="BK138"/>
  <c i="4" r="K38"/>
  <c i="1" r="AY58"/>
  <c i="7" r="F38"/>
  <c i="1" r="BC62"/>
  <c i="8" r="BK308"/>
  <c i="11" r="F39"/>
  <c i="1" r="BD69"/>
  <c i="7" r="BK98"/>
  <c i="11" r="K259"/>
  <c r="BE259"/>
  <c i="8" r="BK221"/>
  <c r="K328"/>
  <c r="BE328"/>
  <c i="10" r="BK108"/>
  <c i="11" r="BK351"/>
  <c r="K305"/>
  <c r="BE305"/>
  <c r="BK257"/>
  <c i="3" r="BK147"/>
  <c i="8" r="F41"/>
  <c i="1" r="BF64"/>
  <c i="2" r="K38"/>
  <c i="1" r="AY56"/>
  <c i="8" r="BK372"/>
  <c r="BK145"/>
  <c i="1" r="AW66"/>
  <c i="3" r="K105"/>
  <c r="BE105"/>
  <c r="K101"/>
  <c r="BE101"/>
  <c r="BK112"/>
  <c i="5" r="BK94"/>
  <c r="BK91"/>
  <c r="K91"/>
  <c r="K67"/>
  <c i="6" r="BK103"/>
  <c i="8" r="BK301"/>
  <c r="BK209"/>
  <c r="K363"/>
  <c r="BE363"/>
  <c r="K115"/>
  <c r="BE115"/>
  <c r="BK215"/>
  <c r="BK213"/>
  <c r="K225"/>
  <c r="BE225"/>
  <c i="10" r="F40"/>
  <c i="1" r="BE67"/>
  <c r="BE66"/>
  <c r="BA66"/>
  <c i="11" r="BK361"/>
  <c r="BK241"/>
  <c r="K377"/>
  <c r="BE377"/>
  <c i="4" r="K104"/>
  <c r="BE104"/>
  <c i="6" r="F41"/>
  <c i="1" r="BF61"/>
  <c i="10" r="BK104"/>
  <c r="K106"/>
  <c r="BE106"/>
  <c i="11" r="K205"/>
  <c r="BE205"/>
  <c i="8" r="K153"/>
  <c r="BE153"/>
  <c r="BK318"/>
  <c r="K265"/>
  <c r="BE265"/>
  <c i="10" r="F41"/>
  <c i="1" r="BF67"/>
  <c r="BF66"/>
  <c i="11" r="K476"/>
  <c r="BE476"/>
  <c i="3" r="BK114"/>
  <c i="8" r="K231"/>
  <c r="BE231"/>
  <c r="BK97"/>
  <c i="10" r="BK96"/>
  <c i="11" r="K339"/>
  <c r="BE339"/>
  <c i="6" r="BK101"/>
  <c i="11" r="K207"/>
  <c r="BE207"/>
  <c r="K227"/>
  <c r="BE227"/>
  <c r="K273"/>
  <c r="BE273"/>
  <c i="8" r="BK157"/>
  <c r="K103"/>
  <c r="BE103"/>
  <c r="K348"/>
  <c r="BE348"/>
  <c r="BK357"/>
  <c i="11" r="K466"/>
  <c r="BE466"/>
  <c r="BK154"/>
  <c r="BK381"/>
  <c i="13" r="BK100"/>
  <c i="3" r="BK103"/>
  <c i="6" r="BK159"/>
  <c r="BK154"/>
  <c r="K154"/>
  <c r="K71"/>
  <c i="11" r="BK245"/>
  <c i="3" r="F39"/>
  <c i="1" r="BD57"/>
  <c i="12" r="F39"/>
  <c i="1" r="BD70"/>
  <c i="11" r="BK213"/>
  <c r="BK187"/>
  <c i="6" r="BK113"/>
  <c i="11" r="K418"/>
  <c r="BE418"/>
  <c r="K415"/>
  <c r="BE415"/>
  <c i="13" r="BK112"/>
  <c i="4" r="F41"/>
  <c i="1" r="BF58"/>
  <c i="11" r="BK107"/>
  <c i="13" r="BK98"/>
  <c i="11" r="K446"/>
  <c r="BE446"/>
  <c r="K413"/>
  <c r="BE413"/>
  <c r="K233"/>
  <c r="BE233"/>
  <c i="7" r="F40"/>
  <c i="1" r="BE62"/>
  <c i="8" r="K275"/>
  <c r="BE275"/>
  <c i="11" r="BK223"/>
  <c r="K321"/>
  <c r="BE321"/>
  <c r="K389"/>
  <c r="BE389"/>
  <c i="13" r="K116"/>
  <c r="BE116"/>
  <c i="5" r="K38"/>
  <c i="1" r="AY60"/>
  <c i="11" r="K434"/>
  <c r="BE434"/>
  <c i="8" r="K293"/>
  <c r="BE293"/>
  <c i="11" r="K307"/>
  <c r="BE307"/>
  <c r="BK462"/>
  <c i="6" r="BK173"/>
  <c i="11" r="K426"/>
  <c r="BE426"/>
  <c r="BK199"/>
  <c i="1" r="AT66"/>
  <c i="11" l="1" r="V95"/>
  <c r="V94"/>
  <c r="R94"/>
  <c r="J65"/>
  <c r="K33"/>
  <c i="1" r="AT69"/>
  <c i="11" r="X95"/>
  <c r="X94"/>
  <c i="6" r="T95"/>
  <c r="T94"/>
  <c i="1" r="AW61"/>
  <c i="6" r="R95"/>
  <c r="J66"/>
  <c i="8" r="V95"/>
  <c r="V94"/>
  <c r="R95"/>
  <c r="J66"/>
  <c i="3" r="T95"/>
  <c r="T94"/>
  <c i="1" r="AW57"/>
  <c i="8" r="T95"/>
  <c r="T94"/>
  <c i="1" r="AW64"/>
  <c i="8" r="X95"/>
  <c r="X94"/>
  <c i="3" r="Q95"/>
  <c r="I66"/>
  <c r="R95"/>
  <c r="R94"/>
  <c r="J65"/>
  <c r="K33"/>
  <c i="1" r="AT57"/>
  <c i="11" r="Q95"/>
  <c r="I66"/>
  <c i="6" r="Q95"/>
  <c r="Q94"/>
  <c r="I65"/>
  <c r="K32"/>
  <c i="1" r="AS61"/>
  <c i="6" r="X95"/>
  <c r="X94"/>
  <c r="V95"/>
  <c r="V94"/>
  <c i="11" r="T95"/>
  <c r="T94"/>
  <c i="1" r="AW69"/>
  <c i="5" r="BK90"/>
  <c r="K90"/>
  <c r="K66"/>
  <c i="8" r="I66"/>
  <c r="J67"/>
  <c i="7" r="I67"/>
  <c i="6" r="J67"/>
  <c i="2" r="I67"/>
  <c i="9" r="Q90"/>
  <c r="Q89"/>
  <c r="I65"/>
  <c r="K32"/>
  <c i="1" r="AS65"/>
  <c i="2" r="J67"/>
  <c i="3" r="I67"/>
  <c i="4" r="I67"/>
  <c i="9" r="R90"/>
  <c r="R89"/>
  <c r="J65"/>
  <c r="K33"/>
  <c i="1" r="AT65"/>
  <c i="5" r="J67"/>
  <c i="13" r="Q90"/>
  <c r="Q89"/>
  <c r="I65"/>
  <c r="K32"/>
  <c i="1" r="AS72"/>
  <c i="6" r="I67"/>
  <c i="7" r="J67"/>
  <c i="11" r="J69"/>
  <c i="12" r="I67"/>
  <c i="13" r="J67"/>
  <c i="5" r="I67"/>
  <c i="11" r="I68"/>
  <c i="12" r="J67"/>
  <c i="13" r="J66"/>
  <c i="4" r="J67"/>
  <c i="8" r="I69"/>
  <c i="10" r="J67"/>
  <c i="3" r="J67"/>
  <c i="8" r="BK117"/>
  <c r="K117"/>
  <c r="K68"/>
  <c i="11" r="BK117"/>
  <c r="K117"/>
  <c r="K68"/>
  <c r="BK478"/>
  <c r="K478"/>
  <c r="K71"/>
  <c i="10" r="BK91"/>
  <c r="BK90"/>
  <c r="K90"/>
  <c r="K66"/>
  <c i="8" r="BK96"/>
  <c r="K96"/>
  <c r="K67"/>
  <c i="11" r="BK497"/>
  <c r="K497"/>
  <c r="K72"/>
  <c i="3" r="BK96"/>
  <c r="K96"/>
  <c r="K67"/>
  <c i="8" r="BK369"/>
  <c r="K369"/>
  <c r="K72"/>
  <c i="12" r="BK91"/>
  <c r="BK90"/>
  <c r="BK89"/>
  <c r="K89"/>
  <c r="K65"/>
  <c i="3" r="BK149"/>
  <c r="K149"/>
  <c r="K72"/>
  <c i="11" r="BK178"/>
  <c r="K178"/>
  <c r="K69"/>
  <c i="8" r="BK142"/>
  <c r="K142"/>
  <c r="K69"/>
  <c i="13" r="BK91"/>
  <c r="K91"/>
  <c r="K67"/>
  <c i="9" r="BK91"/>
  <c r="K91"/>
  <c r="K67"/>
  <c i="6" r="BK96"/>
  <c r="K96"/>
  <c r="K67"/>
  <c r="BK117"/>
  <c r="K117"/>
  <c r="K68"/>
  <c i="11" r="BK417"/>
  <c r="K417"/>
  <c r="K70"/>
  <c r="BK96"/>
  <c r="K96"/>
  <c r="K67"/>
  <c i="8" r="BK305"/>
  <c r="K305"/>
  <c r="K70"/>
  <c i="3" r="BK109"/>
  <c r="K109"/>
  <c r="K68"/>
  <c i="8" r="BK350"/>
  <c r="K350"/>
  <c r="K71"/>
  <c i="3" r="BK138"/>
  <c r="K138"/>
  <c r="K71"/>
  <c i="5" r="BK89"/>
  <c r="K89"/>
  <c i="4" r="BK89"/>
  <c r="K89"/>
  <c i="2" r="BK89"/>
  <c r="K89"/>
  <c r="K65"/>
  <c i="7" r="BK91"/>
  <c r="K91"/>
  <c r="K67"/>
  <c i="6" r="BK165"/>
  <c r="K165"/>
  <c r="K72"/>
  <c r="K37"/>
  <c i="1" r="AX61"/>
  <c r="AV61"/>
  <c r="AT68"/>
  <c r="BF55"/>
  <c r="BC59"/>
  <c r="AY59"/>
  <c i="11" r="F37"/>
  <c i="1" r="BB69"/>
  <c r="BB68"/>
  <c r="AX68"/>
  <c r="BF63"/>
  <c i="4" r="K34"/>
  <c i="1" r="AG58"/>
  <c r="BF68"/>
  <c i="10" r="F37"/>
  <c i="1" r="BB67"/>
  <c r="BB66"/>
  <c r="AX66"/>
  <c r="AV66"/>
  <c r="AW59"/>
  <c r="AS59"/>
  <c r="AS71"/>
  <c i="3" r="F37"/>
  <c i="1" r="BB57"/>
  <c r="AW68"/>
  <c i="2" r="K37"/>
  <c i="1" r="AX56"/>
  <c r="AV56"/>
  <c r="BE68"/>
  <c r="BA68"/>
  <c r="AV65"/>
  <c r="BF59"/>
  <c r="BD59"/>
  <c r="AZ59"/>
  <c i="4" r="F37"/>
  <c i="1" r="BB58"/>
  <c i="13" r="K37"/>
  <c i="1" r="AX72"/>
  <c r="AV72"/>
  <c r="BC63"/>
  <c r="AY63"/>
  <c i="7" r="F37"/>
  <c i="1" r="BB62"/>
  <c r="BE59"/>
  <c r="BA59"/>
  <c i="5" r="K37"/>
  <c i="1" r="AX60"/>
  <c r="AV60"/>
  <c r="BE55"/>
  <c r="BA55"/>
  <c i="8" r="K37"/>
  <c i="1" r="AX64"/>
  <c r="AV64"/>
  <c r="AW55"/>
  <c r="AT55"/>
  <c i="4" r="K37"/>
  <c i="1" r="AX58"/>
  <c r="AV58"/>
  <c i="3" r="K37"/>
  <c i="1" r="AX57"/>
  <c r="AV57"/>
  <c i="8" r="F37"/>
  <c i="1" r="BB64"/>
  <c r="BB63"/>
  <c r="AX63"/>
  <c r="AW63"/>
  <c i="5" r="K34"/>
  <c i="1" r="AG60"/>
  <c r="BC68"/>
  <c r="AY68"/>
  <c i="13" r="F37"/>
  <c i="1" r="BB72"/>
  <c r="BB71"/>
  <c r="AX71"/>
  <c r="AV71"/>
  <c i="7" r="K37"/>
  <c i="1" r="AX62"/>
  <c r="AV62"/>
  <c r="BC55"/>
  <c r="AY55"/>
  <c r="BD68"/>
  <c r="AZ68"/>
  <c i="6" r="F37"/>
  <c i="1" r="BB61"/>
  <c r="AS63"/>
  <c i="10" r="K37"/>
  <c i="1" r="AX67"/>
  <c r="AV67"/>
  <c r="BD55"/>
  <c r="AV70"/>
  <c r="BD63"/>
  <c r="AZ63"/>
  <c r="BE63"/>
  <c r="BA63"/>
  <c i="11" r="K37"/>
  <c i="1" r="AX69"/>
  <c r="AV69"/>
  <c i="9" l="1" r="J66"/>
  <c i="12" r="K91"/>
  <c r="K67"/>
  <c i="9" r="BK90"/>
  <c r="K90"/>
  <c r="K66"/>
  <c i="13" r="I66"/>
  <c i="3" r="J66"/>
  <c i="11" r="Q94"/>
  <c r="I65"/>
  <c r="K32"/>
  <c i="1" r="AS69"/>
  <c i="3" r="Q94"/>
  <c r="I65"/>
  <c r="K32"/>
  <c i="1" r="AS57"/>
  <c i="8" r="BK95"/>
  <c r="K95"/>
  <c r="K66"/>
  <c i="12" r="K90"/>
  <c r="K66"/>
  <c i="6" r="BK95"/>
  <c r="K95"/>
  <c r="K66"/>
  <c i="3" r="BK95"/>
  <c r="BK94"/>
  <c r="K94"/>
  <c i="6" r="R94"/>
  <c r="J65"/>
  <c r="K33"/>
  <c i="1" r="AT61"/>
  <c i="7" r="BK90"/>
  <c r="BK89"/>
  <c r="K89"/>
  <c i="13" r="BK90"/>
  <c r="K90"/>
  <c r="K66"/>
  <c i="8" r="R94"/>
  <c r="J65"/>
  <c r="K33"/>
  <c i="1" r="AT64"/>
  <c i="9" r="I66"/>
  <c i="11" r="BK95"/>
  <c r="K95"/>
  <c r="K66"/>
  <c i="10" r="BK89"/>
  <c r="K89"/>
  <c r="K65"/>
  <c r="K91"/>
  <c r="K67"/>
  <c i="6" r="I66"/>
  <c i="1" r="AN60"/>
  <c i="5" r="K65"/>
  <c i="1" r="AN58"/>
  <c i="4" r="K65"/>
  <c i="5" r="K43"/>
  <c i="4" r="K43"/>
  <c i="1" r="AW54"/>
  <c i="7" r="K34"/>
  <c i="1" r="AG62"/>
  <c r="BD54"/>
  <c r="W31"/>
  <c r="BE54"/>
  <c r="W32"/>
  <c i="12" r="K34"/>
  <c i="1" r="AG70"/>
  <c r="BC54"/>
  <c r="AY54"/>
  <c r="AK30"/>
  <c i="3" r="K34"/>
  <c i="1" r="AG57"/>
  <c r="AZ55"/>
  <c i="2" r="K34"/>
  <c i="1" r="AG56"/>
  <c r="AT59"/>
  <c r="AV68"/>
  <c r="AT63"/>
  <c r="BF54"/>
  <c r="W33"/>
  <c r="AV63"/>
  <c r="BB55"/>
  <c r="AX55"/>
  <c r="AV55"/>
  <c r="BB59"/>
  <c r="AX59"/>
  <c r="AV59"/>
  <c r="AS55"/>
  <c r="AS68"/>
  <c i="7" l="1" r="K43"/>
  <c i="3" r="K43"/>
  <c i="12" r="K43"/>
  <c i="7" r="K90"/>
  <c r="K66"/>
  <c i="11" r="BK94"/>
  <c r="K94"/>
  <c i="3" r="K65"/>
  <c i="13" r="BK89"/>
  <c r="K89"/>
  <c r="K65"/>
  <c i="7" r="K65"/>
  <c i="9" r="BK89"/>
  <c r="K89"/>
  <c r="K65"/>
  <c i="6" r="BK94"/>
  <c r="K94"/>
  <c i="8" r="BK94"/>
  <c r="K94"/>
  <c r="K65"/>
  <c i="3" r="K95"/>
  <c r="K66"/>
  <c i="2" r="K43"/>
  <c i="1" r="AN56"/>
  <c r="AN70"/>
  <c r="AN57"/>
  <c r="AN62"/>
  <c r="AZ54"/>
  <c i="11" r="K34"/>
  <c i="1" r="AG69"/>
  <c r="AN69"/>
  <c r="AS54"/>
  <c r="BB54"/>
  <c r="W29"/>
  <c i="6" r="K34"/>
  <c i="1" r="AG61"/>
  <c r="AN61"/>
  <c r="BA54"/>
  <c r="W30"/>
  <c r="AG55"/>
  <c i="10" r="K34"/>
  <c i="1" r="AG67"/>
  <c r="AG66"/>
  <c r="AN66"/>
  <c r="AT54"/>
  <c l="1" r="AN55"/>
  <c i="6" r="K65"/>
  <c i="1" r="AN67"/>
  <c i="10" r="K43"/>
  <c i="6" r="K43"/>
  <c i="11" r="K65"/>
  <c r="K43"/>
  <c i="9" r="K34"/>
  <c i="1" r="AG65"/>
  <c i="13" r="K34"/>
  <c i="1" r="AG72"/>
  <c r="AG71"/>
  <c r="AX54"/>
  <c r="AK29"/>
  <c r="AG59"/>
  <c r="AN59"/>
  <c r="AG68"/>
  <c i="8" r="K34"/>
  <c i="1" r="AG64"/>
  <c r="AN64"/>
  <c i="8" l="1" r="K43"/>
  <c i="13" r="K43"/>
  <c i="9" r="K43"/>
  <c i="1" r="AN72"/>
  <c r="AN65"/>
  <c r="AN71"/>
  <c r="AN68"/>
  <c r="AV54"/>
  <c r="AG63"/>
  <c r="AN63"/>
  <c l="1"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<sst xmlns="http://schemas.openxmlformats.org/spreadsheetml/2006/main">
  <si>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</si>
  <si>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</si>
  <si>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</si>
  <si>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</si>
  <si>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</si>
  <si>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</si>
  <si>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{18797db2-29b6-4e28-897e-d8a593ff0f26}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</si>
  <si>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</si>
  <si>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</si>
  <si>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</si>
  <si>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</si>
  <si>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</si>
  <si>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</si>
  <si>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</si>
  <si>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O51-1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</si>
  <si>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</si>
  <si>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</si>
  <si>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TV v úseku Stará Boleslav (mimo) - Dřísy (včetně)</t>
  </si>
  <si>
    <t>KSO:</t>
  </si>
  <si>
    <t/>
  </si>
  <si>
    <t>CC-CZ:</t>
  </si>
  <si>
    <t>Místo:</t>
  </si>
  <si>
    <t>Stará Boleslav, Dřísy</t>
  </si>
  <si>
    <t>Datum:</t>
  </si>
  <si>
    <t>11. 5. 2022</t>
  </si>
  <si>
    <t>Zadavatel:</t>
  </si>
  <si>
    <t>IČ:</t>
  </si>
  <si>
    <t>70994234</t>
  </si>
  <si>
    <t>SŽ, s.o. Přednosta SEE Praha</t>
  </si>
  <si>
    <t>DIČ:</t>
  </si>
  <si>
    <t>CZ 70994234</t>
  </si>
  <si>
    <t>Uchazeč:</t>
  </si>
  <si>
    <t>Vyplň údaj</t>
  </si>
  <si>
    <t>Projektant:</t>
  </si>
  <si>
    <t xml:space="preserve"> SŽ, s.o. Přednosta SEE Praha</t>
  </si>
  <si>
    <t>Zpracovatel:</t>
  </si>
  <si>
    <t>AFRY CZ s.r.o.</t>
  </si>
  <si>
    <t>Poznámka:</t>
  </si>
  <si>
    <t>Soupis prací je sestaven s využitím Cenové soustavy UOŽI.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</si>
  <si>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</si>
  <si>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</si>
  <si>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</si>
  <si>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</si>
  <si>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</si>
  <si>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</si>
  <si>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</si>
  <si>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</si>
  <si>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</si>
  <si>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</si>
  <si>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</si>
  <si>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</si>
  <si>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</si>
  <si>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</si>
  <si>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</si>
  <si>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</si>
  <si>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</si>
  <si>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</si>
  <si>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</si>
  <si>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</si>
  <si>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</si>
  <si>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</si>
  <si>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</si>
  <si>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</si>
  <si>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</si>
  <si>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</si>
  <si>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</si>
  <si>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</si>
  <si>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</si>
  <si>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</si>
  <si>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</si>
  <si>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</si>
  <si>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</si>
  <si>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</si>
  <si>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</si>
  <si>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</si>
  <si>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</si>
  <si>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</si>
  <si>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</si>
  <si>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</si>
  <si>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03</t>
  </si>
  <si>
    <t>ŽST Stará Boleslav, oprava DOÚO</t>
  </si>
  <si>
    <t>STA</t>
  </si>
  <si>
    <t>1</t>
  </si>
  <si>
    <t>{5733ddb4-280a-4d4e-ab74-0bf23489e5dc}</t>
  </si>
  <si>
    <t>2</t>
  </si>
  <si>
    <t>/</t>
  </si>
  <si>
    <t>SO 03 - 3</t>
  </si>
  <si>
    <t>VON - Položky ÚOŽI</t>
  </si>
  <si>
    <t>Soupis</t>
  </si>
  <si>
    <t>{e469f143-e158-4274-ab55-c11457da8eee}</t>
  </si>
  <si>
    <t>SO 03 - 1</t>
  </si>
  <si>
    <t>Položky ÚOŽI</t>
  </si>
  <si>
    <t>{275b967c-e052-4113-94a0-bf48af7c429e}</t>
  </si>
  <si>
    <t>SO 03 - 2</t>
  </si>
  <si>
    <t>Položky ÚRS</t>
  </si>
  <si>
    <t>{6854b980-fd71-465a-bd82-a2c50bdc1a1c}</t>
  </si>
  <si>
    <t>SO 06</t>
  </si>
  <si>
    <t>ŽST Dřísy, oprava DOÚO</t>
  </si>
  <si>
    <t>{22ce3acc-f1ee-47c2-b510-147258598f44}</t>
  </si>
  <si>
    <t>SO 06 - 3</t>
  </si>
  <si>
    <t>{5a6669a7-e9d4-4fbc-b4d2-859083e2d436}</t>
  </si>
  <si>
    <t>SO 06 - 1</t>
  </si>
  <si>
    <t>{db9354c1-a743-421b-bbc8-17d7c13c3a35}</t>
  </si>
  <si>
    <t>SO 06 - 2</t>
  </si>
  <si>
    <t>{a75b3dce-26e3-4121-8bf0-15a4c085bbb4}</t>
  </si>
  <si>
    <t>SO 01</t>
  </si>
  <si>
    <t>t.ú. Stará Boleslav - Dřísy, oprava TV</t>
  </si>
  <si>
    <t>{6d805eae-fff2-476b-90f7-fb65bc5a93f3}</t>
  </si>
  <si>
    <t>SO 01 - 1</t>
  </si>
  <si>
    <t>{47e37dca-2e41-4f33-95e2-01e2a2a0ede5}</t>
  </si>
  <si>
    <t>SO 01 - 2</t>
  </si>
  <si>
    <t>{1b975a7c-3033-4e3c-804a-bc70edc9c5b8}</t>
  </si>
  <si>
    <t>SO 02</t>
  </si>
  <si>
    <t>t.ú. Stará Boleslav - Dřísy, oprava ukolejnění</t>
  </si>
  <si>
    <t>{24e866ec-60ef-4f1d-9902-eeceeb7412dc}</t>
  </si>
  <si>
    <t>SO02 - 1</t>
  </si>
  <si>
    <t>{4cf4bb29-4f6f-450f-a149-16673f5e91fb}</t>
  </si>
  <si>
    <t>SO 04</t>
  </si>
  <si>
    <t>ŽST Dřísy, oprava TV</t>
  </si>
  <si>
    <t>{08202741-f980-4cfc-8fc7-7c0bb93a6e69}</t>
  </si>
  <si>
    <t>SO 04 - 1</t>
  </si>
  <si>
    <t>{c85ada62-ac53-4068-b698-7c07a2eae4c2}</t>
  </si>
  <si>
    <t>SO 04 - 2</t>
  </si>
  <si>
    <t>{f84a092d-7055-4f2a-a38d-3dee71e36a37}</t>
  </si>
  <si>
    <t>SO 05</t>
  </si>
  <si>
    <t>ŽST Dřísy, oprava ukolejnění</t>
  </si>
  <si>
    <t>{60b25cef-cd16-496e-80bb-1a10f047d623}</t>
  </si>
  <si>
    <t>SO 05 - 1</t>
  </si>
  <si>
    <t>{fcb8d1de-4c84-414c-bae3-5307afc3ac10}</t>
  </si>
  <si>
    <t>KRYCÍ LIST SOUPISU PRACÍ</t>
  </si>
  <si>
    <t>Objekt:</t>
  </si>
  <si>
    <t>SO 03 - ŽST Stará Boleslav, oprava DOÚO</t>
  </si>
  <si>
    <t>Soupis:</t>
  </si>
  <si>
    <t>SO 03 - 3 - VON - Položky ÚOŽI</t>
  </si>
  <si>
    <t xml:space="preserve"> 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</si>
  <si>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</si>
  <si>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</si>
  <si>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</si>
  <si>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</si>
  <si>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</si>
  <si>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</si>
  <si>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</si>
  <si>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</si>
  <si>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</si>
  <si>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VON - Vedlejší a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</si>
  <si>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</si>
  <si>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</si>
  <si>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</si>
  <si>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</si>
  <si>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</si>
  <si>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</si>
  <si>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</si>
  <si>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</si>
  <si>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</si>
  <si>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</si>
  <si>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</si>
  <si>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</si>
  <si>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</si>
  <si>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</si>
  <si>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</si>
  <si>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</si>
  <si>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</si>
  <si>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</si>
  <si>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</si>
  <si>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</si>
  <si>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</si>
  <si>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VON</t>
  </si>
  <si>
    <t>Vedlejší a ostatní náklady</t>
  </si>
  <si>
    <t>K</t>
  </si>
  <si>
    <t>022101021</t>
  </si>
  <si>
    <t>Geodetické práce Geodetické práce po ukončení opravy</t>
  </si>
  <si>
    <t>%</t>
  </si>
  <si>
    <t>4</t>
  </si>
  <si>
    <t>-1477331229</t>
  </si>
  <si>
    <t>PP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</si>
  <si>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</si>
  <si>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</t>
  </si>
  <si>
    <t>1743968324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</si>
  <si>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</si>
  <si>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</t>
  </si>
  <si>
    <t>Poznámka k položce:_x000d_
dotyčné práce</t>
  </si>
  <si>
    <t>SO 03 - 1 - Položky ÚOŽI</t>
  </si>
  <si>
    <t xml:space="preserve">    1 - Zařízení DOÚO</t>
  </si>
  <si>
    <t xml:space="preserve">    2 - Kabelové rozvody</t>
  </si>
  <si>
    <t xml:space="preserve">    3 - Zemní práce</t>
  </si>
  <si>
    <t xml:space="preserve">    4 - Úpravy Elektrodispečink</t>
  </si>
  <si>
    <t xml:space="preserve">    5 - Zkoušky, Měření, Revize</t>
  </si>
  <si>
    <t xml:space="preserve">    6 - Doprava, Poplatky, Ostatní</t>
  </si>
  <si>
    <t>Zařízení DOÚO</t>
  </si>
  <si>
    <t>M</t>
  </si>
  <si>
    <t>7498200390</t>
  </si>
  <si>
    <t>ED řídící pracoviště ED řídící pracoviště Vizualizační software dle kompatibilní technologie Doplnění funkcí aplikace sw řídícího systému</t>
  </si>
  <si>
    <t>kus</t>
  </si>
  <si>
    <t>Sborník UOŽI 01 2022</t>
  </si>
  <si>
    <t>8</t>
  </si>
  <si>
    <t>-1923231954</t>
  </si>
  <si>
    <t>7493500010</t>
  </si>
  <si>
    <t>Dálkové ovládání úsekových odpojovačů ( DOÚO ) Ovladače pro dálkové ovládání motorových pohonů trakčních odpojovačů do 4 motorových pohonů</t>
  </si>
  <si>
    <t>-865369316</t>
  </si>
  <si>
    <t>3</t>
  </si>
  <si>
    <t>7496553020</t>
  </si>
  <si>
    <t>Montáž dálkového ovládání úsekových odpojovačů (DOÚO) modulu pro ovládání 1 kusu motorového pohonu trakčních odpojovačů</t>
  </si>
  <si>
    <t>-1438711581</t>
  </si>
  <si>
    <t>7491510080</t>
  </si>
  <si>
    <t>Protipožární a kabelové ucpávky Protipožární ucpávky a tmely prostupu kabelového pr.do 200 mm, do EI 90 min.</t>
  </si>
  <si>
    <t>128</t>
  </si>
  <si>
    <t>-2137538671</t>
  </si>
  <si>
    <t>5</t>
  </si>
  <si>
    <t>7491552022</t>
  </si>
  <si>
    <t>Montáž protipožárních ucpávek a tmelů protipožární ucpávka kabelového prostupu, průměru do 200 mm, do EI 90 min. - protipožární ucpávky včetně příslušenství, vyhotovení a dodání atestu</t>
  </si>
  <si>
    <t>64</t>
  </si>
  <si>
    <t>38419610</t>
  </si>
  <si>
    <t>6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</si>
  <si>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</si>
  <si>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</si>
  <si>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</si>
  <si>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258698172</t>
  </si>
  <si>
    <t>Kabelové rozvody</t>
  </si>
  <si>
    <t>7</t>
  </si>
  <si>
    <t>7492502150</t>
  </si>
  <si>
    <t xml:space="preserve">Kabely, vodiče, šňůry Cu - nn Kabel silový více-žílový Cu, plastová izolace CYKY 12J2,5  (12Cx2,5)</t>
  </si>
  <si>
    <t>m</t>
  </si>
  <si>
    <t>-1828769705</t>
  </si>
  <si>
    <t>7590545052</t>
  </si>
  <si>
    <t>Uložení kabelu CYKY do žlabového rozvodu zabezpečovací ústředny nad 4 x 10 mm - odvinutí, naměření a položení šňůry na lávku nebo do žlabového rozvodu včetně uchycení v ohybech, zakrytí žlabu a zaizolování konců kabelu, prozvonění a označení</t>
  </si>
  <si>
    <t>-176975480</t>
  </si>
  <si>
    <t>9</t>
  </si>
  <si>
    <t>7491400040</t>
  </si>
  <si>
    <t>Kabelové rošty a žlaby Elektroinstalační lišty a kabelové žlaby Lišta LV 40x15 vkládací bílá 3m</t>
  </si>
  <si>
    <t>1929543255</t>
  </si>
  <si>
    <t>10</t>
  </si>
  <si>
    <t>7492502120</t>
  </si>
  <si>
    <t>Kabely, vodiče, šňůry Cu - nn Kabel silový více-žílový Cu, plastová izolace CYKY 7J4 (7Cx4)</t>
  </si>
  <si>
    <t>-1422605979</t>
  </si>
  <si>
    <t>11</t>
  </si>
  <si>
    <t>7492555026</t>
  </si>
  <si>
    <t>Montáž kabelů vícežílových Cu 7 x 4 mm2 - uložení do země, chráničky, na rošty, pod omítku apod.</t>
  </si>
  <si>
    <t>-1979490038</t>
  </si>
  <si>
    <t>12</t>
  </si>
  <si>
    <t>7499700510</t>
  </si>
  <si>
    <t xml:space="preserve">Kabely trakčního vedení, Různé TV  Žlab PVC 100x100 mm šíře</t>
  </si>
  <si>
    <t>-1642158399</t>
  </si>
  <si>
    <t>13</t>
  </si>
  <si>
    <t>7593500609</t>
  </si>
  <si>
    <t>Trasy kabelového vedení Kabelové krycí desky a pásy Fólie výstražná červená š. 34cm (HM0673909992034)</t>
  </si>
  <si>
    <t>617275098</t>
  </si>
  <si>
    <t>14</t>
  </si>
  <si>
    <t>7593505280-1</t>
  </si>
  <si>
    <t>Položení kabelového žlabu PVC a výstražné fólie do zřízené kabelové trasy</t>
  </si>
  <si>
    <t>246754736</t>
  </si>
  <si>
    <t>7499700530</t>
  </si>
  <si>
    <t xml:space="preserve">Kabely trakčního vedení, Různé TV  Chránička z roury PP 110 mm  bez výkopu</t>
  </si>
  <si>
    <t>-578478142</t>
  </si>
  <si>
    <t>16</t>
  </si>
  <si>
    <t>7593505280</t>
  </si>
  <si>
    <t>Položení jedné ochranné trubky 110 mm do kabelového lože</t>
  </si>
  <si>
    <t>-304697810</t>
  </si>
  <si>
    <t>Zemní práce</t>
  </si>
  <si>
    <t>17</t>
  </si>
  <si>
    <t>5915005030</t>
  </si>
  <si>
    <t>Hloubení rýh nebo jam ručně na železničním spodku v hornině třídy těžitelnosti I skupiny 3. Poznámka: 1. V cenách jsou započteny náklady na hloubení a uložení výzisku na terén nebo naložení na dopravní prostředek a uložení na úložišti.</t>
  </si>
  <si>
    <t>m3</t>
  </si>
  <si>
    <t>1644870904</t>
  </si>
  <si>
    <t>18</t>
  </si>
  <si>
    <t>5915007020</t>
  </si>
  <si>
    <t>Zásyp jam nebo rýh sypaninou na železničním spodku se zhutněním. Poznámka: 1. Ceny zásypu jam a rýh se zhutněním jsou určeny pro jakoukoliv míru zhutnění.</t>
  </si>
  <si>
    <t>1211830558</t>
  </si>
  <si>
    <t>Úpravy Elektrodispečink</t>
  </si>
  <si>
    <t>19</t>
  </si>
  <si>
    <t>7496731020</t>
  </si>
  <si>
    <t>Úprava nebo rozšíření SW na elektrodispečinku pro zobrazování a výpis hlášek z technologie DŘT, SKŘ a DDTS - úprava nebo rozšíření zobrazované hlášky na elektrodispečinku včetně jejího zařazení do systému, umístění do vhodné úrovně důležitostui a odzkouše</t>
  </si>
  <si>
    <t>1512425719</t>
  </si>
  <si>
    <t>Úprava nebo rozšíření SW na elektrodispečinku pro zobrazování a výpis hlášek z technologie DŘT, SKŘ a DDTS - úprava nebo rozšíření zobrazované hlášky na elektrodispečinku včetně jejího zařazení do systému, umístění do vhodné úrovně důležitostui a odzkoušení funkčnosti se zdrojovou techologií</t>
  </si>
  <si>
    <t>Zkoušky, Měření, Revize</t>
  </si>
  <si>
    <t>20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</si>
  <si>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</si>
  <si>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</t>
  </si>
  <si>
    <t>-1354112205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</si>
  <si>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</si>
  <si>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7498150525</t>
  </si>
  <si>
    <t>Vyhotovení výchozí revizní zprávy příplatek za každých dalších i započatých 500 000 Kč přes 1 000 000 Kč</t>
  </si>
  <si>
    <t>940632301</t>
  </si>
  <si>
    <t>22</t>
  </si>
  <si>
    <t>7499251020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</si>
  <si>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</t>
  </si>
  <si>
    <t>647001041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</si>
  <si>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</si>
  <si>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23</t>
  </si>
  <si>
    <t>7499251025</t>
  </si>
  <si>
    <t>Provedení technické prohlídky a zkoušky na silnoproudém zařízení, zařízení TV, zařízení NS, transformoven, EPZ příplatek za každých dalších i započatých 500 000 Kč přes 1 000 000 Kč</t>
  </si>
  <si>
    <t>-1904837156</t>
  </si>
  <si>
    <t>24</t>
  </si>
  <si>
    <t>7498351010</t>
  </si>
  <si>
    <t>Vydání průkazu způsobilosti pro funkční celek, provizorní stav - vyhotovení dokladu o silnoproudých zařízeních a vydání průkazu způsobilosti</t>
  </si>
  <si>
    <t>512</t>
  </si>
  <si>
    <t>1696245307</t>
  </si>
  <si>
    <t>Doprava, Poplatky, Ostatní</t>
  </si>
  <si>
    <t>25</t>
  </si>
  <si>
    <t>9902100300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</si>
  <si>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</t>
  </si>
  <si>
    <t>t</t>
  </si>
  <si>
    <t>-1223361089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</si>
  <si>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</si>
  <si>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</si>
  <si>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26</t>
  </si>
  <si>
    <t>9902900300</t>
  </si>
  <si>
    <t>Složení sypanin, drobného kusového materiálu, suti Poznámka: 1. Ceny jsou určeny pro skládání materiálu z vlastních zásob objednatele.</t>
  </si>
  <si>
    <t>-284137941</t>
  </si>
  <si>
    <t>27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</si>
  <si>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</si>
  <si>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</t>
  </si>
  <si>
    <t>1810815006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</si>
  <si>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</si>
  <si>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28</t>
  </si>
  <si>
    <t>9902300100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</si>
  <si>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</t>
  </si>
  <si>
    <t>260695720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</si>
  <si>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</si>
  <si>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29</t>
  </si>
  <si>
    <t>9909000100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</si>
  <si>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</t>
  </si>
  <si>
    <t>-9519330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</si>
  <si>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</si>
  <si>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SO 03 - 2 - Položky ÚRS</t>
  </si>
  <si>
    <t xml:space="preserve">    1 - Zemní práce ÚRS</t>
  </si>
  <si>
    <t>Zemní práce ÚRS</t>
  </si>
  <si>
    <t>141721212</t>
  </si>
  <si>
    <t>Řízený zemní protlak délky protlaku do 50 m v hornině třídy těžitelnosti I a II, skupiny 1 až 4 včetně protlačení trub v hloubce do 6 m vnějšího průměru vrtu přes 90 do 110 mm</t>
  </si>
  <si>
    <t>CS ÚRS 2022 01</t>
  </si>
  <si>
    <t>934362768</t>
  </si>
  <si>
    <t>Online PSC</t>
  </si>
  <si>
    <t>https://podminky.urs.cz/item/CS_URS_2022_01/141721212</t>
  </si>
  <si>
    <t>460632113</t>
  </si>
  <si>
    <t>Zemní protlaky zemní práce nutné k provedení protlaku výkop včetně zásypu ručně startovací jáma v hornině třídy těžitelnosti I skupiny 3</t>
  </si>
  <si>
    <t>-1571014378</t>
  </si>
  <si>
    <t>https://podminky.urs.cz/item/CS_URS_2022_01/460632113</t>
  </si>
  <si>
    <t>460921221</t>
  </si>
  <si>
    <t>Vyspravení krytu po překopech kladení dlažby pro pokládání kabelů, včetně rozprostření, urovnání a zhutnění podkladu a provedení lože z kameniva těženého z dlaždic betonových čtyřhranných</t>
  </si>
  <si>
    <t>m2</t>
  </si>
  <si>
    <t>1396971040</t>
  </si>
  <si>
    <t>https://podminky.urs.cz/item/CS_URS_2022_01/460921221</t>
  </si>
  <si>
    <t>113106021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</si>
  <si>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</t>
  </si>
  <si>
    <t>1499173111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</si>
  <si>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 betonových nebo kameninových dlaždic, desek nebo tvarovek</t>
  </si>
  <si>
    <t>https://podminky.urs.cz/item/CS_URS_2022_01/113106021</t>
  </si>
  <si>
    <t>58156562</t>
  </si>
  <si>
    <t>písek podsypový spárovací frakce 0/1</t>
  </si>
  <si>
    <t>kg</t>
  </si>
  <si>
    <t>703044837</t>
  </si>
  <si>
    <t>SO 06 - ŽST Dřísy, oprava DOÚO</t>
  </si>
  <si>
    <t>SO 06 - 3 - VON - Položky ÚOŽI</t>
  </si>
  <si>
    <t>-636798118</t>
  </si>
  <si>
    <t>1854802972</t>
  </si>
  <si>
    <t>SO 06 - 1 - Položky ÚOŽI</t>
  </si>
  <si>
    <t>7493500030</t>
  </si>
  <si>
    <t>Dálkové ovládání úsekových odpojovačů ( DOÚO ) Ovladače pro dálkové ovládání motorových pohonů trakčních odpojovačů pro 8 motorových pohonů</t>
  </si>
  <si>
    <t>-808473821</t>
  </si>
  <si>
    <t>339463552</t>
  </si>
  <si>
    <t>7493500070</t>
  </si>
  <si>
    <t>Dálkové ovládání úsekových odpojovačů ( DOÚO ) Ovladače Napájecí souprava DOÚO s oddělovacím transformátorem a HIS</t>
  </si>
  <si>
    <t>-519848878</t>
  </si>
  <si>
    <t>7496553040</t>
  </si>
  <si>
    <t>Montáž dálkového ovládání úsekových odpojovačů (DOÚO) napájecí soupravy pro ovladač DOÚO s oddělovacím transformátorem - včetně jističů, příslušenství, instalace rozvaděče do vnitřního prostoru, včetně elektrovýzbroje</t>
  </si>
  <si>
    <t>850515198</t>
  </si>
  <si>
    <t>-816272419</t>
  </si>
  <si>
    <t>1975179739</t>
  </si>
  <si>
    <t>1128434650</t>
  </si>
  <si>
    <t>7496572020</t>
  </si>
  <si>
    <t>Demontáž zařízení dálkového ovládání úsekových odpojovačů napájecího rozvaděče pro napájení ovladačů</t>
  </si>
  <si>
    <t>-190621962</t>
  </si>
  <si>
    <t>7494271020</t>
  </si>
  <si>
    <t>Demontáž rozvaděčů ovládací skříně nebo ovládacího rozvaděče nn - včetně demontáže přívodních, vývodových kabelů, rámu apod., včetně nakládky rozvaděče na určený prostředek</t>
  </si>
  <si>
    <t>595481468</t>
  </si>
  <si>
    <t>7494231030</t>
  </si>
  <si>
    <t>Přeložky rozvaděčů ovládací skříně nebo ovládacího panelu nn - demontáž, potřebné přemístění, montáž na novém místě, propojení, obnovení funkce, včetně nezbytně nutné opravy poškozených částí</t>
  </si>
  <si>
    <t>1617865031</t>
  </si>
  <si>
    <t>-1964661364</t>
  </si>
  <si>
    <t>7492501770</t>
  </si>
  <si>
    <t xml:space="preserve">Kabely, vodiče, šňůry Cu - nn Kabel silový 2 a 3-žílový Cu, plastová izolace CYKY 3J2,5  (3Cx 2,5)</t>
  </si>
  <si>
    <t>230534207</t>
  </si>
  <si>
    <t>7492501860</t>
  </si>
  <si>
    <t>Kabely, vodiče, šňůry Cu - nn Kabel silový 4 a 5-žílový Cu, plastová izolace CYKY 4Cx1,5</t>
  </si>
  <si>
    <t>-210839797</t>
  </si>
  <si>
    <t>-431012006</t>
  </si>
  <si>
    <t>20881871</t>
  </si>
  <si>
    <t>358463985</t>
  </si>
  <si>
    <t>484156826</t>
  </si>
  <si>
    <t>933250795</t>
  </si>
  <si>
    <t>1679807155</t>
  </si>
  <si>
    <t>792082022</t>
  </si>
  <si>
    <t>1699691928</t>
  </si>
  <si>
    <t>-889605888</t>
  </si>
  <si>
    <t>-1717873529</t>
  </si>
  <si>
    <t>592840590</t>
  </si>
  <si>
    <t>7498153018</t>
  </si>
  <si>
    <t xml:space="preserve">Montáž SKŘ - DŘT, IPC, PLC doplnění stávajícího programu o datovou komunikaci s nadřazeným řídícím systémem, oživení a odzkoušení PLC automatu pro zařízení DŘT, SKŘ, DDTS - celkový počet do 64 binárních vstupů a výstupů, 16 analogových vstupů/výstupů a 3 </t>
  </si>
  <si>
    <t>-1237939080</t>
  </si>
  <si>
    <t>Montáž SKŘ - DŘT, IPC, PLC doplnění stávajícího programu o datovou komunikaci s nadřazeným řídícím systémem, oživení a odzkoušení PLC automatu pro zařízení DŘT, SKŘ, DDTS - celkový počet do 64 binárních vstupů a výstupů, 16 analogových vstupů/výstupů a 3 komunikačních sběrnic</t>
  </si>
  <si>
    <t>795268579</t>
  </si>
  <si>
    <t>7496754058</t>
  </si>
  <si>
    <t>Elektrodispečink SKŘ-DŘT odzkoušení upraveného ŘS ED</t>
  </si>
  <si>
    <t>1403976442</t>
  </si>
  <si>
    <t>-1485134209</t>
  </si>
  <si>
    <t>-979768620</t>
  </si>
  <si>
    <t>30</t>
  </si>
  <si>
    <t>7498151020</t>
  </si>
  <si>
    <t>-350961567</t>
  </si>
  <si>
    <t>31</t>
  </si>
  <si>
    <t>7498151025</t>
  </si>
  <si>
    <t>541118610</t>
  </si>
  <si>
    <t>32</t>
  </si>
  <si>
    <t>-71597114</t>
  </si>
  <si>
    <t>33</t>
  </si>
  <si>
    <t>614809403</t>
  </si>
  <si>
    <t>34</t>
  </si>
  <si>
    <t>-1402896810</t>
  </si>
  <si>
    <t>35</t>
  </si>
  <si>
    <t>-660642205</t>
  </si>
  <si>
    <t>36</t>
  </si>
  <si>
    <t>501639864</t>
  </si>
  <si>
    <t>37</t>
  </si>
  <si>
    <t>-636483100</t>
  </si>
  <si>
    <t>SO 06 - 2 - Položky ÚRS</t>
  </si>
  <si>
    <t xml:space="preserve">    1 - Zemní práce - ÚRS</t>
  </si>
  <si>
    <t>Zemní práce - ÚRS</t>
  </si>
  <si>
    <t>1911368577</t>
  </si>
  <si>
    <t>-989634932</t>
  </si>
  <si>
    <t>-155535665</t>
  </si>
  <si>
    <t>1410764608</t>
  </si>
  <si>
    <t>2036583328</t>
  </si>
  <si>
    <t>SO 01 - t.ú. Stará Boleslav - Dřísy, oprava TV</t>
  </si>
  <si>
    <t>SO 01 - 1 - Položky ÚOŽI</t>
  </si>
  <si>
    <t>HSV - HSV</t>
  </si>
  <si>
    <t xml:space="preserve">    74971 - Základy TV</t>
  </si>
  <si>
    <t xml:space="preserve">    74972 - Stožáry TV</t>
  </si>
  <si>
    <t xml:space="preserve">    74973 - Vodiče TV</t>
  </si>
  <si>
    <t xml:space="preserve">    7497.7 - Demontáže TV</t>
  </si>
  <si>
    <t xml:space="preserve">    7948 - Revize, Prohlídky a zkoušky TV</t>
  </si>
  <si>
    <t xml:space="preserve">    XDp - Doprava, Poplatky, Ostatní</t>
  </si>
  <si>
    <t>74971</t>
  </si>
  <si>
    <t>Základy TV</t>
  </si>
  <si>
    <t>7497100010</t>
  </si>
  <si>
    <t xml:space="preserve">Základy trakčního vedení  Materiál pro úpravu kabelů u základu TV</t>
  </si>
  <si>
    <t>-1146304716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</si>
  <si>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</si>
  <si>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</si>
  <si>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229068831</t>
  </si>
  <si>
    <t>7497100020</t>
  </si>
  <si>
    <t xml:space="preserve">Základy trakčního vedení  Hloubený základ TV - materiál</t>
  </si>
  <si>
    <t>-1767524554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</si>
  <si>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</si>
  <si>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</t>
  </si>
  <si>
    <t>1731259517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</si>
  <si>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</si>
  <si>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7497100060</t>
  </si>
  <si>
    <t xml:space="preserve">Základy trakčního vedení  Výztuž pro základ TV - jednodílná</t>
  </si>
  <si>
    <t>-473336211</t>
  </si>
  <si>
    <t>7497100070</t>
  </si>
  <si>
    <t xml:space="preserve">Základy trakčního vedení  Svorník kotevní kovaný pro základ TV vč. povrch. úpravy dle TKP</t>
  </si>
  <si>
    <t>267470545</t>
  </si>
  <si>
    <t>7497100080</t>
  </si>
  <si>
    <t xml:space="preserve">Základy trakčního vedení  Svorníkový koš pro základ TV</t>
  </si>
  <si>
    <t>-580120871</t>
  </si>
  <si>
    <t>7497100100</t>
  </si>
  <si>
    <t xml:space="preserve">Základy trakčního vedení  Kotevní sloupek TV</t>
  </si>
  <si>
    <t>-1739693030</t>
  </si>
  <si>
    <t>7497152010</t>
  </si>
  <si>
    <t>Montáž kotevního sloupku trakčního vedení</t>
  </si>
  <si>
    <t>49159422</t>
  </si>
  <si>
    <t>7497655010</t>
  </si>
  <si>
    <t>Tažné hnací vozidlo k pracovním soupravám pro montáž a demontáž - obsahuje i veškeré výkony tažného hnacího vozidla pro posun montážní techniky v kolejišti</t>
  </si>
  <si>
    <t>-348044017</t>
  </si>
  <si>
    <t>74972</t>
  </si>
  <si>
    <t>Stožáry TV</t>
  </si>
  <si>
    <t>7497200130</t>
  </si>
  <si>
    <t xml:space="preserve">Stožáry trakčního vedení  Stožár TV  -  typ  ( TS,TSI 245 ) do 10m     vč. uzavíracího nátěru</t>
  </si>
  <si>
    <t>-269791413</t>
  </si>
  <si>
    <t>7497200140</t>
  </si>
  <si>
    <t xml:space="preserve">Stožáry trakčního vedení  Stožár TV  -  typ  ( TS,TSI 245 )  od 10m - do  14m     vč. uzavíracího nátěru</t>
  </si>
  <si>
    <t>-276028949</t>
  </si>
  <si>
    <t>7497251015</t>
  </si>
  <si>
    <t>Montáž stožárů trakčního vedení výšky do 14 m, typ TS, TSI, TBS, TBSI - včetně konečné regulace po zatížení</t>
  </si>
  <si>
    <t>-1091185921</t>
  </si>
  <si>
    <t>7497200430</t>
  </si>
  <si>
    <t xml:space="preserve">Stožáry trakčního vedení  Stožár TV  -  typ  ( BP 10m )    vč. podlití</t>
  </si>
  <si>
    <t>137899091</t>
  </si>
  <si>
    <t>7497200440</t>
  </si>
  <si>
    <t xml:space="preserve">Stožáry trakčního vedení  Stožár TV  -  typ  ( BP 11m )    vč. podlití</t>
  </si>
  <si>
    <t>-929659873</t>
  </si>
  <si>
    <t>7497251050</t>
  </si>
  <si>
    <t>Montáž stožárů trakčního vedení výšky do do 16 m, typ BP - včetně konečné regulace po zatížení</t>
  </si>
  <si>
    <t>-1437977191</t>
  </si>
  <si>
    <t>7497302250</t>
  </si>
  <si>
    <t xml:space="preserve">Vodiče trakčního vedení  Výstražné tabulky na stožáru T, P, BP, DS</t>
  </si>
  <si>
    <t>1981065017</t>
  </si>
  <si>
    <t>7497351770</t>
  </si>
  <si>
    <t>Montáž výstražných tabulek na stožáru T, P, BP, DS</t>
  </si>
  <si>
    <t>1878699702</t>
  </si>
  <si>
    <t>7497302260</t>
  </si>
  <si>
    <t xml:space="preserve">Vodiče trakčního vedení  Tabulka číslování stožárů a pohonů odpojovačů 1 - 3 znaky</t>
  </si>
  <si>
    <t>96560423</t>
  </si>
  <si>
    <t>7497351780</t>
  </si>
  <si>
    <t>Číslování stožárů a pohonů odpojovačů 1 - 3 znaky</t>
  </si>
  <si>
    <t>-110085992</t>
  </si>
  <si>
    <t>7499700400</t>
  </si>
  <si>
    <t xml:space="preserve">Nátěry trakčního vedení  Barva a řed. pro bezpečnostní bíločervený pruh na podpěře TV</t>
  </si>
  <si>
    <t>256</t>
  </si>
  <si>
    <t>194880325</t>
  </si>
  <si>
    <t>1948949795</t>
  </si>
  <si>
    <t>74973</t>
  </si>
  <si>
    <t>Vodiče TV</t>
  </si>
  <si>
    <t>7497300030</t>
  </si>
  <si>
    <t xml:space="preserve">Vodiče trakčního vedení  Závěs na konzole s přídavným lanem</t>
  </si>
  <si>
    <t>-1640988862</t>
  </si>
  <si>
    <t>7497350025</t>
  </si>
  <si>
    <t>Montáž závěsu na konzole s přídavným lanem</t>
  </si>
  <si>
    <t>-1342119094</t>
  </si>
  <si>
    <t>7497301800</t>
  </si>
  <si>
    <t xml:space="preserve">Vodiče trakčního vedení  Materiál sestavení pro upevnění konzol středové,stranové</t>
  </si>
  <si>
    <t>1870279292</t>
  </si>
  <si>
    <t>7497351400</t>
  </si>
  <si>
    <t>Upevnění konzol středové, stranové</t>
  </si>
  <si>
    <t>-869421971</t>
  </si>
  <si>
    <t>7497301810</t>
  </si>
  <si>
    <t xml:space="preserve">Vodiče trakčního vedení  Materiál sestavení pro upevnění 2 konzol</t>
  </si>
  <si>
    <t>-1142343609</t>
  </si>
  <si>
    <t>7497351405</t>
  </si>
  <si>
    <t>Upevnění konzol dvou konzol</t>
  </si>
  <si>
    <t>-522084359</t>
  </si>
  <si>
    <t>7497300050</t>
  </si>
  <si>
    <t xml:space="preserve">Vodiče trakčního vedení  Příplatek 2x plastový izolátor do ramena TV nebo SIK-u</t>
  </si>
  <si>
    <t>-1323914200</t>
  </si>
  <si>
    <t>7497300080</t>
  </si>
  <si>
    <t xml:space="preserve">Vodiče trakčního vedení  Přídavné lano pro nosné lano</t>
  </si>
  <si>
    <t>2010233803</t>
  </si>
  <si>
    <t>7497350080</t>
  </si>
  <si>
    <t>Montáž přídavného lana pro nosné lano</t>
  </si>
  <si>
    <t>-989839142</t>
  </si>
  <si>
    <t>7497300260</t>
  </si>
  <si>
    <t xml:space="preserve">Vodiče trakčního vedení  Věšák troleje pohyblivý s proměnnou délkou</t>
  </si>
  <si>
    <t>-1965615335</t>
  </si>
  <si>
    <t>7497350200</t>
  </si>
  <si>
    <t>Montáž věšáku troleje</t>
  </si>
  <si>
    <t>-1471743698</t>
  </si>
  <si>
    <t>7497300280</t>
  </si>
  <si>
    <t xml:space="preserve">Vodiče trakčního vedení  Spojka  2  lan    nebo    TR + lana</t>
  </si>
  <si>
    <t>1303195657</t>
  </si>
  <si>
    <t>7497350230</t>
  </si>
  <si>
    <t>Montáž spojky - svorky dvou lan nebo troleje a lana</t>
  </si>
  <si>
    <t>2017186044</t>
  </si>
  <si>
    <t>7497300330</t>
  </si>
  <si>
    <t xml:space="preserve">Vodiče trakčního vedení  Pevný bod kompenzované sestavy</t>
  </si>
  <si>
    <t>177351723</t>
  </si>
  <si>
    <t>7497350270</t>
  </si>
  <si>
    <t>Montáž pevného bodu kompenzované sestavy</t>
  </si>
  <si>
    <t>902154934</t>
  </si>
  <si>
    <t>38</t>
  </si>
  <si>
    <t>7497300340</t>
  </si>
  <si>
    <t xml:space="preserve">Vodiče trakčního vedení  Materiál sestavení pro kotvení pevného bodu na stož. T, P, 2T, DS</t>
  </si>
  <si>
    <t>-1078141351</t>
  </si>
  <si>
    <t>39</t>
  </si>
  <si>
    <t>7497350290</t>
  </si>
  <si>
    <t>Montáž kotvení pevného bodu na stožár T, P, 2T, DS</t>
  </si>
  <si>
    <t>1353300715</t>
  </si>
  <si>
    <t>40</t>
  </si>
  <si>
    <t>7497300510</t>
  </si>
  <si>
    <t xml:space="preserve">Vodiče trakčního vedení  Vložená izolace v podélných a příčných polích</t>
  </si>
  <si>
    <t>484348881</t>
  </si>
  <si>
    <t>41</t>
  </si>
  <si>
    <t>7497350420</t>
  </si>
  <si>
    <t>Vložení izolace v podélných a příčných polích</t>
  </si>
  <si>
    <t>-62818715</t>
  </si>
  <si>
    <t>42</t>
  </si>
  <si>
    <t>7497300550</t>
  </si>
  <si>
    <t xml:space="preserve">Vodiče trakčního vedení  lano 70 mm2 Bz (např. lano nosné, směrové, příčné, pevných bodů, odtahů)</t>
  </si>
  <si>
    <t>752451459</t>
  </si>
  <si>
    <t>43</t>
  </si>
  <si>
    <t>7497350332</t>
  </si>
  <si>
    <t>Montáž lan pevných bodů a odtahů 70 mm2 Bz, Fe</t>
  </si>
  <si>
    <t>-29289154</t>
  </si>
  <si>
    <t>44</t>
  </si>
  <si>
    <t>7497300580</t>
  </si>
  <si>
    <t xml:space="preserve">Vodiče trakčního vedení  Pohyb. kotvení sestavy TV, TR+NL na BP  -  15kN</t>
  </si>
  <si>
    <t>1207930546</t>
  </si>
  <si>
    <t>45</t>
  </si>
  <si>
    <t>7497350444</t>
  </si>
  <si>
    <t>Montáž pohyblivého kotvení sestavy trakčního vedení troleje a nosného lana na stožár BP 15 kN</t>
  </si>
  <si>
    <t>-821553079</t>
  </si>
  <si>
    <t>46</t>
  </si>
  <si>
    <t>7497350734</t>
  </si>
  <si>
    <t>Montáž definitivní regulace pohyblivého kotvení nosného lana a troleje</t>
  </si>
  <si>
    <t>-552128450</t>
  </si>
  <si>
    <t>47</t>
  </si>
  <si>
    <t>7497300770</t>
  </si>
  <si>
    <t xml:space="preserve">Vodiče trakčního vedení  Zakotvení stožáru BP  (21 - 40kN), stožáru T  (21 - 30kN)</t>
  </si>
  <si>
    <t>-1393980214</t>
  </si>
  <si>
    <t>48</t>
  </si>
  <si>
    <t>7497350675</t>
  </si>
  <si>
    <t>Zakotvení stožáru BP (21-40 kN) nebo T (21-30 kN)</t>
  </si>
  <si>
    <t>-1494041502</t>
  </si>
  <si>
    <t>49</t>
  </si>
  <si>
    <t>7497300830</t>
  </si>
  <si>
    <t xml:space="preserve">Vodiče trakčního vedení  lano 120 mm2 Cu ( lano - nosné, ZV, NV, OV, napájecích převěsů)</t>
  </si>
  <si>
    <t>228677158</t>
  </si>
  <si>
    <t>50</t>
  </si>
  <si>
    <t>7497350700</t>
  </si>
  <si>
    <t>Tažení nosného lana do 120 mm2 Bz, Cu</t>
  </si>
  <si>
    <t>-1800272342</t>
  </si>
  <si>
    <t>51</t>
  </si>
  <si>
    <t>7497300880</t>
  </si>
  <si>
    <t xml:space="preserve">Vodiče trakčního vedení  Trolejový drát  150 mm2 Cu</t>
  </si>
  <si>
    <t>10666367</t>
  </si>
  <si>
    <t>52</t>
  </si>
  <si>
    <t>7497350710</t>
  </si>
  <si>
    <t>Tažení troleje do 150 mm2 Cu</t>
  </si>
  <si>
    <t>-503126665</t>
  </si>
  <si>
    <t>53</t>
  </si>
  <si>
    <t>7497350720</t>
  </si>
  <si>
    <t>Výšková regulace troleje</t>
  </si>
  <si>
    <t>1525538984</t>
  </si>
  <si>
    <t>54</t>
  </si>
  <si>
    <t>7497300550-1</t>
  </si>
  <si>
    <t xml:space="preserve">Vodiče trakčního vedení  lano 70 mm2 Bz (kotevní nástavky)</t>
  </si>
  <si>
    <t>1735284728</t>
  </si>
  <si>
    <t>55</t>
  </si>
  <si>
    <t>7497350700-1</t>
  </si>
  <si>
    <t>Tažení kotevních nástavků do 120 mm2 Bz, Cu</t>
  </si>
  <si>
    <t>-1060215888</t>
  </si>
  <si>
    <t>56</t>
  </si>
  <si>
    <t>7497300830-1</t>
  </si>
  <si>
    <t xml:space="preserve">Vodiče trakčního vedení  lano 120 mm2 Cu ( lano - ZV )</t>
  </si>
  <si>
    <t>-1687429002</t>
  </si>
  <si>
    <t>57</t>
  </si>
  <si>
    <t>7497350960</t>
  </si>
  <si>
    <t>Tažení lana pro zesilovací, napájecí a obcházecí vedení do 240 mm2 Cu, AlFe</t>
  </si>
  <si>
    <t>1077175379</t>
  </si>
  <si>
    <t>58</t>
  </si>
  <si>
    <t>7497300900</t>
  </si>
  <si>
    <t xml:space="preserve">Vodiče trakčního vedení  Připev. oboustranné lišty pro kotvení ZV, NV, OV</t>
  </si>
  <si>
    <t>556077415</t>
  </si>
  <si>
    <t>59</t>
  </si>
  <si>
    <t>7497350785</t>
  </si>
  <si>
    <t>Připevnění lišty pro kotvení zesilovací, napájecí a obcházecí vedení (ZV, NV, OV) oboustranné</t>
  </si>
  <si>
    <t>2133938983</t>
  </si>
  <si>
    <t>60</t>
  </si>
  <si>
    <t>7497300910</t>
  </si>
  <si>
    <t xml:space="preserve">Vodiče trakčního vedení  Kotvení 1 lana ZV, NV, OV</t>
  </si>
  <si>
    <t>-530601456</t>
  </si>
  <si>
    <t>61</t>
  </si>
  <si>
    <t>7497350800</t>
  </si>
  <si>
    <t>Montáž kotvení lana zesilovacího, napájecího a obcházecího vedení jednoho</t>
  </si>
  <si>
    <t>-814972127</t>
  </si>
  <si>
    <t>62</t>
  </si>
  <si>
    <t>7497300960</t>
  </si>
  <si>
    <t xml:space="preserve">Vodiče trakčního vedení  Konzola  ZV, NV OV pro svislý závěs na T, P, BP, DS</t>
  </si>
  <si>
    <t>-1530510598</t>
  </si>
  <si>
    <t>63</t>
  </si>
  <si>
    <t>7497350830</t>
  </si>
  <si>
    <t>Připevnění konzoly zesilovacího, napájecího a obcházecího vedení svislý závěs na stožár T, P, BP, DS</t>
  </si>
  <si>
    <t>1702578633</t>
  </si>
  <si>
    <t>7497300970</t>
  </si>
  <si>
    <t xml:space="preserve">Vodiče trakčního vedení  Konzola  ZV, NV OV pro "V" závěs na T, P, BP, DS</t>
  </si>
  <si>
    <t>1184916853</t>
  </si>
  <si>
    <t>65</t>
  </si>
  <si>
    <t>7497350835</t>
  </si>
  <si>
    <t>Připevnění konzoly zesilovacího, napájecího a obcházecího vedení "V" závěs na stožár T, P, BP, DS</t>
  </si>
  <si>
    <t>803038325</t>
  </si>
  <si>
    <t>66</t>
  </si>
  <si>
    <t>7497300980</t>
  </si>
  <si>
    <t xml:space="preserve">Vodiče trakčního vedení  Konzola ZV, NV OV pro svislý závěs přeponky na BP</t>
  </si>
  <si>
    <t>-1215608103</t>
  </si>
  <si>
    <t>67</t>
  </si>
  <si>
    <t>7497350840</t>
  </si>
  <si>
    <t>Připevnění konzoly zesilovacího, napájecího a obcházecího vedení svislý závěs přeponky na stožár BP</t>
  </si>
  <si>
    <t>-938273227</t>
  </si>
  <si>
    <t>68</t>
  </si>
  <si>
    <t>7497300990</t>
  </si>
  <si>
    <t xml:space="preserve">Vodiče trakčního vedení  Svislý závěs 1-2 lan ZV, NV, OV</t>
  </si>
  <si>
    <t>395882946</t>
  </si>
  <si>
    <t>69</t>
  </si>
  <si>
    <t>7497350850</t>
  </si>
  <si>
    <t>Montáž závěsu zesilovacího, napájecího a obcházecího vedení (ZV, NV, OV) svislého 1 - 2 lan</t>
  </si>
  <si>
    <t>778160959</t>
  </si>
  <si>
    <t>70</t>
  </si>
  <si>
    <t>7497301010</t>
  </si>
  <si>
    <t xml:space="preserve">Vodiče trakčního vedení  "V" závěs  1-2 lan ZV, NV, OV</t>
  </si>
  <si>
    <t>1255584119</t>
  </si>
  <si>
    <t>71</t>
  </si>
  <si>
    <t>7497350860</t>
  </si>
  <si>
    <t>Montáž závěsu zesilovacího, napájecího a obcházecího vedení (ZV, NV, OV) typ "V" 1 - 2 lan</t>
  </si>
  <si>
    <t>877078309</t>
  </si>
  <si>
    <t>72</t>
  </si>
  <si>
    <t>7497301090</t>
  </si>
  <si>
    <t xml:space="preserve">Vodiče trakčního vedení  Materiál sestavení připojení ZV, NV, OV 1-2 lana na TV</t>
  </si>
  <si>
    <t>-594017288</t>
  </si>
  <si>
    <t>73</t>
  </si>
  <si>
    <t>7497350930</t>
  </si>
  <si>
    <t>Připojení zesilovacího, napájecího a obcházecího vedení 1 - 2 lan na trakční vedení</t>
  </si>
  <si>
    <t>-1894665040</t>
  </si>
  <si>
    <t>74</t>
  </si>
  <si>
    <t>7497301100</t>
  </si>
  <si>
    <t xml:space="preserve">Vodiče trakčního vedení  Vložená izolace v 1 laně ZV, NV, OV</t>
  </si>
  <si>
    <t>-1674997118</t>
  </si>
  <si>
    <t>75</t>
  </si>
  <si>
    <t>7497350940</t>
  </si>
  <si>
    <t>Montáž vložené izolace zesilovacího, napájecího a obcházecího vedení v 1 laně</t>
  </si>
  <si>
    <t>1856354822</t>
  </si>
  <si>
    <t>76</t>
  </si>
  <si>
    <t>7497301130</t>
  </si>
  <si>
    <t xml:space="preserve">Vodiče trakčního vedení  Materiál sestavení pro připevnění pohonu odpojovače na stožár typu BP</t>
  </si>
  <si>
    <t>-1582545501</t>
  </si>
  <si>
    <t>77</t>
  </si>
  <si>
    <t>7497301150</t>
  </si>
  <si>
    <t xml:space="preserve">Vodiče trakčního vedení  Pohon odpojovače motorový</t>
  </si>
  <si>
    <t>770314012</t>
  </si>
  <si>
    <t>78</t>
  </si>
  <si>
    <t>7497301160</t>
  </si>
  <si>
    <t xml:space="preserve">Vodiče trakčního vedení  Pohon odpojovače ruční</t>
  </si>
  <si>
    <t>-1200680372</t>
  </si>
  <si>
    <t>79</t>
  </si>
  <si>
    <t>7497351445</t>
  </si>
  <si>
    <t>Montáž soupravy nosných lišt pro pohon odpojovače např. na stožáru Bp, T, 2T</t>
  </si>
  <si>
    <t>-1316946954</t>
  </si>
  <si>
    <t>80</t>
  </si>
  <si>
    <t>7497301140</t>
  </si>
  <si>
    <t xml:space="preserve">Vodiče trakčního vedení  Materiál sestavení pro připevnění odpojovače na stožár typu BP</t>
  </si>
  <si>
    <t>2039069571</t>
  </si>
  <si>
    <t>81</t>
  </si>
  <si>
    <t>7497301170</t>
  </si>
  <si>
    <t xml:space="preserve">Vodiče trakčního vedení  Táhlo motorového odpojovače</t>
  </si>
  <si>
    <t>706546803</t>
  </si>
  <si>
    <t>82</t>
  </si>
  <si>
    <t>7497301180</t>
  </si>
  <si>
    <t xml:space="preserve">Vodiče trakčního vedení  Odpojovač nebo odpínač na stož. TV</t>
  </si>
  <si>
    <t>1193348613</t>
  </si>
  <si>
    <t>83</t>
  </si>
  <si>
    <t>7497350970</t>
  </si>
  <si>
    <t>Montáž odpojovače motorového</t>
  </si>
  <si>
    <t>1443669845</t>
  </si>
  <si>
    <t>84</t>
  </si>
  <si>
    <t>7497350975</t>
  </si>
  <si>
    <t>Montáž odpojovače ručního</t>
  </si>
  <si>
    <t>-1866473251</t>
  </si>
  <si>
    <t>85</t>
  </si>
  <si>
    <t>7497301230</t>
  </si>
  <si>
    <t xml:space="preserve">Vodiče trakčního vedení  Kotvení dvojitého svodu z odpoj. s připoj. na TV - BP</t>
  </si>
  <si>
    <t>-1876624696</t>
  </si>
  <si>
    <t>86</t>
  </si>
  <si>
    <t>7497351020</t>
  </si>
  <si>
    <t>Montáž kotvení svodu z odpojovače s připojením na trakční vedení dvojitého na stožár BP</t>
  </si>
  <si>
    <t>1284395977</t>
  </si>
  <si>
    <t>87</t>
  </si>
  <si>
    <t>7497301430</t>
  </si>
  <si>
    <t xml:space="preserve">Vodiče trakčního vedení  Kotevní lišta napáj. převěsu s 2-4 třmeny na stož. BP</t>
  </si>
  <si>
    <t>761095468</t>
  </si>
  <si>
    <t>88</t>
  </si>
  <si>
    <t>7497351165</t>
  </si>
  <si>
    <t>Připevnění kotevní lišty napáj. převěsu s 2-4 třmeny na stožár BP</t>
  </si>
  <si>
    <t>-1625592584</t>
  </si>
  <si>
    <t>89</t>
  </si>
  <si>
    <t>7497301470</t>
  </si>
  <si>
    <t xml:space="preserve">Vodiče trakčního vedení  Kotvení 2-4 lan napáj. převěsů 120 mm2 Cu s izolací zdvojený závěs</t>
  </si>
  <si>
    <t>-1771309347</t>
  </si>
  <si>
    <t>90</t>
  </si>
  <si>
    <t>7497351190</t>
  </si>
  <si>
    <t>Kotvení lana napáj. převěsu 2 - 4 120 mm2 Cu s izolací zdvojený závěs</t>
  </si>
  <si>
    <t>1472915498</t>
  </si>
  <si>
    <t>91</t>
  </si>
  <si>
    <t>7497301490</t>
  </si>
  <si>
    <t xml:space="preserve">Vodiče trakčního vedení  Podpěrný izolátor pro NV na liště, bráně, stož. T, BP</t>
  </si>
  <si>
    <t>356790678</t>
  </si>
  <si>
    <t>92</t>
  </si>
  <si>
    <t>7497351210</t>
  </si>
  <si>
    <t>Montáž podpěrného izolátoru jednoho pro NV na liště, bráně, stožár T, BP</t>
  </si>
  <si>
    <t>-1604038461</t>
  </si>
  <si>
    <t>93</t>
  </si>
  <si>
    <t>7497301050</t>
  </si>
  <si>
    <t xml:space="preserve">Vodiče trakčního vedení  Materiál sestavení proudového připojení lana 95 Cu nebo 120 Cu na lano ZV, NV, OV</t>
  </si>
  <si>
    <t>-2095559139</t>
  </si>
  <si>
    <t>94</t>
  </si>
  <si>
    <t>7497350890</t>
  </si>
  <si>
    <t>Připojení lana 95 Cu nebo 120 Cu na lano ZV, NV, OV</t>
  </si>
  <si>
    <t>139017623</t>
  </si>
  <si>
    <t>95</t>
  </si>
  <si>
    <t>7497300830-2</t>
  </si>
  <si>
    <t xml:space="preserve">Vodiče trakčního vedení  lano 120 mm2 Cu ( lano napájecích převěsů)</t>
  </si>
  <si>
    <t>-2124916151</t>
  </si>
  <si>
    <t>96</t>
  </si>
  <si>
    <t>7497351390</t>
  </si>
  <si>
    <t>Tažení lan napájecích převěsů ručně do 240 mm2</t>
  </si>
  <si>
    <t>-1191279854</t>
  </si>
  <si>
    <t>97</t>
  </si>
  <si>
    <t>7497301400</t>
  </si>
  <si>
    <t xml:space="preserve">Vodiče trakčního vedení  Proudové propojení sestav TV</t>
  </si>
  <si>
    <t>-2015607119</t>
  </si>
  <si>
    <t>98</t>
  </si>
  <si>
    <t>7497351135</t>
  </si>
  <si>
    <t>Montáž proudového propojení sestav trakčního vedení</t>
  </si>
  <si>
    <t>577874462</t>
  </si>
  <si>
    <t>99</t>
  </si>
  <si>
    <t>7497301880</t>
  </si>
  <si>
    <t xml:space="preserve">Vodiče trakčního vedení  Omezovač přepětí - včetně svodu a připojení na TV</t>
  </si>
  <si>
    <t>276242206</t>
  </si>
  <si>
    <t>100</t>
  </si>
  <si>
    <t>7497351470</t>
  </si>
  <si>
    <t>Montáž omezovače přepětí včetně svodu a připojení na trakčního vedení</t>
  </si>
  <si>
    <t>-2048584548</t>
  </si>
  <si>
    <t>101</t>
  </si>
  <si>
    <t>7497302140</t>
  </si>
  <si>
    <t xml:space="preserve">Vodiče trakčního vedení  Montážní lávka na BP délky - 1035, 2045mm</t>
  </si>
  <si>
    <t>-134648419</t>
  </si>
  <si>
    <t>102</t>
  </si>
  <si>
    <t>7497351675</t>
  </si>
  <si>
    <t>Montáž montážních lávek na BP délky 1035, 2045 mm</t>
  </si>
  <si>
    <t>2036397895</t>
  </si>
  <si>
    <t>103</t>
  </si>
  <si>
    <t>-1679063245</t>
  </si>
  <si>
    <t>7497.7</t>
  </si>
  <si>
    <t>Demontáže TV</t>
  </si>
  <si>
    <t>104</t>
  </si>
  <si>
    <t>7497271005</t>
  </si>
  <si>
    <t>Demontáže zařízení trakčního vedení stožáru D, T, TB - demontáž stávajícího zařízení se všemi pomocnými doplňujícími úpravami</t>
  </si>
  <si>
    <t>-1721755511</t>
  </si>
  <si>
    <t>105</t>
  </si>
  <si>
    <t>7497271025</t>
  </si>
  <si>
    <t>Demontáže zařízení trakčního vedení stožáru P - demontáž stávajícího zařízení se všemi pomocnými doplňujícími úpravami</t>
  </si>
  <si>
    <t>1602545905</t>
  </si>
  <si>
    <t>106</t>
  </si>
  <si>
    <t>7497271035</t>
  </si>
  <si>
    <t>Demontáže zařízení trakčního vedení stožáru BP, AP - demontáž stávajícího zařízení se všemi pomocnými doplňujícími úpravami</t>
  </si>
  <si>
    <t>-1261796110</t>
  </si>
  <si>
    <t>107</t>
  </si>
  <si>
    <t>7497271045</t>
  </si>
  <si>
    <t>Demontáže zařízení trakčního vedení stožáru konzoly TV - demontáž stávajícího zařízení se všemi pomocnými doplňujícími úpravami, včetně upevnění</t>
  </si>
  <si>
    <t>-1636424195</t>
  </si>
  <si>
    <t>108</t>
  </si>
  <si>
    <t>7497271050</t>
  </si>
  <si>
    <t>Demontáže zařízení trakčního vedení stožáru konzoly ZV, OV - demontáž stávajícího zařízení se všemi pomocnými doplňujícími úpravami, včetně závěsu</t>
  </si>
  <si>
    <t>2041464666</t>
  </si>
  <si>
    <t>109</t>
  </si>
  <si>
    <t>7497371040</t>
  </si>
  <si>
    <t>Demontáže zařízení trakčního vedení závěsu věšáku - demontáž stávajícího zařízení se všemi pomocnými doplňujícími úpravami, úplná</t>
  </si>
  <si>
    <t>1118010568</t>
  </si>
  <si>
    <t>110</t>
  </si>
  <si>
    <t>7497371045</t>
  </si>
  <si>
    <t>Demontáže zařízení trakčního vedení závěsu podélné nebo příčné proudové propojky - demontáž stávajícího zařízení se všemi pomocnými doplňujícími úpravami</t>
  </si>
  <si>
    <t>-683778763</t>
  </si>
  <si>
    <t>111</t>
  </si>
  <si>
    <t>7497371050</t>
  </si>
  <si>
    <t>Demontáže zařízení trakčního vedení závěsu spojky - demontáž stávajícího zařízení se všemi pomocnými doplňujícími úpravami, úplná</t>
  </si>
  <si>
    <t>-1358051067</t>
  </si>
  <si>
    <t>112</t>
  </si>
  <si>
    <t>7497371065</t>
  </si>
  <si>
    <t>Demontáže zařízení trakčního vedení závěsu vložené izolace - demontáž stávajícího zařízení se všemi pomocnými doplňujícími úpravami</t>
  </si>
  <si>
    <t>-1354428790</t>
  </si>
  <si>
    <t>113</t>
  </si>
  <si>
    <t>7497371070</t>
  </si>
  <si>
    <t>Demontáže zařízení trakčního vedení závěsu pevného bodu - demontáž stávajícího zařízení se všemi pomocnými doplňujícími úpravami, včetně zakotvení</t>
  </si>
  <si>
    <t>-968738278</t>
  </si>
  <si>
    <t>114</t>
  </si>
  <si>
    <t>7497371110</t>
  </si>
  <si>
    <t>Demontáže zařízení trakčního vedení troleje včetně nástavků stříhání - demontáž stávajícího zařízení se všemi pomocnými doplňujícími úpravami</t>
  </si>
  <si>
    <t>211402021</t>
  </si>
  <si>
    <t>115</t>
  </si>
  <si>
    <t>7497371210</t>
  </si>
  <si>
    <t>Demontáže zařízení trakčního vedení nosného lana včetně nástavků stříhání - demontáž stávajícího zařízení se všemi pomocnými doplňujícími úpravami</t>
  </si>
  <si>
    <t>-1330719564</t>
  </si>
  <si>
    <t>116</t>
  </si>
  <si>
    <t>7497371315</t>
  </si>
  <si>
    <t>Demontáže zařízení trakčního vedení kotvení troleje, nosného lana pohyblivě - demontáž stávajícího zařízení se všemi pomocnými doplňujícími úpravami</t>
  </si>
  <si>
    <t>-632863514</t>
  </si>
  <si>
    <t>117</t>
  </si>
  <si>
    <t>7497371350</t>
  </si>
  <si>
    <t>Demontáže zařízení trakčního vedení kotvení zesilovacího, napájecího, obcházecího vedení včetně připevnění lišt - demontáž stávajícího zařízení se všemi pomocnými doplňujícími úpravami</t>
  </si>
  <si>
    <t>-337088135</t>
  </si>
  <si>
    <t>118</t>
  </si>
  <si>
    <t>7497371410</t>
  </si>
  <si>
    <t>Demontáže zařízení trakčního vedení lana zesilovacího vedení stříhání - demontáž stávajícího zařízení se všemi pomocnými doplňujícími úpravami</t>
  </si>
  <si>
    <t>-876128059</t>
  </si>
  <si>
    <t>119</t>
  </si>
  <si>
    <t>7497371425</t>
  </si>
  <si>
    <t>Demontáže zařízení trakčního vedení lana zesilovacího vedení odpojovače s pohonem včetně svodu - demontáž stávajícího zařízení se všemi pomocnými doplňujícími úpravami</t>
  </si>
  <si>
    <t>-629096457</t>
  </si>
  <si>
    <t>120</t>
  </si>
  <si>
    <t>7497371615</t>
  </si>
  <si>
    <t>Demontáže zařízení trakčního vedení svodu dvojité lano - demontáž stávajícího zařízení se všemi pomocnými doplňujícími úpravami</t>
  </si>
  <si>
    <t>829714524</t>
  </si>
  <si>
    <t>121</t>
  </si>
  <si>
    <t>7497371620</t>
  </si>
  <si>
    <t>Demontáže zařízení trakčního vedení svodu bleskojistky - demontáž stávajícího zařízení se všemi pomocnými doplňujícími úpravami, úplná</t>
  </si>
  <si>
    <t>1336393882</t>
  </si>
  <si>
    <t>122</t>
  </si>
  <si>
    <t>7497371710</t>
  </si>
  <si>
    <t>Demontáže zařízení trakčního vedení lávky pro odpojovač montážní - demontáž stávajícího zařízení se všemi pomocnými doplňujícími úpravami</t>
  </si>
  <si>
    <t>-1875645913</t>
  </si>
  <si>
    <t>123</t>
  </si>
  <si>
    <t>7497371735</t>
  </si>
  <si>
    <t>Demontáže zařízení trakčního vedení stávajících nosných lišt pro pohon odpojovače např. na stožáru Bp, T, 2T - demontáž stávajícího zařízení se všemi pomocnými doplňujícími úpravami</t>
  </si>
  <si>
    <t>2063001266</t>
  </si>
  <si>
    <t>124</t>
  </si>
  <si>
    <t>5915030010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</si>
  <si>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</si>
  <si>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-1311138123</t>
  </si>
  <si>
    <t>125</t>
  </si>
  <si>
    <t>115731837</t>
  </si>
  <si>
    <t>7948</t>
  </si>
  <si>
    <t>Revize, Prohlídky a zkoušky TV</t>
  </si>
  <si>
    <t>126</t>
  </si>
  <si>
    <t>7497350760</t>
  </si>
  <si>
    <t>Zkouška trakčního vedení vlastností mechanických - prvotní zkouška dodaného zařízení podle TKP</t>
  </si>
  <si>
    <t>km</t>
  </si>
  <si>
    <t>-1746314064</t>
  </si>
  <si>
    <t>127</t>
  </si>
  <si>
    <t>7497350765</t>
  </si>
  <si>
    <t>Zkouška trakčního vedení vlastností elektrických - prvotní zkouška dodaného zařízení podle TKP</t>
  </si>
  <si>
    <t>58824639</t>
  </si>
  <si>
    <t>1792520571</t>
  </si>
  <si>
    <t>129</t>
  </si>
  <si>
    <t>-1484840003</t>
  </si>
  <si>
    <t>130</t>
  </si>
  <si>
    <t>-451416355</t>
  </si>
  <si>
    <t>131</t>
  </si>
  <si>
    <t>-1883737209</t>
  </si>
  <si>
    <t>132</t>
  </si>
  <si>
    <t>7498155010</t>
  </si>
  <si>
    <t>Měření parametrů trakčního vedení dle ČSN měřícím vozem - obsahuje cenu měření a kontrolu parametrů trolejových vedení a trakčních zařízení</t>
  </si>
  <si>
    <t>den</t>
  </si>
  <si>
    <t>-519989088</t>
  </si>
  <si>
    <t>133</t>
  </si>
  <si>
    <t>1819993452</t>
  </si>
  <si>
    <t>134</t>
  </si>
  <si>
    <t>7498551010R</t>
  </si>
  <si>
    <t>Zkoušky a ověření kvality přenosových parametrů OK - pokud není uvedeno jinak, zahrnují níže uvedené ceny náklady na přípravu a sjednání zkoušek, vlastní realizaci zkoušek, zpracování výstupních dat do protokolu (zprávy), vyhotovení tohoto protokolu (zprá</t>
  </si>
  <si>
    <t>-53402443</t>
  </si>
  <si>
    <t>Zkoušky a ověření kvality přenosových parametrů OK - pokud není uvedeno jinak, zahrnují níže uvedené ceny náklady na přípravu a sjednání zkoušek, vlastní realizaci zkoušek, zpracování výstupních dat do protokolu (zprávy), vyhotovení tohoto protokolu (zprávy) pouze elektronicky, předání protokolu (zprávy), náklady vzniklé časovou ztrátou při přepravě na místo měření a zpět a poměrnou část nákladů souvisejících s údržbou a udržení měřicí techniky ve spolehlivém a provozuschopném stavu a zajištění návaznosti na národní či mezinárodní etalony, provedení zkoušky před a po provedení opravné práce.</t>
  </si>
  <si>
    <t>XDp</t>
  </si>
  <si>
    <t>135</t>
  </si>
  <si>
    <t>-1204051880</t>
  </si>
  <si>
    <t>136</t>
  </si>
  <si>
    <t>-1143979118</t>
  </si>
  <si>
    <t>137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</si>
  <si>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</si>
  <si>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</t>
  </si>
  <si>
    <t>-201075295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</si>
  <si>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</si>
  <si>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138</t>
  </si>
  <si>
    <t>9902400100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</si>
  <si>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</t>
  </si>
  <si>
    <t>1460117635</t>
  </si>
  <si>
    <t>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</si>
  <si>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139</t>
  </si>
  <si>
    <t>-1299893025</t>
  </si>
  <si>
    <t>140</t>
  </si>
  <si>
    <t>9909000400</t>
  </si>
  <si>
    <t>Poplatek za likvidaci plastových součástí Poznámka: 1. V cenách jsou započteny náklady na uložení stavebního odpadu na oficiální skládku.2. Je třeba zohlednit regionální rozdíly v cenách poplatků za uložení suti a odpadů. Tyto se mohou výrazně lišit s ohl</t>
  </si>
  <si>
    <t>1267213166</t>
  </si>
  <si>
    <t>Poplatek za likvidaci plastových součástí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</si>
  <si>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SO 01 - 2 - VON - Položky ÚOŽI</t>
  </si>
  <si>
    <t>932523504</t>
  </si>
  <si>
    <t>386463217</t>
  </si>
  <si>
    <t>SO 02 - t.ú. Stará Boleslav - Dřísy, oprava ukolejnění</t>
  </si>
  <si>
    <t>SO02 - 1 - Položky ÚOŽI</t>
  </si>
  <si>
    <t xml:space="preserve">    1 - Ukolejnění</t>
  </si>
  <si>
    <t>Ukolejnění</t>
  </si>
  <si>
    <t>7497100140</t>
  </si>
  <si>
    <t xml:space="preserve">Základy trakčního vedení  Uzemnění  stožáru TV</t>
  </si>
  <si>
    <t>1041544264</t>
  </si>
  <si>
    <t>7497154510</t>
  </si>
  <si>
    <t>Uzemnění stožáru trakčního vedení - obsahuje i všechny náklady na montáž dodaného zařízení se všemi pomocnými doplňujícími součástmi, měřeními a regulacemi s použitím mechanizmů a montážních souprav</t>
  </si>
  <si>
    <t>1167624742</t>
  </si>
  <si>
    <t>7497302070</t>
  </si>
  <si>
    <t xml:space="preserve">Vodiče trakčního vedení  Připojení trakční podpěry k zemnící tyči</t>
  </si>
  <si>
    <t>1467580667</t>
  </si>
  <si>
    <t>7497351630</t>
  </si>
  <si>
    <t>Připojení trakční podpěry k zemnící tyči</t>
  </si>
  <si>
    <t>-709960230</t>
  </si>
  <si>
    <t>7497301980</t>
  </si>
  <si>
    <t xml:space="preserve">Vodiče trakčního vedení  Ukolejnění s průrazkou T, P, 2T, BP, DS, OK   - 1 vodič</t>
  </si>
  <si>
    <t>-965594438</t>
  </si>
  <si>
    <t>7497351590</t>
  </si>
  <si>
    <t>Montáž ukolejnění s průrazkou T, P, 2T, BP, DS, OK - 1 vodič</t>
  </si>
  <si>
    <t>-1791746446</t>
  </si>
  <si>
    <t>7497301990</t>
  </si>
  <si>
    <t xml:space="preserve">Vodiče trakčního vedení  Ukolejnění s průrazkou T, P, 2T, BP, DS, OK  - 2 vodiče</t>
  </si>
  <si>
    <t>338601728</t>
  </si>
  <si>
    <t>7497351595</t>
  </si>
  <si>
    <t>Montáž ukolejnění s průrazkou T, P, 2T, BP, DS, OK - 2 vodiče</t>
  </si>
  <si>
    <t>-568585501</t>
  </si>
  <si>
    <t>7497302000</t>
  </si>
  <si>
    <t xml:space="preserve">Vodiče trakčního vedení  Ukolejnění s průrazkou výzt. dvojice  2T, 2P  - 1 vodič</t>
  </si>
  <si>
    <t>-226053966</t>
  </si>
  <si>
    <t>7497351610</t>
  </si>
  <si>
    <t>Montáž ukolejnění s průrazkou výzt. dvojice 2T, 2P - 1 vodič</t>
  </si>
  <si>
    <t>1121309841</t>
  </si>
  <si>
    <t>7594200200</t>
  </si>
  <si>
    <t>Výstroj konců kolejových obvodů a kódovacích smyček Tlumivka symetrizační SYT (CV371079001)</t>
  </si>
  <si>
    <t>-36754779</t>
  </si>
  <si>
    <t>7594205040</t>
  </si>
  <si>
    <t>Montáž tlumivky symetrizační</t>
  </si>
  <si>
    <t>-1541742206</t>
  </si>
  <si>
    <t>-888932770</t>
  </si>
  <si>
    <t>SO 04 - ŽST Dřísy, oprava TV</t>
  </si>
  <si>
    <t>SO 04 - 1 - Položky ÚOŽI</t>
  </si>
  <si>
    <t xml:space="preserve">    7498 - Revize, Prohlídky a zkoušky TV</t>
  </si>
  <si>
    <t>-687444757</t>
  </si>
  <si>
    <t>-1478206279</t>
  </si>
  <si>
    <t>-562987983</t>
  </si>
  <si>
    <t>-884032188</t>
  </si>
  <si>
    <t>336676932</t>
  </si>
  <si>
    <t>105616425</t>
  </si>
  <si>
    <t>-1340792287</t>
  </si>
  <si>
    <t>7497100160</t>
  </si>
  <si>
    <t xml:space="preserve">Základy trakčního vedení  Ochrana stožáru TV</t>
  </si>
  <si>
    <t>-1555000891</t>
  </si>
  <si>
    <t>7497155510</t>
  </si>
  <si>
    <t>Montáž ochrany stožáru v betonovém základu trakčního vedení</t>
  </si>
  <si>
    <t>1912500958</t>
  </si>
  <si>
    <t>-913939134</t>
  </si>
  <si>
    <t>7497200110</t>
  </si>
  <si>
    <t xml:space="preserve">Stožáry trakčního vedení  Stožár TV  -  typ  ( TS,TSI 219 ) do 10m     vč. uzavíracího nátěru</t>
  </si>
  <si>
    <t>1205365475</t>
  </si>
  <si>
    <t>595378103</t>
  </si>
  <si>
    <t>-319442459</t>
  </si>
  <si>
    <t>1215141055</t>
  </si>
  <si>
    <t>7497200320</t>
  </si>
  <si>
    <t xml:space="preserve">Stožáry trakčního vedení  Stožár TV  -  typ  ( 2TBS,2TBSI 245 )  od 10m - do 14m     vč. uzavíracího nátěru</t>
  </si>
  <si>
    <t>-124009537</t>
  </si>
  <si>
    <t>7497251030</t>
  </si>
  <si>
    <t>Montáž stožárů trakčního vedení výšky do 14 m, typ 2TS, 2TBS, 2TBSI - včetně konečné regulace po zatížení</t>
  </si>
  <si>
    <t>-1921190340</t>
  </si>
  <si>
    <t>1380329218</t>
  </si>
  <si>
    <t>7497200450</t>
  </si>
  <si>
    <t xml:space="preserve">Stožáry trakčního vedení  Stožár TV  -  typ  ( BP 12,5m )  vč. podlití</t>
  </si>
  <si>
    <t>1976200555</t>
  </si>
  <si>
    <t>-190602491</t>
  </si>
  <si>
    <t>7497200500</t>
  </si>
  <si>
    <t xml:space="preserve">Stožáry trakčního vedení  Břevno typ  23 L</t>
  </si>
  <si>
    <t>1402046396</t>
  </si>
  <si>
    <t>7497256015</t>
  </si>
  <si>
    <t>Příplatek za montáž bran nad stávajícím trakčním vedením</t>
  </si>
  <si>
    <t>1718136000</t>
  </si>
  <si>
    <t>7497200520</t>
  </si>
  <si>
    <t xml:space="preserve">Stožáry trakčního vedení  Materiál pro připevnění břevna 23,34 vč. ukončení břevna  A na 1T</t>
  </si>
  <si>
    <t>-1035983208</t>
  </si>
  <si>
    <t>7497200530</t>
  </si>
  <si>
    <t xml:space="preserve">Stožáry trakčního vedení  Materiál pro připevnění břevna 23,34 vč. ukončení břevna  B na 2T</t>
  </si>
  <si>
    <t>1576723876</t>
  </si>
  <si>
    <t>7497200540</t>
  </si>
  <si>
    <t xml:space="preserve">Stožáry trakčního vedení  Materiál pro připevnění břevna 23,34 vč. ukončení břevna  C na BP</t>
  </si>
  <si>
    <t>628667616</t>
  </si>
  <si>
    <t>7497252015</t>
  </si>
  <si>
    <t>Jednostranné připevnění břevna typ 23, 34</t>
  </si>
  <si>
    <t>70022960</t>
  </si>
  <si>
    <t>7497200550</t>
  </si>
  <si>
    <t xml:space="preserve">Stožáry trakčního vedení  Materiál pro kluzné uložení břevna 23,34 na BP stožáru</t>
  </si>
  <si>
    <t>1957970497</t>
  </si>
  <si>
    <t>7497253015</t>
  </si>
  <si>
    <t>Kluzné uložení břevna typ 23, 34 na BP stožáru</t>
  </si>
  <si>
    <t>-736645209</t>
  </si>
  <si>
    <t>7497200560</t>
  </si>
  <si>
    <t xml:space="preserve">Stožáry trakčního vedení  Materiál sestavení pro připevnění závěsu břevna 23,34 na 1T</t>
  </si>
  <si>
    <t>-1086896934</t>
  </si>
  <si>
    <t>7497200570</t>
  </si>
  <si>
    <t xml:space="preserve">Stožáry trakčního vedení  Materiál sestavení pro připevnění závěsu břevna 23,34 na 2T</t>
  </si>
  <si>
    <t>-1016195778</t>
  </si>
  <si>
    <t>7497200580</t>
  </si>
  <si>
    <t xml:space="preserve">Stožáry trakčního vedení  Materiál sestavení pro připevnění závěsu břevna 23,34 na BP</t>
  </si>
  <si>
    <t>1200124112</t>
  </si>
  <si>
    <t>7497254015</t>
  </si>
  <si>
    <t>Připevnění závěsu břevna typ 23, 34</t>
  </si>
  <si>
    <t>1946746123</t>
  </si>
  <si>
    <t>7497200590</t>
  </si>
  <si>
    <t xml:space="preserve">Stožáry trakčního vedení  Břevínko pro spojení dvojice T stožárů</t>
  </si>
  <si>
    <t>-391943886</t>
  </si>
  <si>
    <t>7497255015</t>
  </si>
  <si>
    <t>Montáž břevínka pro spojení dvojice T stožárů</t>
  </si>
  <si>
    <t>1130648600</t>
  </si>
  <si>
    <t>993877248</t>
  </si>
  <si>
    <t>1443158232</t>
  </si>
  <si>
    <t>-1151319887</t>
  </si>
  <si>
    <t>702824867</t>
  </si>
  <si>
    <t>7499700390</t>
  </si>
  <si>
    <t xml:space="preserve">Nátěry trakčního vedení  Barva a řed. pro bezpečnostní černožluté pruhy na podpěře TV</t>
  </si>
  <si>
    <t>334607548</t>
  </si>
  <si>
    <t>-410253573</t>
  </si>
  <si>
    <t>-1472835990</t>
  </si>
  <si>
    <t>1500696933</t>
  </si>
  <si>
    <t>-1874187601</t>
  </si>
  <si>
    <t>7497300020</t>
  </si>
  <si>
    <t xml:space="preserve">Vodiče trakčního vedení  Závěs na konzole</t>
  </si>
  <si>
    <t>-2114536471</t>
  </si>
  <si>
    <t>7497350020</t>
  </si>
  <si>
    <t>Montáž závěsu na konzole bez přídavného lana</t>
  </si>
  <si>
    <t>-2013625629</t>
  </si>
  <si>
    <t>-92275065</t>
  </si>
  <si>
    <t>-1768668988</t>
  </si>
  <si>
    <t>-575715357</t>
  </si>
  <si>
    <t>286009392</t>
  </si>
  <si>
    <t>-1191892560</t>
  </si>
  <si>
    <t>884224155</t>
  </si>
  <si>
    <t>930205347</t>
  </si>
  <si>
    <t>7497300200</t>
  </si>
  <si>
    <t xml:space="preserve">Vodiče trakčního vedení  Závěs SIK</t>
  </si>
  <si>
    <t>1365842553</t>
  </si>
  <si>
    <t>7497350155</t>
  </si>
  <si>
    <t>Montáž závěsu SIK</t>
  </si>
  <si>
    <t>-121237819</t>
  </si>
  <si>
    <t>7497300210</t>
  </si>
  <si>
    <t xml:space="preserve">Vodiče trakčního vedení  Závěs SIK s přídavným lanem</t>
  </si>
  <si>
    <t>-1739128047</t>
  </si>
  <si>
    <t>7497350160</t>
  </si>
  <si>
    <t>Montáž závěsu SIK s přídavným lanem</t>
  </si>
  <si>
    <t>-1868440623</t>
  </si>
  <si>
    <t>7497300220</t>
  </si>
  <si>
    <t xml:space="preserve">Vodiče trakčního vedení  Závěs na SIK kombinovaný</t>
  </si>
  <si>
    <t>-712979335</t>
  </si>
  <si>
    <t>7497350165</t>
  </si>
  <si>
    <t>Montáž závěsu na SIK kombinovaného</t>
  </si>
  <si>
    <t>1816169265</t>
  </si>
  <si>
    <t>7497300240</t>
  </si>
  <si>
    <t xml:space="preserve">Vodiče trakčního vedení  Křížení sestav</t>
  </si>
  <si>
    <t>250570886</t>
  </si>
  <si>
    <t>7497350190</t>
  </si>
  <si>
    <t>Montáž křížení sestav</t>
  </si>
  <si>
    <t>1739086723</t>
  </si>
  <si>
    <t>421895104</t>
  </si>
  <si>
    <t>-1780873497</t>
  </si>
  <si>
    <t>7497300270</t>
  </si>
  <si>
    <t xml:space="preserve">Vodiče trakčního vedení  Proudová propojení</t>
  </si>
  <si>
    <t>-695023766</t>
  </si>
  <si>
    <t>7497350210</t>
  </si>
  <si>
    <t>Demontáž a opětovná montáž proudového propojení</t>
  </si>
  <si>
    <t>113512414</t>
  </si>
  <si>
    <t>-146442916</t>
  </si>
  <si>
    <t>-42936308</t>
  </si>
  <si>
    <t>7497300310</t>
  </si>
  <si>
    <t xml:space="preserve">Vodiče trakčního vedení  Dělič v troleji vč. tabulky</t>
  </si>
  <si>
    <t>269997545</t>
  </si>
  <si>
    <t>7497350250</t>
  </si>
  <si>
    <t>Montáž děliče v troleji včetně tabulky</t>
  </si>
  <si>
    <t>257328316</t>
  </si>
  <si>
    <t>-1748278204</t>
  </si>
  <si>
    <t>347586186</t>
  </si>
  <si>
    <t>7497300350</t>
  </si>
  <si>
    <t xml:space="preserve">Vodiče trakčního vedení  Materiál sestavení pro kotvení pevného bodu na stož. BP - jedna kolej</t>
  </si>
  <si>
    <t>-1632065417</t>
  </si>
  <si>
    <t>7497350295</t>
  </si>
  <si>
    <t>Montáž kotvení pevného bodu na stožár BP - jedna kolej</t>
  </si>
  <si>
    <t>-295657777</t>
  </si>
  <si>
    <t>7497300380</t>
  </si>
  <si>
    <t xml:space="preserve">Vodiče trakčního vedení  Materiál sestavení pro kotvení pevného bodu na dvojici bran</t>
  </si>
  <si>
    <t>1627184452</t>
  </si>
  <si>
    <t>7497350310</t>
  </si>
  <si>
    <t>Montáž kotvení pevného bodu na dvojici bran</t>
  </si>
  <si>
    <t>897178254</t>
  </si>
  <si>
    <t>7497300390</t>
  </si>
  <si>
    <t xml:space="preserve">Vodiče trakčního vedení  Materiál sestavení pro upevnění kotevních lan pev. bodu na nosné lano</t>
  </si>
  <si>
    <t>702401477</t>
  </si>
  <si>
    <t>7497350320</t>
  </si>
  <si>
    <t>Upevnění kotevních lan pevného bodu na nosné lano</t>
  </si>
  <si>
    <t>54314861</t>
  </si>
  <si>
    <t>7497300410</t>
  </si>
  <si>
    <t xml:space="preserve">Vodiče trakčního vedení  Odtah TR a NL</t>
  </si>
  <si>
    <t>1551183002</t>
  </si>
  <si>
    <t>7497350350</t>
  </si>
  <si>
    <t>Montáž odtahu troleje a nosného lana</t>
  </si>
  <si>
    <t>177473095</t>
  </si>
  <si>
    <t>404183664</t>
  </si>
  <si>
    <t>-1030191746</t>
  </si>
  <si>
    <t>7497300540</t>
  </si>
  <si>
    <t xml:space="preserve">Vodiče trakčního vedení  lano 50 mm2 Bz (např. lano nosné, směrové, příčné, pevných bodů, odtahů)</t>
  </si>
  <si>
    <t>-1698306305</t>
  </si>
  <si>
    <t>-563374920</t>
  </si>
  <si>
    <t>-526669334</t>
  </si>
  <si>
    <t>Tažení kotevních nástavků a pevných bodů do 120 mm2 Bz, Cu</t>
  </si>
  <si>
    <t>1818484164</t>
  </si>
  <si>
    <t>7497300570</t>
  </si>
  <si>
    <t xml:space="preserve">Vodiče trakčního vedení  Pohyb. kotvení sestavy TV, TR+NL na BP  -  10kN</t>
  </si>
  <si>
    <t>534080604</t>
  </si>
  <si>
    <t>7497350442</t>
  </si>
  <si>
    <t>Montáž pohyblivého kotvení sestavy trakčního vedení troleje a nosného lana na stožár BP 10 kN</t>
  </si>
  <si>
    <t>-2099572020</t>
  </si>
  <si>
    <t>7497300630</t>
  </si>
  <si>
    <t xml:space="preserve">Vodiče trakčního vedení  Pohyb. kotvení 2sestav TV na BP - 2x 10kN nebo 8+10kN</t>
  </si>
  <si>
    <t>-721338771</t>
  </si>
  <si>
    <t>7497350482</t>
  </si>
  <si>
    <t>Montáž pohyblivého kotvení dvou sestav trakčního vedení na stožár BP 2 x 10 kN nebo 8 + 10 kN</t>
  </si>
  <si>
    <t>-822964523</t>
  </si>
  <si>
    <t>-976587887</t>
  </si>
  <si>
    <t>-209073851</t>
  </si>
  <si>
    <t>-504388545</t>
  </si>
  <si>
    <t>7497300730</t>
  </si>
  <si>
    <t xml:space="preserve">Vodiče trakčního vedení  Pevné kotv. sestavy TV na BP, T, 2xT, 2T/2TB - do 15kN</t>
  </si>
  <si>
    <t>1778433741</t>
  </si>
  <si>
    <t>7497350640</t>
  </si>
  <si>
    <t>Pevné kotvení sestavy trakčního vedení na stožár BP, T, 2xT, 2T/2TB - do 15 kN</t>
  </si>
  <si>
    <t>434793717</t>
  </si>
  <si>
    <t>898201526</t>
  </si>
  <si>
    <t>1066548185</t>
  </si>
  <si>
    <t>7497300860</t>
  </si>
  <si>
    <t xml:space="preserve">Vodiče trakčního vedení  Trolejový drát  100 mm2 Cu</t>
  </si>
  <si>
    <t>-286274461</t>
  </si>
  <si>
    <t>-1178476240</t>
  </si>
  <si>
    <t>181277456</t>
  </si>
  <si>
    <t>314748334</t>
  </si>
  <si>
    <t>7497300890</t>
  </si>
  <si>
    <t xml:space="preserve">Vodiče trakčního vedení  Připev. jednostranné lišty pro kotvení ZV, NV, OV</t>
  </si>
  <si>
    <t>-422494680</t>
  </si>
  <si>
    <t>7497350780</t>
  </si>
  <si>
    <t>Připevnění lišty pro kotvení zesilovací, napájecí a obcházecí vedení (ZV, NV, OV) jednostranné</t>
  </si>
  <si>
    <t>725990543</t>
  </si>
  <si>
    <t>260273007</t>
  </si>
  <si>
    <t>1946591004</t>
  </si>
  <si>
    <t>351787475</t>
  </si>
  <si>
    <t>-655094320</t>
  </si>
  <si>
    <t>1151397402</t>
  </si>
  <si>
    <t>1782841520</t>
  </si>
  <si>
    <t>294810284</t>
  </si>
  <si>
    <t>761933304</t>
  </si>
  <si>
    <t>-1113171248</t>
  </si>
  <si>
    <t>1451538406</t>
  </si>
  <si>
    <t>303859513</t>
  </si>
  <si>
    <t>74769800</t>
  </si>
  <si>
    <t>867439234</t>
  </si>
  <si>
    <t>934084321</t>
  </si>
  <si>
    <t>7497301070</t>
  </si>
  <si>
    <t xml:space="preserve">Vodiče trakčního vedení  Distanční rozpěrka pro 2-6 lan ZV, NV, OV</t>
  </si>
  <si>
    <t>-662217177</t>
  </si>
  <si>
    <t>7497350910</t>
  </si>
  <si>
    <t>Montáž distanční rozpěrky zesilovacího, napájecího a obcházecího vedení pro 2-6 lan</t>
  </si>
  <si>
    <t>1748419247</t>
  </si>
  <si>
    <t>7497301080</t>
  </si>
  <si>
    <t xml:space="preserve">Vodiče trakčního vedení  Lisovaná spojka dvou lan ZV, NV, OV</t>
  </si>
  <si>
    <t>-222504664</t>
  </si>
  <si>
    <t>7497350920</t>
  </si>
  <si>
    <t>Montáž lisované spojky zesilovacího, napájecího a obcházecího vedení dvou lan</t>
  </si>
  <si>
    <t>140784144</t>
  </si>
  <si>
    <t>1108567186</t>
  </si>
  <si>
    <t>36333715</t>
  </si>
  <si>
    <t xml:space="preserve">Vodiče trakčního vedení  lano 120 mm2 Cu ( lano zesilovacího vedení)</t>
  </si>
  <si>
    <t>948868176</t>
  </si>
  <si>
    <t>7497301790</t>
  </si>
  <si>
    <t xml:space="preserve">Vodiče trakčního vedení  Lano 240 mm2 AlFe (lano pro ZV, NV, OV, ochranné)</t>
  </si>
  <si>
    <t>845663808</t>
  </si>
  <si>
    <t>-1813029313</t>
  </si>
  <si>
    <t>821433967</t>
  </si>
  <si>
    <t>-541202889</t>
  </si>
  <si>
    <t>-69652379</t>
  </si>
  <si>
    <t>-813292068</t>
  </si>
  <si>
    <t>-846657874</t>
  </si>
  <si>
    <t>1267827806</t>
  </si>
  <si>
    <t>-639491646</t>
  </si>
  <si>
    <t>-2092976356</t>
  </si>
  <si>
    <t>768221452</t>
  </si>
  <si>
    <t>7497301190</t>
  </si>
  <si>
    <t xml:space="preserve">Vodiče trakčního vedení  Odpojovač nebo odpínač s uzemňovacím nožem na stož. TV</t>
  </si>
  <si>
    <t>605934007</t>
  </si>
  <si>
    <t>7497350990</t>
  </si>
  <si>
    <t>Montáž odpojovače nebo odpínače, příp. s uzemňovacím nožem na stožár trakčního vedení</t>
  </si>
  <si>
    <t>-1637700833</t>
  </si>
  <si>
    <t>-29622875</t>
  </si>
  <si>
    <t>-77439760</t>
  </si>
  <si>
    <t>-1353940905</t>
  </si>
  <si>
    <t>1717213121</t>
  </si>
  <si>
    <t>7497301210</t>
  </si>
  <si>
    <t xml:space="preserve">Vodiče trakčního vedení  Kotvení svodu z odpoj. s připoj. na TV - BP</t>
  </si>
  <si>
    <t>1814344562</t>
  </si>
  <si>
    <t>7497351010</t>
  </si>
  <si>
    <t>Montáž kotvení svodu z odpojovače s připojením na trakční vedení jednoho na stožár BP</t>
  </si>
  <si>
    <t>1322411846</t>
  </si>
  <si>
    <t>141</t>
  </si>
  <si>
    <t>7497301280</t>
  </si>
  <si>
    <t xml:space="preserve">Vodiče trakčního vedení  Kotvení trojitého svodu z odpoj. na TV a ZV - BP</t>
  </si>
  <si>
    <t>1758774101</t>
  </si>
  <si>
    <t>142</t>
  </si>
  <si>
    <t>7497351045</t>
  </si>
  <si>
    <t>Montáž kotvení svodu z odpojovače s připojením na trakční vedení trojitého na stožár BP - s připojením i na ZV</t>
  </si>
  <si>
    <t>454521846</t>
  </si>
  <si>
    <t>143</t>
  </si>
  <si>
    <t>7497301300</t>
  </si>
  <si>
    <t xml:space="preserve">Vodiče trakčního vedení  Svody z dvojitého napáj. převěsu na TV lany 120 Cu</t>
  </si>
  <si>
    <t>970963899</t>
  </si>
  <si>
    <t>144</t>
  </si>
  <si>
    <t>7497351065</t>
  </si>
  <si>
    <t>Montáž svodu trakčního vedení lany 120 Cu z dvojitého napájecího převěsu</t>
  </si>
  <si>
    <t>1631353647</t>
  </si>
  <si>
    <t>145</t>
  </si>
  <si>
    <t>7497301410</t>
  </si>
  <si>
    <t xml:space="preserve">Vodiče trakčního vedení  Materiál sestavení  pro připojení svodu 120 mm2 Cu napájecího převěsu na TV</t>
  </si>
  <si>
    <t>-1736127085</t>
  </si>
  <si>
    <t>146</t>
  </si>
  <si>
    <t>7497351150</t>
  </si>
  <si>
    <t>Připojení svodu napájecího převěsu na trakční vedení 120 mm2 Cu</t>
  </si>
  <si>
    <t>-580649576</t>
  </si>
  <si>
    <t>147</t>
  </si>
  <si>
    <t>7497301360</t>
  </si>
  <si>
    <t xml:space="preserve">Vodiče trakčního vedení  Vložená izolace ve dvou lanech napáj. převěsu 120 mm2 Cu</t>
  </si>
  <si>
    <t>-1778383364</t>
  </si>
  <si>
    <t>148</t>
  </si>
  <si>
    <t>7497351105</t>
  </si>
  <si>
    <t>Montáž vložené izolace ve dvou lanech napáj. převěsu 120 mm2 Cu</t>
  </si>
  <si>
    <t>-1703507064</t>
  </si>
  <si>
    <t>149</t>
  </si>
  <si>
    <t xml:space="preserve">Vodiče trakčního vedení  lano 120 mm2 Cu ( lano  napájecích převěsů)</t>
  </si>
  <si>
    <t>618500623</t>
  </si>
  <si>
    <t>150</t>
  </si>
  <si>
    <t>-308353235</t>
  </si>
  <si>
    <t>151</t>
  </si>
  <si>
    <t>-1582504540</t>
  </si>
  <si>
    <t>152</t>
  </si>
  <si>
    <t>1695996653</t>
  </si>
  <si>
    <t>153</t>
  </si>
  <si>
    <t>-618525665</t>
  </si>
  <si>
    <t>154</t>
  </si>
  <si>
    <t>383422540</t>
  </si>
  <si>
    <t>155</t>
  </si>
  <si>
    <t>-924763512</t>
  </si>
  <si>
    <t>156</t>
  </si>
  <si>
    <t>750479813</t>
  </si>
  <si>
    <t>157</t>
  </si>
  <si>
    <t>7497302230</t>
  </si>
  <si>
    <t xml:space="preserve">Vodiče trakčního vedení  Materiál sestavení návěstní štít do sestavy TV</t>
  </si>
  <si>
    <t>1130396326</t>
  </si>
  <si>
    <t>158</t>
  </si>
  <si>
    <t>7497351750</t>
  </si>
  <si>
    <t>Připevnění štítu návěstního</t>
  </si>
  <si>
    <t>1812730122</t>
  </si>
  <si>
    <t>159</t>
  </si>
  <si>
    <t>-213268824</t>
  </si>
  <si>
    <t>160</t>
  </si>
  <si>
    <t>397343481</t>
  </si>
  <si>
    <t>161</t>
  </si>
  <si>
    <t>7497271015</t>
  </si>
  <si>
    <t>Demontáže zařízení trakčního vedení stožáru TS, TBS - demontáž stávajícího zařízení se všemi pomocnými doplňujícími úpravami</t>
  </si>
  <si>
    <t>1858620685</t>
  </si>
  <si>
    <t>162</t>
  </si>
  <si>
    <t>7497271020</t>
  </si>
  <si>
    <t>Demontáže zařízení trakčního vedení stožáru 2 TBS - demontáž stávajícího zařízení se všemi pomocnými doplňujícími úpravami</t>
  </si>
  <si>
    <t>-1990138667</t>
  </si>
  <si>
    <t>163</t>
  </si>
  <si>
    <t>2007328360</t>
  </si>
  <si>
    <t>164</t>
  </si>
  <si>
    <t>7497271040</t>
  </si>
  <si>
    <t>Demontáže zařízení trakčního vedení stožáru brány krakorce 23, 34 - demontáž stávajícího zařízení se všemi pomocnými doplňujícími úpravami, včetně vyvěšení a ukončení</t>
  </si>
  <si>
    <t>1055261856</t>
  </si>
  <si>
    <t>165</t>
  </si>
  <si>
    <t>2103529918</t>
  </si>
  <si>
    <t>166</t>
  </si>
  <si>
    <t>95932019</t>
  </si>
  <si>
    <t>167</t>
  </si>
  <si>
    <t>7497371010</t>
  </si>
  <si>
    <t>Demontáže zařízení trakčního vedení závěsu na bráně - demontáž stávajícího zařízení se všemi pomocnými doplňujícími úpravami</t>
  </si>
  <si>
    <t>-1827934396</t>
  </si>
  <si>
    <t>168</t>
  </si>
  <si>
    <t>7497371025</t>
  </si>
  <si>
    <t>Demontáže zařízení trakčního vedení závěsu odtahu troleje, nosného lana - demontáž stávajícího zařízení se všemi pomocnými doplňujícími úpravami</t>
  </si>
  <si>
    <t>-872285322</t>
  </si>
  <si>
    <t>169</t>
  </si>
  <si>
    <t>7497371030</t>
  </si>
  <si>
    <t>Demontáže zařízení trakčního vedení závěsu příčných lan směrových, nosných - demontáž stávajícího zařízení se všemi pomocnými doplňujícími úpravami, včetně kotvení</t>
  </si>
  <si>
    <t>-472233435</t>
  </si>
  <si>
    <t>170</t>
  </si>
  <si>
    <t>-1289369837</t>
  </si>
  <si>
    <t>171</t>
  </si>
  <si>
    <t>-1881549602</t>
  </si>
  <si>
    <t>172</t>
  </si>
  <si>
    <t>7497371060</t>
  </si>
  <si>
    <t>Demontáže zařízení trakčního vedení závěsu děliče - demontáž stávajícího zařízení se všemi pomocnými doplňujícími úpravami, úplná</t>
  </si>
  <si>
    <t>-559897365</t>
  </si>
  <si>
    <t>173</t>
  </si>
  <si>
    <t>21482099</t>
  </si>
  <si>
    <t>174</t>
  </si>
  <si>
    <t>696269904</t>
  </si>
  <si>
    <t>175</t>
  </si>
  <si>
    <t>1836013007</t>
  </si>
  <si>
    <t>176</t>
  </si>
  <si>
    <t>-1830873720</t>
  </si>
  <si>
    <t>177</t>
  </si>
  <si>
    <t>7497371310</t>
  </si>
  <si>
    <t>Demontáže zařízení trakčního vedení kotvení troleje, nosného lana pevně - demontáž stávajícího zařízení se všemi pomocnými doplňujícími úpravami</t>
  </si>
  <si>
    <t>460539594</t>
  </si>
  <si>
    <t>178</t>
  </si>
  <si>
    <t>591898425</t>
  </si>
  <si>
    <t>179</t>
  </si>
  <si>
    <t>1915161412</t>
  </si>
  <si>
    <t>180</t>
  </si>
  <si>
    <t>-668561895</t>
  </si>
  <si>
    <t>181</t>
  </si>
  <si>
    <t>-1914954902</t>
  </si>
  <si>
    <t>182</t>
  </si>
  <si>
    <t>7497371510</t>
  </si>
  <si>
    <t>Demontáže zařízení trakčního vedení kotvení svodu - převěsu z odpojovače jednoduché lano - demontáž stávajícího zařízení se všemi pomocnými doplňujícími úpravami</t>
  </si>
  <si>
    <t>2022591637</t>
  </si>
  <si>
    <t>183</t>
  </si>
  <si>
    <t>7497371515</t>
  </si>
  <si>
    <t>Demontáže zařízení trakčního vedení kotvení svodu - převěsu z odpojovače dvojité lano - demontáž stávajícího zařízení se všemi pomocnými doplňujícími úpravami</t>
  </si>
  <si>
    <t>625846342</t>
  </si>
  <si>
    <t>184</t>
  </si>
  <si>
    <t>1597537819</t>
  </si>
  <si>
    <t>185</t>
  </si>
  <si>
    <t>-1277104458</t>
  </si>
  <si>
    <t>186</t>
  </si>
  <si>
    <t>7497371725</t>
  </si>
  <si>
    <t>Demontáže zařízení trakčního vedení lávky pro odpojovač návěst pro el. provoz - demontáž stávajícího zařízení se všemi pomocnými doplňujícími úpravami</t>
  </si>
  <si>
    <t>-1186528970</t>
  </si>
  <si>
    <t>187</t>
  </si>
  <si>
    <t>-1773443561</t>
  </si>
  <si>
    <t>188</t>
  </si>
  <si>
    <t>84352515</t>
  </si>
  <si>
    <t>189</t>
  </si>
  <si>
    <t>1780733460</t>
  </si>
  <si>
    <t>7498</t>
  </si>
  <si>
    <t>190</t>
  </si>
  <si>
    <t>-636565934</t>
  </si>
  <si>
    <t>191</t>
  </si>
  <si>
    <t>862960268</t>
  </si>
  <si>
    <t>192</t>
  </si>
  <si>
    <t>-1129734048</t>
  </si>
  <si>
    <t>193</t>
  </si>
  <si>
    <t>-931278407</t>
  </si>
  <si>
    <t>194</t>
  </si>
  <si>
    <t>-1251365073</t>
  </si>
  <si>
    <t>195</t>
  </si>
  <si>
    <t>-1135320071</t>
  </si>
  <si>
    <t>196</t>
  </si>
  <si>
    <t>1326498680</t>
  </si>
  <si>
    <t>197</t>
  </si>
  <si>
    <t>-798545262</t>
  </si>
  <si>
    <t>198</t>
  </si>
  <si>
    <t>-827060032</t>
  </si>
  <si>
    <t>199</t>
  </si>
  <si>
    <t>649803304</t>
  </si>
  <si>
    <t>200</t>
  </si>
  <si>
    <t>-2058507831</t>
  </si>
  <si>
    <t>201</t>
  </si>
  <si>
    <t>95914929</t>
  </si>
  <si>
    <t>202</t>
  </si>
  <si>
    <t>-531912066</t>
  </si>
  <si>
    <t>203</t>
  </si>
  <si>
    <t>1156295593</t>
  </si>
  <si>
    <t>204</t>
  </si>
  <si>
    <t>1908612449</t>
  </si>
  <si>
    <t>SO 04 - 2 - VON - Položky ÚOŽI</t>
  </si>
  <si>
    <t>349457179</t>
  </si>
  <si>
    <t>924097495</t>
  </si>
  <si>
    <t>SO 05 - ŽST Dřísy, oprava ukolejnění</t>
  </si>
  <si>
    <t>SO 05 - 1 - Položky ÚOŽI</t>
  </si>
  <si>
    <t>-448478280</t>
  </si>
  <si>
    <t>-915812453</t>
  </si>
  <si>
    <t>436489256</t>
  </si>
  <si>
    <t>1586794712</t>
  </si>
  <si>
    <t>2000411342</t>
  </si>
  <si>
    <t>1397871762</t>
  </si>
  <si>
    <t>1446530272</t>
  </si>
  <si>
    <t>-731406943</t>
  </si>
  <si>
    <t>-1761569185</t>
  </si>
  <si>
    <t>-2033124742</t>
  </si>
  <si>
    <t>1969112765</t>
  </si>
  <si>
    <t>814690905</t>
  </si>
  <si>
    <t>-1244606046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</si>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</sst>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3" fillId="0" borderId="15" xfId="0" applyNumberFormat="1" applyFont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0" fillId="0" borderId="13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6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4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41721212" TargetMode="External" /><Relationship Id="rId2" Type="http://schemas.openxmlformats.org/officeDocument/2006/relationships/hyperlink" Target="https://podminky.urs.cz/item/CS_URS_2022_01/460632113" TargetMode="External" /><Relationship Id="rId3" Type="http://schemas.openxmlformats.org/officeDocument/2006/relationships/hyperlink" Target="https://podminky.urs.cz/item/CS_URS_2022_01/460921221" TargetMode="External" /><Relationship Id="rId4" Type="http://schemas.openxmlformats.org/officeDocument/2006/relationships/hyperlink" Target="https://podminky.urs.cz/item/CS_URS_2022_01/113106021" TargetMode="External" /><Relationship Id="rId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41721212" TargetMode="External" /><Relationship Id="rId2" Type="http://schemas.openxmlformats.org/officeDocument/2006/relationships/hyperlink" Target="https://podminky.urs.cz/item/CS_URS_2022_01/460632113" TargetMode="External" /><Relationship Id="rId3" Type="http://schemas.openxmlformats.org/officeDocument/2006/relationships/hyperlink" Target="https://podminky.urs.cz/item/CS_URS_2022_01/460921221" TargetMode="External" /><Relationship Id="rId4" Type="http://schemas.openxmlformats.org/officeDocument/2006/relationships/hyperlink" Target="https://podminky.urs.cz/item/CS_URS_2022_01/113106021" TargetMode="External" /><Relationship Id="rId5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5</v>
      </c>
      <c r="BV1" s="14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5" t="s">
        <v>7</v>
      </c>
      <c r="BT2" s="15" t="s">
        <v>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="1" customFormat="1" ht="24.96" customHeight="1">
      <c r="B4" s="19"/>
      <c r="C4" s="20"/>
      <c r="D4" s="21" t="s">
        <v>10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11</v>
      </c>
      <c r="BG4" s="23" t="s">
        <v>12</v>
      </c>
      <c r="BS4" s="15" t="s">
        <v>7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G5" s="26" t="s">
        <v>15</v>
      </c>
      <c r="BS5" s="15" t="s">
        <v>7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G6" s="29"/>
      <c r="BS6" s="15" t="s">
        <v>7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G7" s="29"/>
      <c r="BS7" s="15" t="s">
        <v>7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G8" s="29"/>
      <c r="BS8" s="15" t="s">
        <v>7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G9" s="29"/>
      <c r="BS9" s="15" t="s">
        <v>7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G10" s="29"/>
      <c r="BS10" s="15" t="s">
        <v>7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G11" s="29"/>
      <c r="BS11" s="15" t="s">
        <v>7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G12" s="29"/>
      <c r="BS12" s="15" t="s">
        <v>7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G13" s="29"/>
      <c r="BS13" s="15" t="s">
        <v>7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G14" s="29"/>
      <c r="BS14" s="15" t="s">
        <v>7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G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27</v>
      </c>
      <c r="AO16" s="20"/>
      <c r="AP16" s="20"/>
      <c r="AQ16" s="20"/>
      <c r="AR16" s="18"/>
      <c r="BG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30</v>
      </c>
      <c r="AO17" s="20"/>
      <c r="AP17" s="20"/>
      <c r="AQ17" s="20"/>
      <c r="AR17" s="18"/>
      <c r="BG17" s="29"/>
      <c r="BS17" s="15" t="s">
        <v>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G18" s="29"/>
      <c r="BS18" s="15" t="s">
        <v>7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G19" s="29"/>
      <c r="BS19" s="15" t="s">
        <v>7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G20" s="29"/>
      <c r="BS20" s="15" t="s">
        <v>5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G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G22" s="29"/>
    </row>
    <row r="23" s="1" customFormat="1" ht="16.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G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G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G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G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G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G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ROUND(BB54,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ROUND(AX54, 2)</f>
        <v>0</v>
      </c>
      <c r="AL29" s="45"/>
      <c r="AM29" s="45"/>
      <c r="AN29" s="45"/>
      <c r="AO29" s="45"/>
      <c r="AP29" s="45"/>
      <c r="AQ29" s="45"/>
      <c r="AR29" s="48"/>
      <c r="BG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ROUND(BC54,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ROUND(AY54, 2)</f>
        <v>0</v>
      </c>
      <c r="AL30" s="45"/>
      <c r="AM30" s="45"/>
      <c r="AN30" s="45"/>
      <c r="AO30" s="45"/>
      <c r="AP30" s="45"/>
      <c r="AQ30" s="45"/>
      <c r="AR30" s="48"/>
      <c r="BG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ROUND(BD54,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G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ROUND(BE54,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G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ROUND(BF54,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G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G34" s="36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G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G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G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G41" s="36"/>
    </row>
    <row r="42" s="2" customFormat="1" ht="24.96" customHeight="1">
      <c r="A42" s="36"/>
      <c r="B42" s="37"/>
      <c r="C42" s="21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G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G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O51-1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G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TV v úseku Stará Boleslav (mimo) - Dřísy (včetně)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G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G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Stará Boleslav, Dřísy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11. 5. 2022</v>
      </c>
      <c r="AN47" s="70"/>
      <c r="AO47" s="38"/>
      <c r="AP47" s="38"/>
      <c r="AQ47" s="38"/>
      <c r="AR47" s="42"/>
      <c r="BG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G48" s="36"/>
    </row>
    <row r="49" s="2" customFormat="1" ht="25.6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SŽ, s.o. Přednosta SEE Praha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 xml:space="preserve"> SŽ, s.o. Přednosta SEE Praha</v>
      </c>
      <c r="AN49" s="62"/>
      <c r="AO49" s="62"/>
      <c r="AP49" s="62"/>
      <c r="AQ49" s="38"/>
      <c r="AR49" s="42"/>
      <c r="AS49" s="72" t="s">
        <v>53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5"/>
      <c r="BG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35</v>
      </c>
      <c r="AJ50" s="38"/>
      <c r="AK50" s="38"/>
      <c r="AL50" s="38"/>
      <c r="AM50" s="71" t="str">
        <f>IF(E20="","",E20)</f>
        <v>AFRY CZ s.r.o.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8"/>
      <c r="BE50" s="78"/>
      <c r="BF50" s="79"/>
      <c r="BG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3"/>
      <c r="BG51" s="36"/>
    </row>
    <row r="52" s="2" customFormat="1" ht="29.28" customHeight="1">
      <c r="A52" s="36"/>
      <c r="B52" s="37"/>
      <c r="C52" s="84" t="s">
        <v>54</v>
      </c>
      <c r="D52" s="85"/>
      <c r="E52" s="85"/>
      <c r="F52" s="85"/>
      <c r="G52" s="85"/>
      <c r="H52" s="86"/>
      <c r="I52" s="87" t="s">
        <v>55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56</v>
      </c>
      <c r="AH52" s="85"/>
      <c r="AI52" s="85"/>
      <c r="AJ52" s="85"/>
      <c r="AK52" s="85"/>
      <c r="AL52" s="85"/>
      <c r="AM52" s="85"/>
      <c r="AN52" s="87" t="s">
        <v>57</v>
      </c>
      <c r="AO52" s="85"/>
      <c r="AP52" s="85"/>
      <c r="AQ52" s="89" t="s">
        <v>58</v>
      </c>
      <c r="AR52" s="42"/>
      <c r="AS52" s="90" t="s">
        <v>59</v>
      </c>
      <c r="AT52" s="91" t="s">
        <v>60</v>
      </c>
      <c r="AU52" s="91" t="s">
        <v>61</v>
      </c>
      <c r="AV52" s="91" t="s">
        <v>62</v>
      </c>
      <c r="AW52" s="91" t="s">
        <v>63</v>
      </c>
      <c r="AX52" s="91" t="s">
        <v>64</v>
      </c>
      <c r="AY52" s="91" t="s">
        <v>65</v>
      </c>
      <c r="AZ52" s="91" t="s">
        <v>66</v>
      </c>
      <c r="BA52" s="91" t="s">
        <v>67</v>
      </c>
      <c r="BB52" s="91" t="s">
        <v>68</v>
      </c>
      <c r="BC52" s="91" t="s">
        <v>69</v>
      </c>
      <c r="BD52" s="91" t="s">
        <v>70</v>
      </c>
      <c r="BE52" s="91" t="s">
        <v>71</v>
      </c>
      <c r="BF52" s="92" t="s">
        <v>72</v>
      </c>
      <c r="BG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5"/>
      <c r="BG53" s="36"/>
    </row>
    <row r="54" s="6" customFormat="1" ht="32.4" customHeight="1">
      <c r="A54" s="6"/>
      <c r="B54" s="96"/>
      <c r="C54" s="97" t="s">
        <v>73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ROUND(AG55+AG59+AG63+AG66+AG68+AG71,2)</f>
        <v>0</v>
      </c>
      <c r="AH54" s="99"/>
      <c r="AI54" s="99"/>
      <c r="AJ54" s="99"/>
      <c r="AK54" s="99"/>
      <c r="AL54" s="99"/>
      <c r="AM54" s="99"/>
      <c r="AN54" s="100">
        <f>SUM(AG54,AV54)</f>
        <v>0</v>
      </c>
      <c r="AO54" s="100"/>
      <c r="AP54" s="100"/>
      <c r="AQ54" s="101" t="s">
        <v>19</v>
      </c>
      <c r="AR54" s="102"/>
      <c r="AS54" s="103">
        <f>ROUND(AS55+AS59+AS63+AS66+AS68+AS71,2)</f>
        <v>0</v>
      </c>
      <c r="AT54" s="104">
        <f>ROUND(AT55+AT59+AT63+AT66+AT68+AT71,2)</f>
        <v>0</v>
      </c>
      <c r="AU54" s="105">
        <f>ROUND(AU55+AU59+AU63+AU66+AU68+AU71,2)</f>
        <v>0</v>
      </c>
      <c r="AV54" s="105">
        <f>ROUND(SUM(AX54:AY54),2)</f>
        <v>0</v>
      </c>
      <c r="AW54" s="106">
        <f>ROUND(AW55+AW59+AW63+AW66+AW68+AW71,5)</f>
        <v>0</v>
      </c>
      <c r="AX54" s="105">
        <f>ROUND(BB54*L29,2)</f>
        <v>0</v>
      </c>
      <c r="AY54" s="105">
        <f>ROUND(BC54*L30,2)</f>
        <v>0</v>
      </c>
      <c r="AZ54" s="105">
        <f>ROUND(BD54*L29,2)</f>
        <v>0</v>
      </c>
      <c r="BA54" s="105">
        <f>ROUND(BE54*L30,2)</f>
        <v>0</v>
      </c>
      <c r="BB54" s="105">
        <f>ROUND(BB55+BB59+BB63+BB66+BB68+BB71,2)</f>
        <v>0</v>
      </c>
      <c r="BC54" s="105">
        <f>ROUND(BC55+BC59+BC63+BC66+BC68+BC71,2)</f>
        <v>0</v>
      </c>
      <c r="BD54" s="105">
        <f>ROUND(BD55+BD59+BD63+BD66+BD68+BD71,2)</f>
        <v>0</v>
      </c>
      <c r="BE54" s="105">
        <f>ROUND(BE55+BE59+BE63+BE66+BE68+BE71,2)</f>
        <v>0</v>
      </c>
      <c r="BF54" s="107">
        <f>ROUND(BF55+BF59+BF63+BF66+BF68+BF71,2)</f>
        <v>0</v>
      </c>
      <c r="BG54" s="6"/>
      <c r="BS54" s="108" t="s">
        <v>74</v>
      </c>
      <c r="BT54" s="108" t="s">
        <v>75</v>
      </c>
      <c r="BU54" s="109" t="s">
        <v>76</v>
      </c>
      <c r="BV54" s="108" t="s">
        <v>77</v>
      </c>
      <c r="BW54" s="108" t="s">
        <v>6</v>
      </c>
      <c r="BX54" s="108" t="s">
        <v>78</v>
      </c>
      <c r="CL54" s="108" t="s">
        <v>19</v>
      </c>
    </row>
    <row r="55" s="7" customFormat="1" ht="16.5" customHeight="1">
      <c r="A55" s="7"/>
      <c r="B55" s="110"/>
      <c r="C55" s="111"/>
      <c r="D55" s="112" t="s">
        <v>79</v>
      </c>
      <c r="E55" s="112"/>
      <c r="F55" s="112"/>
      <c r="G55" s="112"/>
      <c r="H55" s="112"/>
      <c r="I55" s="113"/>
      <c r="J55" s="112" t="s">
        <v>80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ROUND(SUM(AG56:AG58),2)</f>
        <v>0</v>
      </c>
      <c r="AH55" s="113"/>
      <c r="AI55" s="113"/>
      <c r="AJ55" s="113"/>
      <c r="AK55" s="113"/>
      <c r="AL55" s="113"/>
      <c r="AM55" s="113"/>
      <c r="AN55" s="115">
        <f>SUM(AG55,AV55)</f>
        <v>0</v>
      </c>
      <c r="AO55" s="113"/>
      <c r="AP55" s="113"/>
      <c r="AQ55" s="116" t="s">
        <v>81</v>
      </c>
      <c r="AR55" s="117"/>
      <c r="AS55" s="118">
        <f>ROUND(SUM(AS56:AS58),2)</f>
        <v>0</v>
      </c>
      <c r="AT55" s="119">
        <f>ROUND(SUM(AT56:AT58),2)</f>
        <v>0</v>
      </c>
      <c r="AU55" s="120">
        <f>ROUND(SUM(AU56:AU58),2)</f>
        <v>0</v>
      </c>
      <c r="AV55" s="120">
        <f>ROUND(SUM(AX55:AY55),2)</f>
        <v>0</v>
      </c>
      <c r="AW55" s="121">
        <f>ROUND(SUM(AW56:AW58),5)</f>
        <v>0</v>
      </c>
      <c r="AX55" s="120">
        <f>ROUND(BB55*L29,2)</f>
        <v>0</v>
      </c>
      <c r="AY55" s="120">
        <f>ROUND(BC55*L30,2)</f>
        <v>0</v>
      </c>
      <c r="AZ55" s="120">
        <f>ROUND(BD55*L29,2)</f>
        <v>0</v>
      </c>
      <c r="BA55" s="120">
        <f>ROUND(BE55*L30,2)</f>
        <v>0</v>
      </c>
      <c r="BB55" s="120">
        <f>ROUND(SUM(BB56:BB58),2)</f>
        <v>0</v>
      </c>
      <c r="BC55" s="120">
        <f>ROUND(SUM(BC56:BC58),2)</f>
        <v>0</v>
      </c>
      <c r="BD55" s="120">
        <f>ROUND(SUM(BD56:BD58),2)</f>
        <v>0</v>
      </c>
      <c r="BE55" s="120">
        <f>ROUND(SUM(BE56:BE58),2)</f>
        <v>0</v>
      </c>
      <c r="BF55" s="122">
        <f>ROUND(SUM(BF56:BF58),2)</f>
        <v>0</v>
      </c>
      <c r="BG55" s="7"/>
      <c r="BS55" s="123" t="s">
        <v>74</v>
      </c>
      <c r="BT55" s="123" t="s">
        <v>82</v>
      </c>
      <c r="BU55" s="123" t="s">
        <v>76</v>
      </c>
      <c r="BV55" s="123" t="s">
        <v>77</v>
      </c>
      <c r="BW55" s="123" t="s">
        <v>83</v>
      </c>
      <c r="BX55" s="123" t="s">
        <v>6</v>
      </c>
      <c r="CL55" s="123" t="s">
        <v>19</v>
      </c>
      <c r="CM55" s="123" t="s">
        <v>84</v>
      </c>
    </row>
    <row r="56" s="4" customFormat="1" ht="23.25" customHeight="1">
      <c r="A56" s="124" t="s">
        <v>85</v>
      </c>
      <c r="B56" s="61"/>
      <c r="C56" s="125"/>
      <c r="D56" s="125"/>
      <c r="E56" s="126" t="s">
        <v>86</v>
      </c>
      <c r="F56" s="126"/>
      <c r="G56" s="126"/>
      <c r="H56" s="126"/>
      <c r="I56" s="126"/>
      <c r="J56" s="125"/>
      <c r="K56" s="126" t="s">
        <v>87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'SO 03 - 3 - VON - Položky...'!K34</f>
        <v>0</v>
      </c>
      <c r="AH56" s="125"/>
      <c r="AI56" s="125"/>
      <c r="AJ56" s="125"/>
      <c r="AK56" s="125"/>
      <c r="AL56" s="125"/>
      <c r="AM56" s="125"/>
      <c r="AN56" s="127">
        <f>SUM(AG56,AV56)</f>
        <v>0</v>
      </c>
      <c r="AO56" s="125"/>
      <c r="AP56" s="125"/>
      <c r="AQ56" s="128" t="s">
        <v>88</v>
      </c>
      <c r="AR56" s="63"/>
      <c r="AS56" s="129">
        <f>'SO 03 - 3 - VON - Položky...'!K32</f>
        <v>0</v>
      </c>
      <c r="AT56" s="130">
        <f>'SO 03 - 3 - VON - Položky...'!K33</f>
        <v>0</v>
      </c>
      <c r="AU56" s="130">
        <v>0</v>
      </c>
      <c r="AV56" s="130">
        <f>ROUND(SUM(AX56:AY56),2)</f>
        <v>0</v>
      </c>
      <c r="AW56" s="131">
        <f>'SO 03 - 3 - VON - Položky...'!T89</f>
        <v>0</v>
      </c>
      <c r="AX56" s="130">
        <f>'SO 03 - 3 - VON - Položky...'!K37</f>
        <v>0</v>
      </c>
      <c r="AY56" s="130">
        <f>'SO 03 - 3 - VON - Položky...'!K38</f>
        <v>0</v>
      </c>
      <c r="AZ56" s="130">
        <f>'SO 03 - 3 - VON - Položky...'!K39</f>
        <v>0</v>
      </c>
      <c r="BA56" s="130">
        <f>'SO 03 - 3 - VON - Položky...'!K40</f>
        <v>0</v>
      </c>
      <c r="BB56" s="130">
        <f>'SO 03 - 3 - VON - Položky...'!F37</f>
        <v>0</v>
      </c>
      <c r="BC56" s="130">
        <f>'SO 03 - 3 - VON - Položky...'!F38</f>
        <v>0</v>
      </c>
      <c r="BD56" s="130">
        <f>'SO 03 - 3 - VON - Položky...'!F39</f>
        <v>0</v>
      </c>
      <c r="BE56" s="130">
        <f>'SO 03 - 3 - VON - Položky...'!F40</f>
        <v>0</v>
      </c>
      <c r="BF56" s="132">
        <f>'SO 03 - 3 - VON - Položky...'!F41</f>
        <v>0</v>
      </c>
      <c r="BG56" s="4"/>
      <c r="BT56" s="133" t="s">
        <v>84</v>
      </c>
      <c r="BV56" s="133" t="s">
        <v>77</v>
      </c>
      <c r="BW56" s="133" t="s">
        <v>89</v>
      </c>
      <c r="BX56" s="133" t="s">
        <v>83</v>
      </c>
      <c r="CL56" s="133" t="s">
        <v>19</v>
      </c>
    </row>
    <row r="57" s="4" customFormat="1" ht="23.25" customHeight="1">
      <c r="A57" s="124" t="s">
        <v>85</v>
      </c>
      <c r="B57" s="61"/>
      <c r="C57" s="125"/>
      <c r="D57" s="125"/>
      <c r="E57" s="126" t="s">
        <v>90</v>
      </c>
      <c r="F57" s="126"/>
      <c r="G57" s="126"/>
      <c r="H57" s="126"/>
      <c r="I57" s="126"/>
      <c r="J57" s="125"/>
      <c r="K57" s="126" t="s">
        <v>91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'SO 03 - 1 - Položky ÚOŽI'!K34</f>
        <v>0</v>
      </c>
      <c r="AH57" s="125"/>
      <c r="AI57" s="125"/>
      <c r="AJ57" s="125"/>
      <c r="AK57" s="125"/>
      <c r="AL57" s="125"/>
      <c r="AM57" s="125"/>
      <c r="AN57" s="127">
        <f>SUM(AG57,AV57)</f>
        <v>0</v>
      </c>
      <c r="AO57" s="125"/>
      <c r="AP57" s="125"/>
      <c r="AQ57" s="128" t="s">
        <v>88</v>
      </c>
      <c r="AR57" s="63"/>
      <c r="AS57" s="129">
        <f>'SO 03 - 1 - Položky ÚOŽI'!K32</f>
        <v>0</v>
      </c>
      <c r="AT57" s="130">
        <f>'SO 03 - 1 - Položky ÚOŽI'!K33</f>
        <v>0</v>
      </c>
      <c r="AU57" s="130">
        <v>0</v>
      </c>
      <c r="AV57" s="130">
        <f>ROUND(SUM(AX57:AY57),2)</f>
        <v>0</v>
      </c>
      <c r="AW57" s="131">
        <f>'SO 03 - 1 - Položky ÚOŽI'!T94</f>
        <v>0</v>
      </c>
      <c r="AX57" s="130">
        <f>'SO 03 - 1 - Položky ÚOŽI'!K37</f>
        <v>0</v>
      </c>
      <c r="AY57" s="130">
        <f>'SO 03 - 1 - Položky ÚOŽI'!K38</f>
        <v>0</v>
      </c>
      <c r="AZ57" s="130">
        <f>'SO 03 - 1 - Položky ÚOŽI'!K39</f>
        <v>0</v>
      </c>
      <c r="BA57" s="130">
        <f>'SO 03 - 1 - Položky ÚOŽI'!K40</f>
        <v>0</v>
      </c>
      <c r="BB57" s="130">
        <f>'SO 03 - 1 - Položky ÚOŽI'!F37</f>
        <v>0</v>
      </c>
      <c r="BC57" s="130">
        <f>'SO 03 - 1 - Položky ÚOŽI'!F38</f>
        <v>0</v>
      </c>
      <c r="BD57" s="130">
        <f>'SO 03 - 1 - Položky ÚOŽI'!F39</f>
        <v>0</v>
      </c>
      <c r="BE57" s="130">
        <f>'SO 03 - 1 - Položky ÚOŽI'!F40</f>
        <v>0</v>
      </c>
      <c r="BF57" s="132">
        <f>'SO 03 - 1 - Položky ÚOŽI'!F41</f>
        <v>0</v>
      </c>
      <c r="BG57" s="4"/>
      <c r="BT57" s="133" t="s">
        <v>84</v>
      </c>
      <c r="BV57" s="133" t="s">
        <v>77</v>
      </c>
      <c r="BW57" s="133" t="s">
        <v>92</v>
      </c>
      <c r="BX57" s="133" t="s">
        <v>83</v>
      </c>
      <c r="CL57" s="133" t="s">
        <v>19</v>
      </c>
    </row>
    <row r="58" s="4" customFormat="1" ht="23.25" customHeight="1">
      <c r="A58" s="124" t="s">
        <v>85</v>
      </c>
      <c r="B58" s="61"/>
      <c r="C58" s="125"/>
      <c r="D58" s="125"/>
      <c r="E58" s="126" t="s">
        <v>93</v>
      </c>
      <c r="F58" s="126"/>
      <c r="G58" s="126"/>
      <c r="H58" s="126"/>
      <c r="I58" s="126"/>
      <c r="J58" s="125"/>
      <c r="K58" s="126" t="s">
        <v>94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'SO 03 - 2 - Položky ÚRS'!K34</f>
        <v>0</v>
      </c>
      <c r="AH58" s="125"/>
      <c r="AI58" s="125"/>
      <c r="AJ58" s="125"/>
      <c r="AK58" s="125"/>
      <c r="AL58" s="125"/>
      <c r="AM58" s="125"/>
      <c r="AN58" s="127">
        <f>SUM(AG58,AV58)</f>
        <v>0</v>
      </c>
      <c r="AO58" s="125"/>
      <c r="AP58" s="125"/>
      <c r="AQ58" s="128" t="s">
        <v>88</v>
      </c>
      <c r="AR58" s="63"/>
      <c r="AS58" s="129">
        <f>'SO 03 - 2 - Položky ÚRS'!K32</f>
        <v>0</v>
      </c>
      <c r="AT58" s="130">
        <f>'SO 03 - 2 - Položky ÚRS'!K33</f>
        <v>0</v>
      </c>
      <c r="AU58" s="130">
        <v>0</v>
      </c>
      <c r="AV58" s="130">
        <f>ROUND(SUM(AX58:AY58),2)</f>
        <v>0</v>
      </c>
      <c r="AW58" s="131">
        <f>'SO 03 - 2 - Položky ÚRS'!T89</f>
        <v>0</v>
      </c>
      <c r="AX58" s="130">
        <f>'SO 03 - 2 - Položky ÚRS'!K37</f>
        <v>0</v>
      </c>
      <c r="AY58" s="130">
        <f>'SO 03 - 2 - Položky ÚRS'!K38</f>
        <v>0</v>
      </c>
      <c r="AZ58" s="130">
        <f>'SO 03 - 2 - Položky ÚRS'!K39</f>
        <v>0</v>
      </c>
      <c r="BA58" s="130">
        <f>'SO 03 - 2 - Položky ÚRS'!K40</f>
        <v>0</v>
      </c>
      <c r="BB58" s="130">
        <f>'SO 03 - 2 - Položky ÚRS'!F37</f>
        <v>0</v>
      </c>
      <c r="BC58" s="130">
        <f>'SO 03 - 2 - Položky ÚRS'!F38</f>
        <v>0</v>
      </c>
      <c r="BD58" s="130">
        <f>'SO 03 - 2 - Položky ÚRS'!F39</f>
        <v>0</v>
      </c>
      <c r="BE58" s="130">
        <f>'SO 03 - 2 - Položky ÚRS'!F40</f>
        <v>0</v>
      </c>
      <c r="BF58" s="132">
        <f>'SO 03 - 2 - Položky ÚRS'!F41</f>
        <v>0</v>
      </c>
      <c r="BG58" s="4"/>
      <c r="BT58" s="133" t="s">
        <v>84</v>
      </c>
      <c r="BV58" s="133" t="s">
        <v>77</v>
      </c>
      <c r="BW58" s="133" t="s">
        <v>95</v>
      </c>
      <c r="BX58" s="133" t="s">
        <v>83</v>
      </c>
      <c r="CL58" s="133" t="s">
        <v>19</v>
      </c>
    </row>
    <row r="59" s="7" customFormat="1" ht="16.5" customHeight="1">
      <c r="A59" s="7"/>
      <c r="B59" s="110"/>
      <c r="C59" s="111"/>
      <c r="D59" s="112" t="s">
        <v>96</v>
      </c>
      <c r="E59" s="112"/>
      <c r="F59" s="112"/>
      <c r="G59" s="112"/>
      <c r="H59" s="112"/>
      <c r="I59" s="113"/>
      <c r="J59" s="112" t="s">
        <v>97</v>
      </c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2"/>
      <c r="AC59" s="112"/>
      <c r="AD59" s="112"/>
      <c r="AE59" s="112"/>
      <c r="AF59" s="112"/>
      <c r="AG59" s="114">
        <f>ROUND(SUM(AG60:AG62),2)</f>
        <v>0</v>
      </c>
      <c r="AH59" s="113"/>
      <c r="AI59" s="113"/>
      <c r="AJ59" s="113"/>
      <c r="AK59" s="113"/>
      <c r="AL59" s="113"/>
      <c r="AM59" s="113"/>
      <c r="AN59" s="115">
        <f>SUM(AG59,AV59)</f>
        <v>0</v>
      </c>
      <c r="AO59" s="113"/>
      <c r="AP59" s="113"/>
      <c r="AQ59" s="116" t="s">
        <v>81</v>
      </c>
      <c r="AR59" s="117"/>
      <c r="AS59" s="118">
        <f>ROUND(SUM(AS60:AS62),2)</f>
        <v>0</v>
      </c>
      <c r="AT59" s="119">
        <f>ROUND(SUM(AT60:AT62),2)</f>
        <v>0</v>
      </c>
      <c r="AU59" s="120">
        <f>ROUND(SUM(AU60:AU62),2)</f>
        <v>0</v>
      </c>
      <c r="AV59" s="120">
        <f>ROUND(SUM(AX59:AY59),2)</f>
        <v>0</v>
      </c>
      <c r="AW59" s="121">
        <f>ROUND(SUM(AW60:AW62),5)</f>
        <v>0</v>
      </c>
      <c r="AX59" s="120">
        <f>ROUND(BB59*L29,2)</f>
        <v>0</v>
      </c>
      <c r="AY59" s="120">
        <f>ROUND(BC59*L30,2)</f>
        <v>0</v>
      </c>
      <c r="AZ59" s="120">
        <f>ROUND(BD59*L29,2)</f>
        <v>0</v>
      </c>
      <c r="BA59" s="120">
        <f>ROUND(BE59*L30,2)</f>
        <v>0</v>
      </c>
      <c r="BB59" s="120">
        <f>ROUND(SUM(BB60:BB62),2)</f>
        <v>0</v>
      </c>
      <c r="BC59" s="120">
        <f>ROUND(SUM(BC60:BC62),2)</f>
        <v>0</v>
      </c>
      <c r="BD59" s="120">
        <f>ROUND(SUM(BD60:BD62),2)</f>
        <v>0</v>
      </c>
      <c r="BE59" s="120">
        <f>ROUND(SUM(BE60:BE62),2)</f>
        <v>0</v>
      </c>
      <c r="BF59" s="122">
        <f>ROUND(SUM(BF60:BF62),2)</f>
        <v>0</v>
      </c>
      <c r="BG59" s="7"/>
      <c r="BS59" s="123" t="s">
        <v>74</v>
      </c>
      <c r="BT59" s="123" t="s">
        <v>82</v>
      </c>
      <c r="BU59" s="123" t="s">
        <v>76</v>
      </c>
      <c r="BV59" s="123" t="s">
        <v>77</v>
      </c>
      <c r="BW59" s="123" t="s">
        <v>98</v>
      </c>
      <c r="BX59" s="123" t="s">
        <v>6</v>
      </c>
      <c r="CL59" s="123" t="s">
        <v>19</v>
      </c>
      <c r="CM59" s="123" t="s">
        <v>84</v>
      </c>
    </row>
    <row r="60" s="4" customFormat="1" ht="23.25" customHeight="1">
      <c r="A60" s="124" t="s">
        <v>85</v>
      </c>
      <c r="B60" s="61"/>
      <c r="C60" s="125"/>
      <c r="D60" s="125"/>
      <c r="E60" s="126" t="s">
        <v>99</v>
      </c>
      <c r="F60" s="126"/>
      <c r="G60" s="126"/>
      <c r="H60" s="126"/>
      <c r="I60" s="126"/>
      <c r="J60" s="125"/>
      <c r="K60" s="126" t="s">
        <v>87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'SO 06 - 3 - VON - Položky...'!K34</f>
        <v>0</v>
      </c>
      <c r="AH60" s="125"/>
      <c r="AI60" s="125"/>
      <c r="AJ60" s="125"/>
      <c r="AK60" s="125"/>
      <c r="AL60" s="125"/>
      <c r="AM60" s="125"/>
      <c r="AN60" s="127">
        <f>SUM(AG60,AV60)</f>
        <v>0</v>
      </c>
      <c r="AO60" s="125"/>
      <c r="AP60" s="125"/>
      <c r="AQ60" s="128" t="s">
        <v>88</v>
      </c>
      <c r="AR60" s="63"/>
      <c r="AS60" s="129">
        <f>'SO 06 - 3 - VON - Položky...'!K32</f>
        <v>0</v>
      </c>
      <c r="AT60" s="130">
        <f>'SO 06 - 3 - VON - Položky...'!K33</f>
        <v>0</v>
      </c>
      <c r="AU60" s="130">
        <v>0</v>
      </c>
      <c r="AV60" s="130">
        <f>ROUND(SUM(AX60:AY60),2)</f>
        <v>0</v>
      </c>
      <c r="AW60" s="131">
        <f>'SO 06 - 3 - VON - Položky...'!T89</f>
        <v>0</v>
      </c>
      <c r="AX60" s="130">
        <f>'SO 06 - 3 - VON - Položky...'!K37</f>
        <v>0</v>
      </c>
      <c r="AY60" s="130">
        <f>'SO 06 - 3 - VON - Položky...'!K38</f>
        <v>0</v>
      </c>
      <c r="AZ60" s="130">
        <f>'SO 06 - 3 - VON - Položky...'!K39</f>
        <v>0</v>
      </c>
      <c r="BA60" s="130">
        <f>'SO 06 - 3 - VON - Položky...'!K40</f>
        <v>0</v>
      </c>
      <c r="BB60" s="130">
        <f>'SO 06 - 3 - VON - Položky...'!F37</f>
        <v>0</v>
      </c>
      <c r="BC60" s="130">
        <f>'SO 06 - 3 - VON - Položky...'!F38</f>
        <v>0</v>
      </c>
      <c r="BD60" s="130">
        <f>'SO 06 - 3 - VON - Položky...'!F39</f>
        <v>0</v>
      </c>
      <c r="BE60" s="130">
        <f>'SO 06 - 3 - VON - Položky...'!F40</f>
        <v>0</v>
      </c>
      <c r="BF60" s="132">
        <f>'SO 06 - 3 - VON - Položky...'!F41</f>
        <v>0</v>
      </c>
      <c r="BG60" s="4"/>
      <c r="BT60" s="133" t="s">
        <v>84</v>
      </c>
      <c r="BV60" s="133" t="s">
        <v>77</v>
      </c>
      <c r="BW60" s="133" t="s">
        <v>100</v>
      </c>
      <c r="BX60" s="133" t="s">
        <v>98</v>
      </c>
      <c r="CL60" s="133" t="s">
        <v>19</v>
      </c>
    </row>
    <row r="61" s="4" customFormat="1" ht="23.25" customHeight="1">
      <c r="A61" s="124" t="s">
        <v>85</v>
      </c>
      <c r="B61" s="61"/>
      <c r="C61" s="125"/>
      <c r="D61" s="125"/>
      <c r="E61" s="126" t="s">
        <v>101</v>
      </c>
      <c r="F61" s="126"/>
      <c r="G61" s="126"/>
      <c r="H61" s="126"/>
      <c r="I61" s="126"/>
      <c r="J61" s="125"/>
      <c r="K61" s="126" t="s">
        <v>91</v>
      </c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7">
        <f>'SO 06 - 1 - Položky ÚOŽI'!K34</f>
        <v>0</v>
      </c>
      <c r="AH61" s="125"/>
      <c r="AI61" s="125"/>
      <c r="AJ61" s="125"/>
      <c r="AK61" s="125"/>
      <c r="AL61" s="125"/>
      <c r="AM61" s="125"/>
      <c r="AN61" s="127">
        <f>SUM(AG61,AV61)</f>
        <v>0</v>
      </c>
      <c r="AO61" s="125"/>
      <c r="AP61" s="125"/>
      <c r="AQ61" s="128" t="s">
        <v>88</v>
      </c>
      <c r="AR61" s="63"/>
      <c r="AS61" s="129">
        <f>'SO 06 - 1 - Položky ÚOŽI'!K32</f>
        <v>0</v>
      </c>
      <c r="AT61" s="130">
        <f>'SO 06 - 1 - Položky ÚOŽI'!K33</f>
        <v>0</v>
      </c>
      <c r="AU61" s="130">
        <v>0</v>
      </c>
      <c r="AV61" s="130">
        <f>ROUND(SUM(AX61:AY61),2)</f>
        <v>0</v>
      </c>
      <c r="AW61" s="131">
        <f>'SO 06 - 1 - Položky ÚOŽI'!T94</f>
        <v>0</v>
      </c>
      <c r="AX61" s="130">
        <f>'SO 06 - 1 - Položky ÚOŽI'!K37</f>
        <v>0</v>
      </c>
      <c r="AY61" s="130">
        <f>'SO 06 - 1 - Položky ÚOŽI'!K38</f>
        <v>0</v>
      </c>
      <c r="AZ61" s="130">
        <f>'SO 06 - 1 - Položky ÚOŽI'!K39</f>
        <v>0</v>
      </c>
      <c r="BA61" s="130">
        <f>'SO 06 - 1 - Položky ÚOŽI'!K40</f>
        <v>0</v>
      </c>
      <c r="BB61" s="130">
        <f>'SO 06 - 1 - Položky ÚOŽI'!F37</f>
        <v>0</v>
      </c>
      <c r="BC61" s="130">
        <f>'SO 06 - 1 - Položky ÚOŽI'!F38</f>
        <v>0</v>
      </c>
      <c r="BD61" s="130">
        <f>'SO 06 - 1 - Položky ÚOŽI'!F39</f>
        <v>0</v>
      </c>
      <c r="BE61" s="130">
        <f>'SO 06 - 1 - Položky ÚOŽI'!F40</f>
        <v>0</v>
      </c>
      <c r="BF61" s="132">
        <f>'SO 06 - 1 - Položky ÚOŽI'!F41</f>
        <v>0</v>
      </c>
      <c r="BG61" s="4"/>
      <c r="BT61" s="133" t="s">
        <v>84</v>
      </c>
      <c r="BV61" s="133" t="s">
        <v>77</v>
      </c>
      <c r="BW61" s="133" t="s">
        <v>102</v>
      </c>
      <c r="BX61" s="133" t="s">
        <v>98</v>
      </c>
      <c r="CL61" s="133" t="s">
        <v>19</v>
      </c>
    </row>
    <row r="62" s="4" customFormat="1" ht="23.25" customHeight="1">
      <c r="A62" s="124" t="s">
        <v>85</v>
      </c>
      <c r="B62" s="61"/>
      <c r="C62" s="125"/>
      <c r="D62" s="125"/>
      <c r="E62" s="126" t="s">
        <v>103</v>
      </c>
      <c r="F62" s="126"/>
      <c r="G62" s="126"/>
      <c r="H62" s="126"/>
      <c r="I62" s="126"/>
      <c r="J62" s="125"/>
      <c r="K62" s="126" t="s">
        <v>94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'SO 06 - 2 - Položky ÚRS'!K34</f>
        <v>0</v>
      </c>
      <c r="AH62" s="125"/>
      <c r="AI62" s="125"/>
      <c r="AJ62" s="125"/>
      <c r="AK62" s="125"/>
      <c r="AL62" s="125"/>
      <c r="AM62" s="125"/>
      <c r="AN62" s="127">
        <f>SUM(AG62,AV62)</f>
        <v>0</v>
      </c>
      <c r="AO62" s="125"/>
      <c r="AP62" s="125"/>
      <c r="AQ62" s="128" t="s">
        <v>88</v>
      </c>
      <c r="AR62" s="63"/>
      <c r="AS62" s="129">
        <f>'SO 06 - 2 - Položky ÚRS'!K32</f>
        <v>0</v>
      </c>
      <c r="AT62" s="130">
        <f>'SO 06 - 2 - Položky ÚRS'!K33</f>
        <v>0</v>
      </c>
      <c r="AU62" s="130">
        <v>0</v>
      </c>
      <c r="AV62" s="130">
        <f>ROUND(SUM(AX62:AY62),2)</f>
        <v>0</v>
      </c>
      <c r="AW62" s="131">
        <f>'SO 06 - 2 - Položky ÚRS'!T89</f>
        <v>0</v>
      </c>
      <c r="AX62" s="130">
        <f>'SO 06 - 2 - Položky ÚRS'!K37</f>
        <v>0</v>
      </c>
      <c r="AY62" s="130">
        <f>'SO 06 - 2 - Položky ÚRS'!K38</f>
        <v>0</v>
      </c>
      <c r="AZ62" s="130">
        <f>'SO 06 - 2 - Položky ÚRS'!K39</f>
        <v>0</v>
      </c>
      <c r="BA62" s="130">
        <f>'SO 06 - 2 - Položky ÚRS'!K40</f>
        <v>0</v>
      </c>
      <c r="BB62" s="130">
        <f>'SO 06 - 2 - Položky ÚRS'!F37</f>
        <v>0</v>
      </c>
      <c r="BC62" s="130">
        <f>'SO 06 - 2 - Položky ÚRS'!F38</f>
        <v>0</v>
      </c>
      <c r="BD62" s="130">
        <f>'SO 06 - 2 - Položky ÚRS'!F39</f>
        <v>0</v>
      </c>
      <c r="BE62" s="130">
        <f>'SO 06 - 2 - Položky ÚRS'!F40</f>
        <v>0</v>
      </c>
      <c r="BF62" s="132">
        <f>'SO 06 - 2 - Položky ÚRS'!F41</f>
        <v>0</v>
      </c>
      <c r="BG62" s="4"/>
      <c r="BT62" s="133" t="s">
        <v>84</v>
      </c>
      <c r="BV62" s="133" t="s">
        <v>77</v>
      </c>
      <c r="BW62" s="133" t="s">
        <v>104</v>
      </c>
      <c r="BX62" s="133" t="s">
        <v>98</v>
      </c>
      <c r="CL62" s="133" t="s">
        <v>19</v>
      </c>
    </row>
    <row r="63" s="7" customFormat="1" ht="16.5" customHeight="1">
      <c r="A63" s="7"/>
      <c r="B63" s="110"/>
      <c r="C63" s="111"/>
      <c r="D63" s="112" t="s">
        <v>105</v>
      </c>
      <c r="E63" s="112"/>
      <c r="F63" s="112"/>
      <c r="G63" s="112"/>
      <c r="H63" s="112"/>
      <c r="I63" s="113"/>
      <c r="J63" s="112" t="s">
        <v>106</v>
      </c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12"/>
      <c r="Z63" s="112"/>
      <c r="AA63" s="112"/>
      <c r="AB63" s="112"/>
      <c r="AC63" s="112"/>
      <c r="AD63" s="112"/>
      <c r="AE63" s="112"/>
      <c r="AF63" s="112"/>
      <c r="AG63" s="114">
        <f>ROUND(SUM(AG64:AG65),2)</f>
        <v>0</v>
      </c>
      <c r="AH63" s="113"/>
      <c r="AI63" s="113"/>
      <c r="AJ63" s="113"/>
      <c r="AK63" s="113"/>
      <c r="AL63" s="113"/>
      <c r="AM63" s="113"/>
      <c r="AN63" s="115">
        <f>SUM(AG63,AV63)</f>
        <v>0</v>
      </c>
      <c r="AO63" s="113"/>
      <c r="AP63" s="113"/>
      <c r="AQ63" s="116" t="s">
        <v>81</v>
      </c>
      <c r="AR63" s="117"/>
      <c r="AS63" s="118">
        <f>ROUND(SUM(AS64:AS65),2)</f>
        <v>0</v>
      </c>
      <c r="AT63" s="119">
        <f>ROUND(SUM(AT64:AT65),2)</f>
        <v>0</v>
      </c>
      <c r="AU63" s="120">
        <f>ROUND(SUM(AU64:AU65),2)</f>
        <v>0</v>
      </c>
      <c r="AV63" s="120">
        <f>ROUND(SUM(AX63:AY63),2)</f>
        <v>0</v>
      </c>
      <c r="AW63" s="121">
        <f>ROUND(SUM(AW64:AW65),5)</f>
        <v>0</v>
      </c>
      <c r="AX63" s="120">
        <f>ROUND(BB63*L29,2)</f>
        <v>0</v>
      </c>
      <c r="AY63" s="120">
        <f>ROUND(BC63*L30,2)</f>
        <v>0</v>
      </c>
      <c r="AZ63" s="120">
        <f>ROUND(BD63*L29,2)</f>
        <v>0</v>
      </c>
      <c r="BA63" s="120">
        <f>ROUND(BE63*L30,2)</f>
        <v>0</v>
      </c>
      <c r="BB63" s="120">
        <f>ROUND(SUM(BB64:BB65),2)</f>
        <v>0</v>
      </c>
      <c r="BC63" s="120">
        <f>ROUND(SUM(BC64:BC65),2)</f>
        <v>0</v>
      </c>
      <c r="BD63" s="120">
        <f>ROUND(SUM(BD64:BD65),2)</f>
        <v>0</v>
      </c>
      <c r="BE63" s="120">
        <f>ROUND(SUM(BE64:BE65),2)</f>
        <v>0</v>
      </c>
      <c r="BF63" s="122">
        <f>ROUND(SUM(BF64:BF65),2)</f>
        <v>0</v>
      </c>
      <c r="BG63" s="7"/>
      <c r="BS63" s="123" t="s">
        <v>74</v>
      </c>
      <c r="BT63" s="123" t="s">
        <v>82</v>
      </c>
      <c r="BU63" s="123" t="s">
        <v>76</v>
      </c>
      <c r="BV63" s="123" t="s">
        <v>77</v>
      </c>
      <c r="BW63" s="123" t="s">
        <v>107</v>
      </c>
      <c r="BX63" s="123" t="s">
        <v>6</v>
      </c>
      <c r="CL63" s="123" t="s">
        <v>19</v>
      </c>
      <c r="CM63" s="123" t="s">
        <v>84</v>
      </c>
    </row>
    <row r="64" s="4" customFormat="1" ht="23.25" customHeight="1">
      <c r="A64" s="124" t="s">
        <v>85</v>
      </c>
      <c r="B64" s="61"/>
      <c r="C64" s="125"/>
      <c r="D64" s="125"/>
      <c r="E64" s="126" t="s">
        <v>108</v>
      </c>
      <c r="F64" s="126"/>
      <c r="G64" s="126"/>
      <c r="H64" s="126"/>
      <c r="I64" s="126"/>
      <c r="J64" s="125"/>
      <c r="K64" s="126" t="s">
        <v>91</v>
      </c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7">
        <f>'SO 01 - 1 - Položky ÚOŽI'!K34</f>
        <v>0</v>
      </c>
      <c r="AH64" s="125"/>
      <c r="AI64" s="125"/>
      <c r="AJ64" s="125"/>
      <c r="AK64" s="125"/>
      <c r="AL64" s="125"/>
      <c r="AM64" s="125"/>
      <c r="AN64" s="127">
        <f>SUM(AG64,AV64)</f>
        <v>0</v>
      </c>
      <c r="AO64" s="125"/>
      <c r="AP64" s="125"/>
      <c r="AQ64" s="128" t="s">
        <v>88</v>
      </c>
      <c r="AR64" s="63"/>
      <c r="AS64" s="129">
        <f>'SO 01 - 1 - Položky ÚOŽI'!K32</f>
        <v>0</v>
      </c>
      <c r="AT64" s="130">
        <f>'SO 01 - 1 - Položky ÚOŽI'!K33</f>
        <v>0</v>
      </c>
      <c r="AU64" s="130">
        <v>0</v>
      </c>
      <c r="AV64" s="130">
        <f>ROUND(SUM(AX64:AY64),2)</f>
        <v>0</v>
      </c>
      <c r="AW64" s="131">
        <f>'SO 01 - 1 - Položky ÚOŽI'!T94</f>
        <v>0</v>
      </c>
      <c r="AX64" s="130">
        <f>'SO 01 - 1 - Položky ÚOŽI'!K37</f>
        <v>0</v>
      </c>
      <c r="AY64" s="130">
        <f>'SO 01 - 1 - Položky ÚOŽI'!K38</f>
        <v>0</v>
      </c>
      <c r="AZ64" s="130">
        <f>'SO 01 - 1 - Položky ÚOŽI'!K39</f>
        <v>0</v>
      </c>
      <c r="BA64" s="130">
        <f>'SO 01 - 1 - Položky ÚOŽI'!K40</f>
        <v>0</v>
      </c>
      <c r="BB64" s="130">
        <f>'SO 01 - 1 - Položky ÚOŽI'!F37</f>
        <v>0</v>
      </c>
      <c r="BC64" s="130">
        <f>'SO 01 - 1 - Položky ÚOŽI'!F38</f>
        <v>0</v>
      </c>
      <c r="BD64" s="130">
        <f>'SO 01 - 1 - Položky ÚOŽI'!F39</f>
        <v>0</v>
      </c>
      <c r="BE64" s="130">
        <f>'SO 01 - 1 - Položky ÚOŽI'!F40</f>
        <v>0</v>
      </c>
      <c r="BF64" s="132">
        <f>'SO 01 - 1 - Položky ÚOŽI'!F41</f>
        <v>0</v>
      </c>
      <c r="BG64" s="4"/>
      <c r="BT64" s="133" t="s">
        <v>84</v>
      </c>
      <c r="BV64" s="133" t="s">
        <v>77</v>
      </c>
      <c r="BW64" s="133" t="s">
        <v>109</v>
      </c>
      <c r="BX64" s="133" t="s">
        <v>107</v>
      </c>
      <c r="CL64" s="133" t="s">
        <v>19</v>
      </c>
    </row>
    <row r="65" s="4" customFormat="1" ht="23.25" customHeight="1">
      <c r="A65" s="124" t="s">
        <v>85</v>
      </c>
      <c r="B65" s="61"/>
      <c r="C65" s="125"/>
      <c r="D65" s="125"/>
      <c r="E65" s="126" t="s">
        <v>110</v>
      </c>
      <c r="F65" s="126"/>
      <c r="G65" s="126"/>
      <c r="H65" s="126"/>
      <c r="I65" s="126"/>
      <c r="J65" s="125"/>
      <c r="K65" s="126" t="s">
        <v>87</v>
      </c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7">
        <f>'SO 01 - 2 - VON - Položky...'!K34</f>
        <v>0</v>
      </c>
      <c r="AH65" s="125"/>
      <c r="AI65" s="125"/>
      <c r="AJ65" s="125"/>
      <c r="AK65" s="125"/>
      <c r="AL65" s="125"/>
      <c r="AM65" s="125"/>
      <c r="AN65" s="127">
        <f>SUM(AG65,AV65)</f>
        <v>0</v>
      </c>
      <c r="AO65" s="125"/>
      <c r="AP65" s="125"/>
      <c r="AQ65" s="128" t="s">
        <v>88</v>
      </c>
      <c r="AR65" s="63"/>
      <c r="AS65" s="129">
        <f>'SO 01 - 2 - VON - Položky...'!K32</f>
        <v>0</v>
      </c>
      <c r="AT65" s="130">
        <f>'SO 01 - 2 - VON - Položky...'!K33</f>
        <v>0</v>
      </c>
      <c r="AU65" s="130">
        <v>0</v>
      </c>
      <c r="AV65" s="130">
        <f>ROUND(SUM(AX65:AY65),2)</f>
        <v>0</v>
      </c>
      <c r="AW65" s="131">
        <f>'SO 01 - 2 - VON - Položky...'!T89</f>
        <v>0</v>
      </c>
      <c r="AX65" s="130">
        <f>'SO 01 - 2 - VON - Položky...'!K37</f>
        <v>0</v>
      </c>
      <c r="AY65" s="130">
        <f>'SO 01 - 2 - VON - Položky...'!K38</f>
        <v>0</v>
      </c>
      <c r="AZ65" s="130">
        <f>'SO 01 - 2 - VON - Položky...'!K39</f>
        <v>0</v>
      </c>
      <c r="BA65" s="130">
        <f>'SO 01 - 2 - VON - Položky...'!K40</f>
        <v>0</v>
      </c>
      <c r="BB65" s="130">
        <f>'SO 01 - 2 - VON - Položky...'!F37</f>
        <v>0</v>
      </c>
      <c r="BC65" s="130">
        <f>'SO 01 - 2 - VON - Položky...'!F38</f>
        <v>0</v>
      </c>
      <c r="BD65" s="130">
        <f>'SO 01 - 2 - VON - Položky...'!F39</f>
        <v>0</v>
      </c>
      <c r="BE65" s="130">
        <f>'SO 01 - 2 - VON - Položky...'!F40</f>
        <v>0</v>
      </c>
      <c r="BF65" s="132">
        <f>'SO 01 - 2 - VON - Položky...'!F41</f>
        <v>0</v>
      </c>
      <c r="BG65" s="4"/>
      <c r="BT65" s="133" t="s">
        <v>84</v>
      </c>
      <c r="BV65" s="133" t="s">
        <v>77</v>
      </c>
      <c r="BW65" s="133" t="s">
        <v>111</v>
      </c>
      <c r="BX65" s="133" t="s">
        <v>107</v>
      </c>
      <c r="CL65" s="133" t="s">
        <v>19</v>
      </c>
    </row>
    <row r="66" s="7" customFormat="1" ht="24.75" customHeight="1">
      <c r="A66" s="7"/>
      <c r="B66" s="110"/>
      <c r="C66" s="111"/>
      <c r="D66" s="112" t="s">
        <v>112</v>
      </c>
      <c r="E66" s="112"/>
      <c r="F66" s="112"/>
      <c r="G66" s="112"/>
      <c r="H66" s="112"/>
      <c r="I66" s="113"/>
      <c r="J66" s="112" t="s">
        <v>113</v>
      </c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2"/>
      <c r="Z66" s="112"/>
      <c r="AA66" s="112"/>
      <c r="AB66" s="112"/>
      <c r="AC66" s="112"/>
      <c r="AD66" s="112"/>
      <c r="AE66" s="112"/>
      <c r="AF66" s="112"/>
      <c r="AG66" s="114">
        <f>ROUND(AG67,2)</f>
        <v>0</v>
      </c>
      <c r="AH66" s="113"/>
      <c r="AI66" s="113"/>
      <c r="AJ66" s="113"/>
      <c r="AK66" s="113"/>
      <c r="AL66" s="113"/>
      <c r="AM66" s="113"/>
      <c r="AN66" s="115">
        <f>SUM(AG66,AV66)</f>
        <v>0</v>
      </c>
      <c r="AO66" s="113"/>
      <c r="AP66" s="113"/>
      <c r="AQ66" s="116" t="s">
        <v>81</v>
      </c>
      <c r="AR66" s="117"/>
      <c r="AS66" s="118">
        <f>ROUND(AS67,2)</f>
        <v>0</v>
      </c>
      <c r="AT66" s="119">
        <f>ROUND(AT67,2)</f>
        <v>0</v>
      </c>
      <c r="AU66" s="120">
        <f>ROUND(AU67,2)</f>
        <v>0</v>
      </c>
      <c r="AV66" s="120">
        <f>ROUND(SUM(AX66:AY66),2)</f>
        <v>0</v>
      </c>
      <c r="AW66" s="121">
        <f>ROUND(AW67,5)</f>
        <v>0</v>
      </c>
      <c r="AX66" s="120">
        <f>ROUND(BB66*L29,2)</f>
        <v>0</v>
      </c>
      <c r="AY66" s="120">
        <f>ROUND(BC66*L30,2)</f>
        <v>0</v>
      </c>
      <c r="AZ66" s="120">
        <f>ROUND(BD66*L29,2)</f>
        <v>0</v>
      </c>
      <c r="BA66" s="120">
        <f>ROUND(BE66*L30,2)</f>
        <v>0</v>
      </c>
      <c r="BB66" s="120">
        <f>ROUND(BB67,2)</f>
        <v>0</v>
      </c>
      <c r="BC66" s="120">
        <f>ROUND(BC67,2)</f>
        <v>0</v>
      </c>
      <c r="BD66" s="120">
        <f>ROUND(BD67,2)</f>
        <v>0</v>
      </c>
      <c r="BE66" s="120">
        <f>ROUND(BE67,2)</f>
        <v>0</v>
      </c>
      <c r="BF66" s="122">
        <f>ROUND(BF67,2)</f>
        <v>0</v>
      </c>
      <c r="BG66" s="7"/>
      <c r="BS66" s="123" t="s">
        <v>74</v>
      </c>
      <c r="BT66" s="123" t="s">
        <v>82</v>
      </c>
      <c r="BU66" s="123" t="s">
        <v>76</v>
      </c>
      <c r="BV66" s="123" t="s">
        <v>77</v>
      </c>
      <c r="BW66" s="123" t="s">
        <v>114</v>
      </c>
      <c r="BX66" s="123" t="s">
        <v>6</v>
      </c>
      <c r="CL66" s="123" t="s">
        <v>19</v>
      </c>
      <c r="CM66" s="123" t="s">
        <v>84</v>
      </c>
    </row>
    <row r="67" s="4" customFormat="1" ht="23.25" customHeight="1">
      <c r="A67" s="124" t="s">
        <v>85</v>
      </c>
      <c r="B67" s="61"/>
      <c r="C67" s="125"/>
      <c r="D67" s="125"/>
      <c r="E67" s="126" t="s">
        <v>115</v>
      </c>
      <c r="F67" s="126"/>
      <c r="G67" s="126"/>
      <c r="H67" s="126"/>
      <c r="I67" s="126"/>
      <c r="J67" s="125"/>
      <c r="K67" s="126" t="s">
        <v>91</v>
      </c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26"/>
      <c r="AE67" s="126"/>
      <c r="AF67" s="126"/>
      <c r="AG67" s="127">
        <f>'SO02 - 1 - Položky ÚOŽI'!K34</f>
        <v>0</v>
      </c>
      <c r="AH67" s="125"/>
      <c r="AI67" s="125"/>
      <c r="AJ67" s="125"/>
      <c r="AK67" s="125"/>
      <c r="AL67" s="125"/>
      <c r="AM67" s="125"/>
      <c r="AN67" s="127">
        <f>SUM(AG67,AV67)</f>
        <v>0</v>
      </c>
      <c r="AO67" s="125"/>
      <c r="AP67" s="125"/>
      <c r="AQ67" s="128" t="s">
        <v>88</v>
      </c>
      <c r="AR67" s="63"/>
      <c r="AS67" s="129">
        <f>'SO02 - 1 - Položky ÚOŽI'!K32</f>
        <v>0</v>
      </c>
      <c r="AT67" s="130">
        <f>'SO02 - 1 - Položky ÚOŽI'!K33</f>
        <v>0</v>
      </c>
      <c r="AU67" s="130">
        <v>0</v>
      </c>
      <c r="AV67" s="130">
        <f>ROUND(SUM(AX67:AY67),2)</f>
        <v>0</v>
      </c>
      <c r="AW67" s="131">
        <f>'SO02 - 1 - Položky ÚOŽI'!T89</f>
        <v>0</v>
      </c>
      <c r="AX67" s="130">
        <f>'SO02 - 1 - Položky ÚOŽI'!K37</f>
        <v>0</v>
      </c>
      <c r="AY67" s="130">
        <f>'SO02 - 1 - Položky ÚOŽI'!K38</f>
        <v>0</v>
      </c>
      <c r="AZ67" s="130">
        <f>'SO02 - 1 - Položky ÚOŽI'!K39</f>
        <v>0</v>
      </c>
      <c r="BA67" s="130">
        <f>'SO02 - 1 - Položky ÚOŽI'!K40</f>
        <v>0</v>
      </c>
      <c r="BB67" s="130">
        <f>'SO02 - 1 - Položky ÚOŽI'!F37</f>
        <v>0</v>
      </c>
      <c r="BC67" s="130">
        <f>'SO02 - 1 - Položky ÚOŽI'!F38</f>
        <v>0</v>
      </c>
      <c r="BD67" s="130">
        <f>'SO02 - 1 - Položky ÚOŽI'!F39</f>
        <v>0</v>
      </c>
      <c r="BE67" s="130">
        <f>'SO02 - 1 - Položky ÚOŽI'!F40</f>
        <v>0</v>
      </c>
      <c r="BF67" s="132">
        <f>'SO02 - 1 - Položky ÚOŽI'!F41</f>
        <v>0</v>
      </c>
      <c r="BG67" s="4"/>
      <c r="BT67" s="133" t="s">
        <v>84</v>
      </c>
      <c r="BV67" s="133" t="s">
        <v>77</v>
      </c>
      <c r="BW67" s="133" t="s">
        <v>116</v>
      </c>
      <c r="BX67" s="133" t="s">
        <v>114</v>
      </c>
      <c r="CL67" s="133" t="s">
        <v>19</v>
      </c>
    </row>
    <row r="68" s="7" customFormat="1" ht="16.5" customHeight="1">
      <c r="A68" s="7"/>
      <c r="B68" s="110"/>
      <c r="C68" s="111"/>
      <c r="D68" s="112" t="s">
        <v>117</v>
      </c>
      <c r="E68" s="112"/>
      <c r="F68" s="112"/>
      <c r="G68" s="112"/>
      <c r="H68" s="112"/>
      <c r="I68" s="113"/>
      <c r="J68" s="112" t="s">
        <v>118</v>
      </c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  <c r="Z68" s="112"/>
      <c r="AA68" s="112"/>
      <c r="AB68" s="112"/>
      <c r="AC68" s="112"/>
      <c r="AD68" s="112"/>
      <c r="AE68" s="112"/>
      <c r="AF68" s="112"/>
      <c r="AG68" s="114">
        <f>ROUND(SUM(AG69:AG70),2)</f>
        <v>0</v>
      </c>
      <c r="AH68" s="113"/>
      <c r="AI68" s="113"/>
      <c r="AJ68" s="113"/>
      <c r="AK68" s="113"/>
      <c r="AL68" s="113"/>
      <c r="AM68" s="113"/>
      <c r="AN68" s="115">
        <f>SUM(AG68,AV68)</f>
        <v>0</v>
      </c>
      <c r="AO68" s="113"/>
      <c r="AP68" s="113"/>
      <c r="AQ68" s="116" t="s">
        <v>81</v>
      </c>
      <c r="AR68" s="117"/>
      <c r="AS68" s="118">
        <f>ROUND(SUM(AS69:AS70),2)</f>
        <v>0</v>
      </c>
      <c r="AT68" s="119">
        <f>ROUND(SUM(AT69:AT70),2)</f>
        <v>0</v>
      </c>
      <c r="AU68" s="120">
        <f>ROUND(SUM(AU69:AU70),2)</f>
        <v>0</v>
      </c>
      <c r="AV68" s="120">
        <f>ROUND(SUM(AX68:AY68),2)</f>
        <v>0</v>
      </c>
      <c r="AW68" s="121">
        <f>ROUND(SUM(AW69:AW70),5)</f>
        <v>0</v>
      </c>
      <c r="AX68" s="120">
        <f>ROUND(BB68*L29,2)</f>
        <v>0</v>
      </c>
      <c r="AY68" s="120">
        <f>ROUND(BC68*L30,2)</f>
        <v>0</v>
      </c>
      <c r="AZ68" s="120">
        <f>ROUND(BD68*L29,2)</f>
        <v>0</v>
      </c>
      <c r="BA68" s="120">
        <f>ROUND(BE68*L30,2)</f>
        <v>0</v>
      </c>
      <c r="BB68" s="120">
        <f>ROUND(SUM(BB69:BB70),2)</f>
        <v>0</v>
      </c>
      <c r="BC68" s="120">
        <f>ROUND(SUM(BC69:BC70),2)</f>
        <v>0</v>
      </c>
      <c r="BD68" s="120">
        <f>ROUND(SUM(BD69:BD70),2)</f>
        <v>0</v>
      </c>
      <c r="BE68" s="120">
        <f>ROUND(SUM(BE69:BE70),2)</f>
        <v>0</v>
      </c>
      <c r="BF68" s="122">
        <f>ROUND(SUM(BF69:BF70),2)</f>
        <v>0</v>
      </c>
      <c r="BG68" s="7"/>
      <c r="BS68" s="123" t="s">
        <v>74</v>
      </c>
      <c r="BT68" s="123" t="s">
        <v>82</v>
      </c>
      <c r="BU68" s="123" t="s">
        <v>76</v>
      </c>
      <c r="BV68" s="123" t="s">
        <v>77</v>
      </c>
      <c r="BW68" s="123" t="s">
        <v>119</v>
      </c>
      <c r="BX68" s="123" t="s">
        <v>6</v>
      </c>
      <c r="CL68" s="123" t="s">
        <v>19</v>
      </c>
      <c r="CM68" s="123" t="s">
        <v>84</v>
      </c>
    </row>
    <row r="69" s="4" customFormat="1" ht="23.25" customHeight="1">
      <c r="A69" s="124" t="s">
        <v>85</v>
      </c>
      <c r="B69" s="61"/>
      <c r="C69" s="125"/>
      <c r="D69" s="125"/>
      <c r="E69" s="126" t="s">
        <v>120</v>
      </c>
      <c r="F69" s="126"/>
      <c r="G69" s="126"/>
      <c r="H69" s="126"/>
      <c r="I69" s="126"/>
      <c r="J69" s="125"/>
      <c r="K69" s="126" t="s">
        <v>91</v>
      </c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7">
        <f>'SO 04 - 1 - Položky ÚOŽI'!K34</f>
        <v>0</v>
      </c>
      <c r="AH69" s="125"/>
      <c r="AI69" s="125"/>
      <c r="AJ69" s="125"/>
      <c r="AK69" s="125"/>
      <c r="AL69" s="125"/>
      <c r="AM69" s="125"/>
      <c r="AN69" s="127">
        <f>SUM(AG69,AV69)</f>
        <v>0</v>
      </c>
      <c r="AO69" s="125"/>
      <c r="AP69" s="125"/>
      <c r="AQ69" s="128" t="s">
        <v>88</v>
      </c>
      <c r="AR69" s="63"/>
      <c r="AS69" s="129">
        <f>'SO 04 - 1 - Položky ÚOŽI'!K32</f>
        <v>0</v>
      </c>
      <c r="AT69" s="130">
        <f>'SO 04 - 1 - Položky ÚOŽI'!K33</f>
        <v>0</v>
      </c>
      <c r="AU69" s="130">
        <v>0</v>
      </c>
      <c r="AV69" s="130">
        <f>ROUND(SUM(AX69:AY69),2)</f>
        <v>0</v>
      </c>
      <c r="AW69" s="131">
        <f>'SO 04 - 1 - Položky ÚOŽI'!T94</f>
        <v>0</v>
      </c>
      <c r="AX69" s="130">
        <f>'SO 04 - 1 - Položky ÚOŽI'!K37</f>
        <v>0</v>
      </c>
      <c r="AY69" s="130">
        <f>'SO 04 - 1 - Položky ÚOŽI'!K38</f>
        <v>0</v>
      </c>
      <c r="AZ69" s="130">
        <f>'SO 04 - 1 - Položky ÚOŽI'!K39</f>
        <v>0</v>
      </c>
      <c r="BA69" s="130">
        <f>'SO 04 - 1 - Položky ÚOŽI'!K40</f>
        <v>0</v>
      </c>
      <c r="BB69" s="130">
        <f>'SO 04 - 1 - Položky ÚOŽI'!F37</f>
        <v>0</v>
      </c>
      <c r="BC69" s="130">
        <f>'SO 04 - 1 - Položky ÚOŽI'!F38</f>
        <v>0</v>
      </c>
      <c r="BD69" s="130">
        <f>'SO 04 - 1 - Položky ÚOŽI'!F39</f>
        <v>0</v>
      </c>
      <c r="BE69" s="130">
        <f>'SO 04 - 1 - Položky ÚOŽI'!F40</f>
        <v>0</v>
      </c>
      <c r="BF69" s="132">
        <f>'SO 04 - 1 - Položky ÚOŽI'!F41</f>
        <v>0</v>
      </c>
      <c r="BG69" s="4"/>
      <c r="BT69" s="133" t="s">
        <v>84</v>
      </c>
      <c r="BV69" s="133" t="s">
        <v>77</v>
      </c>
      <c r="BW69" s="133" t="s">
        <v>121</v>
      </c>
      <c r="BX69" s="133" t="s">
        <v>119</v>
      </c>
      <c r="CL69" s="133" t="s">
        <v>19</v>
      </c>
    </row>
    <row r="70" s="4" customFormat="1" ht="23.25" customHeight="1">
      <c r="A70" s="124" t="s">
        <v>85</v>
      </c>
      <c r="B70" s="61"/>
      <c r="C70" s="125"/>
      <c r="D70" s="125"/>
      <c r="E70" s="126" t="s">
        <v>122</v>
      </c>
      <c r="F70" s="126"/>
      <c r="G70" s="126"/>
      <c r="H70" s="126"/>
      <c r="I70" s="126"/>
      <c r="J70" s="125"/>
      <c r="K70" s="126" t="s">
        <v>87</v>
      </c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7">
        <f>'SO 04 - 2 - VON - Položky...'!K34</f>
        <v>0</v>
      </c>
      <c r="AH70" s="125"/>
      <c r="AI70" s="125"/>
      <c r="AJ70" s="125"/>
      <c r="AK70" s="125"/>
      <c r="AL70" s="125"/>
      <c r="AM70" s="125"/>
      <c r="AN70" s="127">
        <f>SUM(AG70,AV70)</f>
        <v>0</v>
      </c>
      <c r="AO70" s="125"/>
      <c r="AP70" s="125"/>
      <c r="AQ70" s="128" t="s">
        <v>88</v>
      </c>
      <c r="AR70" s="63"/>
      <c r="AS70" s="129">
        <f>'SO 04 - 2 - VON - Položky...'!K32</f>
        <v>0</v>
      </c>
      <c r="AT70" s="130">
        <f>'SO 04 - 2 - VON - Položky...'!K33</f>
        <v>0</v>
      </c>
      <c r="AU70" s="130">
        <v>0</v>
      </c>
      <c r="AV70" s="130">
        <f>ROUND(SUM(AX70:AY70),2)</f>
        <v>0</v>
      </c>
      <c r="AW70" s="131">
        <f>'SO 04 - 2 - VON - Položky...'!T89</f>
        <v>0</v>
      </c>
      <c r="AX70" s="130">
        <f>'SO 04 - 2 - VON - Položky...'!K37</f>
        <v>0</v>
      </c>
      <c r="AY70" s="130">
        <f>'SO 04 - 2 - VON - Položky...'!K38</f>
        <v>0</v>
      </c>
      <c r="AZ70" s="130">
        <f>'SO 04 - 2 - VON - Položky...'!K39</f>
        <v>0</v>
      </c>
      <c r="BA70" s="130">
        <f>'SO 04 - 2 - VON - Položky...'!K40</f>
        <v>0</v>
      </c>
      <c r="BB70" s="130">
        <f>'SO 04 - 2 - VON - Položky...'!F37</f>
        <v>0</v>
      </c>
      <c r="BC70" s="130">
        <f>'SO 04 - 2 - VON - Položky...'!F38</f>
        <v>0</v>
      </c>
      <c r="BD70" s="130">
        <f>'SO 04 - 2 - VON - Položky...'!F39</f>
        <v>0</v>
      </c>
      <c r="BE70" s="130">
        <f>'SO 04 - 2 - VON - Položky...'!F40</f>
        <v>0</v>
      </c>
      <c r="BF70" s="132">
        <f>'SO 04 - 2 - VON - Položky...'!F41</f>
        <v>0</v>
      </c>
      <c r="BG70" s="4"/>
      <c r="BT70" s="133" t="s">
        <v>84</v>
      </c>
      <c r="BV70" s="133" t="s">
        <v>77</v>
      </c>
      <c r="BW70" s="133" t="s">
        <v>123</v>
      </c>
      <c r="BX70" s="133" t="s">
        <v>119</v>
      </c>
      <c r="CL70" s="133" t="s">
        <v>19</v>
      </c>
    </row>
    <row r="71" s="7" customFormat="1" ht="16.5" customHeight="1">
      <c r="A71" s="7"/>
      <c r="B71" s="110"/>
      <c r="C71" s="111"/>
      <c r="D71" s="112" t="s">
        <v>124</v>
      </c>
      <c r="E71" s="112"/>
      <c r="F71" s="112"/>
      <c r="G71" s="112"/>
      <c r="H71" s="112"/>
      <c r="I71" s="113"/>
      <c r="J71" s="112" t="s">
        <v>125</v>
      </c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  <c r="AG71" s="114">
        <f>ROUND(AG72,2)</f>
        <v>0</v>
      </c>
      <c r="AH71" s="113"/>
      <c r="AI71" s="113"/>
      <c r="AJ71" s="113"/>
      <c r="AK71" s="113"/>
      <c r="AL71" s="113"/>
      <c r="AM71" s="113"/>
      <c r="AN71" s="115">
        <f>SUM(AG71,AV71)</f>
        <v>0</v>
      </c>
      <c r="AO71" s="113"/>
      <c r="AP71" s="113"/>
      <c r="AQ71" s="116" t="s">
        <v>81</v>
      </c>
      <c r="AR71" s="117"/>
      <c r="AS71" s="118">
        <f>ROUND(AS72,2)</f>
        <v>0</v>
      </c>
      <c r="AT71" s="119">
        <f>ROUND(AT72,2)</f>
        <v>0</v>
      </c>
      <c r="AU71" s="120">
        <f>ROUND(AU72,2)</f>
        <v>0</v>
      </c>
      <c r="AV71" s="120">
        <f>ROUND(SUM(AX71:AY71),2)</f>
        <v>0</v>
      </c>
      <c r="AW71" s="121">
        <f>ROUND(AW72,5)</f>
        <v>0</v>
      </c>
      <c r="AX71" s="120">
        <f>ROUND(BB71*L29,2)</f>
        <v>0</v>
      </c>
      <c r="AY71" s="120">
        <f>ROUND(BC71*L30,2)</f>
        <v>0</v>
      </c>
      <c r="AZ71" s="120">
        <f>ROUND(BD71*L29,2)</f>
        <v>0</v>
      </c>
      <c r="BA71" s="120">
        <f>ROUND(BE71*L30,2)</f>
        <v>0</v>
      </c>
      <c r="BB71" s="120">
        <f>ROUND(BB72,2)</f>
        <v>0</v>
      </c>
      <c r="BC71" s="120">
        <f>ROUND(BC72,2)</f>
        <v>0</v>
      </c>
      <c r="BD71" s="120">
        <f>ROUND(BD72,2)</f>
        <v>0</v>
      </c>
      <c r="BE71" s="120">
        <f>ROUND(BE72,2)</f>
        <v>0</v>
      </c>
      <c r="BF71" s="122">
        <f>ROUND(BF72,2)</f>
        <v>0</v>
      </c>
      <c r="BG71" s="7"/>
      <c r="BS71" s="123" t="s">
        <v>74</v>
      </c>
      <c r="BT71" s="123" t="s">
        <v>82</v>
      </c>
      <c r="BU71" s="123" t="s">
        <v>76</v>
      </c>
      <c r="BV71" s="123" t="s">
        <v>77</v>
      </c>
      <c r="BW71" s="123" t="s">
        <v>126</v>
      </c>
      <c r="BX71" s="123" t="s">
        <v>6</v>
      </c>
      <c r="CL71" s="123" t="s">
        <v>19</v>
      </c>
      <c r="CM71" s="123" t="s">
        <v>84</v>
      </c>
    </row>
    <row r="72" s="4" customFormat="1" ht="23.25" customHeight="1">
      <c r="A72" s="124" t="s">
        <v>85</v>
      </c>
      <c r="B72" s="61"/>
      <c r="C72" s="125"/>
      <c r="D72" s="125"/>
      <c r="E72" s="126" t="s">
        <v>127</v>
      </c>
      <c r="F72" s="126"/>
      <c r="G72" s="126"/>
      <c r="H72" s="126"/>
      <c r="I72" s="126"/>
      <c r="J72" s="125"/>
      <c r="K72" s="126" t="s">
        <v>91</v>
      </c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7">
        <f>'SO 05 - 1 - Položky ÚOŽI'!K34</f>
        <v>0</v>
      </c>
      <c r="AH72" s="125"/>
      <c r="AI72" s="125"/>
      <c r="AJ72" s="125"/>
      <c r="AK72" s="125"/>
      <c r="AL72" s="125"/>
      <c r="AM72" s="125"/>
      <c r="AN72" s="127">
        <f>SUM(AG72,AV72)</f>
        <v>0</v>
      </c>
      <c r="AO72" s="125"/>
      <c r="AP72" s="125"/>
      <c r="AQ72" s="128" t="s">
        <v>88</v>
      </c>
      <c r="AR72" s="63"/>
      <c r="AS72" s="134">
        <f>'SO 05 - 1 - Položky ÚOŽI'!K32</f>
        <v>0</v>
      </c>
      <c r="AT72" s="135">
        <f>'SO 05 - 1 - Položky ÚOŽI'!K33</f>
        <v>0</v>
      </c>
      <c r="AU72" s="135">
        <v>0</v>
      </c>
      <c r="AV72" s="135">
        <f>ROUND(SUM(AX72:AY72),2)</f>
        <v>0</v>
      </c>
      <c r="AW72" s="136">
        <f>'SO 05 - 1 - Položky ÚOŽI'!T89</f>
        <v>0</v>
      </c>
      <c r="AX72" s="135">
        <f>'SO 05 - 1 - Položky ÚOŽI'!K37</f>
        <v>0</v>
      </c>
      <c r="AY72" s="135">
        <f>'SO 05 - 1 - Položky ÚOŽI'!K38</f>
        <v>0</v>
      </c>
      <c r="AZ72" s="135">
        <f>'SO 05 - 1 - Položky ÚOŽI'!K39</f>
        <v>0</v>
      </c>
      <c r="BA72" s="135">
        <f>'SO 05 - 1 - Položky ÚOŽI'!K40</f>
        <v>0</v>
      </c>
      <c r="BB72" s="135">
        <f>'SO 05 - 1 - Položky ÚOŽI'!F37</f>
        <v>0</v>
      </c>
      <c r="BC72" s="135">
        <f>'SO 05 - 1 - Položky ÚOŽI'!F38</f>
        <v>0</v>
      </c>
      <c r="BD72" s="135">
        <f>'SO 05 - 1 - Položky ÚOŽI'!F39</f>
        <v>0</v>
      </c>
      <c r="BE72" s="135">
        <f>'SO 05 - 1 - Položky ÚOŽI'!F40</f>
        <v>0</v>
      </c>
      <c r="BF72" s="137">
        <f>'SO 05 - 1 - Položky ÚOŽI'!F41</f>
        <v>0</v>
      </c>
      <c r="BG72" s="4"/>
      <c r="BT72" s="133" t="s">
        <v>84</v>
      </c>
      <c r="BV72" s="133" t="s">
        <v>77</v>
      </c>
      <c r="BW72" s="133" t="s">
        <v>128</v>
      </c>
      <c r="BX72" s="133" t="s">
        <v>126</v>
      </c>
      <c r="CL72" s="133" t="s">
        <v>19</v>
      </c>
    </row>
    <row r="73" s="2" customFormat="1" ht="30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42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</row>
    <row r="74" s="2" customFormat="1" ht="6.96" customHeight="1">
      <c r="A74" s="36"/>
      <c r="B74" s="57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42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</row>
  </sheetData>
  <sheetProtection sheet="1" formatColumns="0" formatRows="0" objects="1" scenarios="1" spinCount="100000" saltValue="/OCW1PX8vH97s39bne8sYhrLph6HG4oT3U6RUvlKOpkCVYASudfLluRNvTVPkyZHYaHvpEb0Ig0P+0J+4omEGQ==" hashValue="HqSARwebzYQS+HBF4Wocbj+WSxfZs1VEdecqj45OMbsH1Z4Lam7wYlGK5xaqVc3SuXWacSg4ZnlFBIVh3KP09Q==" algorithmName="SHA-512" password="CC35"/>
  <mergeCells count="110">
    <mergeCell ref="C52:G52"/>
    <mergeCell ref="D63:H63"/>
    <mergeCell ref="D55:H55"/>
    <mergeCell ref="D59:H59"/>
    <mergeCell ref="E61:I61"/>
    <mergeCell ref="E64:I64"/>
    <mergeCell ref="E57:I57"/>
    <mergeCell ref="E56:I56"/>
    <mergeCell ref="E62:I62"/>
    <mergeCell ref="E58:I58"/>
    <mergeCell ref="E60:I60"/>
    <mergeCell ref="I52:AF52"/>
    <mergeCell ref="J55:AF55"/>
    <mergeCell ref="J63:AF63"/>
    <mergeCell ref="J59:AF59"/>
    <mergeCell ref="K60:AF60"/>
    <mergeCell ref="K56:AF56"/>
    <mergeCell ref="K61:AF61"/>
    <mergeCell ref="K58:AF58"/>
    <mergeCell ref="K64:AF64"/>
    <mergeCell ref="K62:AF62"/>
    <mergeCell ref="K57:AF57"/>
    <mergeCell ref="L45:AO45"/>
    <mergeCell ref="E65:I65"/>
    <mergeCell ref="K65:AF65"/>
    <mergeCell ref="D66:H66"/>
    <mergeCell ref="J66:AF66"/>
    <mergeCell ref="E67:I67"/>
    <mergeCell ref="K67:AF67"/>
    <mergeCell ref="D68:H68"/>
    <mergeCell ref="J68:AF68"/>
    <mergeCell ref="E69:I69"/>
    <mergeCell ref="K69:AF69"/>
    <mergeCell ref="E70:I70"/>
    <mergeCell ref="K70:AF70"/>
    <mergeCell ref="D71:H71"/>
    <mergeCell ref="J71:AF71"/>
    <mergeCell ref="E72:I72"/>
    <mergeCell ref="K72:AF72"/>
    <mergeCell ref="AG54:AM54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G2"/>
    <mergeCell ref="AG62:AM62"/>
    <mergeCell ref="AG63:AM63"/>
    <mergeCell ref="AG60:AM60"/>
    <mergeCell ref="AG61:AM61"/>
    <mergeCell ref="AG64:AM64"/>
    <mergeCell ref="AG58:AM58"/>
    <mergeCell ref="AG57:AM57"/>
    <mergeCell ref="AG56:AM56"/>
    <mergeCell ref="AG55:AM55"/>
    <mergeCell ref="AG59:AM59"/>
    <mergeCell ref="AG52:AM52"/>
    <mergeCell ref="AM47:AN47"/>
    <mergeCell ref="AM49:AP49"/>
    <mergeCell ref="AM50:AP50"/>
    <mergeCell ref="AN59:AP59"/>
    <mergeCell ref="AN64:AP64"/>
    <mergeCell ref="AN63:AP63"/>
    <mergeCell ref="AN52:AP52"/>
    <mergeCell ref="AN55:AP55"/>
    <mergeCell ref="AN61:AP61"/>
    <mergeCell ref="AN56:AP56"/>
    <mergeCell ref="AN60:AP60"/>
    <mergeCell ref="AN57:AP57"/>
    <mergeCell ref="AN62:AP6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71:AP71"/>
    <mergeCell ref="AG71:AM71"/>
    <mergeCell ref="AN72:AP72"/>
    <mergeCell ref="AG72:AM72"/>
    <mergeCell ref="AN54:AP54"/>
  </mergeCells>
  <hyperlinks>
    <hyperlink ref="A56" location="'SO 03 - 3 - VON - Položky...'!C2" display="/"/>
    <hyperlink ref="A57" location="'SO 03 - 1 - Položky ÚOŽI'!C2" display="/"/>
    <hyperlink ref="A58" location="'SO 03 - 2 - Položky ÚRS'!C2" display="/"/>
    <hyperlink ref="A60" location="'SO 06 - 3 - VON - Položky...'!C2" display="/"/>
    <hyperlink ref="A61" location="'SO 06 - 1 - Položky ÚOŽI'!C2" display="/"/>
    <hyperlink ref="A62" location="'SO 06 - 2 - Položky ÚRS'!C2" display="/"/>
    <hyperlink ref="A64" location="'SO 01 - 1 - Položky ÚOŽI'!C2" display="/"/>
    <hyperlink ref="A65" location="'SO 01 - 2 - VON - Položky...'!C2" display="/"/>
    <hyperlink ref="A67" location="'SO02 - 1 - Položky ÚOŽI'!C2" display="/"/>
    <hyperlink ref="A69" location="'SO 04 - 1 - Položky ÚOŽI'!C2" display="/"/>
    <hyperlink ref="A70" location="'SO 04 - 2 - VON - Položky...'!C2" display="/"/>
    <hyperlink ref="A72" location="'SO 05 - 1 - Položky ÚOŽI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116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8"/>
      <c r="AT3" s="15" t="s">
        <v>84</v>
      </c>
    </row>
    <row r="4" s="1" customFormat="1" ht="24.96" customHeight="1">
      <c r="B4" s="18"/>
      <c r="D4" s="140" t="s">
        <v>129</v>
      </c>
      <c r="M4" s="18"/>
      <c r="N4" s="141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42" t="s">
        <v>16</v>
      </c>
      <c r="M6" s="18"/>
    </row>
    <row r="7" s="1" customFormat="1" ht="16.5" customHeight="1">
      <c r="B7" s="18"/>
      <c r="E7" s="143" t="str">
        <f>'Rekapitulace stavby'!K6</f>
        <v>Oprava TV v úseku Stará Boleslav (mimo) - Dřísy (včetně)</v>
      </c>
      <c r="F7" s="142"/>
      <c r="G7" s="142"/>
      <c r="H7" s="142"/>
      <c r="M7" s="18"/>
    </row>
    <row r="8" s="1" customFormat="1" ht="12" customHeight="1">
      <c r="B8" s="18"/>
      <c r="D8" s="142" t="s">
        <v>130</v>
      </c>
      <c r="M8" s="18"/>
    </row>
    <row r="9" s="2" customFormat="1" ht="16.5" customHeight="1">
      <c r="A9" s="36"/>
      <c r="B9" s="42"/>
      <c r="C9" s="36"/>
      <c r="D9" s="36"/>
      <c r="E9" s="143" t="s">
        <v>961</v>
      </c>
      <c r="F9" s="36"/>
      <c r="G9" s="36"/>
      <c r="H9" s="36"/>
      <c r="I9" s="36"/>
      <c r="J9" s="36"/>
      <c r="K9" s="36"/>
      <c r="L9" s="36"/>
      <c r="M9" s="144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132</v>
      </c>
      <c r="E10" s="36"/>
      <c r="F10" s="36"/>
      <c r="G10" s="36"/>
      <c r="H10" s="36"/>
      <c r="I10" s="36"/>
      <c r="J10" s="36"/>
      <c r="K10" s="36"/>
      <c r="L10" s="36"/>
      <c r="M10" s="144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5" t="s">
        <v>962</v>
      </c>
      <c r="F11" s="36"/>
      <c r="G11" s="36"/>
      <c r="H11" s="36"/>
      <c r="I11" s="36"/>
      <c r="J11" s="36"/>
      <c r="K11" s="36"/>
      <c r="L11" s="36"/>
      <c r="M11" s="144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144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3" t="s">
        <v>19</v>
      </c>
      <c r="G13" s="36"/>
      <c r="H13" s="36"/>
      <c r="I13" s="142" t="s">
        <v>20</v>
      </c>
      <c r="J13" s="133" t="s">
        <v>19</v>
      </c>
      <c r="K13" s="36"/>
      <c r="L13" s="36"/>
      <c r="M13" s="144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3" t="s">
        <v>22</v>
      </c>
      <c r="G14" s="36"/>
      <c r="H14" s="36"/>
      <c r="I14" s="142" t="s">
        <v>23</v>
      </c>
      <c r="J14" s="146" t="str">
        <f>'Rekapitulace stavby'!AN8</f>
        <v>11. 5. 2022</v>
      </c>
      <c r="K14" s="36"/>
      <c r="L14" s="36"/>
      <c r="M14" s="144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144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2" t="s">
        <v>26</v>
      </c>
      <c r="J16" s="133" t="s">
        <v>19</v>
      </c>
      <c r="K16" s="36"/>
      <c r="L16" s="36"/>
      <c r="M16" s="144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3" t="s">
        <v>28</v>
      </c>
      <c r="F17" s="36"/>
      <c r="G17" s="36"/>
      <c r="H17" s="36"/>
      <c r="I17" s="142" t="s">
        <v>29</v>
      </c>
      <c r="J17" s="133" t="s">
        <v>19</v>
      </c>
      <c r="K17" s="36"/>
      <c r="L17" s="36"/>
      <c r="M17" s="144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144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31</v>
      </c>
      <c r="E19" s="36"/>
      <c r="F19" s="36"/>
      <c r="G19" s="36"/>
      <c r="H19" s="36"/>
      <c r="I19" s="142" t="s">
        <v>26</v>
      </c>
      <c r="J19" s="31" t="str">
        <f>'Rekapitulace stavby'!AN13</f>
        <v>Vyplň údaj</v>
      </c>
      <c r="K19" s="36"/>
      <c r="L19" s="36"/>
      <c r="M19" s="144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3"/>
      <c r="G20" s="133"/>
      <c r="H20" s="133"/>
      <c r="I20" s="142" t="s">
        <v>29</v>
      </c>
      <c r="J20" s="31" t="str">
        <f>'Rekapitulace stavby'!AN14</f>
        <v>Vyplň údaj</v>
      </c>
      <c r="K20" s="36"/>
      <c r="L20" s="36"/>
      <c r="M20" s="144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144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33</v>
      </c>
      <c r="E22" s="36"/>
      <c r="F22" s="36"/>
      <c r="G22" s="36"/>
      <c r="H22" s="36"/>
      <c r="I22" s="142" t="s">
        <v>26</v>
      </c>
      <c r="J22" s="133" t="s">
        <v>19</v>
      </c>
      <c r="K22" s="36"/>
      <c r="L22" s="36"/>
      <c r="M22" s="144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3" t="s">
        <v>134</v>
      </c>
      <c r="F23" s="36"/>
      <c r="G23" s="36"/>
      <c r="H23" s="36"/>
      <c r="I23" s="142" t="s">
        <v>29</v>
      </c>
      <c r="J23" s="133" t="s">
        <v>19</v>
      </c>
      <c r="K23" s="36"/>
      <c r="L23" s="36"/>
      <c r="M23" s="144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144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35</v>
      </c>
      <c r="E25" s="36"/>
      <c r="F25" s="36"/>
      <c r="G25" s="36"/>
      <c r="H25" s="36"/>
      <c r="I25" s="142" t="s">
        <v>26</v>
      </c>
      <c r="J25" s="133" t="s">
        <v>19</v>
      </c>
      <c r="K25" s="36"/>
      <c r="L25" s="36"/>
      <c r="M25" s="144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3" t="s">
        <v>36</v>
      </c>
      <c r="F26" s="36"/>
      <c r="G26" s="36"/>
      <c r="H26" s="36"/>
      <c r="I26" s="142" t="s">
        <v>29</v>
      </c>
      <c r="J26" s="133" t="s">
        <v>19</v>
      </c>
      <c r="K26" s="36"/>
      <c r="L26" s="36"/>
      <c r="M26" s="144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144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37</v>
      </c>
      <c r="E28" s="36"/>
      <c r="F28" s="36"/>
      <c r="G28" s="36"/>
      <c r="H28" s="36"/>
      <c r="I28" s="36"/>
      <c r="J28" s="36"/>
      <c r="K28" s="36"/>
      <c r="L28" s="36"/>
      <c r="M28" s="144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47"/>
      <c r="M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144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1"/>
      <c r="E31" s="151"/>
      <c r="F31" s="151"/>
      <c r="G31" s="151"/>
      <c r="H31" s="151"/>
      <c r="I31" s="151"/>
      <c r="J31" s="151"/>
      <c r="K31" s="151"/>
      <c r="L31" s="151"/>
      <c r="M31" s="144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>
      <c r="A32" s="36"/>
      <c r="B32" s="42"/>
      <c r="C32" s="36"/>
      <c r="D32" s="36"/>
      <c r="E32" s="142" t="s">
        <v>135</v>
      </c>
      <c r="F32" s="36"/>
      <c r="G32" s="36"/>
      <c r="H32" s="36"/>
      <c r="I32" s="36"/>
      <c r="J32" s="36"/>
      <c r="K32" s="152">
        <f>I65</f>
        <v>0</v>
      </c>
      <c r="L32" s="36"/>
      <c r="M32" s="144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>
      <c r="A33" s="36"/>
      <c r="B33" s="42"/>
      <c r="C33" s="36"/>
      <c r="D33" s="36"/>
      <c r="E33" s="142" t="s">
        <v>136</v>
      </c>
      <c r="F33" s="36"/>
      <c r="G33" s="36"/>
      <c r="H33" s="36"/>
      <c r="I33" s="36"/>
      <c r="J33" s="36"/>
      <c r="K33" s="152">
        <f>J65</f>
        <v>0</v>
      </c>
      <c r="L33" s="36"/>
      <c r="M33" s="144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25.44" customHeight="1">
      <c r="A34" s="36"/>
      <c r="B34" s="42"/>
      <c r="C34" s="36"/>
      <c r="D34" s="153" t="s">
        <v>39</v>
      </c>
      <c r="E34" s="36"/>
      <c r="F34" s="36"/>
      <c r="G34" s="36"/>
      <c r="H34" s="36"/>
      <c r="I34" s="36"/>
      <c r="J34" s="36"/>
      <c r="K34" s="154">
        <f>ROUND(K89, 2)</f>
        <v>0</v>
      </c>
      <c r="L34" s="36"/>
      <c r="M34" s="144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6.96" customHeight="1">
      <c r="A35" s="36"/>
      <c r="B35" s="42"/>
      <c r="C35" s="36"/>
      <c r="D35" s="151"/>
      <c r="E35" s="151"/>
      <c r="F35" s="151"/>
      <c r="G35" s="151"/>
      <c r="H35" s="151"/>
      <c r="I35" s="151"/>
      <c r="J35" s="151"/>
      <c r="K35" s="151"/>
      <c r="L35" s="151"/>
      <c r="M35" s="144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36"/>
      <c r="F36" s="155" t="s">
        <v>41</v>
      </c>
      <c r="G36" s="36"/>
      <c r="H36" s="36"/>
      <c r="I36" s="155" t="s">
        <v>40</v>
      </c>
      <c r="J36" s="36"/>
      <c r="K36" s="155" t="s">
        <v>42</v>
      </c>
      <c r="L36" s="36"/>
      <c r="M36" s="144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14.4" customHeight="1">
      <c r="A37" s="36"/>
      <c r="B37" s="42"/>
      <c r="C37" s="36"/>
      <c r="D37" s="156" t="s">
        <v>43</v>
      </c>
      <c r="E37" s="142" t="s">
        <v>44</v>
      </c>
      <c r="F37" s="152">
        <f>ROUND((SUM(BE89:BE117)),  2)</f>
        <v>0</v>
      </c>
      <c r="G37" s="36"/>
      <c r="H37" s="36"/>
      <c r="I37" s="157">
        <v>0.20999999999999999</v>
      </c>
      <c r="J37" s="36"/>
      <c r="K37" s="152">
        <f>ROUND(((SUM(BE89:BE117))*I37),  2)</f>
        <v>0</v>
      </c>
      <c r="L37" s="36"/>
      <c r="M37" s="144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142" t="s">
        <v>45</v>
      </c>
      <c r="F38" s="152">
        <f>ROUND((SUM(BF89:BF117)),  2)</f>
        <v>0</v>
      </c>
      <c r="G38" s="36"/>
      <c r="H38" s="36"/>
      <c r="I38" s="157">
        <v>0.14999999999999999</v>
      </c>
      <c r="J38" s="36"/>
      <c r="K38" s="152">
        <f>ROUND(((SUM(BF89:BF117))*I38),  2)</f>
        <v>0</v>
      </c>
      <c r="L38" s="36"/>
      <c r="M38" s="144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46</v>
      </c>
      <c r="F39" s="152">
        <f>ROUND((SUM(BG89:BG117)),  2)</f>
        <v>0</v>
      </c>
      <c r="G39" s="36"/>
      <c r="H39" s="36"/>
      <c r="I39" s="157">
        <v>0.20999999999999999</v>
      </c>
      <c r="J39" s="36"/>
      <c r="K39" s="152">
        <f>0</f>
        <v>0</v>
      </c>
      <c r="L39" s="36"/>
      <c r="M39" s="144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142" t="s">
        <v>47</v>
      </c>
      <c r="F40" s="152">
        <f>ROUND((SUM(BH89:BH117)),  2)</f>
        <v>0</v>
      </c>
      <c r="G40" s="36"/>
      <c r="H40" s="36"/>
      <c r="I40" s="157">
        <v>0.14999999999999999</v>
      </c>
      <c r="J40" s="36"/>
      <c r="K40" s="152">
        <f>0</f>
        <v>0</v>
      </c>
      <c r="L40" s="36"/>
      <c r="M40" s="144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14.4" customHeight="1">
      <c r="A41" s="36"/>
      <c r="B41" s="42"/>
      <c r="C41" s="36"/>
      <c r="D41" s="36"/>
      <c r="E41" s="142" t="s">
        <v>48</v>
      </c>
      <c r="F41" s="152">
        <f>ROUND((SUM(BI89:BI117)),  2)</f>
        <v>0</v>
      </c>
      <c r="G41" s="36"/>
      <c r="H41" s="36"/>
      <c r="I41" s="157">
        <v>0</v>
      </c>
      <c r="J41" s="36"/>
      <c r="K41" s="152">
        <f>0</f>
        <v>0</v>
      </c>
      <c r="L41" s="36"/>
      <c r="M41" s="144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6.96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144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5.44" customHeight="1">
      <c r="A43" s="36"/>
      <c r="B43" s="42"/>
      <c r="C43" s="158"/>
      <c r="D43" s="159" t="s">
        <v>49</v>
      </c>
      <c r="E43" s="160"/>
      <c r="F43" s="160"/>
      <c r="G43" s="161" t="s">
        <v>50</v>
      </c>
      <c r="H43" s="162" t="s">
        <v>51</v>
      </c>
      <c r="I43" s="160"/>
      <c r="J43" s="160"/>
      <c r="K43" s="163">
        <f>SUM(K34:K41)</f>
        <v>0</v>
      </c>
      <c r="L43" s="164"/>
      <c r="M43" s="144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14.4" customHeight="1">
      <c r="A44" s="36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44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="2" customFormat="1" ht="6.96" customHeight="1">
      <c r="A48" s="36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44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24.96" customHeight="1">
      <c r="A49" s="36"/>
      <c r="B49" s="37"/>
      <c r="C49" s="21" t="s">
        <v>137</v>
      </c>
      <c r="D49" s="38"/>
      <c r="E49" s="38"/>
      <c r="F49" s="38"/>
      <c r="G49" s="38"/>
      <c r="H49" s="38"/>
      <c r="I49" s="38"/>
      <c r="J49" s="38"/>
      <c r="K49" s="38"/>
      <c r="L49" s="38"/>
      <c r="M49" s="144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6.96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144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16</v>
      </c>
      <c r="D51" s="38"/>
      <c r="E51" s="38"/>
      <c r="F51" s="38"/>
      <c r="G51" s="38"/>
      <c r="H51" s="38"/>
      <c r="I51" s="38"/>
      <c r="J51" s="38"/>
      <c r="K51" s="38"/>
      <c r="L51" s="38"/>
      <c r="M51" s="144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169" t="str">
        <f>E7</f>
        <v>Oprava TV v úseku Stará Boleslav (mimo) - Dřísy (včetně)</v>
      </c>
      <c r="F52" s="30"/>
      <c r="G52" s="30"/>
      <c r="H52" s="30"/>
      <c r="I52" s="38"/>
      <c r="J52" s="38"/>
      <c r="K52" s="38"/>
      <c r="L52" s="38"/>
      <c r="M52" s="144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1" customFormat="1" ht="12" customHeight="1">
      <c r="B53" s="19"/>
      <c r="C53" s="30" t="s">
        <v>130</v>
      </c>
      <c r="D53" s="20"/>
      <c r="E53" s="20"/>
      <c r="F53" s="20"/>
      <c r="G53" s="20"/>
      <c r="H53" s="20"/>
      <c r="I53" s="20"/>
      <c r="J53" s="20"/>
      <c r="K53" s="20"/>
      <c r="L53" s="20"/>
      <c r="M53" s="18"/>
    </row>
    <row r="54" s="2" customFormat="1" ht="16.5" customHeight="1">
      <c r="A54" s="36"/>
      <c r="B54" s="37"/>
      <c r="C54" s="38"/>
      <c r="D54" s="38"/>
      <c r="E54" s="169" t="s">
        <v>961</v>
      </c>
      <c r="F54" s="38"/>
      <c r="G54" s="38"/>
      <c r="H54" s="38"/>
      <c r="I54" s="38"/>
      <c r="J54" s="38"/>
      <c r="K54" s="38"/>
      <c r="L54" s="38"/>
      <c r="M54" s="144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2" customHeight="1">
      <c r="A55" s="36"/>
      <c r="B55" s="37"/>
      <c r="C55" s="30" t="s">
        <v>132</v>
      </c>
      <c r="D55" s="38"/>
      <c r="E55" s="38"/>
      <c r="F55" s="38"/>
      <c r="G55" s="38"/>
      <c r="H55" s="38"/>
      <c r="I55" s="38"/>
      <c r="J55" s="38"/>
      <c r="K55" s="38"/>
      <c r="L55" s="38"/>
      <c r="M55" s="144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6.5" customHeight="1">
      <c r="A56" s="36"/>
      <c r="B56" s="37"/>
      <c r="C56" s="38"/>
      <c r="D56" s="38"/>
      <c r="E56" s="67" t="str">
        <f>E11</f>
        <v>SO02 - 1 - Položky ÚOŽI</v>
      </c>
      <c r="F56" s="38"/>
      <c r="G56" s="38"/>
      <c r="H56" s="38"/>
      <c r="I56" s="38"/>
      <c r="J56" s="38"/>
      <c r="K56" s="38"/>
      <c r="L56" s="38"/>
      <c r="M56" s="144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144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2" customHeight="1">
      <c r="A58" s="36"/>
      <c r="B58" s="37"/>
      <c r="C58" s="30" t="s">
        <v>21</v>
      </c>
      <c r="D58" s="38"/>
      <c r="E58" s="38"/>
      <c r="F58" s="25" t="str">
        <f>F14</f>
        <v>Stará Boleslav, Dřísy</v>
      </c>
      <c r="G58" s="38"/>
      <c r="H58" s="38"/>
      <c r="I58" s="30" t="s">
        <v>23</v>
      </c>
      <c r="J58" s="70" t="str">
        <f>IF(J14="","",J14)</f>
        <v>11. 5. 2022</v>
      </c>
      <c r="K58" s="38"/>
      <c r="L58" s="38"/>
      <c r="M58" s="144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6.96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144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5.15" customHeight="1">
      <c r="A60" s="36"/>
      <c r="B60" s="37"/>
      <c r="C60" s="30" t="s">
        <v>25</v>
      </c>
      <c r="D60" s="38"/>
      <c r="E60" s="38"/>
      <c r="F60" s="25" t="str">
        <f>E17</f>
        <v>SŽ, s.o. Přednosta SEE Praha</v>
      </c>
      <c r="G60" s="38"/>
      <c r="H60" s="38"/>
      <c r="I60" s="30" t="s">
        <v>33</v>
      </c>
      <c r="J60" s="34" t="str">
        <f>E23</f>
        <v xml:space="preserve"> </v>
      </c>
      <c r="K60" s="38"/>
      <c r="L60" s="38"/>
      <c r="M60" s="144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15.15" customHeight="1">
      <c r="A61" s="36"/>
      <c r="B61" s="37"/>
      <c r="C61" s="30" t="s">
        <v>31</v>
      </c>
      <c r="D61" s="38"/>
      <c r="E61" s="38"/>
      <c r="F61" s="25" t="str">
        <f>IF(E20="","",E20)</f>
        <v>Vyplň údaj</v>
      </c>
      <c r="G61" s="38"/>
      <c r="H61" s="38"/>
      <c r="I61" s="30" t="s">
        <v>35</v>
      </c>
      <c r="J61" s="34" t="str">
        <f>E26</f>
        <v>AFRY CZ s.r.o.</v>
      </c>
      <c r="K61" s="38"/>
      <c r="L61" s="38"/>
      <c r="M61" s="144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144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9.28" customHeight="1">
      <c r="A63" s="36"/>
      <c r="B63" s="37"/>
      <c r="C63" s="170" t="s">
        <v>138</v>
      </c>
      <c r="D63" s="171"/>
      <c r="E63" s="171"/>
      <c r="F63" s="171"/>
      <c r="G63" s="171"/>
      <c r="H63" s="171"/>
      <c r="I63" s="172" t="s">
        <v>139</v>
      </c>
      <c r="J63" s="172" t="s">
        <v>140</v>
      </c>
      <c r="K63" s="172" t="s">
        <v>141</v>
      </c>
      <c r="L63" s="171"/>
      <c r="M63" s="144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10.32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144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22.8" customHeight="1">
      <c r="A65" s="36"/>
      <c r="B65" s="37"/>
      <c r="C65" s="173" t="s">
        <v>73</v>
      </c>
      <c r="D65" s="38"/>
      <c r="E65" s="38"/>
      <c r="F65" s="38"/>
      <c r="G65" s="38"/>
      <c r="H65" s="38"/>
      <c r="I65" s="100">
        <f>Q89</f>
        <v>0</v>
      </c>
      <c r="J65" s="100">
        <f>R89</f>
        <v>0</v>
      </c>
      <c r="K65" s="100">
        <f>K89</f>
        <v>0</v>
      </c>
      <c r="L65" s="38"/>
      <c r="M65" s="144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U65" s="15" t="s">
        <v>142</v>
      </c>
    </row>
    <row r="66" s="9" customFormat="1" ht="24.96" customHeight="1">
      <c r="A66" s="9"/>
      <c r="B66" s="174"/>
      <c r="C66" s="175"/>
      <c r="D66" s="176" t="s">
        <v>143</v>
      </c>
      <c r="E66" s="177"/>
      <c r="F66" s="177"/>
      <c r="G66" s="177"/>
      <c r="H66" s="177"/>
      <c r="I66" s="178">
        <f>Q90</f>
        <v>0</v>
      </c>
      <c r="J66" s="178">
        <f>R90</f>
        <v>0</v>
      </c>
      <c r="K66" s="178">
        <f>K90</f>
        <v>0</v>
      </c>
      <c r="L66" s="175"/>
      <c r="M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0"/>
      <c r="C67" s="125"/>
      <c r="D67" s="181" t="s">
        <v>963</v>
      </c>
      <c r="E67" s="182"/>
      <c r="F67" s="182"/>
      <c r="G67" s="182"/>
      <c r="H67" s="182"/>
      <c r="I67" s="183">
        <f>Q91</f>
        <v>0</v>
      </c>
      <c r="J67" s="183">
        <f>R91</f>
        <v>0</v>
      </c>
      <c r="K67" s="183">
        <f>K91</f>
        <v>0</v>
      </c>
      <c r="L67" s="125"/>
      <c r="M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144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144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="2" customFormat="1" ht="6.96" customHeight="1">
      <c r="A73" s="36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144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24.96" customHeight="1">
      <c r="A74" s="36"/>
      <c r="B74" s="37"/>
      <c r="C74" s="21" t="s">
        <v>145</v>
      </c>
      <c r="D74" s="38"/>
      <c r="E74" s="38"/>
      <c r="F74" s="38"/>
      <c r="G74" s="38"/>
      <c r="H74" s="38"/>
      <c r="I74" s="38"/>
      <c r="J74" s="38"/>
      <c r="K74" s="38"/>
      <c r="L74" s="38"/>
      <c r="M74" s="144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144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16</v>
      </c>
      <c r="D76" s="38"/>
      <c r="E76" s="38"/>
      <c r="F76" s="38"/>
      <c r="G76" s="38"/>
      <c r="H76" s="38"/>
      <c r="I76" s="38"/>
      <c r="J76" s="38"/>
      <c r="K76" s="38"/>
      <c r="L76" s="38"/>
      <c r="M76" s="144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169" t="str">
        <f>E7</f>
        <v>Oprava TV v úseku Stará Boleslav (mimo) - Dřísy (včetně)</v>
      </c>
      <c r="F77" s="30"/>
      <c r="G77" s="30"/>
      <c r="H77" s="30"/>
      <c r="I77" s="38"/>
      <c r="J77" s="38"/>
      <c r="K77" s="38"/>
      <c r="L77" s="38"/>
      <c r="M77" s="144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1" customFormat="1" ht="12" customHeight="1">
      <c r="B78" s="19"/>
      <c r="C78" s="30" t="s">
        <v>130</v>
      </c>
      <c r="D78" s="20"/>
      <c r="E78" s="20"/>
      <c r="F78" s="20"/>
      <c r="G78" s="20"/>
      <c r="H78" s="20"/>
      <c r="I78" s="20"/>
      <c r="J78" s="20"/>
      <c r="K78" s="20"/>
      <c r="L78" s="20"/>
      <c r="M78" s="18"/>
    </row>
    <row r="79" s="2" customFormat="1" ht="16.5" customHeight="1">
      <c r="A79" s="36"/>
      <c r="B79" s="37"/>
      <c r="C79" s="38"/>
      <c r="D79" s="38"/>
      <c r="E79" s="169" t="s">
        <v>961</v>
      </c>
      <c r="F79" s="38"/>
      <c r="G79" s="38"/>
      <c r="H79" s="38"/>
      <c r="I79" s="38"/>
      <c r="J79" s="38"/>
      <c r="K79" s="38"/>
      <c r="L79" s="38"/>
      <c r="M79" s="144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132</v>
      </c>
      <c r="D80" s="38"/>
      <c r="E80" s="38"/>
      <c r="F80" s="38"/>
      <c r="G80" s="38"/>
      <c r="H80" s="38"/>
      <c r="I80" s="38"/>
      <c r="J80" s="38"/>
      <c r="K80" s="38"/>
      <c r="L80" s="38"/>
      <c r="M80" s="144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6.5" customHeight="1">
      <c r="A81" s="36"/>
      <c r="B81" s="37"/>
      <c r="C81" s="38"/>
      <c r="D81" s="38"/>
      <c r="E81" s="67" t="str">
        <f>E11</f>
        <v>SO02 - 1 - Položky ÚOŽI</v>
      </c>
      <c r="F81" s="38"/>
      <c r="G81" s="38"/>
      <c r="H81" s="38"/>
      <c r="I81" s="38"/>
      <c r="J81" s="38"/>
      <c r="K81" s="38"/>
      <c r="L81" s="38"/>
      <c r="M81" s="144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144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21</v>
      </c>
      <c r="D83" s="38"/>
      <c r="E83" s="38"/>
      <c r="F83" s="25" t="str">
        <f>F14</f>
        <v>Stará Boleslav, Dřísy</v>
      </c>
      <c r="G83" s="38"/>
      <c r="H83" s="38"/>
      <c r="I83" s="30" t="s">
        <v>23</v>
      </c>
      <c r="J83" s="70" t="str">
        <f>IF(J14="","",J14)</f>
        <v>11. 5. 2022</v>
      </c>
      <c r="K83" s="38"/>
      <c r="L83" s="38"/>
      <c r="M83" s="144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6.96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144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5.15" customHeight="1">
      <c r="A85" s="36"/>
      <c r="B85" s="37"/>
      <c r="C85" s="30" t="s">
        <v>25</v>
      </c>
      <c r="D85" s="38"/>
      <c r="E85" s="38"/>
      <c r="F85" s="25" t="str">
        <f>E17</f>
        <v>SŽ, s.o. Přednosta SEE Praha</v>
      </c>
      <c r="G85" s="38"/>
      <c r="H85" s="38"/>
      <c r="I85" s="30" t="s">
        <v>33</v>
      </c>
      <c r="J85" s="34" t="str">
        <f>E23</f>
        <v xml:space="preserve"> </v>
      </c>
      <c r="K85" s="38"/>
      <c r="L85" s="38"/>
      <c r="M85" s="144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5.15" customHeight="1">
      <c r="A86" s="36"/>
      <c r="B86" s="37"/>
      <c r="C86" s="30" t="s">
        <v>31</v>
      </c>
      <c r="D86" s="38"/>
      <c r="E86" s="38"/>
      <c r="F86" s="25" t="str">
        <f>IF(E20="","",E20)</f>
        <v>Vyplň údaj</v>
      </c>
      <c r="G86" s="38"/>
      <c r="H86" s="38"/>
      <c r="I86" s="30" t="s">
        <v>35</v>
      </c>
      <c r="J86" s="34" t="str">
        <f>E26</f>
        <v>AFRY CZ s.r.o.</v>
      </c>
      <c r="K86" s="38"/>
      <c r="L86" s="38"/>
      <c r="M86" s="144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0.32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144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11" customFormat="1" ht="29.28" customHeight="1">
      <c r="A88" s="185"/>
      <c r="B88" s="186"/>
      <c r="C88" s="187" t="s">
        <v>146</v>
      </c>
      <c r="D88" s="188" t="s">
        <v>58</v>
      </c>
      <c r="E88" s="188" t="s">
        <v>54</v>
      </c>
      <c r="F88" s="188" t="s">
        <v>55</v>
      </c>
      <c r="G88" s="188" t="s">
        <v>147</v>
      </c>
      <c r="H88" s="188" t="s">
        <v>148</v>
      </c>
      <c r="I88" s="188" t="s">
        <v>149</v>
      </c>
      <c r="J88" s="188" t="s">
        <v>150</v>
      </c>
      <c r="K88" s="188" t="s">
        <v>141</v>
      </c>
      <c r="L88" s="189" t="s">
        <v>151</v>
      </c>
      <c r="M88" s="190"/>
      <c r="N88" s="90" t="s">
        <v>19</v>
      </c>
      <c r="O88" s="91" t="s">
        <v>43</v>
      </c>
      <c r="P88" s="91" t="s">
        <v>152</v>
      </c>
      <c r="Q88" s="91" t="s">
        <v>153</v>
      </c>
      <c r="R88" s="91" t="s">
        <v>154</v>
      </c>
      <c r="S88" s="91" t="s">
        <v>155</v>
      </c>
      <c r="T88" s="91" t="s">
        <v>156</v>
      </c>
      <c r="U88" s="91" t="s">
        <v>157</v>
      </c>
      <c r="V88" s="91" t="s">
        <v>158</v>
      </c>
      <c r="W88" s="91" t="s">
        <v>159</v>
      </c>
      <c r="X88" s="91" t="s">
        <v>160</v>
      </c>
      <c r="Y88" s="92" t="s">
        <v>161</v>
      </c>
      <c r="Z88" s="185"/>
      <c r="AA88" s="185"/>
      <c r="AB88" s="185"/>
      <c r="AC88" s="185"/>
      <c r="AD88" s="185"/>
      <c r="AE88" s="185"/>
    </row>
    <row r="89" s="2" customFormat="1" ht="22.8" customHeight="1">
      <c r="A89" s="36"/>
      <c r="B89" s="37"/>
      <c r="C89" s="97" t="s">
        <v>162</v>
      </c>
      <c r="D89" s="38"/>
      <c r="E89" s="38"/>
      <c r="F89" s="38"/>
      <c r="G89" s="38"/>
      <c r="H89" s="38"/>
      <c r="I89" s="38"/>
      <c r="J89" s="38"/>
      <c r="K89" s="191">
        <f>BK89</f>
        <v>0</v>
      </c>
      <c r="L89" s="38"/>
      <c r="M89" s="42"/>
      <c r="N89" s="93"/>
      <c r="O89" s="192"/>
      <c r="P89" s="94"/>
      <c r="Q89" s="193">
        <f>Q90</f>
        <v>0</v>
      </c>
      <c r="R89" s="193">
        <f>R90</f>
        <v>0</v>
      </c>
      <c r="S89" s="94"/>
      <c r="T89" s="194">
        <f>T90</f>
        <v>0</v>
      </c>
      <c r="U89" s="94"/>
      <c r="V89" s="194">
        <f>V90</f>
        <v>0</v>
      </c>
      <c r="W89" s="94"/>
      <c r="X89" s="194">
        <f>X90</f>
        <v>0</v>
      </c>
      <c r="Y89" s="95"/>
      <c r="Z89" s="36"/>
      <c r="AA89" s="36"/>
      <c r="AB89" s="36"/>
      <c r="AC89" s="36"/>
      <c r="AD89" s="36"/>
      <c r="AE89" s="36"/>
      <c r="AT89" s="15" t="s">
        <v>74</v>
      </c>
      <c r="AU89" s="15" t="s">
        <v>142</v>
      </c>
      <c r="BK89" s="195">
        <f>BK90</f>
        <v>0</v>
      </c>
    </row>
    <row r="90" s="12" customFormat="1" ht="25.92" customHeight="1">
      <c r="A90" s="12"/>
      <c r="B90" s="196"/>
      <c r="C90" s="197"/>
      <c r="D90" s="198" t="s">
        <v>74</v>
      </c>
      <c r="E90" s="199" t="s">
        <v>163</v>
      </c>
      <c r="F90" s="199" t="s">
        <v>164</v>
      </c>
      <c r="G90" s="197"/>
      <c r="H90" s="197"/>
      <c r="I90" s="200"/>
      <c r="J90" s="200"/>
      <c r="K90" s="201">
        <f>BK90</f>
        <v>0</v>
      </c>
      <c r="L90" s="197"/>
      <c r="M90" s="202"/>
      <c r="N90" s="203"/>
      <c r="O90" s="204"/>
      <c r="P90" s="204"/>
      <c r="Q90" s="205">
        <f>Q91</f>
        <v>0</v>
      </c>
      <c r="R90" s="205">
        <f>R91</f>
        <v>0</v>
      </c>
      <c r="S90" s="204"/>
      <c r="T90" s="206">
        <f>T91</f>
        <v>0</v>
      </c>
      <c r="U90" s="204"/>
      <c r="V90" s="206">
        <f>V91</f>
        <v>0</v>
      </c>
      <c r="W90" s="204"/>
      <c r="X90" s="206">
        <f>X91</f>
        <v>0</v>
      </c>
      <c r="Y90" s="207"/>
      <c r="Z90" s="12"/>
      <c r="AA90" s="12"/>
      <c r="AB90" s="12"/>
      <c r="AC90" s="12"/>
      <c r="AD90" s="12"/>
      <c r="AE90" s="12"/>
      <c r="AR90" s="208" t="s">
        <v>82</v>
      </c>
      <c r="AT90" s="209" t="s">
        <v>74</v>
      </c>
      <c r="AU90" s="209" t="s">
        <v>75</v>
      </c>
      <c r="AY90" s="208" t="s">
        <v>165</v>
      </c>
      <c r="BK90" s="210">
        <f>BK91</f>
        <v>0</v>
      </c>
    </row>
    <row r="91" s="12" customFormat="1" ht="22.8" customHeight="1">
      <c r="A91" s="12"/>
      <c r="B91" s="196"/>
      <c r="C91" s="197"/>
      <c r="D91" s="198" t="s">
        <v>74</v>
      </c>
      <c r="E91" s="211" t="s">
        <v>82</v>
      </c>
      <c r="F91" s="211" t="s">
        <v>964</v>
      </c>
      <c r="G91" s="197"/>
      <c r="H91" s="197"/>
      <c r="I91" s="200"/>
      <c r="J91" s="200"/>
      <c r="K91" s="212">
        <f>BK91</f>
        <v>0</v>
      </c>
      <c r="L91" s="197"/>
      <c r="M91" s="202"/>
      <c r="N91" s="203"/>
      <c r="O91" s="204"/>
      <c r="P91" s="204"/>
      <c r="Q91" s="205">
        <f>SUM(Q92:Q117)</f>
        <v>0</v>
      </c>
      <c r="R91" s="205">
        <f>SUM(R92:R117)</f>
        <v>0</v>
      </c>
      <c r="S91" s="204"/>
      <c r="T91" s="206">
        <f>SUM(T92:T117)</f>
        <v>0</v>
      </c>
      <c r="U91" s="204"/>
      <c r="V91" s="206">
        <f>SUM(V92:V117)</f>
        <v>0</v>
      </c>
      <c r="W91" s="204"/>
      <c r="X91" s="206">
        <f>SUM(X92:X117)</f>
        <v>0</v>
      </c>
      <c r="Y91" s="207"/>
      <c r="Z91" s="12"/>
      <c r="AA91" s="12"/>
      <c r="AB91" s="12"/>
      <c r="AC91" s="12"/>
      <c r="AD91" s="12"/>
      <c r="AE91" s="12"/>
      <c r="AR91" s="208" t="s">
        <v>82</v>
      </c>
      <c r="AT91" s="209" t="s">
        <v>74</v>
      </c>
      <c r="AU91" s="209" t="s">
        <v>82</v>
      </c>
      <c r="AY91" s="208" t="s">
        <v>165</v>
      </c>
      <c r="BK91" s="210">
        <f>SUM(BK92:BK117)</f>
        <v>0</v>
      </c>
    </row>
    <row r="92" s="2" customFormat="1" ht="24.15" customHeight="1">
      <c r="A92" s="36"/>
      <c r="B92" s="37"/>
      <c r="C92" s="236" t="s">
        <v>82</v>
      </c>
      <c r="D92" s="236" t="s">
        <v>189</v>
      </c>
      <c r="E92" s="237" t="s">
        <v>965</v>
      </c>
      <c r="F92" s="238" t="s">
        <v>966</v>
      </c>
      <c r="G92" s="239" t="s">
        <v>192</v>
      </c>
      <c r="H92" s="240">
        <v>2</v>
      </c>
      <c r="I92" s="241"/>
      <c r="J92" s="242"/>
      <c r="K92" s="240">
        <f>ROUND(P92*H92,2)</f>
        <v>0</v>
      </c>
      <c r="L92" s="238" t="s">
        <v>193</v>
      </c>
      <c r="M92" s="243"/>
      <c r="N92" s="244" t="s">
        <v>19</v>
      </c>
      <c r="O92" s="220" t="s">
        <v>44</v>
      </c>
      <c r="P92" s="221">
        <f>I92+J92</f>
        <v>0</v>
      </c>
      <c r="Q92" s="221">
        <f>ROUND(I92*H92,2)</f>
        <v>0</v>
      </c>
      <c r="R92" s="221">
        <f>ROUND(J92*H92,2)</f>
        <v>0</v>
      </c>
      <c r="S92" s="82"/>
      <c r="T92" s="222">
        <f>S92*H92</f>
        <v>0</v>
      </c>
      <c r="U92" s="222">
        <v>0</v>
      </c>
      <c r="V92" s="222">
        <f>U92*H92</f>
        <v>0</v>
      </c>
      <c r="W92" s="222">
        <v>0</v>
      </c>
      <c r="X92" s="222">
        <f>W92*H92</f>
        <v>0</v>
      </c>
      <c r="Y92" s="223" t="s">
        <v>19</v>
      </c>
      <c r="Z92" s="36"/>
      <c r="AA92" s="36"/>
      <c r="AB92" s="36"/>
      <c r="AC92" s="36"/>
      <c r="AD92" s="36"/>
      <c r="AE92" s="36"/>
      <c r="AR92" s="224" t="s">
        <v>194</v>
      </c>
      <c r="AT92" s="224" t="s">
        <v>189</v>
      </c>
      <c r="AU92" s="224" t="s">
        <v>84</v>
      </c>
      <c r="AY92" s="15" t="s">
        <v>165</v>
      </c>
      <c r="BE92" s="225">
        <f>IF(O92="základní",K92,0)</f>
        <v>0</v>
      </c>
      <c r="BF92" s="225">
        <f>IF(O92="snížená",K92,0)</f>
        <v>0</v>
      </c>
      <c r="BG92" s="225">
        <f>IF(O92="zákl. přenesená",K92,0)</f>
        <v>0</v>
      </c>
      <c r="BH92" s="225">
        <f>IF(O92="sníž. přenesená",K92,0)</f>
        <v>0</v>
      </c>
      <c r="BI92" s="225">
        <f>IF(O92="nulová",K92,0)</f>
        <v>0</v>
      </c>
      <c r="BJ92" s="15" t="s">
        <v>82</v>
      </c>
      <c r="BK92" s="225">
        <f>ROUND(P92*H92,2)</f>
        <v>0</v>
      </c>
      <c r="BL92" s="15" t="s">
        <v>172</v>
      </c>
      <c r="BM92" s="224" t="s">
        <v>967</v>
      </c>
    </row>
    <row r="93" s="2" customFormat="1">
      <c r="A93" s="36"/>
      <c r="B93" s="37"/>
      <c r="C93" s="38"/>
      <c r="D93" s="226" t="s">
        <v>174</v>
      </c>
      <c r="E93" s="38"/>
      <c r="F93" s="227" t="s">
        <v>966</v>
      </c>
      <c r="G93" s="38"/>
      <c r="H93" s="38"/>
      <c r="I93" s="228"/>
      <c r="J93" s="228"/>
      <c r="K93" s="38"/>
      <c r="L93" s="38"/>
      <c r="M93" s="42"/>
      <c r="N93" s="229"/>
      <c r="O93" s="230"/>
      <c r="P93" s="82"/>
      <c r="Q93" s="82"/>
      <c r="R93" s="82"/>
      <c r="S93" s="82"/>
      <c r="T93" s="82"/>
      <c r="U93" s="82"/>
      <c r="V93" s="82"/>
      <c r="W93" s="82"/>
      <c r="X93" s="82"/>
      <c r="Y93" s="83"/>
      <c r="Z93" s="36"/>
      <c r="AA93" s="36"/>
      <c r="AB93" s="36"/>
      <c r="AC93" s="36"/>
      <c r="AD93" s="36"/>
      <c r="AE93" s="36"/>
      <c r="AT93" s="15" t="s">
        <v>174</v>
      </c>
      <c r="AU93" s="15" t="s">
        <v>84</v>
      </c>
    </row>
    <row r="94" s="2" customFormat="1" ht="33" customHeight="1">
      <c r="A94" s="36"/>
      <c r="B94" s="37"/>
      <c r="C94" s="213" t="s">
        <v>84</v>
      </c>
      <c r="D94" s="213" t="s">
        <v>168</v>
      </c>
      <c r="E94" s="214" t="s">
        <v>968</v>
      </c>
      <c r="F94" s="215" t="s">
        <v>969</v>
      </c>
      <c r="G94" s="216" t="s">
        <v>192</v>
      </c>
      <c r="H94" s="218">
        <v>2</v>
      </c>
      <c r="I94" s="217"/>
      <c r="J94" s="217"/>
      <c r="K94" s="218">
        <f>ROUND(P94*H94,2)</f>
        <v>0</v>
      </c>
      <c r="L94" s="215" t="s">
        <v>193</v>
      </c>
      <c r="M94" s="42"/>
      <c r="N94" s="219" t="s">
        <v>19</v>
      </c>
      <c r="O94" s="220" t="s">
        <v>44</v>
      </c>
      <c r="P94" s="221">
        <f>I94+J94</f>
        <v>0</v>
      </c>
      <c r="Q94" s="221">
        <f>ROUND(I94*H94,2)</f>
        <v>0</v>
      </c>
      <c r="R94" s="221">
        <f>ROUND(J94*H94,2)</f>
        <v>0</v>
      </c>
      <c r="S94" s="82"/>
      <c r="T94" s="222">
        <f>S94*H94</f>
        <v>0</v>
      </c>
      <c r="U94" s="222">
        <v>0</v>
      </c>
      <c r="V94" s="222">
        <f>U94*H94</f>
        <v>0</v>
      </c>
      <c r="W94" s="222">
        <v>0</v>
      </c>
      <c r="X94" s="222">
        <f>W94*H94</f>
        <v>0</v>
      </c>
      <c r="Y94" s="223" t="s">
        <v>19</v>
      </c>
      <c r="Z94" s="36"/>
      <c r="AA94" s="36"/>
      <c r="AB94" s="36"/>
      <c r="AC94" s="36"/>
      <c r="AD94" s="36"/>
      <c r="AE94" s="36"/>
      <c r="AR94" s="224" t="s">
        <v>172</v>
      </c>
      <c r="AT94" s="224" t="s">
        <v>168</v>
      </c>
      <c r="AU94" s="224" t="s">
        <v>84</v>
      </c>
      <c r="AY94" s="15" t="s">
        <v>165</v>
      </c>
      <c r="BE94" s="225">
        <f>IF(O94="základní",K94,0)</f>
        <v>0</v>
      </c>
      <c r="BF94" s="225">
        <f>IF(O94="snížená",K94,0)</f>
        <v>0</v>
      </c>
      <c r="BG94" s="225">
        <f>IF(O94="zákl. přenesená",K94,0)</f>
        <v>0</v>
      </c>
      <c r="BH94" s="225">
        <f>IF(O94="sníž. přenesená",K94,0)</f>
        <v>0</v>
      </c>
      <c r="BI94" s="225">
        <f>IF(O94="nulová",K94,0)</f>
        <v>0</v>
      </c>
      <c r="BJ94" s="15" t="s">
        <v>82</v>
      </c>
      <c r="BK94" s="225">
        <f>ROUND(P94*H94,2)</f>
        <v>0</v>
      </c>
      <c r="BL94" s="15" t="s">
        <v>172</v>
      </c>
      <c r="BM94" s="224" t="s">
        <v>970</v>
      </c>
    </row>
    <row r="95" s="2" customFormat="1">
      <c r="A95" s="36"/>
      <c r="B95" s="37"/>
      <c r="C95" s="38"/>
      <c r="D95" s="226" t="s">
        <v>174</v>
      </c>
      <c r="E95" s="38"/>
      <c r="F95" s="227" t="s">
        <v>969</v>
      </c>
      <c r="G95" s="38"/>
      <c r="H95" s="38"/>
      <c r="I95" s="228"/>
      <c r="J95" s="228"/>
      <c r="K95" s="38"/>
      <c r="L95" s="38"/>
      <c r="M95" s="42"/>
      <c r="N95" s="229"/>
      <c r="O95" s="230"/>
      <c r="P95" s="82"/>
      <c r="Q95" s="82"/>
      <c r="R95" s="82"/>
      <c r="S95" s="82"/>
      <c r="T95" s="82"/>
      <c r="U95" s="82"/>
      <c r="V95" s="82"/>
      <c r="W95" s="82"/>
      <c r="X95" s="82"/>
      <c r="Y95" s="83"/>
      <c r="Z95" s="36"/>
      <c r="AA95" s="36"/>
      <c r="AB95" s="36"/>
      <c r="AC95" s="36"/>
      <c r="AD95" s="36"/>
      <c r="AE95" s="36"/>
      <c r="AT95" s="15" t="s">
        <v>174</v>
      </c>
      <c r="AU95" s="15" t="s">
        <v>84</v>
      </c>
    </row>
    <row r="96" s="2" customFormat="1" ht="24.15" customHeight="1">
      <c r="A96" s="36"/>
      <c r="B96" s="37"/>
      <c r="C96" s="236" t="s">
        <v>199</v>
      </c>
      <c r="D96" s="236" t="s">
        <v>189</v>
      </c>
      <c r="E96" s="237" t="s">
        <v>971</v>
      </c>
      <c r="F96" s="238" t="s">
        <v>972</v>
      </c>
      <c r="G96" s="239" t="s">
        <v>192</v>
      </c>
      <c r="H96" s="240">
        <v>2</v>
      </c>
      <c r="I96" s="241"/>
      <c r="J96" s="242"/>
      <c r="K96" s="240">
        <f>ROUND(P96*H96,2)</f>
        <v>0</v>
      </c>
      <c r="L96" s="238" t="s">
        <v>193</v>
      </c>
      <c r="M96" s="243"/>
      <c r="N96" s="244" t="s">
        <v>19</v>
      </c>
      <c r="O96" s="220" t="s">
        <v>44</v>
      </c>
      <c r="P96" s="221">
        <f>I96+J96</f>
        <v>0</v>
      </c>
      <c r="Q96" s="221">
        <f>ROUND(I96*H96,2)</f>
        <v>0</v>
      </c>
      <c r="R96" s="221">
        <f>ROUND(J96*H96,2)</f>
        <v>0</v>
      </c>
      <c r="S96" s="82"/>
      <c r="T96" s="222">
        <f>S96*H96</f>
        <v>0</v>
      </c>
      <c r="U96" s="222">
        <v>0</v>
      </c>
      <c r="V96" s="222">
        <f>U96*H96</f>
        <v>0</v>
      </c>
      <c r="W96" s="222">
        <v>0</v>
      </c>
      <c r="X96" s="222">
        <f>W96*H96</f>
        <v>0</v>
      </c>
      <c r="Y96" s="223" t="s">
        <v>19</v>
      </c>
      <c r="Z96" s="36"/>
      <c r="AA96" s="36"/>
      <c r="AB96" s="36"/>
      <c r="AC96" s="36"/>
      <c r="AD96" s="36"/>
      <c r="AE96" s="36"/>
      <c r="AR96" s="224" t="s">
        <v>205</v>
      </c>
      <c r="AT96" s="224" t="s">
        <v>189</v>
      </c>
      <c r="AU96" s="224" t="s">
        <v>84</v>
      </c>
      <c r="AY96" s="15" t="s">
        <v>165</v>
      </c>
      <c r="BE96" s="225">
        <f>IF(O96="základní",K96,0)</f>
        <v>0</v>
      </c>
      <c r="BF96" s="225">
        <f>IF(O96="snížená",K96,0)</f>
        <v>0</v>
      </c>
      <c r="BG96" s="225">
        <f>IF(O96="zákl. přenesená",K96,0)</f>
        <v>0</v>
      </c>
      <c r="BH96" s="225">
        <f>IF(O96="sníž. přenesená",K96,0)</f>
        <v>0</v>
      </c>
      <c r="BI96" s="225">
        <f>IF(O96="nulová",K96,0)</f>
        <v>0</v>
      </c>
      <c r="BJ96" s="15" t="s">
        <v>82</v>
      </c>
      <c r="BK96" s="225">
        <f>ROUND(P96*H96,2)</f>
        <v>0</v>
      </c>
      <c r="BL96" s="15" t="s">
        <v>205</v>
      </c>
      <c r="BM96" s="224" t="s">
        <v>973</v>
      </c>
    </row>
    <row r="97" s="2" customFormat="1">
      <c r="A97" s="36"/>
      <c r="B97" s="37"/>
      <c r="C97" s="38"/>
      <c r="D97" s="226" t="s">
        <v>174</v>
      </c>
      <c r="E97" s="38"/>
      <c r="F97" s="227" t="s">
        <v>972</v>
      </c>
      <c r="G97" s="38"/>
      <c r="H97" s="38"/>
      <c r="I97" s="228"/>
      <c r="J97" s="228"/>
      <c r="K97" s="38"/>
      <c r="L97" s="38"/>
      <c r="M97" s="42"/>
      <c r="N97" s="229"/>
      <c r="O97" s="230"/>
      <c r="P97" s="82"/>
      <c r="Q97" s="82"/>
      <c r="R97" s="82"/>
      <c r="S97" s="82"/>
      <c r="T97" s="82"/>
      <c r="U97" s="82"/>
      <c r="V97" s="82"/>
      <c r="W97" s="82"/>
      <c r="X97" s="82"/>
      <c r="Y97" s="83"/>
      <c r="Z97" s="36"/>
      <c r="AA97" s="36"/>
      <c r="AB97" s="36"/>
      <c r="AC97" s="36"/>
      <c r="AD97" s="36"/>
      <c r="AE97" s="36"/>
      <c r="AT97" s="15" t="s">
        <v>174</v>
      </c>
      <c r="AU97" s="15" t="s">
        <v>84</v>
      </c>
    </row>
    <row r="98" s="2" customFormat="1" ht="24.15" customHeight="1">
      <c r="A98" s="36"/>
      <c r="B98" s="37"/>
      <c r="C98" s="213" t="s">
        <v>172</v>
      </c>
      <c r="D98" s="213" t="s">
        <v>168</v>
      </c>
      <c r="E98" s="214" t="s">
        <v>974</v>
      </c>
      <c r="F98" s="215" t="s">
        <v>975</v>
      </c>
      <c r="G98" s="216" t="s">
        <v>192</v>
      </c>
      <c r="H98" s="218">
        <v>2</v>
      </c>
      <c r="I98" s="217"/>
      <c r="J98" s="217"/>
      <c r="K98" s="218">
        <f>ROUND(P98*H98,2)</f>
        <v>0</v>
      </c>
      <c r="L98" s="215" t="s">
        <v>193</v>
      </c>
      <c r="M98" s="42"/>
      <c r="N98" s="219" t="s">
        <v>19</v>
      </c>
      <c r="O98" s="220" t="s">
        <v>44</v>
      </c>
      <c r="P98" s="221">
        <f>I98+J98</f>
        <v>0</v>
      </c>
      <c r="Q98" s="221">
        <f>ROUND(I98*H98,2)</f>
        <v>0</v>
      </c>
      <c r="R98" s="221">
        <f>ROUND(J98*H98,2)</f>
        <v>0</v>
      </c>
      <c r="S98" s="82"/>
      <c r="T98" s="222">
        <f>S98*H98</f>
        <v>0</v>
      </c>
      <c r="U98" s="222">
        <v>0</v>
      </c>
      <c r="V98" s="222">
        <f>U98*H98</f>
        <v>0</v>
      </c>
      <c r="W98" s="222">
        <v>0</v>
      </c>
      <c r="X98" s="222">
        <f>W98*H98</f>
        <v>0</v>
      </c>
      <c r="Y98" s="223" t="s">
        <v>19</v>
      </c>
      <c r="Z98" s="36"/>
      <c r="AA98" s="36"/>
      <c r="AB98" s="36"/>
      <c r="AC98" s="36"/>
      <c r="AD98" s="36"/>
      <c r="AE98" s="36"/>
      <c r="AR98" s="224" t="s">
        <v>210</v>
      </c>
      <c r="AT98" s="224" t="s">
        <v>168</v>
      </c>
      <c r="AU98" s="224" t="s">
        <v>84</v>
      </c>
      <c r="AY98" s="15" t="s">
        <v>165</v>
      </c>
      <c r="BE98" s="225">
        <f>IF(O98="základní",K98,0)</f>
        <v>0</v>
      </c>
      <c r="BF98" s="225">
        <f>IF(O98="snížená",K98,0)</f>
        <v>0</v>
      </c>
      <c r="BG98" s="225">
        <f>IF(O98="zákl. přenesená",K98,0)</f>
        <v>0</v>
      </c>
      <c r="BH98" s="225">
        <f>IF(O98="sníž. přenesená",K98,0)</f>
        <v>0</v>
      </c>
      <c r="BI98" s="225">
        <f>IF(O98="nulová",K98,0)</f>
        <v>0</v>
      </c>
      <c r="BJ98" s="15" t="s">
        <v>82</v>
      </c>
      <c r="BK98" s="225">
        <f>ROUND(P98*H98,2)</f>
        <v>0</v>
      </c>
      <c r="BL98" s="15" t="s">
        <v>210</v>
      </c>
      <c r="BM98" s="224" t="s">
        <v>976</v>
      </c>
    </row>
    <row r="99" s="2" customFormat="1">
      <c r="A99" s="36"/>
      <c r="B99" s="37"/>
      <c r="C99" s="38"/>
      <c r="D99" s="226" t="s">
        <v>174</v>
      </c>
      <c r="E99" s="38"/>
      <c r="F99" s="227" t="s">
        <v>975</v>
      </c>
      <c r="G99" s="38"/>
      <c r="H99" s="38"/>
      <c r="I99" s="228"/>
      <c r="J99" s="228"/>
      <c r="K99" s="38"/>
      <c r="L99" s="38"/>
      <c r="M99" s="42"/>
      <c r="N99" s="229"/>
      <c r="O99" s="230"/>
      <c r="P99" s="82"/>
      <c r="Q99" s="82"/>
      <c r="R99" s="82"/>
      <c r="S99" s="82"/>
      <c r="T99" s="82"/>
      <c r="U99" s="82"/>
      <c r="V99" s="82"/>
      <c r="W99" s="82"/>
      <c r="X99" s="82"/>
      <c r="Y99" s="83"/>
      <c r="Z99" s="36"/>
      <c r="AA99" s="36"/>
      <c r="AB99" s="36"/>
      <c r="AC99" s="36"/>
      <c r="AD99" s="36"/>
      <c r="AE99" s="36"/>
      <c r="AT99" s="15" t="s">
        <v>174</v>
      </c>
      <c r="AU99" s="15" t="s">
        <v>84</v>
      </c>
    </row>
    <row r="100" s="2" customFormat="1" ht="24.15" customHeight="1">
      <c r="A100" s="36"/>
      <c r="B100" s="37"/>
      <c r="C100" s="236" t="s">
        <v>207</v>
      </c>
      <c r="D100" s="236" t="s">
        <v>189</v>
      </c>
      <c r="E100" s="237" t="s">
        <v>977</v>
      </c>
      <c r="F100" s="238" t="s">
        <v>978</v>
      </c>
      <c r="G100" s="239" t="s">
        <v>192</v>
      </c>
      <c r="H100" s="240">
        <v>122</v>
      </c>
      <c r="I100" s="241"/>
      <c r="J100" s="242"/>
      <c r="K100" s="240">
        <f>ROUND(P100*H100,2)</f>
        <v>0</v>
      </c>
      <c r="L100" s="238" t="s">
        <v>193</v>
      </c>
      <c r="M100" s="243"/>
      <c r="N100" s="244" t="s">
        <v>19</v>
      </c>
      <c r="O100" s="220" t="s">
        <v>44</v>
      </c>
      <c r="P100" s="221">
        <f>I100+J100</f>
        <v>0</v>
      </c>
      <c r="Q100" s="221">
        <f>ROUND(I100*H100,2)</f>
        <v>0</v>
      </c>
      <c r="R100" s="221">
        <f>ROUND(J100*H100,2)</f>
        <v>0</v>
      </c>
      <c r="S100" s="82"/>
      <c r="T100" s="222">
        <f>S100*H100</f>
        <v>0</v>
      </c>
      <c r="U100" s="222">
        <v>0</v>
      </c>
      <c r="V100" s="222">
        <f>U100*H100</f>
        <v>0</v>
      </c>
      <c r="W100" s="222">
        <v>0</v>
      </c>
      <c r="X100" s="222">
        <f>W100*H100</f>
        <v>0</v>
      </c>
      <c r="Y100" s="223" t="s">
        <v>19</v>
      </c>
      <c r="Z100" s="36"/>
      <c r="AA100" s="36"/>
      <c r="AB100" s="36"/>
      <c r="AC100" s="36"/>
      <c r="AD100" s="36"/>
      <c r="AE100" s="36"/>
      <c r="AR100" s="224" t="s">
        <v>205</v>
      </c>
      <c r="AT100" s="224" t="s">
        <v>189</v>
      </c>
      <c r="AU100" s="224" t="s">
        <v>84</v>
      </c>
      <c r="AY100" s="15" t="s">
        <v>165</v>
      </c>
      <c r="BE100" s="225">
        <f>IF(O100="základní",K100,0)</f>
        <v>0</v>
      </c>
      <c r="BF100" s="225">
        <f>IF(O100="snížená",K100,0)</f>
        <v>0</v>
      </c>
      <c r="BG100" s="225">
        <f>IF(O100="zákl. přenesená",K100,0)</f>
        <v>0</v>
      </c>
      <c r="BH100" s="225">
        <f>IF(O100="sníž. přenesená",K100,0)</f>
        <v>0</v>
      </c>
      <c r="BI100" s="225">
        <f>IF(O100="nulová",K100,0)</f>
        <v>0</v>
      </c>
      <c r="BJ100" s="15" t="s">
        <v>82</v>
      </c>
      <c r="BK100" s="225">
        <f>ROUND(P100*H100,2)</f>
        <v>0</v>
      </c>
      <c r="BL100" s="15" t="s">
        <v>205</v>
      </c>
      <c r="BM100" s="224" t="s">
        <v>979</v>
      </c>
    </row>
    <row r="101" s="2" customFormat="1">
      <c r="A101" s="36"/>
      <c r="B101" s="37"/>
      <c r="C101" s="38"/>
      <c r="D101" s="226" t="s">
        <v>174</v>
      </c>
      <c r="E101" s="38"/>
      <c r="F101" s="227" t="s">
        <v>978</v>
      </c>
      <c r="G101" s="38"/>
      <c r="H101" s="38"/>
      <c r="I101" s="228"/>
      <c r="J101" s="228"/>
      <c r="K101" s="38"/>
      <c r="L101" s="38"/>
      <c r="M101" s="42"/>
      <c r="N101" s="229"/>
      <c r="O101" s="230"/>
      <c r="P101" s="82"/>
      <c r="Q101" s="82"/>
      <c r="R101" s="82"/>
      <c r="S101" s="82"/>
      <c r="T101" s="82"/>
      <c r="U101" s="82"/>
      <c r="V101" s="82"/>
      <c r="W101" s="82"/>
      <c r="X101" s="82"/>
      <c r="Y101" s="83"/>
      <c r="Z101" s="36"/>
      <c r="AA101" s="36"/>
      <c r="AB101" s="36"/>
      <c r="AC101" s="36"/>
      <c r="AD101" s="36"/>
      <c r="AE101" s="36"/>
      <c r="AT101" s="15" t="s">
        <v>174</v>
      </c>
      <c r="AU101" s="15" t="s">
        <v>84</v>
      </c>
    </row>
    <row r="102" s="2" customFormat="1" ht="24.15" customHeight="1">
      <c r="A102" s="36"/>
      <c r="B102" s="37"/>
      <c r="C102" s="213" t="s">
        <v>212</v>
      </c>
      <c r="D102" s="213" t="s">
        <v>168</v>
      </c>
      <c r="E102" s="214" t="s">
        <v>980</v>
      </c>
      <c r="F102" s="215" t="s">
        <v>981</v>
      </c>
      <c r="G102" s="216" t="s">
        <v>192</v>
      </c>
      <c r="H102" s="218">
        <v>122</v>
      </c>
      <c r="I102" s="217"/>
      <c r="J102" s="217"/>
      <c r="K102" s="218">
        <f>ROUND(P102*H102,2)</f>
        <v>0</v>
      </c>
      <c r="L102" s="215" t="s">
        <v>193</v>
      </c>
      <c r="M102" s="42"/>
      <c r="N102" s="219" t="s">
        <v>19</v>
      </c>
      <c r="O102" s="220" t="s">
        <v>44</v>
      </c>
      <c r="P102" s="221">
        <f>I102+J102</f>
        <v>0</v>
      </c>
      <c r="Q102" s="221">
        <f>ROUND(I102*H102,2)</f>
        <v>0</v>
      </c>
      <c r="R102" s="221">
        <f>ROUND(J102*H102,2)</f>
        <v>0</v>
      </c>
      <c r="S102" s="82"/>
      <c r="T102" s="222">
        <f>S102*H102</f>
        <v>0</v>
      </c>
      <c r="U102" s="222">
        <v>0</v>
      </c>
      <c r="V102" s="222">
        <f>U102*H102</f>
        <v>0</v>
      </c>
      <c r="W102" s="222">
        <v>0</v>
      </c>
      <c r="X102" s="222">
        <f>W102*H102</f>
        <v>0</v>
      </c>
      <c r="Y102" s="223" t="s">
        <v>19</v>
      </c>
      <c r="Z102" s="36"/>
      <c r="AA102" s="36"/>
      <c r="AB102" s="36"/>
      <c r="AC102" s="36"/>
      <c r="AD102" s="36"/>
      <c r="AE102" s="36"/>
      <c r="AR102" s="224" t="s">
        <v>210</v>
      </c>
      <c r="AT102" s="224" t="s">
        <v>168</v>
      </c>
      <c r="AU102" s="224" t="s">
        <v>84</v>
      </c>
      <c r="AY102" s="15" t="s">
        <v>165</v>
      </c>
      <c r="BE102" s="225">
        <f>IF(O102="základní",K102,0)</f>
        <v>0</v>
      </c>
      <c r="BF102" s="225">
        <f>IF(O102="snížená",K102,0)</f>
        <v>0</v>
      </c>
      <c r="BG102" s="225">
        <f>IF(O102="zákl. přenesená",K102,0)</f>
        <v>0</v>
      </c>
      <c r="BH102" s="225">
        <f>IF(O102="sníž. přenesená",K102,0)</f>
        <v>0</v>
      </c>
      <c r="BI102" s="225">
        <f>IF(O102="nulová",K102,0)</f>
        <v>0</v>
      </c>
      <c r="BJ102" s="15" t="s">
        <v>82</v>
      </c>
      <c r="BK102" s="225">
        <f>ROUND(P102*H102,2)</f>
        <v>0</v>
      </c>
      <c r="BL102" s="15" t="s">
        <v>210</v>
      </c>
      <c r="BM102" s="224" t="s">
        <v>982</v>
      </c>
    </row>
    <row r="103" s="2" customFormat="1">
      <c r="A103" s="36"/>
      <c r="B103" s="37"/>
      <c r="C103" s="38"/>
      <c r="D103" s="226" t="s">
        <v>174</v>
      </c>
      <c r="E103" s="38"/>
      <c r="F103" s="227" t="s">
        <v>981</v>
      </c>
      <c r="G103" s="38"/>
      <c r="H103" s="38"/>
      <c r="I103" s="228"/>
      <c r="J103" s="228"/>
      <c r="K103" s="38"/>
      <c r="L103" s="38"/>
      <c r="M103" s="42"/>
      <c r="N103" s="229"/>
      <c r="O103" s="230"/>
      <c r="P103" s="82"/>
      <c r="Q103" s="82"/>
      <c r="R103" s="82"/>
      <c r="S103" s="82"/>
      <c r="T103" s="82"/>
      <c r="U103" s="82"/>
      <c r="V103" s="82"/>
      <c r="W103" s="82"/>
      <c r="X103" s="82"/>
      <c r="Y103" s="83"/>
      <c r="Z103" s="36"/>
      <c r="AA103" s="36"/>
      <c r="AB103" s="36"/>
      <c r="AC103" s="36"/>
      <c r="AD103" s="36"/>
      <c r="AE103" s="36"/>
      <c r="AT103" s="15" t="s">
        <v>174</v>
      </c>
      <c r="AU103" s="15" t="s">
        <v>84</v>
      </c>
    </row>
    <row r="104" s="2" customFormat="1" ht="24.15" customHeight="1">
      <c r="A104" s="36"/>
      <c r="B104" s="37"/>
      <c r="C104" s="236" t="s">
        <v>218</v>
      </c>
      <c r="D104" s="236" t="s">
        <v>189</v>
      </c>
      <c r="E104" s="237" t="s">
        <v>983</v>
      </c>
      <c r="F104" s="238" t="s">
        <v>984</v>
      </c>
      <c r="G104" s="239" t="s">
        <v>192</v>
      </c>
      <c r="H104" s="240">
        <v>2</v>
      </c>
      <c r="I104" s="241"/>
      <c r="J104" s="242"/>
      <c r="K104" s="240">
        <f>ROUND(P104*H104,2)</f>
        <v>0</v>
      </c>
      <c r="L104" s="238" t="s">
        <v>193</v>
      </c>
      <c r="M104" s="243"/>
      <c r="N104" s="244" t="s">
        <v>19</v>
      </c>
      <c r="O104" s="220" t="s">
        <v>44</v>
      </c>
      <c r="P104" s="221">
        <f>I104+J104</f>
        <v>0</v>
      </c>
      <c r="Q104" s="221">
        <f>ROUND(I104*H104,2)</f>
        <v>0</v>
      </c>
      <c r="R104" s="221">
        <f>ROUND(J104*H104,2)</f>
        <v>0</v>
      </c>
      <c r="S104" s="82"/>
      <c r="T104" s="222">
        <f>S104*H104</f>
        <v>0</v>
      </c>
      <c r="U104" s="222">
        <v>0</v>
      </c>
      <c r="V104" s="222">
        <f>U104*H104</f>
        <v>0</v>
      </c>
      <c r="W104" s="222">
        <v>0</v>
      </c>
      <c r="X104" s="222">
        <f>W104*H104</f>
        <v>0</v>
      </c>
      <c r="Y104" s="223" t="s">
        <v>19</v>
      </c>
      <c r="Z104" s="36"/>
      <c r="AA104" s="36"/>
      <c r="AB104" s="36"/>
      <c r="AC104" s="36"/>
      <c r="AD104" s="36"/>
      <c r="AE104" s="36"/>
      <c r="AR104" s="224" t="s">
        <v>205</v>
      </c>
      <c r="AT104" s="224" t="s">
        <v>189</v>
      </c>
      <c r="AU104" s="224" t="s">
        <v>84</v>
      </c>
      <c r="AY104" s="15" t="s">
        <v>165</v>
      </c>
      <c r="BE104" s="225">
        <f>IF(O104="základní",K104,0)</f>
        <v>0</v>
      </c>
      <c r="BF104" s="225">
        <f>IF(O104="snížená",K104,0)</f>
        <v>0</v>
      </c>
      <c r="BG104" s="225">
        <f>IF(O104="zákl. přenesená",K104,0)</f>
        <v>0</v>
      </c>
      <c r="BH104" s="225">
        <f>IF(O104="sníž. přenesená",K104,0)</f>
        <v>0</v>
      </c>
      <c r="BI104" s="225">
        <f>IF(O104="nulová",K104,0)</f>
        <v>0</v>
      </c>
      <c r="BJ104" s="15" t="s">
        <v>82</v>
      </c>
      <c r="BK104" s="225">
        <f>ROUND(P104*H104,2)</f>
        <v>0</v>
      </c>
      <c r="BL104" s="15" t="s">
        <v>205</v>
      </c>
      <c r="BM104" s="224" t="s">
        <v>985</v>
      </c>
    </row>
    <row r="105" s="2" customFormat="1">
      <c r="A105" s="36"/>
      <c r="B105" s="37"/>
      <c r="C105" s="38"/>
      <c r="D105" s="226" t="s">
        <v>174</v>
      </c>
      <c r="E105" s="38"/>
      <c r="F105" s="227" t="s">
        <v>984</v>
      </c>
      <c r="G105" s="38"/>
      <c r="H105" s="38"/>
      <c r="I105" s="228"/>
      <c r="J105" s="228"/>
      <c r="K105" s="38"/>
      <c r="L105" s="38"/>
      <c r="M105" s="42"/>
      <c r="N105" s="229"/>
      <c r="O105" s="230"/>
      <c r="P105" s="82"/>
      <c r="Q105" s="82"/>
      <c r="R105" s="82"/>
      <c r="S105" s="82"/>
      <c r="T105" s="82"/>
      <c r="U105" s="82"/>
      <c r="V105" s="82"/>
      <c r="W105" s="82"/>
      <c r="X105" s="82"/>
      <c r="Y105" s="83"/>
      <c r="Z105" s="36"/>
      <c r="AA105" s="36"/>
      <c r="AB105" s="36"/>
      <c r="AC105" s="36"/>
      <c r="AD105" s="36"/>
      <c r="AE105" s="36"/>
      <c r="AT105" s="15" t="s">
        <v>174</v>
      </c>
      <c r="AU105" s="15" t="s">
        <v>84</v>
      </c>
    </row>
    <row r="106" s="2" customFormat="1" ht="24.15" customHeight="1">
      <c r="A106" s="36"/>
      <c r="B106" s="37"/>
      <c r="C106" s="213" t="s">
        <v>194</v>
      </c>
      <c r="D106" s="213" t="s">
        <v>168</v>
      </c>
      <c r="E106" s="214" t="s">
        <v>986</v>
      </c>
      <c r="F106" s="215" t="s">
        <v>987</v>
      </c>
      <c r="G106" s="216" t="s">
        <v>192</v>
      </c>
      <c r="H106" s="218">
        <v>2</v>
      </c>
      <c r="I106" s="217"/>
      <c r="J106" s="217"/>
      <c r="K106" s="218">
        <f>ROUND(P106*H106,2)</f>
        <v>0</v>
      </c>
      <c r="L106" s="215" t="s">
        <v>193</v>
      </c>
      <c r="M106" s="42"/>
      <c r="N106" s="219" t="s">
        <v>19</v>
      </c>
      <c r="O106" s="220" t="s">
        <v>44</v>
      </c>
      <c r="P106" s="221">
        <f>I106+J106</f>
        <v>0</v>
      </c>
      <c r="Q106" s="221">
        <f>ROUND(I106*H106,2)</f>
        <v>0</v>
      </c>
      <c r="R106" s="221">
        <f>ROUND(J106*H106,2)</f>
        <v>0</v>
      </c>
      <c r="S106" s="82"/>
      <c r="T106" s="222">
        <f>S106*H106</f>
        <v>0</v>
      </c>
      <c r="U106" s="222">
        <v>0</v>
      </c>
      <c r="V106" s="222">
        <f>U106*H106</f>
        <v>0</v>
      </c>
      <c r="W106" s="222">
        <v>0</v>
      </c>
      <c r="X106" s="222">
        <f>W106*H106</f>
        <v>0</v>
      </c>
      <c r="Y106" s="223" t="s">
        <v>19</v>
      </c>
      <c r="Z106" s="36"/>
      <c r="AA106" s="36"/>
      <c r="AB106" s="36"/>
      <c r="AC106" s="36"/>
      <c r="AD106" s="36"/>
      <c r="AE106" s="36"/>
      <c r="AR106" s="224" t="s">
        <v>210</v>
      </c>
      <c r="AT106" s="224" t="s">
        <v>168</v>
      </c>
      <c r="AU106" s="224" t="s">
        <v>84</v>
      </c>
      <c r="AY106" s="15" t="s">
        <v>165</v>
      </c>
      <c r="BE106" s="225">
        <f>IF(O106="základní",K106,0)</f>
        <v>0</v>
      </c>
      <c r="BF106" s="225">
        <f>IF(O106="snížená",K106,0)</f>
        <v>0</v>
      </c>
      <c r="BG106" s="225">
        <f>IF(O106="zákl. přenesená",K106,0)</f>
        <v>0</v>
      </c>
      <c r="BH106" s="225">
        <f>IF(O106="sníž. přenesená",K106,0)</f>
        <v>0</v>
      </c>
      <c r="BI106" s="225">
        <f>IF(O106="nulová",K106,0)</f>
        <v>0</v>
      </c>
      <c r="BJ106" s="15" t="s">
        <v>82</v>
      </c>
      <c r="BK106" s="225">
        <f>ROUND(P106*H106,2)</f>
        <v>0</v>
      </c>
      <c r="BL106" s="15" t="s">
        <v>210</v>
      </c>
      <c r="BM106" s="224" t="s">
        <v>988</v>
      </c>
    </row>
    <row r="107" s="2" customFormat="1">
      <c r="A107" s="36"/>
      <c r="B107" s="37"/>
      <c r="C107" s="38"/>
      <c r="D107" s="226" t="s">
        <v>174</v>
      </c>
      <c r="E107" s="38"/>
      <c r="F107" s="227" t="s">
        <v>987</v>
      </c>
      <c r="G107" s="38"/>
      <c r="H107" s="38"/>
      <c r="I107" s="228"/>
      <c r="J107" s="228"/>
      <c r="K107" s="38"/>
      <c r="L107" s="38"/>
      <c r="M107" s="42"/>
      <c r="N107" s="229"/>
      <c r="O107" s="230"/>
      <c r="P107" s="82"/>
      <c r="Q107" s="82"/>
      <c r="R107" s="82"/>
      <c r="S107" s="82"/>
      <c r="T107" s="82"/>
      <c r="U107" s="82"/>
      <c r="V107" s="82"/>
      <c r="W107" s="82"/>
      <c r="X107" s="82"/>
      <c r="Y107" s="83"/>
      <c r="Z107" s="36"/>
      <c r="AA107" s="36"/>
      <c r="AB107" s="36"/>
      <c r="AC107" s="36"/>
      <c r="AD107" s="36"/>
      <c r="AE107" s="36"/>
      <c r="AT107" s="15" t="s">
        <v>174</v>
      </c>
      <c r="AU107" s="15" t="s">
        <v>84</v>
      </c>
    </row>
    <row r="108" s="2" customFormat="1" ht="24.15" customHeight="1">
      <c r="A108" s="36"/>
      <c r="B108" s="37"/>
      <c r="C108" s="236" t="s">
        <v>226</v>
      </c>
      <c r="D108" s="236" t="s">
        <v>189</v>
      </c>
      <c r="E108" s="237" t="s">
        <v>989</v>
      </c>
      <c r="F108" s="238" t="s">
        <v>990</v>
      </c>
      <c r="G108" s="239" t="s">
        <v>192</v>
      </c>
      <c r="H108" s="240">
        <v>18</v>
      </c>
      <c r="I108" s="241"/>
      <c r="J108" s="242"/>
      <c r="K108" s="240">
        <f>ROUND(P108*H108,2)</f>
        <v>0</v>
      </c>
      <c r="L108" s="238" t="s">
        <v>193</v>
      </c>
      <c r="M108" s="243"/>
      <c r="N108" s="244" t="s">
        <v>19</v>
      </c>
      <c r="O108" s="220" t="s">
        <v>44</v>
      </c>
      <c r="P108" s="221">
        <f>I108+J108</f>
        <v>0</v>
      </c>
      <c r="Q108" s="221">
        <f>ROUND(I108*H108,2)</f>
        <v>0</v>
      </c>
      <c r="R108" s="221">
        <f>ROUND(J108*H108,2)</f>
        <v>0</v>
      </c>
      <c r="S108" s="82"/>
      <c r="T108" s="222">
        <f>S108*H108</f>
        <v>0</v>
      </c>
      <c r="U108" s="222">
        <v>0</v>
      </c>
      <c r="V108" s="222">
        <f>U108*H108</f>
        <v>0</v>
      </c>
      <c r="W108" s="222">
        <v>0</v>
      </c>
      <c r="X108" s="222">
        <f>W108*H108</f>
        <v>0</v>
      </c>
      <c r="Y108" s="223" t="s">
        <v>19</v>
      </c>
      <c r="Z108" s="36"/>
      <c r="AA108" s="36"/>
      <c r="AB108" s="36"/>
      <c r="AC108" s="36"/>
      <c r="AD108" s="36"/>
      <c r="AE108" s="36"/>
      <c r="AR108" s="224" t="s">
        <v>205</v>
      </c>
      <c r="AT108" s="224" t="s">
        <v>189</v>
      </c>
      <c r="AU108" s="224" t="s">
        <v>84</v>
      </c>
      <c r="AY108" s="15" t="s">
        <v>165</v>
      </c>
      <c r="BE108" s="225">
        <f>IF(O108="základní",K108,0)</f>
        <v>0</v>
      </c>
      <c r="BF108" s="225">
        <f>IF(O108="snížená",K108,0)</f>
        <v>0</v>
      </c>
      <c r="BG108" s="225">
        <f>IF(O108="zákl. přenesená",K108,0)</f>
        <v>0</v>
      </c>
      <c r="BH108" s="225">
        <f>IF(O108="sníž. přenesená",K108,0)</f>
        <v>0</v>
      </c>
      <c r="BI108" s="225">
        <f>IF(O108="nulová",K108,0)</f>
        <v>0</v>
      </c>
      <c r="BJ108" s="15" t="s">
        <v>82</v>
      </c>
      <c r="BK108" s="225">
        <f>ROUND(P108*H108,2)</f>
        <v>0</v>
      </c>
      <c r="BL108" s="15" t="s">
        <v>205</v>
      </c>
      <c r="BM108" s="224" t="s">
        <v>991</v>
      </c>
    </row>
    <row r="109" s="2" customFormat="1">
      <c r="A109" s="36"/>
      <c r="B109" s="37"/>
      <c r="C109" s="38"/>
      <c r="D109" s="226" t="s">
        <v>174</v>
      </c>
      <c r="E109" s="38"/>
      <c r="F109" s="227" t="s">
        <v>990</v>
      </c>
      <c r="G109" s="38"/>
      <c r="H109" s="38"/>
      <c r="I109" s="228"/>
      <c r="J109" s="228"/>
      <c r="K109" s="38"/>
      <c r="L109" s="38"/>
      <c r="M109" s="42"/>
      <c r="N109" s="229"/>
      <c r="O109" s="230"/>
      <c r="P109" s="82"/>
      <c r="Q109" s="82"/>
      <c r="R109" s="82"/>
      <c r="S109" s="82"/>
      <c r="T109" s="82"/>
      <c r="U109" s="82"/>
      <c r="V109" s="82"/>
      <c r="W109" s="82"/>
      <c r="X109" s="82"/>
      <c r="Y109" s="83"/>
      <c r="Z109" s="36"/>
      <c r="AA109" s="36"/>
      <c r="AB109" s="36"/>
      <c r="AC109" s="36"/>
      <c r="AD109" s="36"/>
      <c r="AE109" s="36"/>
      <c r="AT109" s="15" t="s">
        <v>174</v>
      </c>
      <c r="AU109" s="15" t="s">
        <v>84</v>
      </c>
    </row>
    <row r="110" s="2" customFormat="1" ht="24.15" customHeight="1">
      <c r="A110" s="36"/>
      <c r="B110" s="37"/>
      <c r="C110" s="213" t="s">
        <v>230</v>
      </c>
      <c r="D110" s="213" t="s">
        <v>168</v>
      </c>
      <c r="E110" s="214" t="s">
        <v>992</v>
      </c>
      <c r="F110" s="215" t="s">
        <v>993</v>
      </c>
      <c r="G110" s="216" t="s">
        <v>192</v>
      </c>
      <c r="H110" s="218">
        <v>18</v>
      </c>
      <c r="I110" s="217"/>
      <c r="J110" s="217"/>
      <c r="K110" s="218">
        <f>ROUND(P110*H110,2)</f>
        <v>0</v>
      </c>
      <c r="L110" s="215" t="s">
        <v>193</v>
      </c>
      <c r="M110" s="42"/>
      <c r="N110" s="219" t="s">
        <v>19</v>
      </c>
      <c r="O110" s="220" t="s">
        <v>44</v>
      </c>
      <c r="P110" s="221">
        <f>I110+J110</f>
        <v>0</v>
      </c>
      <c r="Q110" s="221">
        <f>ROUND(I110*H110,2)</f>
        <v>0</v>
      </c>
      <c r="R110" s="221">
        <f>ROUND(J110*H110,2)</f>
        <v>0</v>
      </c>
      <c r="S110" s="82"/>
      <c r="T110" s="222">
        <f>S110*H110</f>
        <v>0</v>
      </c>
      <c r="U110" s="222">
        <v>0</v>
      </c>
      <c r="V110" s="222">
        <f>U110*H110</f>
        <v>0</v>
      </c>
      <c r="W110" s="222">
        <v>0</v>
      </c>
      <c r="X110" s="222">
        <f>W110*H110</f>
        <v>0</v>
      </c>
      <c r="Y110" s="223" t="s">
        <v>19</v>
      </c>
      <c r="Z110" s="36"/>
      <c r="AA110" s="36"/>
      <c r="AB110" s="36"/>
      <c r="AC110" s="36"/>
      <c r="AD110" s="36"/>
      <c r="AE110" s="36"/>
      <c r="AR110" s="224" t="s">
        <v>210</v>
      </c>
      <c r="AT110" s="224" t="s">
        <v>168</v>
      </c>
      <c r="AU110" s="224" t="s">
        <v>84</v>
      </c>
      <c r="AY110" s="15" t="s">
        <v>165</v>
      </c>
      <c r="BE110" s="225">
        <f>IF(O110="základní",K110,0)</f>
        <v>0</v>
      </c>
      <c r="BF110" s="225">
        <f>IF(O110="snížená",K110,0)</f>
        <v>0</v>
      </c>
      <c r="BG110" s="225">
        <f>IF(O110="zákl. přenesená",K110,0)</f>
        <v>0</v>
      </c>
      <c r="BH110" s="225">
        <f>IF(O110="sníž. přenesená",K110,0)</f>
        <v>0</v>
      </c>
      <c r="BI110" s="225">
        <f>IF(O110="nulová",K110,0)</f>
        <v>0</v>
      </c>
      <c r="BJ110" s="15" t="s">
        <v>82</v>
      </c>
      <c r="BK110" s="225">
        <f>ROUND(P110*H110,2)</f>
        <v>0</v>
      </c>
      <c r="BL110" s="15" t="s">
        <v>210</v>
      </c>
      <c r="BM110" s="224" t="s">
        <v>994</v>
      </c>
    </row>
    <row r="111" s="2" customFormat="1">
      <c r="A111" s="36"/>
      <c r="B111" s="37"/>
      <c r="C111" s="38"/>
      <c r="D111" s="226" t="s">
        <v>174</v>
      </c>
      <c r="E111" s="38"/>
      <c r="F111" s="227" t="s">
        <v>993</v>
      </c>
      <c r="G111" s="38"/>
      <c r="H111" s="38"/>
      <c r="I111" s="228"/>
      <c r="J111" s="228"/>
      <c r="K111" s="38"/>
      <c r="L111" s="38"/>
      <c r="M111" s="42"/>
      <c r="N111" s="229"/>
      <c r="O111" s="230"/>
      <c r="P111" s="82"/>
      <c r="Q111" s="82"/>
      <c r="R111" s="82"/>
      <c r="S111" s="82"/>
      <c r="T111" s="82"/>
      <c r="U111" s="82"/>
      <c r="V111" s="82"/>
      <c r="W111" s="82"/>
      <c r="X111" s="82"/>
      <c r="Y111" s="83"/>
      <c r="Z111" s="36"/>
      <c r="AA111" s="36"/>
      <c r="AB111" s="36"/>
      <c r="AC111" s="36"/>
      <c r="AD111" s="36"/>
      <c r="AE111" s="36"/>
      <c r="AT111" s="15" t="s">
        <v>174</v>
      </c>
      <c r="AU111" s="15" t="s">
        <v>84</v>
      </c>
    </row>
    <row r="112" s="2" customFormat="1" ht="24.15" customHeight="1">
      <c r="A112" s="36"/>
      <c r="B112" s="37"/>
      <c r="C112" s="236" t="s">
        <v>234</v>
      </c>
      <c r="D112" s="236" t="s">
        <v>189</v>
      </c>
      <c r="E112" s="237" t="s">
        <v>995</v>
      </c>
      <c r="F112" s="238" t="s">
        <v>996</v>
      </c>
      <c r="G112" s="239" t="s">
        <v>192</v>
      </c>
      <c r="H112" s="240">
        <v>2</v>
      </c>
      <c r="I112" s="241"/>
      <c r="J112" s="242"/>
      <c r="K112" s="240">
        <f>ROUND(P112*H112,2)</f>
        <v>0</v>
      </c>
      <c r="L112" s="238" t="s">
        <v>193</v>
      </c>
      <c r="M112" s="243"/>
      <c r="N112" s="244" t="s">
        <v>19</v>
      </c>
      <c r="O112" s="220" t="s">
        <v>44</v>
      </c>
      <c r="P112" s="221">
        <f>I112+J112</f>
        <v>0</v>
      </c>
      <c r="Q112" s="221">
        <f>ROUND(I112*H112,2)</f>
        <v>0</v>
      </c>
      <c r="R112" s="221">
        <f>ROUND(J112*H112,2)</f>
        <v>0</v>
      </c>
      <c r="S112" s="82"/>
      <c r="T112" s="222">
        <f>S112*H112</f>
        <v>0</v>
      </c>
      <c r="U112" s="222">
        <v>0</v>
      </c>
      <c r="V112" s="222">
        <f>U112*H112</f>
        <v>0</v>
      </c>
      <c r="W112" s="222">
        <v>0</v>
      </c>
      <c r="X112" s="222">
        <f>W112*H112</f>
        <v>0</v>
      </c>
      <c r="Y112" s="223" t="s">
        <v>19</v>
      </c>
      <c r="Z112" s="36"/>
      <c r="AA112" s="36"/>
      <c r="AB112" s="36"/>
      <c r="AC112" s="36"/>
      <c r="AD112" s="36"/>
      <c r="AE112" s="36"/>
      <c r="AR112" s="224" t="s">
        <v>507</v>
      </c>
      <c r="AT112" s="224" t="s">
        <v>189</v>
      </c>
      <c r="AU112" s="224" t="s">
        <v>84</v>
      </c>
      <c r="AY112" s="15" t="s">
        <v>165</v>
      </c>
      <c r="BE112" s="225">
        <f>IF(O112="základní",K112,0)</f>
        <v>0</v>
      </c>
      <c r="BF112" s="225">
        <f>IF(O112="snížená",K112,0)</f>
        <v>0</v>
      </c>
      <c r="BG112" s="225">
        <f>IF(O112="zákl. přenesená",K112,0)</f>
        <v>0</v>
      </c>
      <c r="BH112" s="225">
        <f>IF(O112="sníž. přenesená",K112,0)</f>
        <v>0</v>
      </c>
      <c r="BI112" s="225">
        <f>IF(O112="nulová",K112,0)</f>
        <v>0</v>
      </c>
      <c r="BJ112" s="15" t="s">
        <v>82</v>
      </c>
      <c r="BK112" s="225">
        <f>ROUND(P112*H112,2)</f>
        <v>0</v>
      </c>
      <c r="BL112" s="15" t="s">
        <v>210</v>
      </c>
      <c r="BM112" s="224" t="s">
        <v>997</v>
      </c>
    </row>
    <row r="113" s="2" customFormat="1">
      <c r="A113" s="36"/>
      <c r="B113" s="37"/>
      <c r="C113" s="38"/>
      <c r="D113" s="226" t="s">
        <v>174</v>
      </c>
      <c r="E113" s="38"/>
      <c r="F113" s="227" t="s">
        <v>996</v>
      </c>
      <c r="G113" s="38"/>
      <c r="H113" s="38"/>
      <c r="I113" s="228"/>
      <c r="J113" s="228"/>
      <c r="K113" s="38"/>
      <c r="L113" s="38"/>
      <c r="M113" s="42"/>
      <c r="N113" s="229"/>
      <c r="O113" s="230"/>
      <c r="P113" s="82"/>
      <c r="Q113" s="82"/>
      <c r="R113" s="82"/>
      <c r="S113" s="82"/>
      <c r="T113" s="82"/>
      <c r="U113" s="82"/>
      <c r="V113" s="82"/>
      <c r="W113" s="82"/>
      <c r="X113" s="82"/>
      <c r="Y113" s="83"/>
      <c r="Z113" s="36"/>
      <c r="AA113" s="36"/>
      <c r="AB113" s="36"/>
      <c r="AC113" s="36"/>
      <c r="AD113" s="36"/>
      <c r="AE113" s="36"/>
      <c r="AT113" s="15" t="s">
        <v>174</v>
      </c>
      <c r="AU113" s="15" t="s">
        <v>84</v>
      </c>
    </row>
    <row r="114" s="2" customFormat="1" ht="24.15" customHeight="1">
      <c r="A114" s="36"/>
      <c r="B114" s="37"/>
      <c r="C114" s="213" t="s">
        <v>238</v>
      </c>
      <c r="D114" s="213" t="s">
        <v>168</v>
      </c>
      <c r="E114" s="214" t="s">
        <v>998</v>
      </c>
      <c r="F114" s="215" t="s">
        <v>999</v>
      </c>
      <c r="G114" s="216" t="s">
        <v>192</v>
      </c>
      <c r="H114" s="218">
        <v>2</v>
      </c>
      <c r="I114" s="217"/>
      <c r="J114" s="217"/>
      <c r="K114" s="218">
        <f>ROUND(P114*H114,2)</f>
        <v>0</v>
      </c>
      <c r="L114" s="215" t="s">
        <v>193</v>
      </c>
      <c r="M114" s="42"/>
      <c r="N114" s="219" t="s">
        <v>19</v>
      </c>
      <c r="O114" s="220" t="s">
        <v>44</v>
      </c>
      <c r="P114" s="221">
        <f>I114+J114</f>
        <v>0</v>
      </c>
      <c r="Q114" s="221">
        <f>ROUND(I114*H114,2)</f>
        <v>0</v>
      </c>
      <c r="R114" s="221">
        <f>ROUND(J114*H114,2)</f>
        <v>0</v>
      </c>
      <c r="S114" s="82"/>
      <c r="T114" s="222">
        <f>S114*H114</f>
        <v>0</v>
      </c>
      <c r="U114" s="222">
        <v>0</v>
      </c>
      <c r="V114" s="222">
        <f>U114*H114</f>
        <v>0</v>
      </c>
      <c r="W114" s="222">
        <v>0</v>
      </c>
      <c r="X114" s="222">
        <f>W114*H114</f>
        <v>0</v>
      </c>
      <c r="Y114" s="223" t="s">
        <v>19</v>
      </c>
      <c r="Z114" s="36"/>
      <c r="AA114" s="36"/>
      <c r="AB114" s="36"/>
      <c r="AC114" s="36"/>
      <c r="AD114" s="36"/>
      <c r="AE114" s="36"/>
      <c r="AR114" s="224" t="s">
        <v>210</v>
      </c>
      <c r="AT114" s="224" t="s">
        <v>168</v>
      </c>
      <c r="AU114" s="224" t="s">
        <v>84</v>
      </c>
      <c r="AY114" s="15" t="s">
        <v>165</v>
      </c>
      <c r="BE114" s="225">
        <f>IF(O114="základní",K114,0)</f>
        <v>0</v>
      </c>
      <c r="BF114" s="225">
        <f>IF(O114="snížená",K114,0)</f>
        <v>0</v>
      </c>
      <c r="BG114" s="225">
        <f>IF(O114="zákl. přenesená",K114,0)</f>
        <v>0</v>
      </c>
      <c r="BH114" s="225">
        <f>IF(O114="sníž. přenesená",K114,0)</f>
        <v>0</v>
      </c>
      <c r="BI114" s="225">
        <f>IF(O114="nulová",K114,0)</f>
        <v>0</v>
      </c>
      <c r="BJ114" s="15" t="s">
        <v>82</v>
      </c>
      <c r="BK114" s="225">
        <f>ROUND(P114*H114,2)</f>
        <v>0</v>
      </c>
      <c r="BL114" s="15" t="s">
        <v>210</v>
      </c>
      <c r="BM114" s="224" t="s">
        <v>1000</v>
      </c>
    </row>
    <row r="115" s="2" customFormat="1">
      <c r="A115" s="36"/>
      <c r="B115" s="37"/>
      <c r="C115" s="38"/>
      <c r="D115" s="226" t="s">
        <v>174</v>
      </c>
      <c r="E115" s="38"/>
      <c r="F115" s="227" t="s">
        <v>999</v>
      </c>
      <c r="G115" s="38"/>
      <c r="H115" s="38"/>
      <c r="I115" s="228"/>
      <c r="J115" s="228"/>
      <c r="K115" s="38"/>
      <c r="L115" s="38"/>
      <c r="M115" s="42"/>
      <c r="N115" s="229"/>
      <c r="O115" s="230"/>
      <c r="P115" s="82"/>
      <c r="Q115" s="82"/>
      <c r="R115" s="82"/>
      <c r="S115" s="82"/>
      <c r="T115" s="82"/>
      <c r="U115" s="82"/>
      <c r="V115" s="82"/>
      <c r="W115" s="82"/>
      <c r="X115" s="82"/>
      <c r="Y115" s="83"/>
      <c r="Z115" s="36"/>
      <c r="AA115" s="36"/>
      <c r="AB115" s="36"/>
      <c r="AC115" s="36"/>
      <c r="AD115" s="36"/>
      <c r="AE115" s="36"/>
      <c r="AT115" s="15" t="s">
        <v>174</v>
      </c>
      <c r="AU115" s="15" t="s">
        <v>84</v>
      </c>
    </row>
    <row r="116" s="2" customFormat="1" ht="24.15" customHeight="1">
      <c r="A116" s="36"/>
      <c r="B116" s="37"/>
      <c r="C116" s="213" t="s">
        <v>242</v>
      </c>
      <c r="D116" s="213" t="s">
        <v>168</v>
      </c>
      <c r="E116" s="214" t="s">
        <v>470</v>
      </c>
      <c r="F116" s="215" t="s">
        <v>471</v>
      </c>
      <c r="G116" s="216" t="s">
        <v>215</v>
      </c>
      <c r="H116" s="218">
        <v>54</v>
      </c>
      <c r="I116" s="217"/>
      <c r="J116" s="217"/>
      <c r="K116" s="218">
        <f>ROUND(P116*H116,2)</f>
        <v>0</v>
      </c>
      <c r="L116" s="215" t="s">
        <v>193</v>
      </c>
      <c r="M116" s="42"/>
      <c r="N116" s="219" t="s">
        <v>19</v>
      </c>
      <c r="O116" s="220" t="s">
        <v>44</v>
      </c>
      <c r="P116" s="221">
        <f>I116+J116</f>
        <v>0</v>
      </c>
      <c r="Q116" s="221">
        <f>ROUND(I116*H116,2)</f>
        <v>0</v>
      </c>
      <c r="R116" s="221">
        <f>ROUND(J116*H116,2)</f>
        <v>0</v>
      </c>
      <c r="S116" s="82"/>
      <c r="T116" s="222">
        <f>S116*H116</f>
        <v>0</v>
      </c>
      <c r="U116" s="222">
        <v>0</v>
      </c>
      <c r="V116" s="222">
        <f>U116*H116</f>
        <v>0</v>
      </c>
      <c r="W116" s="222">
        <v>0</v>
      </c>
      <c r="X116" s="222">
        <f>W116*H116</f>
        <v>0</v>
      </c>
      <c r="Y116" s="223" t="s">
        <v>19</v>
      </c>
      <c r="Z116" s="36"/>
      <c r="AA116" s="36"/>
      <c r="AB116" s="36"/>
      <c r="AC116" s="36"/>
      <c r="AD116" s="36"/>
      <c r="AE116" s="36"/>
      <c r="AR116" s="224" t="s">
        <v>210</v>
      </c>
      <c r="AT116" s="224" t="s">
        <v>168</v>
      </c>
      <c r="AU116" s="224" t="s">
        <v>84</v>
      </c>
      <c r="AY116" s="15" t="s">
        <v>165</v>
      </c>
      <c r="BE116" s="225">
        <f>IF(O116="základní",K116,0)</f>
        <v>0</v>
      </c>
      <c r="BF116" s="225">
        <f>IF(O116="snížená",K116,0)</f>
        <v>0</v>
      </c>
      <c r="BG116" s="225">
        <f>IF(O116="zákl. přenesená",K116,0)</f>
        <v>0</v>
      </c>
      <c r="BH116" s="225">
        <f>IF(O116="sníž. přenesená",K116,0)</f>
        <v>0</v>
      </c>
      <c r="BI116" s="225">
        <f>IF(O116="nulová",K116,0)</f>
        <v>0</v>
      </c>
      <c r="BJ116" s="15" t="s">
        <v>82</v>
      </c>
      <c r="BK116" s="225">
        <f>ROUND(P116*H116,2)</f>
        <v>0</v>
      </c>
      <c r="BL116" s="15" t="s">
        <v>210</v>
      </c>
      <c r="BM116" s="224" t="s">
        <v>1001</v>
      </c>
    </row>
    <row r="117" s="2" customFormat="1">
      <c r="A117" s="36"/>
      <c r="B117" s="37"/>
      <c r="C117" s="38"/>
      <c r="D117" s="226" t="s">
        <v>174</v>
      </c>
      <c r="E117" s="38"/>
      <c r="F117" s="227" t="s">
        <v>471</v>
      </c>
      <c r="G117" s="38"/>
      <c r="H117" s="38"/>
      <c r="I117" s="228"/>
      <c r="J117" s="228"/>
      <c r="K117" s="38"/>
      <c r="L117" s="38"/>
      <c r="M117" s="42"/>
      <c r="N117" s="232"/>
      <c r="O117" s="233"/>
      <c r="P117" s="234"/>
      <c r="Q117" s="234"/>
      <c r="R117" s="234"/>
      <c r="S117" s="234"/>
      <c r="T117" s="234"/>
      <c r="U117" s="234"/>
      <c r="V117" s="234"/>
      <c r="W117" s="234"/>
      <c r="X117" s="234"/>
      <c r="Y117" s="235"/>
      <c r="Z117" s="36"/>
      <c r="AA117" s="36"/>
      <c r="AB117" s="36"/>
      <c r="AC117" s="36"/>
      <c r="AD117" s="36"/>
      <c r="AE117" s="36"/>
      <c r="AT117" s="15" t="s">
        <v>174</v>
      </c>
      <c r="AU117" s="15" t="s">
        <v>84</v>
      </c>
    </row>
    <row r="118" s="2" customFormat="1" ht="6.96" customHeight="1">
      <c r="A118" s="36"/>
      <c r="B118" s="57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42"/>
      <c r="N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</sheetData>
  <sheetProtection sheet="1" autoFilter="0" formatColumns="0" formatRows="0" objects="1" scenarios="1" spinCount="100000" saltValue="oCwYjml4EyB+t+z8cO2F3rtdrmH0RA3W57gOK5r6jzg7jKOWcYxADXh196ASsElyOy8MZJv0FBf61jzT0kJgeQ==" hashValue="YlA+igwBrBUVgAvl79y51EBF5EhntmyHB4HOJGVtIMpy3DuzMiy6XX4xgGTPqG9MF+Su6LE4MzIuPRzC+PbtTg==" algorithmName="SHA-512" password="CC35"/>
  <autoFilter ref="C88:L117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7:H77"/>
    <mergeCell ref="E79:H79"/>
    <mergeCell ref="E81:H81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121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8"/>
      <c r="AT3" s="15" t="s">
        <v>84</v>
      </c>
    </row>
    <row r="4" s="1" customFormat="1" ht="24.96" customHeight="1">
      <c r="B4" s="18"/>
      <c r="D4" s="140" t="s">
        <v>129</v>
      </c>
      <c r="M4" s="18"/>
      <c r="N4" s="141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42" t="s">
        <v>16</v>
      </c>
      <c r="M6" s="18"/>
    </row>
    <row r="7" s="1" customFormat="1" ht="16.5" customHeight="1">
      <c r="B7" s="18"/>
      <c r="E7" s="143" t="str">
        <f>'Rekapitulace stavby'!K6</f>
        <v>Oprava TV v úseku Stará Boleslav (mimo) - Dřísy (včetně)</v>
      </c>
      <c r="F7" s="142"/>
      <c r="G7" s="142"/>
      <c r="H7" s="142"/>
      <c r="M7" s="18"/>
    </row>
    <row r="8" s="1" customFormat="1" ht="12" customHeight="1">
      <c r="B8" s="18"/>
      <c r="D8" s="142" t="s">
        <v>130</v>
      </c>
      <c r="M8" s="18"/>
    </row>
    <row r="9" s="2" customFormat="1" ht="16.5" customHeight="1">
      <c r="A9" s="36"/>
      <c r="B9" s="42"/>
      <c r="C9" s="36"/>
      <c r="D9" s="36"/>
      <c r="E9" s="143" t="s">
        <v>1002</v>
      </c>
      <c r="F9" s="36"/>
      <c r="G9" s="36"/>
      <c r="H9" s="36"/>
      <c r="I9" s="36"/>
      <c r="J9" s="36"/>
      <c r="K9" s="36"/>
      <c r="L9" s="36"/>
      <c r="M9" s="144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132</v>
      </c>
      <c r="E10" s="36"/>
      <c r="F10" s="36"/>
      <c r="G10" s="36"/>
      <c r="H10" s="36"/>
      <c r="I10" s="36"/>
      <c r="J10" s="36"/>
      <c r="K10" s="36"/>
      <c r="L10" s="36"/>
      <c r="M10" s="144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5" t="s">
        <v>1003</v>
      </c>
      <c r="F11" s="36"/>
      <c r="G11" s="36"/>
      <c r="H11" s="36"/>
      <c r="I11" s="36"/>
      <c r="J11" s="36"/>
      <c r="K11" s="36"/>
      <c r="L11" s="36"/>
      <c r="M11" s="144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144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3" t="s">
        <v>19</v>
      </c>
      <c r="G13" s="36"/>
      <c r="H13" s="36"/>
      <c r="I13" s="142" t="s">
        <v>20</v>
      </c>
      <c r="J13" s="133" t="s">
        <v>19</v>
      </c>
      <c r="K13" s="36"/>
      <c r="L13" s="36"/>
      <c r="M13" s="144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3" t="s">
        <v>22</v>
      </c>
      <c r="G14" s="36"/>
      <c r="H14" s="36"/>
      <c r="I14" s="142" t="s">
        <v>23</v>
      </c>
      <c r="J14" s="146" t="str">
        <f>'Rekapitulace stavby'!AN8</f>
        <v>11. 5. 2022</v>
      </c>
      <c r="K14" s="36"/>
      <c r="L14" s="36"/>
      <c r="M14" s="144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144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2" t="s">
        <v>26</v>
      </c>
      <c r="J16" s="133" t="s">
        <v>19</v>
      </c>
      <c r="K16" s="36"/>
      <c r="L16" s="36"/>
      <c r="M16" s="144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3" t="s">
        <v>28</v>
      </c>
      <c r="F17" s="36"/>
      <c r="G17" s="36"/>
      <c r="H17" s="36"/>
      <c r="I17" s="142" t="s">
        <v>29</v>
      </c>
      <c r="J17" s="133" t="s">
        <v>19</v>
      </c>
      <c r="K17" s="36"/>
      <c r="L17" s="36"/>
      <c r="M17" s="144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144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31</v>
      </c>
      <c r="E19" s="36"/>
      <c r="F19" s="36"/>
      <c r="G19" s="36"/>
      <c r="H19" s="36"/>
      <c r="I19" s="142" t="s">
        <v>26</v>
      </c>
      <c r="J19" s="31" t="str">
        <f>'Rekapitulace stavby'!AN13</f>
        <v>Vyplň údaj</v>
      </c>
      <c r="K19" s="36"/>
      <c r="L19" s="36"/>
      <c r="M19" s="144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3"/>
      <c r="G20" s="133"/>
      <c r="H20" s="133"/>
      <c r="I20" s="142" t="s">
        <v>29</v>
      </c>
      <c r="J20" s="31" t="str">
        <f>'Rekapitulace stavby'!AN14</f>
        <v>Vyplň údaj</v>
      </c>
      <c r="K20" s="36"/>
      <c r="L20" s="36"/>
      <c r="M20" s="144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144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33</v>
      </c>
      <c r="E22" s="36"/>
      <c r="F22" s="36"/>
      <c r="G22" s="36"/>
      <c r="H22" s="36"/>
      <c r="I22" s="142" t="s">
        <v>26</v>
      </c>
      <c r="J22" s="133" t="s">
        <v>19</v>
      </c>
      <c r="K22" s="36"/>
      <c r="L22" s="36"/>
      <c r="M22" s="144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3" t="s">
        <v>134</v>
      </c>
      <c r="F23" s="36"/>
      <c r="G23" s="36"/>
      <c r="H23" s="36"/>
      <c r="I23" s="142" t="s">
        <v>29</v>
      </c>
      <c r="J23" s="133" t="s">
        <v>19</v>
      </c>
      <c r="K23" s="36"/>
      <c r="L23" s="36"/>
      <c r="M23" s="144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144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35</v>
      </c>
      <c r="E25" s="36"/>
      <c r="F25" s="36"/>
      <c r="G25" s="36"/>
      <c r="H25" s="36"/>
      <c r="I25" s="142" t="s">
        <v>26</v>
      </c>
      <c r="J25" s="133" t="s">
        <v>19</v>
      </c>
      <c r="K25" s="36"/>
      <c r="L25" s="36"/>
      <c r="M25" s="144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3" t="s">
        <v>36</v>
      </c>
      <c r="F26" s="36"/>
      <c r="G26" s="36"/>
      <c r="H26" s="36"/>
      <c r="I26" s="142" t="s">
        <v>29</v>
      </c>
      <c r="J26" s="133" t="s">
        <v>19</v>
      </c>
      <c r="K26" s="36"/>
      <c r="L26" s="36"/>
      <c r="M26" s="144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144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37</v>
      </c>
      <c r="E28" s="36"/>
      <c r="F28" s="36"/>
      <c r="G28" s="36"/>
      <c r="H28" s="36"/>
      <c r="I28" s="36"/>
      <c r="J28" s="36"/>
      <c r="K28" s="36"/>
      <c r="L28" s="36"/>
      <c r="M28" s="144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47"/>
      <c r="M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144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1"/>
      <c r="E31" s="151"/>
      <c r="F31" s="151"/>
      <c r="G31" s="151"/>
      <c r="H31" s="151"/>
      <c r="I31" s="151"/>
      <c r="J31" s="151"/>
      <c r="K31" s="151"/>
      <c r="L31" s="151"/>
      <c r="M31" s="144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>
      <c r="A32" s="36"/>
      <c r="B32" s="42"/>
      <c r="C32" s="36"/>
      <c r="D32" s="36"/>
      <c r="E32" s="142" t="s">
        <v>135</v>
      </c>
      <c r="F32" s="36"/>
      <c r="G32" s="36"/>
      <c r="H32" s="36"/>
      <c r="I32" s="36"/>
      <c r="J32" s="36"/>
      <c r="K32" s="152">
        <f>I65</f>
        <v>0</v>
      </c>
      <c r="L32" s="36"/>
      <c r="M32" s="144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>
      <c r="A33" s="36"/>
      <c r="B33" s="42"/>
      <c r="C33" s="36"/>
      <c r="D33" s="36"/>
      <c r="E33" s="142" t="s">
        <v>136</v>
      </c>
      <c r="F33" s="36"/>
      <c r="G33" s="36"/>
      <c r="H33" s="36"/>
      <c r="I33" s="36"/>
      <c r="J33" s="36"/>
      <c r="K33" s="152">
        <f>J65</f>
        <v>0</v>
      </c>
      <c r="L33" s="36"/>
      <c r="M33" s="144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25.44" customHeight="1">
      <c r="A34" s="36"/>
      <c r="B34" s="42"/>
      <c r="C34" s="36"/>
      <c r="D34" s="153" t="s">
        <v>39</v>
      </c>
      <c r="E34" s="36"/>
      <c r="F34" s="36"/>
      <c r="G34" s="36"/>
      <c r="H34" s="36"/>
      <c r="I34" s="36"/>
      <c r="J34" s="36"/>
      <c r="K34" s="154">
        <f>ROUND(K94, 2)</f>
        <v>0</v>
      </c>
      <c r="L34" s="36"/>
      <c r="M34" s="144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6.96" customHeight="1">
      <c r="A35" s="36"/>
      <c r="B35" s="42"/>
      <c r="C35" s="36"/>
      <c r="D35" s="151"/>
      <c r="E35" s="151"/>
      <c r="F35" s="151"/>
      <c r="G35" s="151"/>
      <c r="H35" s="151"/>
      <c r="I35" s="151"/>
      <c r="J35" s="151"/>
      <c r="K35" s="151"/>
      <c r="L35" s="151"/>
      <c r="M35" s="144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36"/>
      <c r="F36" s="155" t="s">
        <v>41</v>
      </c>
      <c r="G36" s="36"/>
      <c r="H36" s="36"/>
      <c r="I36" s="155" t="s">
        <v>40</v>
      </c>
      <c r="J36" s="36"/>
      <c r="K36" s="155" t="s">
        <v>42</v>
      </c>
      <c r="L36" s="36"/>
      <c r="M36" s="144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14.4" customHeight="1">
      <c r="A37" s="36"/>
      <c r="B37" s="42"/>
      <c r="C37" s="36"/>
      <c r="D37" s="156" t="s">
        <v>43</v>
      </c>
      <c r="E37" s="142" t="s">
        <v>44</v>
      </c>
      <c r="F37" s="152">
        <f>ROUND((SUM(BE94:BE511)),  2)</f>
        <v>0</v>
      </c>
      <c r="G37" s="36"/>
      <c r="H37" s="36"/>
      <c r="I37" s="157">
        <v>0.20999999999999999</v>
      </c>
      <c r="J37" s="36"/>
      <c r="K37" s="152">
        <f>ROUND(((SUM(BE94:BE511))*I37),  2)</f>
        <v>0</v>
      </c>
      <c r="L37" s="36"/>
      <c r="M37" s="144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142" t="s">
        <v>45</v>
      </c>
      <c r="F38" s="152">
        <f>ROUND((SUM(BF94:BF511)),  2)</f>
        <v>0</v>
      </c>
      <c r="G38" s="36"/>
      <c r="H38" s="36"/>
      <c r="I38" s="157">
        <v>0.14999999999999999</v>
      </c>
      <c r="J38" s="36"/>
      <c r="K38" s="152">
        <f>ROUND(((SUM(BF94:BF511))*I38),  2)</f>
        <v>0</v>
      </c>
      <c r="L38" s="36"/>
      <c r="M38" s="144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46</v>
      </c>
      <c r="F39" s="152">
        <f>ROUND((SUM(BG94:BG511)),  2)</f>
        <v>0</v>
      </c>
      <c r="G39" s="36"/>
      <c r="H39" s="36"/>
      <c r="I39" s="157">
        <v>0.20999999999999999</v>
      </c>
      <c r="J39" s="36"/>
      <c r="K39" s="152">
        <f>0</f>
        <v>0</v>
      </c>
      <c r="L39" s="36"/>
      <c r="M39" s="144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142" t="s">
        <v>47</v>
      </c>
      <c r="F40" s="152">
        <f>ROUND((SUM(BH94:BH511)),  2)</f>
        <v>0</v>
      </c>
      <c r="G40" s="36"/>
      <c r="H40" s="36"/>
      <c r="I40" s="157">
        <v>0.14999999999999999</v>
      </c>
      <c r="J40" s="36"/>
      <c r="K40" s="152">
        <f>0</f>
        <v>0</v>
      </c>
      <c r="L40" s="36"/>
      <c r="M40" s="144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14.4" customHeight="1">
      <c r="A41" s="36"/>
      <c r="B41" s="42"/>
      <c r="C41" s="36"/>
      <c r="D41" s="36"/>
      <c r="E41" s="142" t="s">
        <v>48</v>
      </c>
      <c r="F41" s="152">
        <f>ROUND((SUM(BI94:BI511)),  2)</f>
        <v>0</v>
      </c>
      <c r="G41" s="36"/>
      <c r="H41" s="36"/>
      <c r="I41" s="157">
        <v>0</v>
      </c>
      <c r="J41" s="36"/>
      <c r="K41" s="152">
        <f>0</f>
        <v>0</v>
      </c>
      <c r="L41" s="36"/>
      <c r="M41" s="144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6.96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144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5.44" customHeight="1">
      <c r="A43" s="36"/>
      <c r="B43" s="42"/>
      <c r="C43" s="158"/>
      <c r="D43" s="159" t="s">
        <v>49</v>
      </c>
      <c r="E43" s="160"/>
      <c r="F43" s="160"/>
      <c r="G43" s="161" t="s">
        <v>50</v>
      </c>
      <c r="H43" s="162" t="s">
        <v>51</v>
      </c>
      <c r="I43" s="160"/>
      <c r="J43" s="160"/>
      <c r="K43" s="163">
        <f>SUM(K34:K41)</f>
        <v>0</v>
      </c>
      <c r="L43" s="164"/>
      <c r="M43" s="144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14.4" customHeight="1">
      <c r="A44" s="36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44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="2" customFormat="1" ht="6.96" customHeight="1">
      <c r="A48" s="36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44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24.96" customHeight="1">
      <c r="A49" s="36"/>
      <c r="B49" s="37"/>
      <c r="C49" s="21" t="s">
        <v>137</v>
      </c>
      <c r="D49" s="38"/>
      <c r="E49" s="38"/>
      <c r="F49" s="38"/>
      <c r="G49" s="38"/>
      <c r="H49" s="38"/>
      <c r="I49" s="38"/>
      <c r="J49" s="38"/>
      <c r="K49" s="38"/>
      <c r="L49" s="38"/>
      <c r="M49" s="144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6.96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144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16</v>
      </c>
      <c r="D51" s="38"/>
      <c r="E51" s="38"/>
      <c r="F51" s="38"/>
      <c r="G51" s="38"/>
      <c r="H51" s="38"/>
      <c r="I51" s="38"/>
      <c r="J51" s="38"/>
      <c r="K51" s="38"/>
      <c r="L51" s="38"/>
      <c r="M51" s="144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169" t="str">
        <f>E7</f>
        <v>Oprava TV v úseku Stará Boleslav (mimo) - Dřísy (včetně)</v>
      </c>
      <c r="F52" s="30"/>
      <c r="G52" s="30"/>
      <c r="H52" s="30"/>
      <c r="I52" s="38"/>
      <c r="J52" s="38"/>
      <c r="K52" s="38"/>
      <c r="L52" s="38"/>
      <c r="M52" s="144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1" customFormat="1" ht="12" customHeight="1">
      <c r="B53" s="19"/>
      <c r="C53" s="30" t="s">
        <v>130</v>
      </c>
      <c r="D53" s="20"/>
      <c r="E53" s="20"/>
      <c r="F53" s="20"/>
      <c r="G53" s="20"/>
      <c r="H53" s="20"/>
      <c r="I53" s="20"/>
      <c r="J53" s="20"/>
      <c r="K53" s="20"/>
      <c r="L53" s="20"/>
      <c r="M53" s="18"/>
    </row>
    <row r="54" s="2" customFormat="1" ht="16.5" customHeight="1">
      <c r="A54" s="36"/>
      <c r="B54" s="37"/>
      <c r="C54" s="38"/>
      <c r="D54" s="38"/>
      <c r="E54" s="169" t="s">
        <v>1002</v>
      </c>
      <c r="F54" s="38"/>
      <c r="G54" s="38"/>
      <c r="H54" s="38"/>
      <c r="I54" s="38"/>
      <c r="J54" s="38"/>
      <c r="K54" s="38"/>
      <c r="L54" s="38"/>
      <c r="M54" s="144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2" customHeight="1">
      <c r="A55" s="36"/>
      <c r="B55" s="37"/>
      <c r="C55" s="30" t="s">
        <v>132</v>
      </c>
      <c r="D55" s="38"/>
      <c r="E55" s="38"/>
      <c r="F55" s="38"/>
      <c r="G55" s="38"/>
      <c r="H55" s="38"/>
      <c r="I55" s="38"/>
      <c r="J55" s="38"/>
      <c r="K55" s="38"/>
      <c r="L55" s="38"/>
      <c r="M55" s="144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6.5" customHeight="1">
      <c r="A56" s="36"/>
      <c r="B56" s="37"/>
      <c r="C56" s="38"/>
      <c r="D56" s="38"/>
      <c r="E56" s="67" t="str">
        <f>E11</f>
        <v>SO 04 - 1 - Položky ÚOŽI</v>
      </c>
      <c r="F56" s="38"/>
      <c r="G56" s="38"/>
      <c r="H56" s="38"/>
      <c r="I56" s="38"/>
      <c r="J56" s="38"/>
      <c r="K56" s="38"/>
      <c r="L56" s="38"/>
      <c r="M56" s="144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144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2" customHeight="1">
      <c r="A58" s="36"/>
      <c r="B58" s="37"/>
      <c r="C58" s="30" t="s">
        <v>21</v>
      </c>
      <c r="D58" s="38"/>
      <c r="E58" s="38"/>
      <c r="F58" s="25" t="str">
        <f>F14</f>
        <v>Stará Boleslav, Dřísy</v>
      </c>
      <c r="G58" s="38"/>
      <c r="H58" s="38"/>
      <c r="I58" s="30" t="s">
        <v>23</v>
      </c>
      <c r="J58" s="70" t="str">
        <f>IF(J14="","",J14)</f>
        <v>11. 5. 2022</v>
      </c>
      <c r="K58" s="38"/>
      <c r="L58" s="38"/>
      <c r="M58" s="144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6.96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144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5.15" customHeight="1">
      <c r="A60" s="36"/>
      <c r="B60" s="37"/>
      <c r="C60" s="30" t="s">
        <v>25</v>
      </c>
      <c r="D60" s="38"/>
      <c r="E60" s="38"/>
      <c r="F60" s="25" t="str">
        <f>E17</f>
        <v>SŽ, s.o. Přednosta SEE Praha</v>
      </c>
      <c r="G60" s="38"/>
      <c r="H60" s="38"/>
      <c r="I60" s="30" t="s">
        <v>33</v>
      </c>
      <c r="J60" s="34" t="str">
        <f>E23</f>
        <v xml:space="preserve"> </v>
      </c>
      <c r="K60" s="38"/>
      <c r="L60" s="38"/>
      <c r="M60" s="144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15.15" customHeight="1">
      <c r="A61" s="36"/>
      <c r="B61" s="37"/>
      <c r="C61" s="30" t="s">
        <v>31</v>
      </c>
      <c r="D61" s="38"/>
      <c r="E61" s="38"/>
      <c r="F61" s="25" t="str">
        <f>IF(E20="","",E20)</f>
        <v>Vyplň údaj</v>
      </c>
      <c r="G61" s="38"/>
      <c r="H61" s="38"/>
      <c r="I61" s="30" t="s">
        <v>35</v>
      </c>
      <c r="J61" s="34" t="str">
        <f>E26</f>
        <v>AFRY CZ s.r.o.</v>
      </c>
      <c r="K61" s="38"/>
      <c r="L61" s="38"/>
      <c r="M61" s="144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144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9.28" customHeight="1">
      <c r="A63" s="36"/>
      <c r="B63" s="37"/>
      <c r="C63" s="170" t="s">
        <v>138</v>
      </c>
      <c r="D63" s="171"/>
      <c r="E63" s="171"/>
      <c r="F63" s="171"/>
      <c r="G63" s="171"/>
      <c r="H63" s="171"/>
      <c r="I63" s="172" t="s">
        <v>139</v>
      </c>
      <c r="J63" s="172" t="s">
        <v>140</v>
      </c>
      <c r="K63" s="172" t="s">
        <v>141</v>
      </c>
      <c r="L63" s="171"/>
      <c r="M63" s="144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10.32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144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22.8" customHeight="1">
      <c r="A65" s="36"/>
      <c r="B65" s="37"/>
      <c r="C65" s="173" t="s">
        <v>73</v>
      </c>
      <c r="D65" s="38"/>
      <c r="E65" s="38"/>
      <c r="F65" s="38"/>
      <c r="G65" s="38"/>
      <c r="H65" s="38"/>
      <c r="I65" s="100">
        <f>Q94</f>
        <v>0</v>
      </c>
      <c r="J65" s="100">
        <f>R94</f>
        <v>0</v>
      </c>
      <c r="K65" s="100">
        <f>K94</f>
        <v>0</v>
      </c>
      <c r="L65" s="38"/>
      <c r="M65" s="144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U65" s="15" t="s">
        <v>142</v>
      </c>
    </row>
    <row r="66" s="9" customFormat="1" ht="24.96" customHeight="1">
      <c r="A66" s="9"/>
      <c r="B66" s="174"/>
      <c r="C66" s="175"/>
      <c r="D66" s="176" t="s">
        <v>433</v>
      </c>
      <c r="E66" s="177"/>
      <c r="F66" s="177"/>
      <c r="G66" s="177"/>
      <c r="H66" s="177"/>
      <c r="I66" s="178">
        <f>Q95</f>
        <v>0</v>
      </c>
      <c r="J66" s="178">
        <f>R95</f>
        <v>0</v>
      </c>
      <c r="K66" s="178">
        <f>K95</f>
        <v>0</v>
      </c>
      <c r="L66" s="175"/>
      <c r="M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0"/>
      <c r="C67" s="125"/>
      <c r="D67" s="181" t="s">
        <v>434</v>
      </c>
      <c r="E67" s="182"/>
      <c r="F67" s="182"/>
      <c r="G67" s="182"/>
      <c r="H67" s="182"/>
      <c r="I67" s="183">
        <f>Q96</f>
        <v>0</v>
      </c>
      <c r="J67" s="183">
        <f>R96</f>
        <v>0</v>
      </c>
      <c r="K67" s="183">
        <f>K96</f>
        <v>0</v>
      </c>
      <c r="L67" s="125"/>
      <c r="M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435</v>
      </c>
      <c r="E68" s="182"/>
      <c r="F68" s="182"/>
      <c r="G68" s="182"/>
      <c r="H68" s="182"/>
      <c r="I68" s="183">
        <f>Q117</f>
        <v>0</v>
      </c>
      <c r="J68" s="183">
        <f>R117</f>
        <v>0</v>
      </c>
      <c r="K68" s="183">
        <f>K117</f>
        <v>0</v>
      </c>
      <c r="L68" s="125"/>
      <c r="M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436</v>
      </c>
      <c r="E69" s="182"/>
      <c r="F69" s="182"/>
      <c r="G69" s="182"/>
      <c r="H69" s="182"/>
      <c r="I69" s="183">
        <f>Q178</f>
        <v>0</v>
      </c>
      <c r="J69" s="183">
        <f>R178</f>
        <v>0</v>
      </c>
      <c r="K69" s="183">
        <f>K178</f>
        <v>0</v>
      </c>
      <c r="L69" s="125"/>
      <c r="M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0"/>
      <c r="C70" s="125"/>
      <c r="D70" s="181" t="s">
        <v>437</v>
      </c>
      <c r="E70" s="182"/>
      <c r="F70" s="182"/>
      <c r="G70" s="182"/>
      <c r="H70" s="182"/>
      <c r="I70" s="183">
        <f>Q417</f>
        <v>0</v>
      </c>
      <c r="J70" s="183">
        <f>R417</f>
        <v>0</v>
      </c>
      <c r="K70" s="183">
        <f>K417</f>
        <v>0</v>
      </c>
      <c r="L70" s="125"/>
      <c r="M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0"/>
      <c r="C71" s="125"/>
      <c r="D71" s="181" t="s">
        <v>1004</v>
      </c>
      <c r="E71" s="182"/>
      <c r="F71" s="182"/>
      <c r="G71" s="182"/>
      <c r="H71" s="182"/>
      <c r="I71" s="183">
        <f>Q478</f>
        <v>0</v>
      </c>
      <c r="J71" s="183">
        <f>R478</f>
        <v>0</v>
      </c>
      <c r="K71" s="183">
        <f>K478</f>
        <v>0</v>
      </c>
      <c r="L71" s="125"/>
      <c r="M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0"/>
      <c r="C72" s="125"/>
      <c r="D72" s="181" t="s">
        <v>439</v>
      </c>
      <c r="E72" s="182"/>
      <c r="F72" s="182"/>
      <c r="G72" s="182"/>
      <c r="H72" s="182"/>
      <c r="I72" s="183">
        <f>Q497</f>
        <v>0</v>
      </c>
      <c r="J72" s="183">
        <f>R497</f>
        <v>0</v>
      </c>
      <c r="K72" s="183">
        <f>K497</f>
        <v>0</v>
      </c>
      <c r="L72" s="125"/>
      <c r="M72" s="18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144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57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144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8" s="2" customFormat="1" ht="6.96" customHeight="1">
      <c r="A78" s="36"/>
      <c r="B78" s="59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144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24.96" customHeight="1">
      <c r="A79" s="36"/>
      <c r="B79" s="37"/>
      <c r="C79" s="21" t="s">
        <v>145</v>
      </c>
      <c r="D79" s="38"/>
      <c r="E79" s="38"/>
      <c r="F79" s="38"/>
      <c r="G79" s="38"/>
      <c r="H79" s="38"/>
      <c r="I79" s="38"/>
      <c r="J79" s="38"/>
      <c r="K79" s="38"/>
      <c r="L79" s="38"/>
      <c r="M79" s="144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144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16</v>
      </c>
      <c r="D81" s="38"/>
      <c r="E81" s="38"/>
      <c r="F81" s="38"/>
      <c r="G81" s="38"/>
      <c r="H81" s="38"/>
      <c r="I81" s="38"/>
      <c r="J81" s="38"/>
      <c r="K81" s="38"/>
      <c r="L81" s="38"/>
      <c r="M81" s="144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6.5" customHeight="1">
      <c r="A82" s="36"/>
      <c r="B82" s="37"/>
      <c r="C82" s="38"/>
      <c r="D82" s="38"/>
      <c r="E82" s="169" t="str">
        <f>E7</f>
        <v>Oprava TV v úseku Stará Boleslav (mimo) - Dřísy (včetně)</v>
      </c>
      <c r="F82" s="30"/>
      <c r="G82" s="30"/>
      <c r="H82" s="30"/>
      <c r="I82" s="38"/>
      <c r="J82" s="38"/>
      <c r="K82" s="38"/>
      <c r="L82" s="38"/>
      <c r="M82" s="144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" customFormat="1" ht="12" customHeight="1">
      <c r="B83" s="19"/>
      <c r="C83" s="30" t="s">
        <v>130</v>
      </c>
      <c r="D83" s="20"/>
      <c r="E83" s="20"/>
      <c r="F83" s="20"/>
      <c r="G83" s="20"/>
      <c r="H83" s="20"/>
      <c r="I83" s="20"/>
      <c r="J83" s="20"/>
      <c r="K83" s="20"/>
      <c r="L83" s="20"/>
      <c r="M83" s="18"/>
    </row>
    <row r="84" s="2" customFormat="1" ht="16.5" customHeight="1">
      <c r="A84" s="36"/>
      <c r="B84" s="37"/>
      <c r="C84" s="38"/>
      <c r="D84" s="38"/>
      <c r="E84" s="169" t="s">
        <v>1002</v>
      </c>
      <c r="F84" s="38"/>
      <c r="G84" s="38"/>
      <c r="H84" s="38"/>
      <c r="I84" s="38"/>
      <c r="J84" s="38"/>
      <c r="K84" s="38"/>
      <c r="L84" s="38"/>
      <c r="M84" s="144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132</v>
      </c>
      <c r="D85" s="38"/>
      <c r="E85" s="38"/>
      <c r="F85" s="38"/>
      <c r="G85" s="38"/>
      <c r="H85" s="38"/>
      <c r="I85" s="38"/>
      <c r="J85" s="38"/>
      <c r="K85" s="38"/>
      <c r="L85" s="38"/>
      <c r="M85" s="144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67" t="str">
        <f>E11</f>
        <v>SO 04 - 1 - Položky ÚOŽI</v>
      </c>
      <c r="F86" s="38"/>
      <c r="G86" s="38"/>
      <c r="H86" s="38"/>
      <c r="I86" s="38"/>
      <c r="J86" s="38"/>
      <c r="K86" s="38"/>
      <c r="L86" s="38"/>
      <c r="M86" s="144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6.96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144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21</v>
      </c>
      <c r="D88" s="38"/>
      <c r="E88" s="38"/>
      <c r="F88" s="25" t="str">
        <f>F14</f>
        <v>Stará Boleslav, Dřísy</v>
      </c>
      <c r="G88" s="38"/>
      <c r="H88" s="38"/>
      <c r="I88" s="30" t="s">
        <v>23</v>
      </c>
      <c r="J88" s="70" t="str">
        <f>IF(J14="","",J14)</f>
        <v>11. 5. 2022</v>
      </c>
      <c r="K88" s="38"/>
      <c r="L88" s="38"/>
      <c r="M88" s="144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144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25</v>
      </c>
      <c r="D90" s="38"/>
      <c r="E90" s="38"/>
      <c r="F90" s="25" t="str">
        <f>E17</f>
        <v>SŽ, s.o. Přednosta SEE Praha</v>
      </c>
      <c r="G90" s="38"/>
      <c r="H90" s="38"/>
      <c r="I90" s="30" t="s">
        <v>33</v>
      </c>
      <c r="J90" s="34" t="str">
        <f>E23</f>
        <v xml:space="preserve"> </v>
      </c>
      <c r="K90" s="38"/>
      <c r="L90" s="38"/>
      <c r="M90" s="144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31</v>
      </c>
      <c r="D91" s="38"/>
      <c r="E91" s="38"/>
      <c r="F91" s="25" t="str">
        <f>IF(E20="","",E20)</f>
        <v>Vyplň údaj</v>
      </c>
      <c r="G91" s="38"/>
      <c r="H91" s="38"/>
      <c r="I91" s="30" t="s">
        <v>35</v>
      </c>
      <c r="J91" s="34" t="str">
        <f>E26</f>
        <v>AFRY CZ s.r.o.</v>
      </c>
      <c r="K91" s="38"/>
      <c r="L91" s="38"/>
      <c r="M91" s="144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0.32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144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11" customFormat="1" ht="29.28" customHeight="1">
      <c r="A93" s="185"/>
      <c r="B93" s="186"/>
      <c r="C93" s="187" t="s">
        <v>146</v>
      </c>
      <c r="D93" s="188" t="s">
        <v>58</v>
      </c>
      <c r="E93" s="188" t="s">
        <v>54</v>
      </c>
      <c r="F93" s="188" t="s">
        <v>55</v>
      </c>
      <c r="G93" s="188" t="s">
        <v>147</v>
      </c>
      <c r="H93" s="188" t="s">
        <v>148</v>
      </c>
      <c r="I93" s="188" t="s">
        <v>149</v>
      </c>
      <c r="J93" s="188" t="s">
        <v>150</v>
      </c>
      <c r="K93" s="188" t="s">
        <v>141</v>
      </c>
      <c r="L93" s="189" t="s">
        <v>151</v>
      </c>
      <c r="M93" s="190"/>
      <c r="N93" s="90" t="s">
        <v>19</v>
      </c>
      <c r="O93" s="91" t="s">
        <v>43</v>
      </c>
      <c r="P93" s="91" t="s">
        <v>152</v>
      </c>
      <c r="Q93" s="91" t="s">
        <v>153</v>
      </c>
      <c r="R93" s="91" t="s">
        <v>154</v>
      </c>
      <c r="S93" s="91" t="s">
        <v>155</v>
      </c>
      <c r="T93" s="91" t="s">
        <v>156</v>
      </c>
      <c r="U93" s="91" t="s">
        <v>157</v>
      </c>
      <c r="V93" s="91" t="s">
        <v>158</v>
      </c>
      <c r="W93" s="91" t="s">
        <v>159</v>
      </c>
      <c r="X93" s="91" t="s">
        <v>160</v>
      </c>
      <c r="Y93" s="92" t="s">
        <v>161</v>
      </c>
      <c r="Z93" s="185"/>
      <c r="AA93" s="185"/>
      <c r="AB93" s="185"/>
      <c r="AC93" s="185"/>
      <c r="AD93" s="185"/>
      <c r="AE93" s="185"/>
    </row>
    <row r="94" s="2" customFormat="1" ht="22.8" customHeight="1">
      <c r="A94" s="36"/>
      <c r="B94" s="37"/>
      <c r="C94" s="97" t="s">
        <v>162</v>
      </c>
      <c r="D94" s="38"/>
      <c r="E94" s="38"/>
      <c r="F94" s="38"/>
      <c r="G94" s="38"/>
      <c r="H94" s="38"/>
      <c r="I94" s="38"/>
      <c r="J94" s="38"/>
      <c r="K94" s="191">
        <f>BK94</f>
        <v>0</v>
      </c>
      <c r="L94" s="38"/>
      <c r="M94" s="42"/>
      <c r="N94" s="93"/>
      <c r="O94" s="192"/>
      <c r="P94" s="94"/>
      <c r="Q94" s="193">
        <f>Q95</f>
        <v>0</v>
      </c>
      <c r="R94" s="193">
        <f>R95</f>
        <v>0</v>
      </c>
      <c r="S94" s="94"/>
      <c r="T94" s="194">
        <f>T95</f>
        <v>0</v>
      </c>
      <c r="U94" s="94"/>
      <c r="V94" s="194">
        <f>V95</f>
        <v>0</v>
      </c>
      <c r="W94" s="94"/>
      <c r="X94" s="194">
        <f>X95</f>
        <v>0</v>
      </c>
      <c r="Y94" s="95"/>
      <c r="Z94" s="36"/>
      <c r="AA94" s="36"/>
      <c r="AB94" s="36"/>
      <c r="AC94" s="36"/>
      <c r="AD94" s="36"/>
      <c r="AE94" s="36"/>
      <c r="AT94" s="15" t="s">
        <v>74</v>
      </c>
      <c r="AU94" s="15" t="s">
        <v>142</v>
      </c>
      <c r="BK94" s="195">
        <f>BK95</f>
        <v>0</v>
      </c>
    </row>
    <row r="95" s="12" customFormat="1" ht="25.92" customHeight="1">
      <c r="A95" s="12"/>
      <c r="B95" s="196"/>
      <c r="C95" s="197"/>
      <c r="D95" s="198" t="s">
        <v>74</v>
      </c>
      <c r="E95" s="199" t="s">
        <v>163</v>
      </c>
      <c r="F95" s="199" t="s">
        <v>163</v>
      </c>
      <c r="G95" s="197"/>
      <c r="H95" s="197"/>
      <c r="I95" s="200"/>
      <c r="J95" s="200"/>
      <c r="K95" s="201">
        <f>BK95</f>
        <v>0</v>
      </c>
      <c r="L95" s="197"/>
      <c r="M95" s="202"/>
      <c r="N95" s="203"/>
      <c r="O95" s="204"/>
      <c r="P95" s="204"/>
      <c r="Q95" s="205">
        <f>Q96+Q117+Q178+Q417+Q478+Q497</f>
        <v>0</v>
      </c>
      <c r="R95" s="205">
        <f>R96+R117+R178+R417+R478+R497</f>
        <v>0</v>
      </c>
      <c r="S95" s="204"/>
      <c r="T95" s="206">
        <f>T96+T117+T178+T417+T478+T497</f>
        <v>0</v>
      </c>
      <c r="U95" s="204"/>
      <c r="V95" s="206">
        <f>V96+V117+V178+V417+V478+V497</f>
        <v>0</v>
      </c>
      <c r="W95" s="204"/>
      <c r="X95" s="206">
        <f>X96+X117+X178+X417+X478+X497</f>
        <v>0</v>
      </c>
      <c r="Y95" s="207"/>
      <c r="Z95" s="12"/>
      <c r="AA95" s="12"/>
      <c r="AB95" s="12"/>
      <c r="AC95" s="12"/>
      <c r="AD95" s="12"/>
      <c r="AE95" s="12"/>
      <c r="AR95" s="208" t="s">
        <v>82</v>
      </c>
      <c r="AT95" s="209" t="s">
        <v>74</v>
      </c>
      <c r="AU95" s="209" t="s">
        <v>75</v>
      </c>
      <c r="AY95" s="208" t="s">
        <v>165</v>
      </c>
      <c r="BK95" s="210">
        <f>BK96+BK117+BK178+BK417+BK478+BK497</f>
        <v>0</v>
      </c>
    </row>
    <row r="96" s="12" customFormat="1" ht="22.8" customHeight="1">
      <c r="A96" s="12"/>
      <c r="B96" s="196"/>
      <c r="C96" s="197"/>
      <c r="D96" s="198" t="s">
        <v>74</v>
      </c>
      <c r="E96" s="211" t="s">
        <v>440</v>
      </c>
      <c r="F96" s="211" t="s">
        <v>441</v>
      </c>
      <c r="G96" s="197"/>
      <c r="H96" s="197"/>
      <c r="I96" s="200"/>
      <c r="J96" s="200"/>
      <c r="K96" s="212">
        <f>BK96</f>
        <v>0</v>
      </c>
      <c r="L96" s="197"/>
      <c r="M96" s="202"/>
      <c r="N96" s="203"/>
      <c r="O96" s="204"/>
      <c r="P96" s="204"/>
      <c r="Q96" s="205">
        <f>SUM(Q97:Q116)</f>
        <v>0</v>
      </c>
      <c r="R96" s="205">
        <f>SUM(R97:R116)</f>
        <v>0</v>
      </c>
      <c r="S96" s="204"/>
      <c r="T96" s="206">
        <f>SUM(T97:T116)</f>
        <v>0</v>
      </c>
      <c r="U96" s="204"/>
      <c r="V96" s="206">
        <f>SUM(V97:V116)</f>
        <v>0</v>
      </c>
      <c r="W96" s="204"/>
      <c r="X96" s="206">
        <f>SUM(X97:X116)</f>
        <v>0</v>
      </c>
      <c r="Y96" s="207"/>
      <c r="Z96" s="12"/>
      <c r="AA96" s="12"/>
      <c r="AB96" s="12"/>
      <c r="AC96" s="12"/>
      <c r="AD96" s="12"/>
      <c r="AE96" s="12"/>
      <c r="AR96" s="208" t="s">
        <v>82</v>
      </c>
      <c r="AT96" s="209" t="s">
        <v>74</v>
      </c>
      <c r="AU96" s="209" t="s">
        <v>82</v>
      </c>
      <c r="AY96" s="208" t="s">
        <v>165</v>
      </c>
      <c r="BK96" s="210">
        <f>SUM(BK97:BK116)</f>
        <v>0</v>
      </c>
    </row>
    <row r="97" s="2" customFormat="1" ht="24.15" customHeight="1">
      <c r="A97" s="36"/>
      <c r="B97" s="37"/>
      <c r="C97" s="236" t="s">
        <v>82</v>
      </c>
      <c r="D97" s="236" t="s">
        <v>189</v>
      </c>
      <c r="E97" s="237" t="s">
        <v>442</v>
      </c>
      <c r="F97" s="238" t="s">
        <v>443</v>
      </c>
      <c r="G97" s="239" t="s">
        <v>192</v>
      </c>
      <c r="H97" s="240">
        <v>9</v>
      </c>
      <c r="I97" s="241"/>
      <c r="J97" s="242"/>
      <c r="K97" s="240">
        <f>ROUND(P97*H97,2)</f>
        <v>0</v>
      </c>
      <c r="L97" s="238" t="s">
        <v>193</v>
      </c>
      <c r="M97" s="243"/>
      <c r="N97" s="244" t="s">
        <v>19</v>
      </c>
      <c r="O97" s="220" t="s">
        <v>44</v>
      </c>
      <c r="P97" s="221">
        <f>I97+J97</f>
        <v>0</v>
      </c>
      <c r="Q97" s="221">
        <f>ROUND(I97*H97,2)</f>
        <v>0</v>
      </c>
      <c r="R97" s="221">
        <f>ROUND(J97*H97,2)</f>
        <v>0</v>
      </c>
      <c r="S97" s="82"/>
      <c r="T97" s="222">
        <f>S97*H97</f>
        <v>0</v>
      </c>
      <c r="U97" s="222">
        <v>0</v>
      </c>
      <c r="V97" s="222">
        <f>U97*H97</f>
        <v>0</v>
      </c>
      <c r="W97" s="222">
        <v>0</v>
      </c>
      <c r="X97" s="222">
        <f>W97*H97</f>
        <v>0</v>
      </c>
      <c r="Y97" s="223" t="s">
        <v>19</v>
      </c>
      <c r="Z97" s="36"/>
      <c r="AA97" s="36"/>
      <c r="AB97" s="36"/>
      <c r="AC97" s="36"/>
      <c r="AD97" s="36"/>
      <c r="AE97" s="36"/>
      <c r="AR97" s="224" t="s">
        <v>194</v>
      </c>
      <c r="AT97" s="224" t="s">
        <v>189</v>
      </c>
      <c r="AU97" s="224" t="s">
        <v>84</v>
      </c>
      <c r="AY97" s="15" t="s">
        <v>165</v>
      </c>
      <c r="BE97" s="225">
        <f>IF(O97="základní",K97,0)</f>
        <v>0</v>
      </c>
      <c r="BF97" s="225">
        <f>IF(O97="snížená",K97,0)</f>
        <v>0</v>
      </c>
      <c r="BG97" s="225">
        <f>IF(O97="zákl. přenesená",K97,0)</f>
        <v>0</v>
      </c>
      <c r="BH97" s="225">
        <f>IF(O97="sníž. přenesená",K97,0)</f>
        <v>0</v>
      </c>
      <c r="BI97" s="225">
        <f>IF(O97="nulová",K97,0)</f>
        <v>0</v>
      </c>
      <c r="BJ97" s="15" t="s">
        <v>82</v>
      </c>
      <c r="BK97" s="225">
        <f>ROUND(P97*H97,2)</f>
        <v>0</v>
      </c>
      <c r="BL97" s="15" t="s">
        <v>172</v>
      </c>
      <c r="BM97" s="224" t="s">
        <v>1005</v>
      </c>
    </row>
    <row r="98" s="2" customFormat="1">
      <c r="A98" s="36"/>
      <c r="B98" s="37"/>
      <c r="C98" s="38"/>
      <c r="D98" s="226" t="s">
        <v>174</v>
      </c>
      <c r="E98" s="38"/>
      <c r="F98" s="227" t="s">
        <v>443</v>
      </c>
      <c r="G98" s="38"/>
      <c r="H98" s="38"/>
      <c r="I98" s="228"/>
      <c r="J98" s="228"/>
      <c r="K98" s="38"/>
      <c r="L98" s="38"/>
      <c r="M98" s="42"/>
      <c r="N98" s="229"/>
      <c r="O98" s="230"/>
      <c r="P98" s="82"/>
      <c r="Q98" s="82"/>
      <c r="R98" s="82"/>
      <c r="S98" s="82"/>
      <c r="T98" s="82"/>
      <c r="U98" s="82"/>
      <c r="V98" s="82"/>
      <c r="W98" s="82"/>
      <c r="X98" s="82"/>
      <c r="Y98" s="83"/>
      <c r="Z98" s="36"/>
      <c r="AA98" s="36"/>
      <c r="AB98" s="36"/>
      <c r="AC98" s="36"/>
      <c r="AD98" s="36"/>
      <c r="AE98" s="36"/>
      <c r="AT98" s="15" t="s">
        <v>174</v>
      </c>
      <c r="AU98" s="15" t="s">
        <v>84</v>
      </c>
    </row>
    <row r="99" s="2" customFormat="1" ht="37.8" customHeight="1">
      <c r="A99" s="36"/>
      <c r="B99" s="37"/>
      <c r="C99" s="213" t="s">
        <v>84</v>
      </c>
      <c r="D99" s="213" t="s">
        <v>168</v>
      </c>
      <c r="E99" s="214" t="s">
        <v>445</v>
      </c>
      <c r="F99" s="215" t="s">
        <v>446</v>
      </c>
      <c r="G99" s="216" t="s">
        <v>192</v>
      </c>
      <c r="H99" s="218">
        <v>9</v>
      </c>
      <c r="I99" s="217"/>
      <c r="J99" s="217"/>
      <c r="K99" s="218">
        <f>ROUND(P99*H99,2)</f>
        <v>0</v>
      </c>
      <c r="L99" s="215" t="s">
        <v>193</v>
      </c>
      <c r="M99" s="42"/>
      <c r="N99" s="219" t="s">
        <v>19</v>
      </c>
      <c r="O99" s="220" t="s">
        <v>44</v>
      </c>
      <c r="P99" s="221">
        <f>I99+J99</f>
        <v>0</v>
      </c>
      <c r="Q99" s="221">
        <f>ROUND(I99*H99,2)</f>
        <v>0</v>
      </c>
      <c r="R99" s="221">
        <f>ROUND(J99*H99,2)</f>
        <v>0</v>
      </c>
      <c r="S99" s="82"/>
      <c r="T99" s="222">
        <f>S99*H99</f>
        <v>0</v>
      </c>
      <c r="U99" s="222">
        <v>0</v>
      </c>
      <c r="V99" s="222">
        <f>U99*H99</f>
        <v>0</v>
      </c>
      <c r="W99" s="222">
        <v>0</v>
      </c>
      <c r="X99" s="222">
        <f>W99*H99</f>
        <v>0</v>
      </c>
      <c r="Y99" s="223" t="s">
        <v>19</v>
      </c>
      <c r="Z99" s="36"/>
      <c r="AA99" s="36"/>
      <c r="AB99" s="36"/>
      <c r="AC99" s="36"/>
      <c r="AD99" s="36"/>
      <c r="AE99" s="36"/>
      <c r="AR99" s="224" t="s">
        <v>172</v>
      </c>
      <c r="AT99" s="224" t="s">
        <v>168</v>
      </c>
      <c r="AU99" s="224" t="s">
        <v>84</v>
      </c>
      <c r="AY99" s="15" t="s">
        <v>165</v>
      </c>
      <c r="BE99" s="225">
        <f>IF(O99="základní",K99,0)</f>
        <v>0</v>
      </c>
      <c r="BF99" s="225">
        <f>IF(O99="snížená",K99,0)</f>
        <v>0</v>
      </c>
      <c r="BG99" s="225">
        <f>IF(O99="zákl. přenesená",K99,0)</f>
        <v>0</v>
      </c>
      <c r="BH99" s="225">
        <f>IF(O99="sníž. přenesená",K99,0)</f>
        <v>0</v>
      </c>
      <c r="BI99" s="225">
        <f>IF(O99="nulová",K99,0)</f>
        <v>0</v>
      </c>
      <c r="BJ99" s="15" t="s">
        <v>82</v>
      </c>
      <c r="BK99" s="225">
        <f>ROUND(P99*H99,2)</f>
        <v>0</v>
      </c>
      <c r="BL99" s="15" t="s">
        <v>172</v>
      </c>
      <c r="BM99" s="224" t="s">
        <v>1006</v>
      </c>
    </row>
    <row r="100" s="2" customFormat="1">
      <c r="A100" s="36"/>
      <c r="B100" s="37"/>
      <c r="C100" s="38"/>
      <c r="D100" s="226" t="s">
        <v>174</v>
      </c>
      <c r="E100" s="38"/>
      <c r="F100" s="227" t="s">
        <v>446</v>
      </c>
      <c r="G100" s="38"/>
      <c r="H100" s="38"/>
      <c r="I100" s="228"/>
      <c r="J100" s="228"/>
      <c r="K100" s="38"/>
      <c r="L100" s="38"/>
      <c r="M100" s="42"/>
      <c r="N100" s="229"/>
      <c r="O100" s="230"/>
      <c r="P100" s="82"/>
      <c r="Q100" s="82"/>
      <c r="R100" s="82"/>
      <c r="S100" s="82"/>
      <c r="T100" s="82"/>
      <c r="U100" s="82"/>
      <c r="V100" s="82"/>
      <c r="W100" s="82"/>
      <c r="X100" s="82"/>
      <c r="Y100" s="83"/>
      <c r="Z100" s="36"/>
      <c r="AA100" s="36"/>
      <c r="AB100" s="36"/>
      <c r="AC100" s="36"/>
      <c r="AD100" s="36"/>
      <c r="AE100" s="36"/>
      <c r="AT100" s="15" t="s">
        <v>174</v>
      </c>
      <c r="AU100" s="15" t="s">
        <v>84</v>
      </c>
    </row>
    <row r="101" s="2" customFormat="1" ht="24.15" customHeight="1">
      <c r="A101" s="36"/>
      <c r="B101" s="37"/>
      <c r="C101" s="236" t="s">
        <v>199</v>
      </c>
      <c r="D101" s="236" t="s">
        <v>189</v>
      </c>
      <c r="E101" s="237" t="s">
        <v>448</v>
      </c>
      <c r="F101" s="238" t="s">
        <v>449</v>
      </c>
      <c r="G101" s="239" t="s">
        <v>261</v>
      </c>
      <c r="H101" s="240">
        <v>516.79999999999995</v>
      </c>
      <c r="I101" s="241"/>
      <c r="J101" s="242"/>
      <c r="K101" s="240">
        <f>ROUND(P101*H101,2)</f>
        <v>0</v>
      </c>
      <c r="L101" s="238" t="s">
        <v>193</v>
      </c>
      <c r="M101" s="243"/>
      <c r="N101" s="244" t="s">
        <v>19</v>
      </c>
      <c r="O101" s="220" t="s">
        <v>44</v>
      </c>
      <c r="P101" s="221">
        <f>I101+J101</f>
        <v>0</v>
      </c>
      <c r="Q101" s="221">
        <f>ROUND(I101*H101,2)</f>
        <v>0</v>
      </c>
      <c r="R101" s="221">
        <f>ROUND(J101*H101,2)</f>
        <v>0</v>
      </c>
      <c r="S101" s="82"/>
      <c r="T101" s="222">
        <f>S101*H101</f>
        <v>0</v>
      </c>
      <c r="U101" s="222">
        <v>0</v>
      </c>
      <c r="V101" s="222">
        <f>U101*H101</f>
        <v>0</v>
      </c>
      <c r="W101" s="222">
        <v>0</v>
      </c>
      <c r="X101" s="222">
        <f>W101*H101</f>
        <v>0</v>
      </c>
      <c r="Y101" s="223" t="s">
        <v>19</v>
      </c>
      <c r="Z101" s="36"/>
      <c r="AA101" s="36"/>
      <c r="AB101" s="36"/>
      <c r="AC101" s="36"/>
      <c r="AD101" s="36"/>
      <c r="AE101" s="36"/>
      <c r="AR101" s="224" t="s">
        <v>205</v>
      </c>
      <c r="AT101" s="224" t="s">
        <v>189</v>
      </c>
      <c r="AU101" s="224" t="s">
        <v>84</v>
      </c>
      <c r="AY101" s="15" t="s">
        <v>165</v>
      </c>
      <c r="BE101" s="225">
        <f>IF(O101="základní",K101,0)</f>
        <v>0</v>
      </c>
      <c r="BF101" s="225">
        <f>IF(O101="snížená",K101,0)</f>
        <v>0</v>
      </c>
      <c r="BG101" s="225">
        <f>IF(O101="zákl. přenesená",K101,0)</f>
        <v>0</v>
      </c>
      <c r="BH101" s="225">
        <f>IF(O101="sníž. přenesená",K101,0)</f>
        <v>0</v>
      </c>
      <c r="BI101" s="225">
        <f>IF(O101="nulová",K101,0)</f>
        <v>0</v>
      </c>
      <c r="BJ101" s="15" t="s">
        <v>82</v>
      </c>
      <c r="BK101" s="225">
        <f>ROUND(P101*H101,2)</f>
        <v>0</v>
      </c>
      <c r="BL101" s="15" t="s">
        <v>205</v>
      </c>
      <c r="BM101" s="224" t="s">
        <v>1007</v>
      </c>
    </row>
    <row r="102" s="2" customFormat="1">
      <c r="A102" s="36"/>
      <c r="B102" s="37"/>
      <c r="C102" s="38"/>
      <c r="D102" s="226" t="s">
        <v>174</v>
      </c>
      <c r="E102" s="38"/>
      <c r="F102" s="227" t="s">
        <v>449</v>
      </c>
      <c r="G102" s="38"/>
      <c r="H102" s="38"/>
      <c r="I102" s="228"/>
      <c r="J102" s="228"/>
      <c r="K102" s="38"/>
      <c r="L102" s="38"/>
      <c r="M102" s="42"/>
      <c r="N102" s="229"/>
      <c r="O102" s="230"/>
      <c r="P102" s="82"/>
      <c r="Q102" s="82"/>
      <c r="R102" s="82"/>
      <c r="S102" s="82"/>
      <c r="T102" s="82"/>
      <c r="U102" s="82"/>
      <c r="V102" s="82"/>
      <c r="W102" s="82"/>
      <c r="X102" s="82"/>
      <c r="Y102" s="83"/>
      <c r="Z102" s="36"/>
      <c r="AA102" s="36"/>
      <c r="AB102" s="36"/>
      <c r="AC102" s="36"/>
      <c r="AD102" s="36"/>
      <c r="AE102" s="36"/>
      <c r="AT102" s="15" t="s">
        <v>174</v>
      </c>
      <c r="AU102" s="15" t="s">
        <v>84</v>
      </c>
    </row>
    <row r="103" s="2" customFormat="1" ht="37.8" customHeight="1">
      <c r="A103" s="36"/>
      <c r="B103" s="37"/>
      <c r="C103" s="213" t="s">
        <v>172</v>
      </c>
      <c r="D103" s="213" t="s">
        <v>168</v>
      </c>
      <c r="E103" s="214" t="s">
        <v>451</v>
      </c>
      <c r="F103" s="215" t="s">
        <v>452</v>
      </c>
      <c r="G103" s="216" t="s">
        <v>261</v>
      </c>
      <c r="H103" s="218">
        <v>516.79999999999995</v>
      </c>
      <c r="I103" s="217"/>
      <c r="J103" s="217"/>
      <c r="K103" s="218">
        <f>ROUND(P103*H103,2)</f>
        <v>0</v>
      </c>
      <c r="L103" s="215" t="s">
        <v>193</v>
      </c>
      <c r="M103" s="42"/>
      <c r="N103" s="219" t="s">
        <v>19</v>
      </c>
      <c r="O103" s="220" t="s">
        <v>44</v>
      </c>
      <c r="P103" s="221">
        <f>I103+J103</f>
        <v>0</v>
      </c>
      <c r="Q103" s="221">
        <f>ROUND(I103*H103,2)</f>
        <v>0</v>
      </c>
      <c r="R103" s="221">
        <f>ROUND(J103*H103,2)</f>
        <v>0</v>
      </c>
      <c r="S103" s="82"/>
      <c r="T103" s="222">
        <f>S103*H103</f>
        <v>0</v>
      </c>
      <c r="U103" s="222">
        <v>0</v>
      </c>
      <c r="V103" s="222">
        <f>U103*H103</f>
        <v>0</v>
      </c>
      <c r="W103" s="222">
        <v>0</v>
      </c>
      <c r="X103" s="222">
        <f>W103*H103</f>
        <v>0</v>
      </c>
      <c r="Y103" s="223" t="s">
        <v>19</v>
      </c>
      <c r="Z103" s="36"/>
      <c r="AA103" s="36"/>
      <c r="AB103" s="36"/>
      <c r="AC103" s="36"/>
      <c r="AD103" s="36"/>
      <c r="AE103" s="36"/>
      <c r="AR103" s="224" t="s">
        <v>210</v>
      </c>
      <c r="AT103" s="224" t="s">
        <v>168</v>
      </c>
      <c r="AU103" s="224" t="s">
        <v>84</v>
      </c>
      <c r="AY103" s="15" t="s">
        <v>165</v>
      </c>
      <c r="BE103" s="225">
        <f>IF(O103="základní",K103,0)</f>
        <v>0</v>
      </c>
      <c r="BF103" s="225">
        <f>IF(O103="snížená",K103,0)</f>
        <v>0</v>
      </c>
      <c r="BG103" s="225">
        <f>IF(O103="zákl. přenesená",K103,0)</f>
        <v>0</v>
      </c>
      <c r="BH103" s="225">
        <f>IF(O103="sníž. přenesená",K103,0)</f>
        <v>0</v>
      </c>
      <c r="BI103" s="225">
        <f>IF(O103="nulová",K103,0)</f>
        <v>0</v>
      </c>
      <c r="BJ103" s="15" t="s">
        <v>82</v>
      </c>
      <c r="BK103" s="225">
        <f>ROUND(P103*H103,2)</f>
        <v>0</v>
      </c>
      <c r="BL103" s="15" t="s">
        <v>210</v>
      </c>
      <c r="BM103" s="224" t="s">
        <v>1008</v>
      </c>
    </row>
    <row r="104" s="2" customFormat="1">
      <c r="A104" s="36"/>
      <c r="B104" s="37"/>
      <c r="C104" s="38"/>
      <c r="D104" s="226" t="s">
        <v>174</v>
      </c>
      <c r="E104" s="38"/>
      <c r="F104" s="227" t="s">
        <v>454</v>
      </c>
      <c r="G104" s="38"/>
      <c r="H104" s="38"/>
      <c r="I104" s="228"/>
      <c r="J104" s="228"/>
      <c r="K104" s="38"/>
      <c r="L104" s="38"/>
      <c r="M104" s="42"/>
      <c r="N104" s="229"/>
      <c r="O104" s="230"/>
      <c r="P104" s="82"/>
      <c r="Q104" s="82"/>
      <c r="R104" s="82"/>
      <c r="S104" s="82"/>
      <c r="T104" s="82"/>
      <c r="U104" s="82"/>
      <c r="V104" s="82"/>
      <c r="W104" s="82"/>
      <c r="X104" s="82"/>
      <c r="Y104" s="83"/>
      <c r="Z104" s="36"/>
      <c r="AA104" s="36"/>
      <c r="AB104" s="36"/>
      <c r="AC104" s="36"/>
      <c r="AD104" s="36"/>
      <c r="AE104" s="36"/>
      <c r="AT104" s="15" t="s">
        <v>174</v>
      </c>
      <c r="AU104" s="15" t="s">
        <v>84</v>
      </c>
    </row>
    <row r="105" s="2" customFormat="1" ht="24.15" customHeight="1">
      <c r="A105" s="36"/>
      <c r="B105" s="37"/>
      <c r="C105" s="236" t="s">
        <v>207</v>
      </c>
      <c r="D105" s="236" t="s">
        <v>189</v>
      </c>
      <c r="E105" s="237" t="s">
        <v>455</v>
      </c>
      <c r="F105" s="238" t="s">
        <v>456</v>
      </c>
      <c r="G105" s="239" t="s">
        <v>192</v>
      </c>
      <c r="H105" s="240">
        <v>118</v>
      </c>
      <c r="I105" s="241"/>
      <c r="J105" s="242"/>
      <c r="K105" s="240">
        <f>ROUND(P105*H105,2)</f>
        <v>0</v>
      </c>
      <c r="L105" s="238" t="s">
        <v>193</v>
      </c>
      <c r="M105" s="243"/>
      <c r="N105" s="244" t="s">
        <v>19</v>
      </c>
      <c r="O105" s="220" t="s">
        <v>44</v>
      </c>
      <c r="P105" s="221">
        <f>I105+J105</f>
        <v>0</v>
      </c>
      <c r="Q105" s="221">
        <f>ROUND(I105*H105,2)</f>
        <v>0</v>
      </c>
      <c r="R105" s="221">
        <f>ROUND(J105*H105,2)</f>
        <v>0</v>
      </c>
      <c r="S105" s="82"/>
      <c r="T105" s="222">
        <f>S105*H105</f>
        <v>0</v>
      </c>
      <c r="U105" s="222">
        <v>0</v>
      </c>
      <c r="V105" s="222">
        <f>U105*H105</f>
        <v>0</v>
      </c>
      <c r="W105" s="222">
        <v>0</v>
      </c>
      <c r="X105" s="222">
        <f>W105*H105</f>
        <v>0</v>
      </c>
      <c r="Y105" s="223" t="s">
        <v>19</v>
      </c>
      <c r="Z105" s="36"/>
      <c r="AA105" s="36"/>
      <c r="AB105" s="36"/>
      <c r="AC105" s="36"/>
      <c r="AD105" s="36"/>
      <c r="AE105" s="36"/>
      <c r="AR105" s="224" t="s">
        <v>205</v>
      </c>
      <c r="AT105" s="224" t="s">
        <v>189</v>
      </c>
      <c r="AU105" s="224" t="s">
        <v>84</v>
      </c>
      <c r="AY105" s="15" t="s">
        <v>165</v>
      </c>
      <c r="BE105" s="225">
        <f>IF(O105="základní",K105,0)</f>
        <v>0</v>
      </c>
      <c r="BF105" s="225">
        <f>IF(O105="snížená",K105,0)</f>
        <v>0</v>
      </c>
      <c r="BG105" s="225">
        <f>IF(O105="zákl. přenesená",K105,0)</f>
        <v>0</v>
      </c>
      <c r="BH105" s="225">
        <f>IF(O105="sníž. přenesená",K105,0)</f>
        <v>0</v>
      </c>
      <c r="BI105" s="225">
        <f>IF(O105="nulová",K105,0)</f>
        <v>0</v>
      </c>
      <c r="BJ105" s="15" t="s">
        <v>82</v>
      </c>
      <c r="BK105" s="225">
        <f>ROUND(P105*H105,2)</f>
        <v>0</v>
      </c>
      <c r="BL105" s="15" t="s">
        <v>205</v>
      </c>
      <c r="BM105" s="224" t="s">
        <v>1009</v>
      </c>
    </row>
    <row r="106" s="2" customFormat="1">
      <c r="A106" s="36"/>
      <c r="B106" s="37"/>
      <c r="C106" s="38"/>
      <c r="D106" s="226" t="s">
        <v>174</v>
      </c>
      <c r="E106" s="38"/>
      <c r="F106" s="227" t="s">
        <v>456</v>
      </c>
      <c r="G106" s="38"/>
      <c r="H106" s="38"/>
      <c r="I106" s="228"/>
      <c r="J106" s="228"/>
      <c r="K106" s="38"/>
      <c r="L106" s="38"/>
      <c r="M106" s="42"/>
      <c r="N106" s="229"/>
      <c r="O106" s="230"/>
      <c r="P106" s="82"/>
      <c r="Q106" s="82"/>
      <c r="R106" s="82"/>
      <c r="S106" s="82"/>
      <c r="T106" s="82"/>
      <c r="U106" s="82"/>
      <c r="V106" s="82"/>
      <c r="W106" s="82"/>
      <c r="X106" s="82"/>
      <c r="Y106" s="83"/>
      <c r="Z106" s="36"/>
      <c r="AA106" s="36"/>
      <c r="AB106" s="36"/>
      <c r="AC106" s="36"/>
      <c r="AD106" s="36"/>
      <c r="AE106" s="36"/>
      <c r="AT106" s="15" t="s">
        <v>174</v>
      </c>
      <c r="AU106" s="15" t="s">
        <v>84</v>
      </c>
    </row>
    <row r="107" s="2" customFormat="1" ht="24.15" customHeight="1">
      <c r="A107" s="36"/>
      <c r="B107" s="37"/>
      <c r="C107" s="236" t="s">
        <v>212</v>
      </c>
      <c r="D107" s="236" t="s">
        <v>189</v>
      </c>
      <c r="E107" s="237" t="s">
        <v>458</v>
      </c>
      <c r="F107" s="238" t="s">
        <v>459</v>
      </c>
      <c r="G107" s="239" t="s">
        <v>192</v>
      </c>
      <c r="H107" s="240">
        <v>304</v>
      </c>
      <c r="I107" s="241"/>
      <c r="J107" s="242"/>
      <c r="K107" s="240">
        <f>ROUND(P107*H107,2)</f>
        <v>0</v>
      </c>
      <c r="L107" s="238" t="s">
        <v>193</v>
      </c>
      <c r="M107" s="243"/>
      <c r="N107" s="244" t="s">
        <v>19</v>
      </c>
      <c r="O107" s="220" t="s">
        <v>44</v>
      </c>
      <c r="P107" s="221">
        <f>I107+J107</f>
        <v>0</v>
      </c>
      <c r="Q107" s="221">
        <f>ROUND(I107*H107,2)</f>
        <v>0</v>
      </c>
      <c r="R107" s="221">
        <f>ROUND(J107*H107,2)</f>
        <v>0</v>
      </c>
      <c r="S107" s="82"/>
      <c r="T107" s="222">
        <f>S107*H107</f>
        <v>0</v>
      </c>
      <c r="U107" s="222">
        <v>0</v>
      </c>
      <c r="V107" s="222">
        <f>U107*H107</f>
        <v>0</v>
      </c>
      <c r="W107" s="222">
        <v>0</v>
      </c>
      <c r="X107" s="222">
        <f>W107*H107</f>
        <v>0</v>
      </c>
      <c r="Y107" s="223" t="s">
        <v>19</v>
      </c>
      <c r="Z107" s="36"/>
      <c r="AA107" s="36"/>
      <c r="AB107" s="36"/>
      <c r="AC107" s="36"/>
      <c r="AD107" s="36"/>
      <c r="AE107" s="36"/>
      <c r="AR107" s="224" t="s">
        <v>205</v>
      </c>
      <c r="AT107" s="224" t="s">
        <v>189</v>
      </c>
      <c r="AU107" s="224" t="s">
        <v>84</v>
      </c>
      <c r="AY107" s="15" t="s">
        <v>165</v>
      </c>
      <c r="BE107" s="225">
        <f>IF(O107="základní",K107,0)</f>
        <v>0</v>
      </c>
      <c r="BF107" s="225">
        <f>IF(O107="snížená",K107,0)</f>
        <v>0</v>
      </c>
      <c r="BG107" s="225">
        <f>IF(O107="zákl. přenesená",K107,0)</f>
        <v>0</v>
      </c>
      <c r="BH107" s="225">
        <f>IF(O107="sníž. přenesená",K107,0)</f>
        <v>0</v>
      </c>
      <c r="BI107" s="225">
        <f>IF(O107="nulová",K107,0)</f>
        <v>0</v>
      </c>
      <c r="BJ107" s="15" t="s">
        <v>82</v>
      </c>
      <c r="BK107" s="225">
        <f>ROUND(P107*H107,2)</f>
        <v>0</v>
      </c>
      <c r="BL107" s="15" t="s">
        <v>205</v>
      </c>
      <c r="BM107" s="224" t="s">
        <v>1010</v>
      </c>
    </row>
    <row r="108" s="2" customFormat="1">
      <c r="A108" s="36"/>
      <c r="B108" s="37"/>
      <c r="C108" s="38"/>
      <c r="D108" s="226" t="s">
        <v>174</v>
      </c>
      <c r="E108" s="38"/>
      <c r="F108" s="227" t="s">
        <v>459</v>
      </c>
      <c r="G108" s="38"/>
      <c r="H108" s="38"/>
      <c r="I108" s="228"/>
      <c r="J108" s="228"/>
      <c r="K108" s="38"/>
      <c r="L108" s="38"/>
      <c r="M108" s="42"/>
      <c r="N108" s="229"/>
      <c r="O108" s="230"/>
      <c r="P108" s="82"/>
      <c r="Q108" s="82"/>
      <c r="R108" s="82"/>
      <c r="S108" s="82"/>
      <c r="T108" s="82"/>
      <c r="U108" s="82"/>
      <c r="V108" s="82"/>
      <c r="W108" s="82"/>
      <c r="X108" s="82"/>
      <c r="Y108" s="83"/>
      <c r="Z108" s="36"/>
      <c r="AA108" s="36"/>
      <c r="AB108" s="36"/>
      <c r="AC108" s="36"/>
      <c r="AD108" s="36"/>
      <c r="AE108" s="36"/>
      <c r="AT108" s="15" t="s">
        <v>174</v>
      </c>
      <c r="AU108" s="15" t="s">
        <v>84</v>
      </c>
    </row>
    <row r="109" s="2" customFormat="1" ht="24.15" customHeight="1">
      <c r="A109" s="36"/>
      <c r="B109" s="37"/>
      <c r="C109" s="236" t="s">
        <v>218</v>
      </c>
      <c r="D109" s="236" t="s">
        <v>189</v>
      </c>
      <c r="E109" s="237" t="s">
        <v>461</v>
      </c>
      <c r="F109" s="238" t="s">
        <v>462</v>
      </c>
      <c r="G109" s="239" t="s">
        <v>192</v>
      </c>
      <c r="H109" s="240">
        <v>41</v>
      </c>
      <c r="I109" s="241"/>
      <c r="J109" s="242"/>
      <c r="K109" s="240">
        <f>ROUND(P109*H109,2)</f>
        <v>0</v>
      </c>
      <c r="L109" s="238" t="s">
        <v>193</v>
      </c>
      <c r="M109" s="243"/>
      <c r="N109" s="244" t="s">
        <v>19</v>
      </c>
      <c r="O109" s="220" t="s">
        <v>44</v>
      </c>
      <c r="P109" s="221">
        <f>I109+J109</f>
        <v>0</v>
      </c>
      <c r="Q109" s="221">
        <f>ROUND(I109*H109,2)</f>
        <v>0</v>
      </c>
      <c r="R109" s="221">
        <f>ROUND(J109*H109,2)</f>
        <v>0</v>
      </c>
      <c r="S109" s="82"/>
      <c r="T109" s="222">
        <f>S109*H109</f>
        <v>0</v>
      </c>
      <c r="U109" s="222">
        <v>0</v>
      </c>
      <c r="V109" s="222">
        <f>U109*H109</f>
        <v>0</v>
      </c>
      <c r="W109" s="222">
        <v>0</v>
      </c>
      <c r="X109" s="222">
        <f>W109*H109</f>
        <v>0</v>
      </c>
      <c r="Y109" s="223" t="s">
        <v>19</v>
      </c>
      <c r="Z109" s="36"/>
      <c r="AA109" s="36"/>
      <c r="AB109" s="36"/>
      <c r="AC109" s="36"/>
      <c r="AD109" s="36"/>
      <c r="AE109" s="36"/>
      <c r="AR109" s="224" t="s">
        <v>205</v>
      </c>
      <c r="AT109" s="224" t="s">
        <v>189</v>
      </c>
      <c r="AU109" s="224" t="s">
        <v>84</v>
      </c>
      <c r="AY109" s="15" t="s">
        <v>165</v>
      </c>
      <c r="BE109" s="225">
        <f>IF(O109="základní",K109,0)</f>
        <v>0</v>
      </c>
      <c r="BF109" s="225">
        <f>IF(O109="snížená",K109,0)</f>
        <v>0</v>
      </c>
      <c r="BG109" s="225">
        <f>IF(O109="zákl. přenesená",K109,0)</f>
        <v>0</v>
      </c>
      <c r="BH109" s="225">
        <f>IF(O109="sníž. přenesená",K109,0)</f>
        <v>0</v>
      </c>
      <c r="BI109" s="225">
        <f>IF(O109="nulová",K109,0)</f>
        <v>0</v>
      </c>
      <c r="BJ109" s="15" t="s">
        <v>82</v>
      </c>
      <c r="BK109" s="225">
        <f>ROUND(P109*H109,2)</f>
        <v>0</v>
      </c>
      <c r="BL109" s="15" t="s">
        <v>205</v>
      </c>
      <c r="BM109" s="224" t="s">
        <v>1011</v>
      </c>
    </row>
    <row r="110" s="2" customFormat="1">
      <c r="A110" s="36"/>
      <c r="B110" s="37"/>
      <c r="C110" s="38"/>
      <c r="D110" s="226" t="s">
        <v>174</v>
      </c>
      <c r="E110" s="38"/>
      <c r="F110" s="227" t="s">
        <v>462</v>
      </c>
      <c r="G110" s="38"/>
      <c r="H110" s="38"/>
      <c r="I110" s="228"/>
      <c r="J110" s="228"/>
      <c r="K110" s="38"/>
      <c r="L110" s="38"/>
      <c r="M110" s="42"/>
      <c r="N110" s="229"/>
      <c r="O110" s="230"/>
      <c r="P110" s="82"/>
      <c r="Q110" s="82"/>
      <c r="R110" s="82"/>
      <c r="S110" s="82"/>
      <c r="T110" s="82"/>
      <c r="U110" s="82"/>
      <c r="V110" s="82"/>
      <c r="W110" s="82"/>
      <c r="X110" s="82"/>
      <c r="Y110" s="83"/>
      <c r="Z110" s="36"/>
      <c r="AA110" s="36"/>
      <c r="AB110" s="36"/>
      <c r="AC110" s="36"/>
      <c r="AD110" s="36"/>
      <c r="AE110" s="36"/>
      <c r="AT110" s="15" t="s">
        <v>174</v>
      </c>
      <c r="AU110" s="15" t="s">
        <v>84</v>
      </c>
    </row>
    <row r="111" s="2" customFormat="1" ht="24.15" customHeight="1">
      <c r="A111" s="36"/>
      <c r="B111" s="37"/>
      <c r="C111" s="236" t="s">
        <v>194</v>
      </c>
      <c r="D111" s="236" t="s">
        <v>189</v>
      </c>
      <c r="E111" s="237" t="s">
        <v>1012</v>
      </c>
      <c r="F111" s="238" t="s">
        <v>1013</v>
      </c>
      <c r="G111" s="239" t="s">
        <v>192</v>
      </c>
      <c r="H111" s="240">
        <v>5</v>
      </c>
      <c r="I111" s="241"/>
      <c r="J111" s="242"/>
      <c r="K111" s="240">
        <f>ROUND(P111*H111,2)</f>
        <v>0</v>
      </c>
      <c r="L111" s="238" t="s">
        <v>193</v>
      </c>
      <c r="M111" s="243"/>
      <c r="N111" s="244" t="s">
        <v>19</v>
      </c>
      <c r="O111" s="220" t="s">
        <v>44</v>
      </c>
      <c r="P111" s="221">
        <f>I111+J111</f>
        <v>0</v>
      </c>
      <c r="Q111" s="221">
        <f>ROUND(I111*H111,2)</f>
        <v>0</v>
      </c>
      <c r="R111" s="221">
        <f>ROUND(J111*H111,2)</f>
        <v>0</v>
      </c>
      <c r="S111" s="82"/>
      <c r="T111" s="222">
        <f>S111*H111</f>
        <v>0</v>
      </c>
      <c r="U111" s="222">
        <v>0</v>
      </c>
      <c r="V111" s="222">
        <f>U111*H111</f>
        <v>0</v>
      </c>
      <c r="W111" s="222">
        <v>0</v>
      </c>
      <c r="X111" s="222">
        <f>W111*H111</f>
        <v>0</v>
      </c>
      <c r="Y111" s="223" t="s">
        <v>19</v>
      </c>
      <c r="Z111" s="36"/>
      <c r="AA111" s="36"/>
      <c r="AB111" s="36"/>
      <c r="AC111" s="36"/>
      <c r="AD111" s="36"/>
      <c r="AE111" s="36"/>
      <c r="AR111" s="224" t="s">
        <v>205</v>
      </c>
      <c r="AT111" s="224" t="s">
        <v>189</v>
      </c>
      <c r="AU111" s="224" t="s">
        <v>84</v>
      </c>
      <c r="AY111" s="15" t="s">
        <v>165</v>
      </c>
      <c r="BE111" s="225">
        <f>IF(O111="základní",K111,0)</f>
        <v>0</v>
      </c>
      <c r="BF111" s="225">
        <f>IF(O111="snížená",K111,0)</f>
        <v>0</v>
      </c>
      <c r="BG111" s="225">
        <f>IF(O111="zákl. přenesená",K111,0)</f>
        <v>0</v>
      </c>
      <c r="BH111" s="225">
        <f>IF(O111="sníž. přenesená",K111,0)</f>
        <v>0</v>
      </c>
      <c r="BI111" s="225">
        <f>IF(O111="nulová",K111,0)</f>
        <v>0</v>
      </c>
      <c r="BJ111" s="15" t="s">
        <v>82</v>
      </c>
      <c r="BK111" s="225">
        <f>ROUND(P111*H111,2)</f>
        <v>0</v>
      </c>
      <c r="BL111" s="15" t="s">
        <v>205</v>
      </c>
      <c r="BM111" s="224" t="s">
        <v>1014</v>
      </c>
    </row>
    <row r="112" s="2" customFormat="1">
      <c r="A112" s="36"/>
      <c r="B112" s="37"/>
      <c r="C112" s="38"/>
      <c r="D112" s="226" t="s">
        <v>174</v>
      </c>
      <c r="E112" s="38"/>
      <c r="F112" s="227" t="s">
        <v>1013</v>
      </c>
      <c r="G112" s="38"/>
      <c r="H112" s="38"/>
      <c r="I112" s="228"/>
      <c r="J112" s="228"/>
      <c r="K112" s="38"/>
      <c r="L112" s="38"/>
      <c r="M112" s="42"/>
      <c r="N112" s="229"/>
      <c r="O112" s="230"/>
      <c r="P112" s="82"/>
      <c r="Q112" s="82"/>
      <c r="R112" s="82"/>
      <c r="S112" s="82"/>
      <c r="T112" s="82"/>
      <c r="U112" s="82"/>
      <c r="V112" s="82"/>
      <c r="W112" s="82"/>
      <c r="X112" s="82"/>
      <c r="Y112" s="83"/>
      <c r="Z112" s="36"/>
      <c r="AA112" s="36"/>
      <c r="AB112" s="36"/>
      <c r="AC112" s="36"/>
      <c r="AD112" s="36"/>
      <c r="AE112" s="36"/>
      <c r="AT112" s="15" t="s">
        <v>174</v>
      </c>
      <c r="AU112" s="15" t="s">
        <v>84</v>
      </c>
    </row>
    <row r="113" s="2" customFormat="1" ht="24.15" customHeight="1">
      <c r="A113" s="36"/>
      <c r="B113" s="37"/>
      <c r="C113" s="213" t="s">
        <v>226</v>
      </c>
      <c r="D113" s="213" t="s">
        <v>168</v>
      </c>
      <c r="E113" s="214" t="s">
        <v>1015</v>
      </c>
      <c r="F113" s="215" t="s">
        <v>1016</v>
      </c>
      <c r="G113" s="216" t="s">
        <v>192</v>
      </c>
      <c r="H113" s="218">
        <v>5</v>
      </c>
      <c r="I113" s="217"/>
      <c r="J113" s="217"/>
      <c r="K113" s="218">
        <f>ROUND(P113*H113,2)</f>
        <v>0</v>
      </c>
      <c r="L113" s="215" t="s">
        <v>193</v>
      </c>
      <c r="M113" s="42"/>
      <c r="N113" s="219" t="s">
        <v>19</v>
      </c>
      <c r="O113" s="220" t="s">
        <v>44</v>
      </c>
      <c r="P113" s="221">
        <f>I113+J113</f>
        <v>0</v>
      </c>
      <c r="Q113" s="221">
        <f>ROUND(I113*H113,2)</f>
        <v>0</v>
      </c>
      <c r="R113" s="221">
        <f>ROUND(J113*H113,2)</f>
        <v>0</v>
      </c>
      <c r="S113" s="82"/>
      <c r="T113" s="222">
        <f>S113*H113</f>
        <v>0</v>
      </c>
      <c r="U113" s="222">
        <v>0</v>
      </c>
      <c r="V113" s="222">
        <f>U113*H113</f>
        <v>0</v>
      </c>
      <c r="W113" s="222">
        <v>0</v>
      </c>
      <c r="X113" s="222">
        <f>W113*H113</f>
        <v>0</v>
      </c>
      <c r="Y113" s="223" t="s">
        <v>19</v>
      </c>
      <c r="Z113" s="36"/>
      <c r="AA113" s="36"/>
      <c r="AB113" s="36"/>
      <c r="AC113" s="36"/>
      <c r="AD113" s="36"/>
      <c r="AE113" s="36"/>
      <c r="AR113" s="224" t="s">
        <v>210</v>
      </c>
      <c r="AT113" s="224" t="s">
        <v>168</v>
      </c>
      <c r="AU113" s="224" t="s">
        <v>84</v>
      </c>
      <c r="AY113" s="15" t="s">
        <v>165</v>
      </c>
      <c r="BE113" s="225">
        <f>IF(O113="základní",K113,0)</f>
        <v>0</v>
      </c>
      <c r="BF113" s="225">
        <f>IF(O113="snížená",K113,0)</f>
        <v>0</v>
      </c>
      <c r="BG113" s="225">
        <f>IF(O113="zákl. přenesená",K113,0)</f>
        <v>0</v>
      </c>
      <c r="BH113" s="225">
        <f>IF(O113="sníž. přenesená",K113,0)</f>
        <v>0</v>
      </c>
      <c r="BI113" s="225">
        <f>IF(O113="nulová",K113,0)</f>
        <v>0</v>
      </c>
      <c r="BJ113" s="15" t="s">
        <v>82</v>
      </c>
      <c r="BK113" s="225">
        <f>ROUND(P113*H113,2)</f>
        <v>0</v>
      </c>
      <c r="BL113" s="15" t="s">
        <v>210</v>
      </c>
      <c r="BM113" s="224" t="s">
        <v>1017</v>
      </c>
    </row>
    <row r="114" s="2" customFormat="1">
      <c r="A114" s="36"/>
      <c r="B114" s="37"/>
      <c r="C114" s="38"/>
      <c r="D114" s="226" t="s">
        <v>174</v>
      </c>
      <c r="E114" s="38"/>
      <c r="F114" s="227" t="s">
        <v>1016</v>
      </c>
      <c r="G114" s="38"/>
      <c r="H114" s="38"/>
      <c r="I114" s="228"/>
      <c r="J114" s="228"/>
      <c r="K114" s="38"/>
      <c r="L114" s="38"/>
      <c r="M114" s="42"/>
      <c r="N114" s="229"/>
      <c r="O114" s="230"/>
      <c r="P114" s="82"/>
      <c r="Q114" s="82"/>
      <c r="R114" s="82"/>
      <c r="S114" s="82"/>
      <c r="T114" s="82"/>
      <c r="U114" s="82"/>
      <c r="V114" s="82"/>
      <c r="W114" s="82"/>
      <c r="X114" s="82"/>
      <c r="Y114" s="83"/>
      <c r="Z114" s="36"/>
      <c r="AA114" s="36"/>
      <c r="AB114" s="36"/>
      <c r="AC114" s="36"/>
      <c r="AD114" s="36"/>
      <c r="AE114" s="36"/>
      <c r="AT114" s="15" t="s">
        <v>174</v>
      </c>
      <c r="AU114" s="15" t="s">
        <v>84</v>
      </c>
    </row>
    <row r="115" s="2" customFormat="1" ht="24.15" customHeight="1">
      <c r="A115" s="36"/>
      <c r="B115" s="37"/>
      <c r="C115" s="213" t="s">
        <v>230</v>
      </c>
      <c r="D115" s="213" t="s">
        <v>168</v>
      </c>
      <c r="E115" s="214" t="s">
        <v>470</v>
      </c>
      <c r="F115" s="215" t="s">
        <v>471</v>
      </c>
      <c r="G115" s="216" t="s">
        <v>215</v>
      </c>
      <c r="H115" s="218">
        <v>320</v>
      </c>
      <c r="I115" s="217"/>
      <c r="J115" s="217"/>
      <c r="K115" s="218">
        <f>ROUND(P115*H115,2)</f>
        <v>0</v>
      </c>
      <c r="L115" s="215" t="s">
        <v>193</v>
      </c>
      <c r="M115" s="42"/>
      <c r="N115" s="219" t="s">
        <v>19</v>
      </c>
      <c r="O115" s="220" t="s">
        <v>44</v>
      </c>
      <c r="P115" s="221">
        <f>I115+J115</f>
        <v>0</v>
      </c>
      <c r="Q115" s="221">
        <f>ROUND(I115*H115,2)</f>
        <v>0</v>
      </c>
      <c r="R115" s="221">
        <f>ROUND(J115*H115,2)</f>
        <v>0</v>
      </c>
      <c r="S115" s="82"/>
      <c r="T115" s="222">
        <f>S115*H115</f>
        <v>0</v>
      </c>
      <c r="U115" s="222">
        <v>0</v>
      </c>
      <c r="V115" s="222">
        <f>U115*H115</f>
        <v>0</v>
      </c>
      <c r="W115" s="222">
        <v>0</v>
      </c>
      <c r="X115" s="222">
        <f>W115*H115</f>
        <v>0</v>
      </c>
      <c r="Y115" s="223" t="s">
        <v>19</v>
      </c>
      <c r="Z115" s="36"/>
      <c r="AA115" s="36"/>
      <c r="AB115" s="36"/>
      <c r="AC115" s="36"/>
      <c r="AD115" s="36"/>
      <c r="AE115" s="36"/>
      <c r="AR115" s="224" t="s">
        <v>210</v>
      </c>
      <c r="AT115" s="224" t="s">
        <v>168</v>
      </c>
      <c r="AU115" s="224" t="s">
        <v>84</v>
      </c>
      <c r="AY115" s="15" t="s">
        <v>165</v>
      </c>
      <c r="BE115" s="225">
        <f>IF(O115="základní",K115,0)</f>
        <v>0</v>
      </c>
      <c r="BF115" s="225">
        <f>IF(O115="snížená",K115,0)</f>
        <v>0</v>
      </c>
      <c r="BG115" s="225">
        <f>IF(O115="zákl. přenesená",K115,0)</f>
        <v>0</v>
      </c>
      <c r="BH115" s="225">
        <f>IF(O115="sníž. přenesená",K115,0)</f>
        <v>0</v>
      </c>
      <c r="BI115" s="225">
        <f>IF(O115="nulová",K115,0)</f>
        <v>0</v>
      </c>
      <c r="BJ115" s="15" t="s">
        <v>82</v>
      </c>
      <c r="BK115" s="225">
        <f>ROUND(P115*H115,2)</f>
        <v>0</v>
      </c>
      <c r="BL115" s="15" t="s">
        <v>210</v>
      </c>
      <c r="BM115" s="224" t="s">
        <v>1018</v>
      </c>
    </row>
    <row r="116" s="2" customFormat="1">
      <c r="A116" s="36"/>
      <c r="B116" s="37"/>
      <c r="C116" s="38"/>
      <c r="D116" s="226" t="s">
        <v>174</v>
      </c>
      <c r="E116" s="38"/>
      <c r="F116" s="227" t="s">
        <v>471</v>
      </c>
      <c r="G116" s="38"/>
      <c r="H116" s="38"/>
      <c r="I116" s="228"/>
      <c r="J116" s="228"/>
      <c r="K116" s="38"/>
      <c r="L116" s="38"/>
      <c r="M116" s="42"/>
      <c r="N116" s="229"/>
      <c r="O116" s="230"/>
      <c r="P116" s="82"/>
      <c r="Q116" s="82"/>
      <c r="R116" s="82"/>
      <c r="S116" s="82"/>
      <c r="T116" s="82"/>
      <c r="U116" s="82"/>
      <c r="V116" s="82"/>
      <c r="W116" s="82"/>
      <c r="X116" s="82"/>
      <c r="Y116" s="83"/>
      <c r="Z116" s="36"/>
      <c r="AA116" s="36"/>
      <c r="AB116" s="36"/>
      <c r="AC116" s="36"/>
      <c r="AD116" s="36"/>
      <c r="AE116" s="36"/>
      <c r="AT116" s="15" t="s">
        <v>174</v>
      </c>
      <c r="AU116" s="15" t="s">
        <v>84</v>
      </c>
    </row>
    <row r="117" s="12" customFormat="1" ht="22.8" customHeight="1">
      <c r="A117" s="12"/>
      <c r="B117" s="196"/>
      <c r="C117" s="197"/>
      <c r="D117" s="198" t="s">
        <v>74</v>
      </c>
      <c r="E117" s="211" t="s">
        <v>473</v>
      </c>
      <c r="F117" s="211" t="s">
        <v>474</v>
      </c>
      <c r="G117" s="197"/>
      <c r="H117" s="197"/>
      <c r="I117" s="200"/>
      <c r="J117" s="200"/>
      <c r="K117" s="212">
        <f>BK117</f>
        <v>0</v>
      </c>
      <c r="L117" s="197"/>
      <c r="M117" s="202"/>
      <c r="N117" s="203"/>
      <c r="O117" s="204"/>
      <c r="P117" s="204"/>
      <c r="Q117" s="205">
        <f>SUM(Q118:Q177)</f>
        <v>0</v>
      </c>
      <c r="R117" s="205">
        <f>SUM(R118:R177)</f>
        <v>0</v>
      </c>
      <c r="S117" s="204"/>
      <c r="T117" s="206">
        <f>SUM(T118:T177)</f>
        <v>0</v>
      </c>
      <c r="U117" s="204"/>
      <c r="V117" s="206">
        <f>SUM(V118:V177)</f>
        <v>0</v>
      </c>
      <c r="W117" s="204"/>
      <c r="X117" s="206">
        <f>SUM(X118:X177)</f>
        <v>0</v>
      </c>
      <c r="Y117" s="207"/>
      <c r="Z117" s="12"/>
      <c r="AA117" s="12"/>
      <c r="AB117" s="12"/>
      <c r="AC117" s="12"/>
      <c r="AD117" s="12"/>
      <c r="AE117" s="12"/>
      <c r="AR117" s="208" t="s">
        <v>82</v>
      </c>
      <c r="AT117" s="209" t="s">
        <v>74</v>
      </c>
      <c r="AU117" s="209" t="s">
        <v>82</v>
      </c>
      <c r="AY117" s="208" t="s">
        <v>165</v>
      </c>
      <c r="BK117" s="210">
        <f>SUM(BK118:BK177)</f>
        <v>0</v>
      </c>
    </row>
    <row r="118" s="2" customFormat="1">
      <c r="A118" s="36"/>
      <c r="B118" s="37"/>
      <c r="C118" s="236" t="s">
        <v>234</v>
      </c>
      <c r="D118" s="236" t="s">
        <v>189</v>
      </c>
      <c r="E118" s="237" t="s">
        <v>1019</v>
      </c>
      <c r="F118" s="238" t="s">
        <v>1020</v>
      </c>
      <c r="G118" s="239" t="s">
        <v>192</v>
      </c>
      <c r="H118" s="240">
        <v>2</v>
      </c>
      <c r="I118" s="241"/>
      <c r="J118" s="242"/>
      <c r="K118" s="240">
        <f>ROUND(P118*H118,2)</f>
        <v>0</v>
      </c>
      <c r="L118" s="238" t="s">
        <v>193</v>
      </c>
      <c r="M118" s="243"/>
      <c r="N118" s="244" t="s">
        <v>19</v>
      </c>
      <c r="O118" s="220" t="s">
        <v>44</v>
      </c>
      <c r="P118" s="221">
        <f>I118+J118</f>
        <v>0</v>
      </c>
      <c r="Q118" s="221">
        <f>ROUND(I118*H118,2)</f>
        <v>0</v>
      </c>
      <c r="R118" s="221">
        <f>ROUND(J118*H118,2)</f>
        <v>0</v>
      </c>
      <c r="S118" s="82"/>
      <c r="T118" s="222">
        <f>S118*H118</f>
        <v>0</v>
      </c>
      <c r="U118" s="222">
        <v>0</v>
      </c>
      <c r="V118" s="222">
        <f>U118*H118</f>
        <v>0</v>
      </c>
      <c r="W118" s="222">
        <v>0</v>
      </c>
      <c r="X118" s="222">
        <f>W118*H118</f>
        <v>0</v>
      </c>
      <c r="Y118" s="223" t="s">
        <v>19</v>
      </c>
      <c r="Z118" s="36"/>
      <c r="AA118" s="36"/>
      <c r="AB118" s="36"/>
      <c r="AC118" s="36"/>
      <c r="AD118" s="36"/>
      <c r="AE118" s="36"/>
      <c r="AR118" s="224" t="s">
        <v>205</v>
      </c>
      <c r="AT118" s="224" t="s">
        <v>189</v>
      </c>
      <c r="AU118" s="224" t="s">
        <v>84</v>
      </c>
      <c r="AY118" s="15" t="s">
        <v>165</v>
      </c>
      <c r="BE118" s="225">
        <f>IF(O118="základní",K118,0)</f>
        <v>0</v>
      </c>
      <c r="BF118" s="225">
        <f>IF(O118="snížená",K118,0)</f>
        <v>0</v>
      </c>
      <c r="BG118" s="225">
        <f>IF(O118="zákl. přenesená",K118,0)</f>
        <v>0</v>
      </c>
      <c r="BH118" s="225">
        <f>IF(O118="sníž. přenesená",K118,0)</f>
        <v>0</v>
      </c>
      <c r="BI118" s="225">
        <f>IF(O118="nulová",K118,0)</f>
        <v>0</v>
      </c>
      <c r="BJ118" s="15" t="s">
        <v>82</v>
      </c>
      <c r="BK118" s="225">
        <f>ROUND(P118*H118,2)</f>
        <v>0</v>
      </c>
      <c r="BL118" s="15" t="s">
        <v>205</v>
      </c>
      <c r="BM118" s="224" t="s">
        <v>1021</v>
      </c>
    </row>
    <row r="119" s="2" customFormat="1">
      <c r="A119" s="36"/>
      <c r="B119" s="37"/>
      <c r="C119" s="38"/>
      <c r="D119" s="226" t="s">
        <v>174</v>
      </c>
      <c r="E119" s="38"/>
      <c r="F119" s="227" t="s">
        <v>1020</v>
      </c>
      <c r="G119" s="38"/>
      <c r="H119" s="38"/>
      <c r="I119" s="228"/>
      <c r="J119" s="228"/>
      <c r="K119" s="38"/>
      <c r="L119" s="38"/>
      <c r="M119" s="42"/>
      <c r="N119" s="229"/>
      <c r="O119" s="230"/>
      <c r="P119" s="82"/>
      <c r="Q119" s="82"/>
      <c r="R119" s="82"/>
      <c r="S119" s="82"/>
      <c r="T119" s="82"/>
      <c r="U119" s="82"/>
      <c r="V119" s="82"/>
      <c r="W119" s="82"/>
      <c r="X119" s="82"/>
      <c r="Y119" s="83"/>
      <c r="Z119" s="36"/>
      <c r="AA119" s="36"/>
      <c r="AB119" s="36"/>
      <c r="AC119" s="36"/>
      <c r="AD119" s="36"/>
      <c r="AE119" s="36"/>
      <c r="AT119" s="15" t="s">
        <v>174</v>
      </c>
      <c r="AU119" s="15" t="s">
        <v>84</v>
      </c>
    </row>
    <row r="120" s="2" customFormat="1">
      <c r="A120" s="36"/>
      <c r="B120" s="37"/>
      <c r="C120" s="236" t="s">
        <v>238</v>
      </c>
      <c r="D120" s="236" t="s">
        <v>189</v>
      </c>
      <c r="E120" s="237" t="s">
        <v>475</v>
      </c>
      <c r="F120" s="238" t="s">
        <v>476</v>
      </c>
      <c r="G120" s="239" t="s">
        <v>192</v>
      </c>
      <c r="H120" s="240">
        <v>10</v>
      </c>
      <c r="I120" s="241"/>
      <c r="J120" s="242"/>
      <c r="K120" s="240">
        <f>ROUND(P120*H120,2)</f>
        <v>0</v>
      </c>
      <c r="L120" s="238" t="s">
        <v>193</v>
      </c>
      <c r="M120" s="243"/>
      <c r="N120" s="244" t="s">
        <v>19</v>
      </c>
      <c r="O120" s="220" t="s">
        <v>44</v>
      </c>
      <c r="P120" s="221">
        <f>I120+J120</f>
        <v>0</v>
      </c>
      <c r="Q120" s="221">
        <f>ROUND(I120*H120,2)</f>
        <v>0</v>
      </c>
      <c r="R120" s="221">
        <f>ROUND(J120*H120,2)</f>
        <v>0</v>
      </c>
      <c r="S120" s="82"/>
      <c r="T120" s="222">
        <f>S120*H120</f>
        <v>0</v>
      </c>
      <c r="U120" s="222">
        <v>0</v>
      </c>
      <c r="V120" s="222">
        <f>U120*H120</f>
        <v>0</v>
      </c>
      <c r="W120" s="222">
        <v>0</v>
      </c>
      <c r="X120" s="222">
        <f>W120*H120</f>
        <v>0</v>
      </c>
      <c r="Y120" s="223" t="s">
        <v>19</v>
      </c>
      <c r="Z120" s="36"/>
      <c r="AA120" s="36"/>
      <c r="AB120" s="36"/>
      <c r="AC120" s="36"/>
      <c r="AD120" s="36"/>
      <c r="AE120" s="36"/>
      <c r="AR120" s="224" t="s">
        <v>205</v>
      </c>
      <c r="AT120" s="224" t="s">
        <v>189</v>
      </c>
      <c r="AU120" s="224" t="s">
        <v>84</v>
      </c>
      <c r="AY120" s="15" t="s">
        <v>165</v>
      </c>
      <c r="BE120" s="225">
        <f>IF(O120="základní",K120,0)</f>
        <v>0</v>
      </c>
      <c r="BF120" s="225">
        <f>IF(O120="snížená",K120,0)</f>
        <v>0</v>
      </c>
      <c r="BG120" s="225">
        <f>IF(O120="zákl. přenesená",K120,0)</f>
        <v>0</v>
      </c>
      <c r="BH120" s="225">
        <f>IF(O120="sníž. přenesená",K120,0)</f>
        <v>0</v>
      </c>
      <c r="BI120" s="225">
        <f>IF(O120="nulová",K120,0)</f>
        <v>0</v>
      </c>
      <c r="BJ120" s="15" t="s">
        <v>82</v>
      </c>
      <c r="BK120" s="225">
        <f>ROUND(P120*H120,2)</f>
        <v>0</v>
      </c>
      <c r="BL120" s="15" t="s">
        <v>205</v>
      </c>
      <c r="BM120" s="224" t="s">
        <v>1022</v>
      </c>
    </row>
    <row r="121" s="2" customFormat="1">
      <c r="A121" s="36"/>
      <c r="B121" s="37"/>
      <c r="C121" s="38"/>
      <c r="D121" s="226" t="s">
        <v>174</v>
      </c>
      <c r="E121" s="38"/>
      <c r="F121" s="227" t="s">
        <v>476</v>
      </c>
      <c r="G121" s="38"/>
      <c r="H121" s="38"/>
      <c r="I121" s="228"/>
      <c r="J121" s="228"/>
      <c r="K121" s="38"/>
      <c r="L121" s="38"/>
      <c r="M121" s="42"/>
      <c r="N121" s="229"/>
      <c r="O121" s="230"/>
      <c r="P121" s="82"/>
      <c r="Q121" s="82"/>
      <c r="R121" s="82"/>
      <c r="S121" s="82"/>
      <c r="T121" s="82"/>
      <c r="U121" s="82"/>
      <c r="V121" s="82"/>
      <c r="W121" s="82"/>
      <c r="X121" s="82"/>
      <c r="Y121" s="83"/>
      <c r="Z121" s="36"/>
      <c r="AA121" s="36"/>
      <c r="AB121" s="36"/>
      <c r="AC121" s="36"/>
      <c r="AD121" s="36"/>
      <c r="AE121" s="36"/>
      <c r="AT121" s="15" t="s">
        <v>174</v>
      </c>
      <c r="AU121" s="15" t="s">
        <v>84</v>
      </c>
    </row>
    <row r="122" s="2" customFormat="1">
      <c r="A122" s="36"/>
      <c r="B122" s="37"/>
      <c r="C122" s="236" t="s">
        <v>242</v>
      </c>
      <c r="D122" s="236" t="s">
        <v>189</v>
      </c>
      <c r="E122" s="237" t="s">
        <v>478</v>
      </c>
      <c r="F122" s="238" t="s">
        <v>479</v>
      </c>
      <c r="G122" s="239" t="s">
        <v>192</v>
      </c>
      <c r="H122" s="240">
        <v>13</v>
      </c>
      <c r="I122" s="241"/>
      <c r="J122" s="242"/>
      <c r="K122" s="240">
        <f>ROUND(P122*H122,2)</f>
        <v>0</v>
      </c>
      <c r="L122" s="238" t="s">
        <v>193</v>
      </c>
      <c r="M122" s="243"/>
      <c r="N122" s="244" t="s">
        <v>19</v>
      </c>
      <c r="O122" s="220" t="s">
        <v>44</v>
      </c>
      <c r="P122" s="221">
        <f>I122+J122</f>
        <v>0</v>
      </c>
      <c r="Q122" s="221">
        <f>ROUND(I122*H122,2)</f>
        <v>0</v>
      </c>
      <c r="R122" s="221">
        <f>ROUND(J122*H122,2)</f>
        <v>0</v>
      </c>
      <c r="S122" s="82"/>
      <c r="T122" s="222">
        <f>S122*H122</f>
        <v>0</v>
      </c>
      <c r="U122" s="222">
        <v>0</v>
      </c>
      <c r="V122" s="222">
        <f>U122*H122</f>
        <v>0</v>
      </c>
      <c r="W122" s="222">
        <v>0</v>
      </c>
      <c r="X122" s="222">
        <f>W122*H122</f>
        <v>0</v>
      </c>
      <c r="Y122" s="223" t="s">
        <v>19</v>
      </c>
      <c r="Z122" s="36"/>
      <c r="AA122" s="36"/>
      <c r="AB122" s="36"/>
      <c r="AC122" s="36"/>
      <c r="AD122" s="36"/>
      <c r="AE122" s="36"/>
      <c r="AR122" s="224" t="s">
        <v>205</v>
      </c>
      <c r="AT122" s="224" t="s">
        <v>189</v>
      </c>
      <c r="AU122" s="224" t="s">
        <v>84</v>
      </c>
      <c r="AY122" s="15" t="s">
        <v>165</v>
      </c>
      <c r="BE122" s="225">
        <f>IF(O122="základní",K122,0)</f>
        <v>0</v>
      </c>
      <c r="BF122" s="225">
        <f>IF(O122="snížená",K122,0)</f>
        <v>0</v>
      </c>
      <c r="BG122" s="225">
        <f>IF(O122="zákl. přenesená",K122,0)</f>
        <v>0</v>
      </c>
      <c r="BH122" s="225">
        <f>IF(O122="sníž. přenesená",K122,0)</f>
        <v>0</v>
      </c>
      <c r="BI122" s="225">
        <f>IF(O122="nulová",K122,0)</f>
        <v>0</v>
      </c>
      <c r="BJ122" s="15" t="s">
        <v>82</v>
      </c>
      <c r="BK122" s="225">
        <f>ROUND(P122*H122,2)</f>
        <v>0</v>
      </c>
      <c r="BL122" s="15" t="s">
        <v>205</v>
      </c>
      <c r="BM122" s="224" t="s">
        <v>1023</v>
      </c>
    </row>
    <row r="123" s="2" customFormat="1">
      <c r="A123" s="36"/>
      <c r="B123" s="37"/>
      <c r="C123" s="38"/>
      <c r="D123" s="226" t="s">
        <v>174</v>
      </c>
      <c r="E123" s="38"/>
      <c r="F123" s="227" t="s">
        <v>479</v>
      </c>
      <c r="G123" s="38"/>
      <c r="H123" s="38"/>
      <c r="I123" s="228"/>
      <c r="J123" s="228"/>
      <c r="K123" s="38"/>
      <c r="L123" s="38"/>
      <c r="M123" s="42"/>
      <c r="N123" s="229"/>
      <c r="O123" s="230"/>
      <c r="P123" s="82"/>
      <c r="Q123" s="82"/>
      <c r="R123" s="82"/>
      <c r="S123" s="82"/>
      <c r="T123" s="82"/>
      <c r="U123" s="82"/>
      <c r="V123" s="82"/>
      <c r="W123" s="82"/>
      <c r="X123" s="82"/>
      <c r="Y123" s="83"/>
      <c r="Z123" s="36"/>
      <c r="AA123" s="36"/>
      <c r="AB123" s="36"/>
      <c r="AC123" s="36"/>
      <c r="AD123" s="36"/>
      <c r="AE123" s="36"/>
      <c r="AT123" s="15" t="s">
        <v>174</v>
      </c>
      <c r="AU123" s="15" t="s">
        <v>84</v>
      </c>
    </row>
    <row r="124" s="2" customFormat="1">
      <c r="A124" s="36"/>
      <c r="B124" s="37"/>
      <c r="C124" s="213" t="s">
        <v>246</v>
      </c>
      <c r="D124" s="213" t="s">
        <v>168</v>
      </c>
      <c r="E124" s="214" t="s">
        <v>481</v>
      </c>
      <c r="F124" s="215" t="s">
        <v>482</v>
      </c>
      <c r="G124" s="216" t="s">
        <v>192</v>
      </c>
      <c r="H124" s="218">
        <v>25</v>
      </c>
      <c r="I124" s="217"/>
      <c r="J124" s="217"/>
      <c r="K124" s="218">
        <f>ROUND(P124*H124,2)</f>
        <v>0</v>
      </c>
      <c r="L124" s="215" t="s">
        <v>193</v>
      </c>
      <c r="M124" s="42"/>
      <c r="N124" s="219" t="s">
        <v>19</v>
      </c>
      <c r="O124" s="220" t="s">
        <v>44</v>
      </c>
      <c r="P124" s="221">
        <f>I124+J124</f>
        <v>0</v>
      </c>
      <c r="Q124" s="221">
        <f>ROUND(I124*H124,2)</f>
        <v>0</v>
      </c>
      <c r="R124" s="221">
        <f>ROUND(J124*H124,2)</f>
        <v>0</v>
      </c>
      <c r="S124" s="82"/>
      <c r="T124" s="222">
        <f>S124*H124</f>
        <v>0</v>
      </c>
      <c r="U124" s="222">
        <v>0</v>
      </c>
      <c r="V124" s="222">
        <f>U124*H124</f>
        <v>0</v>
      </c>
      <c r="W124" s="222">
        <v>0</v>
      </c>
      <c r="X124" s="222">
        <f>W124*H124</f>
        <v>0</v>
      </c>
      <c r="Y124" s="223" t="s">
        <v>19</v>
      </c>
      <c r="Z124" s="36"/>
      <c r="AA124" s="36"/>
      <c r="AB124" s="36"/>
      <c r="AC124" s="36"/>
      <c r="AD124" s="36"/>
      <c r="AE124" s="36"/>
      <c r="AR124" s="224" t="s">
        <v>210</v>
      </c>
      <c r="AT124" s="224" t="s">
        <v>168</v>
      </c>
      <c r="AU124" s="224" t="s">
        <v>84</v>
      </c>
      <c r="AY124" s="15" t="s">
        <v>165</v>
      </c>
      <c r="BE124" s="225">
        <f>IF(O124="základní",K124,0)</f>
        <v>0</v>
      </c>
      <c r="BF124" s="225">
        <f>IF(O124="snížená",K124,0)</f>
        <v>0</v>
      </c>
      <c r="BG124" s="225">
        <f>IF(O124="zákl. přenesená",K124,0)</f>
        <v>0</v>
      </c>
      <c r="BH124" s="225">
        <f>IF(O124="sníž. přenesená",K124,0)</f>
        <v>0</v>
      </c>
      <c r="BI124" s="225">
        <f>IF(O124="nulová",K124,0)</f>
        <v>0</v>
      </c>
      <c r="BJ124" s="15" t="s">
        <v>82</v>
      </c>
      <c r="BK124" s="225">
        <f>ROUND(P124*H124,2)</f>
        <v>0</v>
      </c>
      <c r="BL124" s="15" t="s">
        <v>210</v>
      </c>
      <c r="BM124" s="224" t="s">
        <v>1024</v>
      </c>
    </row>
    <row r="125" s="2" customFormat="1">
      <c r="A125" s="36"/>
      <c r="B125" s="37"/>
      <c r="C125" s="38"/>
      <c r="D125" s="226" t="s">
        <v>174</v>
      </c>
      <c r="E125" s="38"/>
      <c r="F125" s="227" t="s">
        <v>482</v>
      </c>
      <c r="G125" s="38"/>
      <c r="H125" s="38"/>
      <c r="I125" s="228"/>
      <c r="J125" s="228"/>
      <c r="K125" s="38"/>
      <c r="L125" s="38"/>
      <c r="M125" s="42"/>
      <c r="N125" s="229"/>
      <c r="O125" s="230"/>
      <c r="P125" s="82"/>
      <c r="Q125" s="82"/>
      <c r="R125" s="82"/>
      <c r="S125" s="82"/>
      <c r="T125" s="82"/>
      <c r="U125" s="82"/>
      <c r="V125" s="82"/>
      <c r="W125" s="82"/>
      <c r="X125" s="82"/>
      <c r="Y125" s="83"/>
      <c r="Z125" s="36"/>
      <c r="AA125" s="36"/>
      <c r="AB125" s="36"/>
      <c r="AC125" s="36"/>
      <c r="AD125" s="36"/>
      <c r="AE125" s="36"/>
      <c r="AT125" s="15" t="s">
        <v>174</v>
      </c>
      <c r="AU125" s="15" t="s">
        <v>84</v>
      </c>
    </row>
    <row r="126" s="2" customFormat="1">
      <c r="A126" s="36"/>
      <c r="B126" s="37"/>
      <c r="C126" s="236" t="s">
        <v>9</v>
      </c>
      <c r="D126" s="236" t="s">
        <v>189</v>
      </c>
      <c r="E126" s="237" t="s">
        <v>1025</v>
      </c>
      <c r="F126" s="238" t="s">
        <v>1026</v>
      </c>
      <c r="G126" s="239" t="s">
        <v>192</v>
      </c>
      <c r="H126" s="240">
        <v>16</v>
      </c>
      <c r="I126" s="241"/>
      <c r="J126" s="242"/>
      <c r="K126" s="240">
        <f>ROUND(P126*H126,2)</f>
        <v>0</v>
      </c>
      <c r="L126" s="238" t="s">
        <v>193</v>
      </c>
      <c r="M126" s="243"/>
      <c r="N126" s="244" t="s">
        <v>19</v>
      </c>
      <c r="O126" s="220" t="s">
        <v>44</v>
      </c>
      <c r="P126" s="221">
        <f>I126+J126</f>
        <v>0</v>
      </c>
      <c r="Q126" s="221">
        <f>ROUND(I126*H126,2)</f>
        <v>0</v>
      </c>
      <c r="R126" s="221">
        <f>ROUND(J126*H126,2)</f>
        <v>0</v>
      </c>
      <c r="S126" s="82"/>
      <c r="T126" s="222">
        <f>S126*H126</f>
        <v>0</v>
      </c>
      <c r="U126" s="222">
        <v>0</v>
      </c>
      <c r="V126" s="222">
        <f>U126*H126</f>
        <v>0</v>
      </c>
      <c r="W126" s="222">
        <v>0</v>
      </c>
      <c r="X126" s="222">
        <f>W126*H126</f>
        <v>0</v>
      </c>
      <c r="Y126" s="223" t="s">
        <v>19</v>
      </c>
      <c r="Z126" s="36"/>
      <c r="AA126" s="36"/>
      <c r="AB126" s="36"/>
      <c r="AC126" s="36"/>
      <c r="AD126" s="36"/>
      <c r="AE126" s="36"/>
      <c r="AR126" s="224" t="s">
        <v>507</v>
      </c>
      <c r="AT126" s="224" t="s">
        <v>189</v>
      </c>
      <c r="AU126" s="224" t="s">
        <v>84</v>
      </c>
      <c r="AY126" s="15" t="s">
        <v>165</v>
      </c>
      <c r="BE126" s="225">
        <f>IF(O126="základní",K126,0)</f>
        <v>0</v>
      </c>
      <c r="BF126" s="225">
        <f>IF(O126="snížená",K126,0)</f>
        <v>0</v>
      </c>
      <c r="BG126" s="225">
        <f>IF(O126="zákl. přenesená",K126,0)</f>
        <v>0</v>
      </c>
      <c r="BH126" s="225">
        <f>IF(O126="sníž. přenesená",K126,0)</f>
        <v>0</v>
      </c>
      <c r="BI126" s="225">
        <f>IF(O126="nulová",K126,0)</f>
        <v>0</v>
      </c>
      <c r="BJ126" s="15" t="s">
        <v>82</v>
      </c>
      <c r="BK126" s="225">
        <f>ROUND(P126*H126,2)</f>
        <v>0</v>
      </c>
      <c r="BL126" s="15" t="s">
        <v>210</v>
      </c>
      <c r="BM126" s="224" t="s">
        <v>1027</v>
      </c>
    </row>
    <row r="127" s="2" customFormat="1">
      <c r="A127" s="36"/>
      <c r="B127" s="37"/>
      <c r="C127" s="38"/>
      <c r="D127" s="226" t="s">
        <v>174</v>
      </c>
      <c r="E127" s="38"/>
      <c r="F127" s="227" t="s">
        <v>1026</v>
      </c>
      <c r="G127" s="38"/>
      <c r="H127" s="38"/>
      <c r="I127" s="228"/>
      <c r="J127" s="228"/>
      <c r="K127" s="38"/>
      <c r="L127" s="38"/>
      <c r="M127" s="42"/>
      <c r="N127" s="229"/>
      <c r="O127" s="230"/>
      <c r="P127" s="82"/>
      <c r="Q127" s="82"/>
      <c r="R127" s="82"/>
      <c r="S127" s="82"/>
      <c r="T127" s="82"/>
      <c r="U127" s="82"/>
      <c r="V127" s="82"/>
      <c r="W127" s="82"/>
      <c r="X127" s="82"/>
      <c r="Y127" s="83"/>
      <c r="Z127" s="36"/>
      <c r="AA127" s="36"/>
      <c r="AB127" s="36"/>
      <c r="AC127" s="36"/>
      <c r="AD127" s="36"/>
      <c r="AE127" s="36"/>
      <c r="AT127" s="15" t="s">
        <v>174</v>
      </c>
      <c r="AU127" s="15" t="s">
        <v>84</v>
      </c>
    </row>
    <row r="128" s="2" customFormat="1">
      <c r="A128" s="36"/>
      <c r="B128" s="37"/>
      <c r="C128" s="213" t="s">
        <v>253</v>
      </c>
      <c r="D128" s="213" t="s">
        <v>168</v>
      </c>
      <c r="E128" s="214" t="s">
        <v>1028</v>
      </c>
      <c r="F128" s="215" t="s">
        <v>1029</v>
      </c>
      <c r="G128" s="216" t="s">
        <v>192</v>
      </c>
      <c r="H128" s="218">
        <v>16</v>
      </c>
      <c r="I128" s="217"/>
      <c r="J128" s="217"/>
      <c r="K128" s="218">
        <f>ROUND(P128*H128,2)</f>
        <v>0</v>
      </c>
      <c r="L128" s="215" t="s">
        <v>193</v>
      </c>
      <c r="M128" s="42"/>
      <c r="N128" s="219" t="s">
        <v>19</v>
      </c>
      <c r="O128" s="220" t="s">
        <v>44</v>
      </c>
      <c r="P128" s="221">
        <f>I128+J128</f>
        <v>0</v>
      </c>
      <c r="Q128" s="221">
        <f>ROUND(I128*H128,2)</f>
        <v>0</v>
      </c>
      <c r="R128" s="221">
        <f>ROUND(J128*H128,2)</f>
        <v>0</v>
      </c>
      <c r="S128" s="82"/>
      <c r="T128" s="222">
        <f>S128*H128</f>
        <v>0</v>
      </c>
      <c r="U128" s="222">
        <v>0</v>
      </c>
      <c r="V128" s="222">
        <f>U128*H128</f>
        <v>0</v>
      </c>
      <c r="W128" s="222">
        <v>0</v>
      </c>
      <c r="X128" s="222">
        <f>W128*H128</f>
        <v>0</v>
      </c>
      <c r="Y128" s="223" t="s">
        <v>19</v>
      </c>
      <c r="Z128" s="36"/>
      <c r="AA128" s="36"/>
      <c r="AB128" s="36"/>
      <c r="AC128" s="36"/>
      <c r="AD128" s="36"/>
      <c r="AE128" s="36"/>
      <c r="AR128" s="224" t="s">
        <v>210</v>
      </c>
      <c r="AT128" s="224" t="s">
        <v>168</v>
      </c>
      <c r="AU128" s="224" t="s">
        <v>84</v>
      </c>
      <c r="AY128" s="15" t="s">
        <v>165</v>
      </c>
      <c r="BE128" s="225">
        <f>IF(O128="základní",K128,0)</f>
        <v>0</v>
      </c>
      <c r="BF128" s="225">
        <f>IF(O128="snížená",K128,0)</f>
        <v>0</v>
      </c>
      <c r="BG128" s="225">
        <f>IF(O128="zákl. přenesená",K128,0)</f>
        <v>0</v>
      </c>
      <c r="BH128" s="225">
        <f>IF(O128="sníž. přenesená",K128,0)</f>
        <v>0</v>
      </c>
      <c r="BI128" s="225">
        <f>IF(O128="nulová",K128,0)</f>
        <v>0</v>
      </c>
      <c r="BJ128" s="15" t="s">
        <v>82</v>
      </c>
      <c r="BK128" s="225">
        <f>ROUND(P128*H128,2)</f>
        <v>0</v>
      </c>
      <c r="BL128" s="15" t="s">
        <v>210</v>
      </c>
      <c r="BM128" s="224" t="s">
        <v>1030</v>
      </c>
    </row>
    <row r="129" s="2" customFormat="1">
      <c r="A129" s="36"/>
      <c r="B129" s="37"/>
      <c r="C129" s="38"/>
      <c r="D129" s="226" t="s">
        <v>174</v>
      </c>
      <c r="E129" s="38"/>
      <c r="F129" s="227" t="s">
        <v>1029</v>
      </c>
      <c r="G129" s="38"/>
      <c r="H129" s="38"/>
      <c r="I129" s="228"/>
      <c r="J129" s="228"/>
      <c r="K129" s="38"/>
      <c r="L129" s="38"/>
      <c r="M129" s="42"/>
      <c r="N129" s="229"/>
      <c r="O129" s="230"/>
      <c r="P129" s="82"/>
      <c r="Q129" s="82"/>
      <c r="R129" s="82"/>
      <c r="S129" s="82"/>
      <c r="T129" s="82"/>
      <c r="U129" s="82"/>
      <c r="V129" s="82"/>
      <c r="W129" s="82"/>
      <c r="X129" s="82"/>
      <c r="Y129" s="83"/>
      <c r="Z129" s="36"/>
      <c r="AA129" s="36"/>
      <c r="AB129" s="36"/>
      <c r="AC129" s="36"/>
      <c r="AD129" s="36"/>
      <c r="AE129" s="36"/>
      <c r="AT129" s="15" t="s">
        <v>174</v>
      </c>
      <c r="AU129" s="15" t="s">
        <v>84</v>
      </c>
    </row>
    <row r="130" s="2" customFormat="1" ht="24.15" customHeight="1">
      <c r="A130" s="36"/>
      <c r="B130" s="37"/>
      <c r="C130" s="236" t="s">
        <v>258</v>
      </c>
      <c r="D130" s="236" t="s">
        <v>189</v>
      </c>
      <c r="E130" s="237" t="s">
        <v>487</v>
      </c>
      <c r="F130" s="238" t="s">
        <v>488</v>
      </c>
      <c r="G130" s="239" t="s">
        <v>192</v>
      </c>
      <c r="H130" s="240">
        <v>24</v>
      </c>
      <c r="I130" s="241"/>
      <c r="J130" s="242"/>
      <c r="K130" s="240">
        <f>ROUND(P130*H130,2)</f>
        <v>0</v>
      </c>
      <c r="L130" s="238" t="s">
        <v>193</v>
      </c>
      <c r="M130" s="243"/>
      <c r="N130" s="244" t="s">
        <v>19</v>
      </c>
      <c r="O130" s="220" t="s">
        <v>44</v>
      </c>
      <c r="P130" s="221">
        <f>I130+J130</f>
        <v>0</v>
      </c>
      <c r="Q130" s="221">
        <f>ROUND(I130*H130,2)</f>
        <v>0</v>
      </c>
      <c r="R130" s="221">
        <f>ROUND(J130*H130,2)</f>
        <v>0</v>
      </c>
      <c r="S130" s="82"/>
      <c r="T130" s="222">
        <f>S130*H130</f>
        <v>0</v>
      </c>
      <c r="U130" s="222">
        <v>0</v>
      </c>
      <c r="V130" s="222">
        <f>U130*H130</f>
        <v>0</v>
      </c>
      <c r="W130" s="222">
        <v>0</v>
      </c>
      <c r="X130" s="222">
        <f>W130*H130</f>
        <v>0</v>
      </c>
      <c r="Y130" s="223" t="s">
        <v>19</v>
      </c>
      <c r="Z130" s="36"/>
      <c r="AA130" s="36"/>
      <c r="AB130" s="36"/>
      <c r="AC130" s="36"/>
      <c r="AD130" s="36"/>
      <c r="AE130" s="36"/>
      <c r="AR130" s="224" t="s">
        <v>205</v>
      </c>
      <c r="AT130" s="224" t="s">
        <v>189</v>
      </c>
      <c r="AU130" s="224" t="s">
        <v>84</v>
      </c>
      <c r="AY130" s="15" t="s">
        <v>165</v>
      </c>
      <c r="BE130" s="225">
        <f>IF(O130="základní",K130,0)</f>
        <v>0</v>
      </c>
      <c r="BF130" s="225">
        <f>IF(O130="snížená",K130,0)</f>
        <v>0</v>
      </c>
      <c r="BG130" s="225">
        <f>IF(O130="zákl. přenesená",K130,0)</f>
        <v>0</v>
      </c>
      <c r="BH130" s="225">
        <f>IF(O130="sníž. přenesená",K130,0)</f>
        <v>0</v>
      </c>
      <c r="BI130" s="225">
        <f>IF(O130="nulová",K130,0)</f>
        <v>0</v>
      </c>
      <c r="BJ130" s="15" t="s">
        <v>82</v>
      </c>
      <c r="BK130" s="225">
        <f>ROUND(P130*H130,2)</f>
        <v>0</v>
      </c>
      <c r="BL130" s="15" t="s">
        <v>205</v>
      </c>
      <c r="BM130" s="224" t="s">
        <v>1031</v>
      </c>
    </row>
    <row r="131" s="2" customFormat="1">
      <c r="A131" s="36"/>
      <c r="B131" s="37"/>
      <c r="C131" s="38"/>
      <c r="D131" s="226" t="s">
        <v>174</v>
      </c>
      <c r="E131" s="38"/>
      <c r="F131" s="227" t="s">
        <v>488</v>
      </c>
      <c r="G131" s="38"/>
      <c r="H131" s="38"/>
      <c r="I131" s="228"/>
      <c r="J131" s="228"/>
      <c r="K131" s="38"/>
      <c r="L131" s="38"/>
      <c r="M131" s="42"/>
      <c r="N131" s="229"/>
      <c r="O131" s="230"/>
      <c r="P131" s="82"/>
      <c r="Q131" s="82"/>
      <c r="R131" s="82"/>
      <c r="S131" s="82"/>
      <c r="T131" s="82"/>
      <c r="U131" s="82"/>
      <c r="V131" s="82"/>
      <c r="W131" s="82"/>
      <c r="X131" s="82"/>
      <c r="Y131" s="83"/>
      <c r="Z131" s="36"/>
      <c r="AA131" s="36"/>
      <c r="AB131" s="36"/>
      <c r="AC131" s="36"/>
      <c r="AD131" s="36"/>
      <c r="AE131" s="36"/>
      <c r="AT131" s="15" t="s">
        <v>174</v>
      </c>
      <c r="AU131" s="15" t="s">
        <v>84</v>
      </c>
    </row>
    <row r="132" s="2" customFormat="1" ht="24.15" customHeight="1">
      <c r="A132" s="36"/>
      <c r="B132" s="37"/>
      <c r="C132" s="236" t="s">
        <v>263</v>
      </c>
      <c r="D132" s="236" t="s">
        <v>189</v>
      </c>
      <c r="E132" s="237" t="s">
        <v>1032</v>
      </c>
      <c r="F132" s="238" t="s">
        <v>1033</v>
      </c>
      <c r="G132" s="239" t="s">
        <v>192</v>
      </c>
      <c r="H132" s="240">
        <v>9</v>
      </c>
      <c r="I132" s="241"/>
      <c r="J132" s="242"/>
      <c r="K132" s="240">
        <f>ROUND(P132*H132,2)</f>
        <v>0</v>
      </c>
      <c r="L132" s="238" t="s">
        <v>193</v>
      </c>
      <c r="M132" s="243"/>
      <c r="N132" s="244" t="s">
        <v>19</v>
      </c>
      <c r="O132" s="220" t="s">
        <v>44</v>
      </c>
      <c r="P132" s="221">
        <f>I132+J132</f>
        <v>0</v>
      </c>
      <c r="Q132" s="221">
        <f>ROUND(I132*H132,2)</f>
        <v>0</v>
      </c>
      <c r="R132" s="221">
        <f>ROUND(J132*H132,2)</f>
        <v>0</v>
      </c>
      <c r="S132" s="82"/>
      <c r="T132" s="222">
        <f>S132*H132</f>
        <v>0</v>
      </c>
      <c r="U132" s="222">
        <v>0</v>
      </c>
      <c r="V132" s="222">
        <f>U132*H132</f>
        <v>0</v>
      </c>
      <c r="W132" s="222">
        <v>0</v>
      </c>
      <c r="X132" s="222">
        <f>W132*H132</f>
        <v>0</v>
      </c>
      <c r="Y132" s="223" t="s">
        <v>19</v>
      </c>
      <c r="Z132" s="36"/>
      <c r="AA132" s="36"/>
      <c r="AB132" s="36"/>
      <c r="AC132" s="36"/>
      <c r="AD132" s="36"/>
      <c r="AE132" s="36"/>
      <c r="AR132" s="224" t="s">
        <v>205</v>
      </c>
      <c r="AT132" s="224" t="s">
        <v>189</v>
      </c>
      <c r="AU132" s="224" t="s">
        <v>84</v>
      </c>
      <c r="AY132" s="15" t="s">
        <v>165</v>
      </c>
      <c r="BE132" s="225">
        <f>IF(O132="základní",K132,0)</f>
        <v>0</v>
      </c>
      <c r="BF132" s="225">
        <f>IF(O132="snížená",K132,0)</f>
        <v>0</v>
      </c>
      <c r="BG132" s="225">
        <f>IF(O132="zákl. přenesená",K132,0)</f>
        <v>0</v>
      </c>
      <c r="BH132" s="225">
        <f>IF(O132="sníž. přenesená",K132,0)</f>
        <v>0</v>
      </c>
      <c r="BI132" s="225">
        <f>IF(O132="nulová",K132,0)</f>
        <v>0</v>
      </c>
      <c r="BJ132" s="15" t="s">
        <v>82</v>
      </c>
      <c r="BK132" s="225">
        <f>ROUND(P132*H132,2)</f>
        <v>0</v>
      </c>
      <c r="BL132" s="15" t="s">
        <v>205</v>
      </c>
      <c r="BM132" s="224" t="s">
        <v>1034</v>
      </c>
    </row>
    <row r="133" s="2" customFormat="1">
      <c r="A133" s="36"/>
      <c r="B133" s="37"/>
      <c r="C133" s="38"/>
      <c r="D133" s="226" t="s">
        <v>174</v>
      </c>
      <c r="E133" s="38"/>
      <c r="F133" s="227" t="s">
        <v>1033</v>
      </c>
      <c r="G133" s="38"/>
      <c r="H133" s="38"/>
      <c r="I133" s="228"/>
      <c r="J133" s="228"/>
      <c r="K133" s="38"/>
      <c r="L133" s="38"/>
      <c r="M133" s="42"/>
      <c r="N133" s="229"/>
      <c r="O133" s="230"/>
      <c r="P133" s="82"/>
      <c r="Q133" s="82"/>
      <c r="R133" s="82"/>
      <c r="S133" s="82"/>
      <c r="T133" s="82"/>
      <c r="U133" s="82"/>
      <c r="V133" s="82"/>
      <c r="W133" s="82"/>
      <c r="X133" s="82"/>
      <c r="Y133" s="83"/>
      <c r="Z133" s="36"/>
      <c r="AA133" s="36"/>
      <c r="AB133" s="36"/>
      <c r="AC133" s="36"/>
      <c r="AD133" s="36"/>
      <c r="AE133" s="36"/>
      <c r="AT133" s="15" t="s">
        <v>174</v>
      </c>
      <c r="AU133" s="15" t="s">
        <v>84</v>
      </c>
    </row>
    <row r="134" s="2" customFormat="1">
      <c r="A134" s="36"/>
      <c r="B134" s="37"/>
      <c r="C134" s="213" t="s">
        <v>268</v>
      </c>
      <c r="D134" s="213" t="s">
        <v>168</v>
      </c>
      <c r="E134" s="214" t="s">
        <v>490</v>
      </c>
      <c r="F134" s="215" t="s">
        <v>491</v>
      </c>
      <c r="G134" s="216" t="s">
        <v>192</v>
      </c>
      <c r="H134" s="218">
        <v>33</v>
      </c>
      <c r="I134" s="217"/>
      <c r="J134" s="217"/>
      <c r="K134" s="218">
        <f>ROUND(P134*H134,2)</f>
        <v>0</v>
      </c>
      <c r="L134" s="215" t="s">
        <v>193</v>
      </c>
      <c r="M134" s="42"/>
      <c r="N134" s="219" t="s">
        <v>19</v>
      </c>
      <c r="O134" s="220" t="s">
        <v>44</v>
      </c>
      <c r="P134" s="221">
        <f>I134+J134</f>
        <v>0</v>
      </c>
      <c r="Q134" s="221">
        <f>ROUND(I134*H134,2)</f>
        <v>0</v>
      </c>
      <c r="R134" s="221">
        <f>ROUND(J134*H134,2)</f>
        <v>0</v>
      </c>
      <c r="S134" s="82"/>
      <c r="T134" s="222">
        <f>S134*H134</f>
        <v>0</v>
      </c>
      <c r="U134" s="222">
        <v>0</v>
      </c>
      <c r="V134" s="222">
        <f>U134*H134</f>
        <v>0</v>
      </c>
      <c r="W134" s="222">
        <v>0</v>
      </c>
      <c r="X134" s="222">
        <f>W134*H134</f>
        <v>0</v>
      </c>
      <c r="Y134" s="223" t="s">
        <v>19</v>
      </c>
      <c r="Z134" s="36"/>
      <c r="AA134" s="36"/>
      <c r="AB134" s="36"/>
      <c r="AC134" s="36"/>
      <c r="AD134" s="36"/>
      <c r="AE134" s="36"/>
      <c r="AR134" s="224" t="s">
        <v>210</v>
      </c>
      <c r="AT134" s="224" t="s">
        <v>168</v>
      </c>
      <c r="AU134" s="224" t="s">
        <v>84</v>
      </c>
      <c r="AY134" s="15" t="s">
        <v>165</v>
      </c>
      <c r="BE134" s="225">
        <f>IF(O134="základní",K134,0)</f>
        <v>0</v>
      </c>
      <c r="BF134" s="225">
        <f>IF(O134="snížená",K134,0)</f>
        <v>0</v>
      </c>
      <c r="BG134" s="225">
        <f>IF(O134="zákl. přenesená",K134,0)</f>
        <v>0</v>
      </c>
      <c r="BH134" s="225">
        <f>IF(O134="sníž. přenesená",K134,0)</f>
        <v>0</v>
      </c>
      <c r="BI134" s="225">
        <f>IF(O134="nulová",K134,0)</f>
        <v>0</v>
      </c>
      <c r="BJ134" s="15" t="s">
        <v>82</v>
      </c>
      <c r="BK134" s="225">
        <f>ROUND(P134*H134,2)</f>
        <v>0</v>
      </c>
      <c r="BL134" s="15" t="s">
        <v>210</v>
      </c>
      <c r="BM134" s="224" t="s">
        <v>1035</v>
      </c>
    </row>
    <row r="135" s="2" customFormat="1">
      <c r="A135" s="36"/>
      <c r="B135" s="37"/>
      <c r="C135" s="38"/>
      <c r="D135" s="226" t="s">
        <v>174</v>
      </c>
      <c r="E135" s="38"/>
      <c r="F135" s="227" t="s">
        <v>491</v>
      </c>
      <c r="G135" s="38"/>
      <c r="H135" s="38"/>
      <c r="I135" s="228"/>
      <c r="J135" s="228"/>
      <c r="K135" s="38"/>
      <c r="L135" s="38"/>
      <c r="M135" s="42"/>
      <c r="N135" s="229"/>
      <c r="O135" s="230"/>
      <c r="P135" s="82"/>
      <c r="Q135" s="82"/>
      <c r="R135" s="82"/>
      <c r="S135" s="82"/>
      <c r="T135" s="82"/>
      <c r="U135" s="82"/>
      <c r="V135" s="82"/>
      <c r="W135" s="82"/>
      <c r="X135" s="82"/>
      <c r="Y135" s="83"/>
      <c r="Z135" s="36"/>
      <c r="AA135" s="36"/>
      <c r="AB135" s="36"/>
      <c r="AC135" s="36"/>
      <c r="AD135" s="36"/>
      <c r="AE135" s="36"/>
      <c r="AT135" s="15" t="s">
        <v>174</v>
      </c>
      <c r="AU135" s="15" t="s">
        <v>84</v>
      </c>
    </row>
    <row r="136" s="2" customFormat="1" ht="24.15" customHeight="1">
      <c r="A136" s="36"/>
      <c r="B136" s="37"/>
      <c r="C136" s="236" t="s">
        <v>274</v>
      </c>
      <c r="D136" s="236" t="s">
        <v>189</v>
      </c>
      <c r="E136" s="237" t="s">
        <v>1036</v>
      </c>
      <c r="F136" s="238" t="s">
        <v>1037</v>
      </c>
      <c r="G136" s="239" t="s">
        <v>221</v>
      </c>
      <c r="H136" s="240">
        <v>355.13999999999999</v>
      </c>
      <c r="I136" s="241"/>
      <c r="J136" s="242"/>
      <c r="K136" s="240">
        <f>ROUND(P136*H136,2)</f>
        <v>0</v>
      </c>
      <c r="L136" s="238" t="s">
        <v>193</v>
      </c>
      <c r="M136" s="243"/>
      <c r="N136" s="244" t="s">
        <v>19</v>
      </c>
      <c r="O136" s="220" t="s">
        <v>44</v>
      </c>
      <c r="P136" s="221">
        <f>I136+J136</f>
        <v>0</v>
      </c>
      <c r="Q136" s="221">
        <f>ROUND(I136*H136,2)</f>
        <v>0</v>
      </c>
      <c r="R136" s="221">
        <f>ROUND(J136*H136,2)</f>
        <v>0</v>
      </c>
      <c r="S136" s="82"/>
      <c r="T136" s="222">
        <f>S136*H136</f>
        <v>0</v>
      </c>
      <c r="U136" s="222">
        <v>0</v>
      </c>
      <c r="V136" s="222">
        <f>U136*H136</f>
        <v>0</v>
      </c>
      <c r="W136" s="222">
        <v>0</v>
      </c>
      <c r="X136" s="222">
        <f>W136*H136</f>
        <v>0</v>
      </c>
      <c r="Y136" s="223" t="s">
        <v>19</v>
      </c>
      <c r="Z136" s="36"/>
      <c r="AA136" s="36"/>
      <c r="AB136" s="36"/>
      <c r="AC136" s="36"/>
      <c r="AD136" s="36"/>
      <c r="AE136" s="36"/>
      <c r="AR136" s="224" t="s">
        <v>205</v>
      </c>
      <c r="AT136" s="224" t="s">
        <v>189</v>
      </c>
      <c r="AU136" s="224" t="s">
        <v>84</v>
      </c>
      <c r="AY136" s="15" t="s">
        <v>165</v>
      </c>
      <c r="BE136" s="225">
        <f>IF(O136="základní",K136,0)</f>
        <v>0</v>
      </c>
      <c r="BF136" s="225">
        <f>IF(O136="snížená",K136,0)</f>
        <v>0</v>
      </c>
      <c r="BG136" s="225">
        <f>IF(O136="zákl. přenesená",K136,0)</f>
        <v>0</v>
      </c>
      <c r="BH136" s="225">
        <f>IF(O136="sníž. přenesená",K136,0)</f>
        <v>0</v>
      </c>
      <c r="BI136" s="225">
        <f>IF(O136="nulová",K136,0)</f>
        <v>0</v>
      </c>
      <c r="BJ136" s="15" t="s">
        <v>82</v>
      </c>
      <c r="BK136" s="225">
        <f>ROUND(P136*H136,2)</f>
        <v>0</v>
      </c>
      <c r="BL136" s="15" t="s">
        <v>205</v>
      </c>
      <c r="BM136" s="224" t="s">
        <v>1038</v>
      </c>
    </row>
    <row r="137" s="2" customFormat="1">
      <c r="A137" s="36"/>
      <c r="B137" s="37"/>
      <c r="C137" s="38"/>
      <c r="D137" s="226" t="s">
        <v>174</v>
      </c>
      <c r="E137" s="38"/>
      <c r="F137" s="227" t="s">
        <v>1037</v>
      </c>
      <c r="G137" s="38"/>
      <c r="H137" s="38"/>
      <c r="I137" s="228"/>
      <c r="J137" s="228"/>
      <c r="K137" s="38"/>
      <c r="L137" s="38"/>
      <c r="M137" s="42"/>
      <c r="N137" s="229"/>
      <c r="O137" s="230"/>
      <c r="P137" s="82"/>
      <c r="Q137" s="82"/>
      <c r="R137" s="82"/>
      <c r="S137" s="82"/>
      <c r="T137" s="82"/>
      <c r="U137" s="82"/>
      <c r="V137" s="82"/>
      <c r="W137" s="82"/>
      <c r="X137" s="82"/>
      <c r="Y137" s="83"/>
      <c r="Z137" s="36"/>
      <c r="AA137" s="36"/>
      <c r="AB137" s="36"/>
      <c r="AC137" s="36"/>
      <c r="AD137" s="36"/>
      <c r="AE137" s="36"/>
      <c r="AT137" s="15" t="s">
        <v>174</v>
      </c>
      <c r="AU137" s="15" t="s">
        <v>84</v>
      </c>
    </row>
    <row r="138" s="2" customFormat="1" ht="24.15" customHeight="1">
      <c r="A138" s="36"/>
      <c r="B138" s="37"/>
      <c r="C138" s="213" t="s">
        <v>8</v>
      </c>
      <c r="D138" s="213" t="s">
        <v>168</v>
      </c>
      <c r="E138" s="214" t="s">
        <v>1039</v>
      </c>
      <c r="F138" s="215" t="s">
        <v>1040</v>
      </c>
      <c r="G138" s="216" t="s">
        <v>192</v>
      </c>
      <c r="H138" s="218">
        <v>15</v>
      </c>
      <c r="I138" s="217"/>
      <c r="J138" s="217"/>
      <c r="K138" s="218">
        <f>ROUND(P138*H138,2)</f>
        <v>0</v>
      </c>
      <c r="L138" s="215" t="s">
        <v>193</v>
      </c>
      <c r="M138" s="42"/>
      <c r="N138" s="219" t="s">
        <v>19</v>
      </c>
      <c r="O138" s="220" t="s">
        <v>44</v>
      </c>
      <c r="P138" s="221">
        <f>I138+J138</f>
        <v>0</v>
      </c>
      <c r="Q138" s="221">
        <f>ROUND(I138*H138,2)</f>
        <v>0</v>
      </c>
      <c r="R138" s="221">
        <f>ROUND(J138*H138,2)</f>
        <v>0</v>
      </c>
      <c r="S138" s="82"/>
      <c r="T138" s="222">
        <f>S138*H138</f>
        <v>0</v>
      </c>
      <c r="U138" s="222">
        <v>0</v>
      </c>
      <c r="V138" s="222">
        <f>U138*H138</f>
        <v>0</v>
      </c>
      <c r="W138" s="222">
        <v>0</v>
      </c>
      <c r="X138" s="222">
        <f>W138*H138</f>
        <v>0</v>
      </c>
      <c r="Y138" s="223" t="s">
        <v>19</v>
      </c>
      <c r="Z138" s="36"/>
      <c r="AA138" s="36"/>
      <c r="AB138" s="36"/>
      <c r="AC138" s="36"/>
      <c r="AD138" s="36"/>
      <c r="AE138" s="36"/>
      <c r="AR138" s="224" t="s">
        <v>210</v>
      </c>
      <c r="AT138" s="224" t="s">
        <v>168</v>
      </c>
      <c r="AU138" s="224" t="s">
        <v>84</v>
      </c>
      <c r="AY138" s="15" t="s">
        <v>165</v>
      </c>
      <c r="BE138" s="225">
        <f>IF(O138="základní",K138,0)</f>
        <v>0</v>
      </c>
      <c r="BF138" s="225">
        <f>IF(O138="snížená",K138,0)</f>
        <v>0</v>
      </c>
      <c r="BG138" s="225">
        <f>IF(O138="zákl. přenesená",K138,0)</f>
        <v>0</v>
      </c>
      <c r="BH138" s="225">
        <f>IF(O138="sníž. přenesená",K138,0)</f>
        <v>0</v>
      </c>
      <c r="BI138" s="225">
        <f>IF(O138="nulová",K138,0)</f>
        <v>0</v>
      </c>
      <c r="BJ138" s="15" t="s">
        <v>82</v>
      </c>
      <c r="BK138" s="225">
        <f>ROUND(P138*H138,2)</f>
        <v>0</v>
      </c>
      <c r="BL138" s="15" t="s">
        <v>210</v>
      </c>
      <c r="BM138" s="224" t="s">
        <v>1041</v>
      </c>
    </row>
    <row r="139" s="2" customFormat="1">
      <c r="A139" s="36"/>
      <c r="B139" s="37"/>
      <c r="C139" s="38"/>
      <c r="D139" s="226" t="s">
        <v>174</v>
      </c>
      <c r="E139" s="38"/>
      <c r="F139" s="227" t="s">
        <v>1040</v>
      </c>
      <c r="G139" s="38"/>
      <c r="H139" s="38"/>
      <c r="I139" s="228"/>
      <c r="J139" s="228"/>
      <c r="K139" s="38"/>
      <c r="L139" s="38"/>
      <c r="M139" s="42"/>
      <c r="N139" s="229"/>
      <c r="O139" s="230"/>
      <c r="P139" s="82"/>
      <c r="Q139" s="82"/>
      <c r="R139" s="82"/>
      <c r="S139" s="82"/>
      <c r="T139" s="82"/>
      <c r="U139" s="82"/>
      <c r="V139" s="82"/>
      <c r="W139" s="82"/>
      <c r="X139" s="82"/>
      <c r="Y139" s="83"/>
      <c r="Z139" s="36"/>
      <c r="AA139" s="36"/>
      <c r="AB139" s="36"/>
      <c r="AC139" s="36"/>
      <c r="AD139" s="36"/>
      <c r="AE139" s="36"/>
      <c r="AT139" s="15" t="s">
        <v>174</v>
      </c>
      <c r="AU139" s="15" t="s">
        <v>84</v>
      </c>
    </row>
    <row r="140" s="2" customFormat="1" ht="24.15" customHeight="1">
      <c r="A140" s="36"/>
      <c r="B140" s="37"/>
      <c r="C140" s="236" t="s">
        <v>282</v>
      </c>
      <c r="D140" s="236" t="s">
        <v>189</v>
      </c>
      <c r="E140" s="237" t="s">
        <v>1042</v>
      </c>
      <c r="F140" s="238" t="s">
        <v>1043</v>
      </c>
      <c r="G140" s="239" t="s">
        <v>192</v>
      </c>
      <c r="H140" s="240">
        <v>2</v>
      </c>
      <c r="I140" s="241"/>
      <c r="J140" s="242"/>
      <c r="K140" s="240">
        <f>ROUND(P140*H140,2)</f>
        <v>0</v>
      </c>
      <c r="L140" s="238" t="s">
        <v>193</v>
      </c>
      <c r="M140" s="243"/>
      <c r="N140" s="244" t="s">
        <v>19</v>
      </c>
      <c r="O140" s="220" t="s">
        <v>44</v>
      </c>
      <c r="P140" s="221">
        <f>I140+J140</f>
        <v>0</v>
      </c>
      <c r="Q140" s="221">
        <f>ROUND(I140*H140,2)</f>
        <v>0</v>
      </c>
      <c r="R140" s="221">
        <f>ROUND(J140*H140,2)</f>
        <v>0</v>
      </c>
      <c r="S140" s="82"/>
      <c r="T140" s="222">
        <f>S140*H140</f>
        <v>0</v>
      </c>
      <c r="U140" s="222">
        <v>0</v>
      </c>
      <c r="V140" s="222">
        <f>U140*H140</f>
        <v>0</v>
      </c>
      <c r="W140" s="222">
        <v>0</v>
      </c>
      <c r="X140" s="222">
        <f>W140*H140</f>
        <v>0</v>
      </c>
      <c r="Y140" s="223" t="s">
        <v>19</v>
      </c>
      <c r="Z140" s="36"/>
      <c r="AA140" s="36"/>
      <c r="AB140" s="36"/>
      <c r="AC140" s="36"/>
      <c r="AD140" s="36"/>
      <c r="AE140" s="36"/>
      <c r="AR140" s="224" t="s">
        <v>205</v>
      </c>
      <c r="AT140" s="224" t="s">
        <v>189</v>
      </c>
      <c r="AU140" s="224" t="s">
        <v>84</v>
      </c>
      <c r="AY140" s="15" t="s">
        <v>165</v>
      </c>
      <c r="BE140" s="225">
        <f>IF(O140="základní",K140,0)</f>
        <v>0</v>
      </c>
      <c r="BF140" s="225">
        <f>IF(O140="snížená",K140,0)</f>
        <v>0</v>
      </c>
      <c r="BG140" s="225">
        <f>IF(O140="zákl. přenesená",K140,0)</f>
        <v>0</v>
      </c>
      <c r="BH140" s="225">
        <f>IF(O140="sníž. přenesená",K140,0)</f>
        <v>0</v>
      </c>
      <c r="BI140" s="225">
        <f>IF(O140="nulová",K140,0)</f>
        <v>0</v>
      </c>
      <c r="BJ140" s="15" t="s">
        <v>82</v>
      </c>
      <c r="BK140" s="225">
        <f>ROUND(P140*H140,2)</f>
        <v>0</v>
      </c>
      <c r="BL140" s="15" t="s">
        <v>205</v>
      </c>
      <c r="BM140" s="224" t="s">
        <v>1044</v>
      </c>
    </row>
    <row r="141" s="2" customFormat="1">
      <c r="A141" s="36"/>
      <c r="B141" s="37"/>
      <c r="C141" s="38"/>
      <c r="D141" s="226" t="s">
        <v>174</v>
      </c>
      <c r="E141" s="38"/>
      <c r="F141" s="227" t="s">
        <v>1043</v>
      </c>
      <c r="G141" s="38"/>
      <c r="H141" s="38"/>
      <c r="I141" s="228"/>
      <c r="J141" s="228"/>
      <c r="K141" s="38"/>
      <c r="L141" s="38"/>
      <c r="M141" s="42"/>
      <c r="N141" s="229"/>
      <c r="O141" s="230"/>
      <c r="P141" s="82"/>
      <c r="Q141" s="82"/>
      <c r="R141" s="82"/>
      <c r="S141" s="82"/>
      <c r="T141" s="82"/>
      <c r="U141" s="82"/>
      <c r="V141" s="82"/>
      <c r="W141" s="82"/>
      <c r="X141" s="82"/>
      <c r="Y141" s="83"/>
      <c r="Z141" s="36"/>
      <c r="AA141" s="36"/>
      <c r="AB141" s="36"/>
      <c r="AC141" s="36"/>
      <c r="AD141" s="36"/>
      <c r="AE141" s="36"/>
      <c r="AT141" s="15" t="s">
        <v>174</v>
      </c>
      <c r="AU141" s="15" t="s">
        <v>84</v>
      </c>
    </row>
    <row r="142" s="2" customFormat="1" ht="24.15" customHeight="1">
      <c r="A142" s="36"/>
      <c r="B142" s="37"/>
      <c r="C142" s="236" t="s">
        <v>287</v>
      </c>
      <c r="D142" s="236" t="s">
        <v>189</v>
      </c>
      <c r="E142" s="237" t="s">
        <v>1045</v>
      </c>
      <c r="F142" s="238" t="s">
        <v>1046</v>
      </c>
      <c r="G142" s="239" t="s">
        <v>192</v>
      </c>
      <c r="H142" s="240">
        <v>16</v>
      </c>
      <c r="I142" s="241"/>
      <c r="J142" s="242"/>
      <c r="K142" s="240">
        <f>ROUND(P142*H142,2)</f>
        <v>0</v>
      </c>
      <c r="L142" s="238" t="s">
        <v>193</v>
      </c>
      <c r="M142" s="243"/>
      <c r="N142" s="244" t="s">
        <v>19</v>
      </c>
      <c r="O142" s="220" t="s">
        <v>44</v>
      </c>
      <c r="P142" s="221">
        <f>I142+J142</f>
        <v>0</v>
      </c>
      <c r="Q142" s="221">
        <f>ROUND(I142*H142,2)</f>
        <v>0</v>
      </c>
      <c r="R142" s="221">
        <f>ROUND(J142*H142,2)</f>
        <v>0</v>
      </c>
      <c r="S142" s="82"/>
      <c r="T142" s="222">
        <f>S142*H142</f>
        <v>0</v>
      </c>
      <c r="U142" s="222">
        <v>0</v>
      </c>
      <c r="V142" s="222">
        <f>U142*H142</f>
        <v>0</v>
      </c>
      <c r="W142" s="222">
        <v>0</v>
      </c>
      <c r="X142" s="222">
        <f>W142*H142</f>
        <v>0</v>
      </c>
      <c r="Y142" s="223" t="s">
        <v>19</v>
      </c>
      <c r="Z142" s="36"/>
      <c r="AA142" s="36"/>
      <c r="AB142" s="36"/>
      <c r="AC142" s="36"/>
      <c r="AD142" s="36"/>
      <c r="AE142" s="36"/>
      <c r="AR142" s="224" t="s">
        <v>205</v>
      </c>
      <c r="AT142" s="224" t="s">
        <v>189</v>
      </c>
      <c r="AU142" s="224" t="s">
        <v>84</v>
      </c>
      <c r="AY142" s="15" t="s">
        <v>165</v>
      </c>
      <c r="BE142" s="225">
        <f>IF(O142="základní",K142,0)</f>
        <v>0</v>
      </c>
      <c r="BF142" s="225">
        <f>IF(O142="snížená",K142,0)</f>
        <v>0</v>
      </c>
      <c r="BG142" s="225">
        <f>IF(O142="zákl. přenesená",K142,0)</f>
        <v>0</v>
      </c>
      <c r="BH142" s="225">
        <f>IF(O142="sníž. přenesená",K142,0)</f>
        <v>0</v>
      </c>
      <c r="BI142" s="225">
        <f>IF(O142="nulová",K142,0)</f>
        <v>0</v>
      </c>
      <c r="BJ142" s="15" t="s">
        <v>82</v>
      </c>
      <c r="BK142" s="225">
        <f>ROUND(P142*H142,2)</f>
        <v>0</v>
      </c>
      <c r="BL142" s="15" t="s">
        <v>205</v>
      </c>
      <c r="BM142" s="224" t="s">
        <v>1047</v>
      </c>
    </row>
    <row r="143" s="2" customFormat="1">
      <c r="A143" s="36"/>
      <c r="B143" s="37"/>
      <c r="C143" s="38"/>
      <c r="D143" s="226" t="s">
        <v>174</v>
      </c>
      <c r="E143" s="38"/>
      <c r="F143" s="227" t="s">
        <v>1046</v>
      </c>
      <c r="G143" s="38"/>
      <c r="H143" s="38"/>
      <c r="I143" s="228"/>
      <c r="J143" s="228"/>
      <c r="K143" s="38"/>
      <c r="L143" s="38"/>
      <c r="M143" s="42"/>
      <c r="N143" s="229"/>
      <c r="O143" s="230"/>
      <c r="P143" s="82"/>
      <c r="Q143" s="82"/>
      <c r="R143" s="82"/>
      <c r="S143" s="82"/>
      <c r="T143" s="82"/>
      <c r="U143" s="82"/>
      <c r="V143" s="82"/>
      <c r="W143" s="82"/>
      <c r="X143" s="82"/>
      <c r="Y143" s="83"/>
      <c r="Z143" s="36"/>
      <c r="AA143" s="36"/>
      <c r="AB143" s="36"/>
      <c r="AC143" s="36"/>
      <c r="AD143" s="36"/>
      <c r="AE143" s="36"/>
      <c r="AT143" s="15" t="s">
        <v>174</v>
      </c>
      <c r="AU143" s="15" t="s">
        <v>84</v>
      </c>
    </row>
    <row r="144" s="2" customFormat="1" ht="24.15" customHeight="1">
      <c r="A144" s="36"/>
      <c r="B144" s="37"/>
      <c r="C144" s="236" t="s">
        <v>291</v>
      </c>
      <c r="D144" s="236" t="s">
        <v>189</v>
      </c>
      <c r="E144" s="237" t="s">
        <v>1048</v>
      </c>
      <c r="F144" s="238" t="s">
        <v>1049</v>
      </c>
      <c r="G144" s="239" t="s">
        <v>192</v>
      </c>
      <c r="H144" s="240">
        <v>7</v>
      </c>
      <c r="I144" s="241"/>
      <c r="J144" s="242"/>
      <c r="K144" s="240">
        <f>ROUND(P144*H144,2)</f>
        <v>0</v>
      </c>
      <c r="L144" s="238" t="s">
        <v>193</v>
      </c>
      <c r="M144" s="243"/>
      <c r="N144" s="244" t="s">
        <v>19</v>
      </c>
      <c r="O144" s="220" t="s">
        <v>44</v>
      </c>
      <c r="P144" s="221">
        <f>I144+J144</f>
        <v>0</v>
      </c>
      <c r="Q144" s="221">
        <f>ROUND(I144*H144,2)</f>
        <v>0</v>
      </c>
      <c r="R144" s="221">
        <f>ROUND(J144*H144,2)</f>
        <v>0</v>
      </c>
      <c r="S144" s="82"/>
      <c r="T144" s="222">
        <f>S144*H144</f>
        <v>0</v>
      </c>
      <c r="U144" s="222">
        <v>0</v>
      </c>
      <c r="V144" s="222">
        <f>U144*H144</f>
        <v>0</v>
      </c>
      <c r="W144" s="222">
        <v>0</v>
      </c>
      <c r="X144" s="222">
        <f>W144*H144</f>
        <v>0</v>
      </c>
      <c r="Y144" s="223" t="s">
        <v>19</v>
      </c>
      <c r="Z144" s="36"/>
      <c r="AA144" s="36"/>
      <c r="AB144" s="36"/>
      <c r="AC144" s="36"/>
      <c r="AD144" s="36"/>
      <c r="AE144" s="36"/>
      <c r="AR144" s="224" t="s">
        <v>205</v>
      </c>
      <c r="AT144" s="224" t="s">
        <v>189</v>
      </c>
      <c r="AU144" s="224" t="s">
        <v>84</v>
      </c>
      <c r="AY144" s="15" t="s">
        <v>165</v>
      </c>
      <c r="BE144" s="225">
        <f>IF(O144="základní",K144,0)</f>
        <v>0</v>
      </c>
      <c r="BF144" s="225">
        <f>IF(O144="snížená",K144,0)</f>
        <v>0</v>
      </c>
      <c r="BG144" s="225">
        <f>IF(O144="zákl. přenesená",K144,0)</f>
        <v>0</v>
      </c>
      <c r="BH144" s="225">
        <f>IF(O144="sníž. přenesená",K144,0)</f>
        <v>0</v>
      </c>
      <c r="BI144" s="225">
        <f>IF(O144="nulová",K144,0)</f>
        <v>0</v>
      </c>
      <c r="BJ144" s="15" t="s">
        <v>82</v>
      </c>
      <c r="BK144" s="225">
        <f>ROUND(P144*H144,2)</f>
        <v>0</v>
      </c>
      <c r="BL144" s="15" t="s">
        <v>205</v>
      </c>
      <c r="BM144" s="224" t="s">
        <v>1050</v>
      </c>
    </row>
    <row r="145" s="2" customFormat="1">
      <c r="A145" s="36"/>
      <c r="B145" s="37"/>
      <c r="C145" s="38"/>
      <c r="D145" s="226" t="s">
        <v>174</v>
      </c>
      <c r="E145" s="38"/>
      <c r="F145" s="227" t="s">
        <v>1049</v>
      </c>
      <c r="G145" s="38"/>
      <c r="H145" s="38"/>
      <c r="I145" s="228"/>
      <c r="J145" s="228"/>
      <c r="K145" s="38"/>
      <c r="L145" s="38"/>
      <c r="M145" s="42"/>
      <c r="N145" s="229"/>
      <c r="O145" s="230"/>
      <c r="P145" s="82"/>
      <c r="Q145" s="82"/>
      <c r="R145" s="82"/>
      <c r="S145" s="82"/>
      <c r="T145" s="82"/>
      <c r="U145" s="82"/>
      <c r="V145" s="82"/>
      <c r="W145" s="82"/>
      <c r="X145" s="82"/>
      <c r="Y145" s="83"/>
      <c r="Z145" s="36"/>
      <c r="AA145" s="36"/>
      <c r="AB145" s="36"/>
      <c r="AC145" s="36"/>
      <c r="AD145" s="36"/>
      <c r="AE145" s="36"/>
      <c r="AT145" s="15" t="s">
        <v>174</v>
      </c>
      <c r="AU145" s="15" t="s">
        <v>84</v>
      </c>
    </row>
    <row r="146" s="2" customFormat="1" ht="24.15" customHeight="1">
      <c r="A146" s="36"/>
      <c r="B146" s="37"/>
      <c r="C146" s="213" t="s">
        <v>297</v>
      </c>
      <c r="D146" s="213" t="s">
        <v>168</v>
      </c>
      <c r="E146" s="214" t="s">
        <v>1051</v>
      </c>
      <c r="F146" s="215" t="s">
        <v>1052</v>
      </c>
      <c r="G146" s="216" t="s">
        <v>192</v>
      </c>
      <c r="H146" s="218">
        <v>25</v>
      </c>
      <c r="I146" s="217"/>
      <c r="J146" s="217"/>
      <c r="K146" s="218">
        <f>ROUND(P146*H146,2)</f>
        <v>0</v>
      </c>
      <c r="L146" s="215" t="s">
        <v>193</v>
      </c>
      <c r="M146" s="42"/>
      <c r="N146" s="219" t="s">
        <v>19</v>
      </c>
      <c r="O146" s="220" t="s">
        <v>44</v>
      </c>
      <c r="P146" s="221">
        <f>I146+J146</f>
        <v>0</v>
      </c>
      <c r="Q146" s="221">
        <f>ROUND(I146*H146,2)</f>
        <v>0</v>
      </c>
      <c r="R146" s="221">
        <f>ROUND(J146*H146,2)</f>
        <v>0</v>
      </c>
      <c r="S146" s="82"/>
      <c r="T146" s="222">
        <f>S146*H146</f>
        <v>0</v>
      </c>
      <c r="U146" s="222">
        <v>0</v>
      </c>
      <c r="V146" s="222">
        <f>U146*H146</f>
        <v>0</v>
      </c>
      <c r="W146" s="222">
        <v>0</v>
      </c>
      <c r="X146" s="222">
        <f>W146*H146</f>
        <v>0</v>
      </c>
      <c r="Y146" s="223" t="s">
        <v>19</v>
      </c>
      <c r="Z146" s="36"/>
      <c r="AA146" s="36"/>
      <c r="AB146" s="36"/>
      <c r="AC146" s="36"/>
      <c r="AD146" s="36"/>
      <c r="AE146" s="36"/>
      <c r="AR146" s="224" t="s">
        <v>210</v>
      </c>
      <c r="AT146" s="224" t="s">
        <v>168</v>
      </c>
      <c r="AU146" s="224" t="s">
        <v>84</v>
      </c>
      <c r="AY146" s="15" t="s">
        <v>165</v>
      </c>
      <c r="BE146" s="225">
        <f>IF(O146="základní",K146,0)</f>
        <v>0</v>
      </c>
      <c r="BF146" s="225">
        <f>IF(O146="snížená",K146,0)</f>
        <v>0</v>
      </c>
      <c r="BG146" s="225">
        <f>IF(O146="zákl. přenesená",K146,0)</f>
        <v>0</v>
      </c>
      <c r="BH146" s="225">
        <f>IF(O146="sníž. přenesená",K146,0)</f>
        <v>0</v>
      </c>
      <c r="BI146" s="225">
        <f>IF(O146="nulová",K146,0)</f>
        <v>0</v>
      </c>
      <c r="BJ146" s="15" t="s">
        <v>82</v>
      </c>
      <c r="BK146" s="225">
        <f>ROUND(P146*H146,2)</f>
        <v>0</v>
      </c>
      <c r="BL146" s="15" t="s">
        <v>210</v>
      </c>
      <c r="BM146" s="224" t="s">
        <v>1053</v>
      </c>
    </row>
    <row r="147" s="2" customFormat="1">
      <c r="A147" s="36"/>
      <c r="B147" s="37"/>
      <c r="C147" s="38"/>
      <c r="D147" s="226" t="s">
        <v>174</v>
      </c>
      <c r="E147" s="38"/>
      <c r="F147" s="227" t="s">
        <v>1052</v>
      </c>
      <c r="G147" s="38"/>
      <c r="H147" s="38"/>
      <c r="I147" s="228"/>
      <c r="J147" s="228"/>
      <c r="K147" s="38"/>
      <c r="L147" s="38"/>
      <c r="M147" s="42"/>
      <c r="N147" s="229"/>
      <c r="O147" s="230"/>
      <c r="P147" s="82"/>
      <c r="Q147" s="82"/>
      <c r="R147" s="82"/>
      <c r="S147" s="82"/>
      <c r="T147" s="82"/>
      <c r="U147" s="82"/>
      <c r="V147" s="82"/>
      <c r="W147" s="82"/>
      <c r="X147" s="82"/>
      <c r="Y147" s="83"/>
      <c r="Z147" s="36"/>
      <c r="AA147" s="36"/>
      <c r="AB147" s="36"/>
      <c r="AC147" s="36"/>
      <c r="AD147" s="36"/>
      <c r="AE147" s="36"/>
      <c r="AT147" s="15" t="s">
        <v>174</v>
      </c>
      <c r="AU147" s="15" t="s">
        <v>84</v>
      </c>
    </row>
    <row r="148" s="2" customFormat="1" ht="24.15" customHeight="1">
      <c r="A148" s="36"/>
      <c r="B148" s="37"/>
      <c r="C148" s="236" t="s">
        <v>304</v>
      </c>
      <c r="D148" s="236" t="s">
        <v>189</v>
      </c>
      <c r="E148" s="237" t="s">
        <v>1054</v>
      </c>
      <c r="F148" s="238" t="s">
        <v>1055</v>
      </c>
      <c r="G148" s="239" t="s">
        <v>192</v>
      </c>
      <c r="H148" s="240">
        <v>5</v>
      </c>
      <c r="I148" s="241"/>
      <c r="J148" s="242"/>
      <c r="K148" s="240">
        <f>ROUND(P148*H148,2)</f>
        <v>0</v>
      </c>
      <c r="L148" s="238" t="s">
        <v>193</v>
      </c>
      <c r="M148" s="243"/>
      <c r="N148" s="244" t="s">
        <v>19</v>
      </c>
      <c r="O148" s="220" t="s">
        <v>44</v>
      </c>
      <c r="P148" s="221">
        <f>I148+J148</f>
        <v>0</v>
      </c>
      <c r="Q148" s="221">
        <f>ROUND(I148*H148,2)</f>
        <v>0</v>
      </c>
      <c r="R148" s="221">
        <f>ROUND(J148*H148,2)</f>
        <v>0</v>
      </c>
      <c r="S148" s="82"/>
      <c r="T148" s="222">
        <f>S148*H148</f>
        <v>0</v>
      </c>
      <c r="U148" s="222">
        <v>0</v>
      </c>
      <c r="V148" s="222">
        <f>U148*H148</f>
        <v>0</v>
      </c>
      <c r="W148" s="222">
        <v>0</v>
      </c>
      <c r="X148" s="222">
        <f>W148*H148</f>
        <v>0</v>
      </c>
      <c r="Y148" s="223" t="s">
        <v>19</v>
      </c>
      <c r="Z148" s="36"/>
      <c r="AA148" s="36"/>
      <c r="AB148" s="36"/>
      <c r="AC148" s="36"/>
      <c r="AD148" s="36"/>
      <c r="AE148" s="36"/>
      <c r="AR148" s="224" t="s">
        <v>205</v>
      </c>
      <c r="AT148" s="224" t="s">
        <v>189</v>
      </c>
      <c r="AU148" s="224" t="s">
        <v>84</v>
      </c>
      <c r="AY148" s="15" t="s">
        <v>165</v>
      </c>
      <c r="BE148" s="225">
        <f>IF(O148="základní",K148,0)</f>
        <v>0</v>
      </c>
      <c r="BF148" s="225">
        <f>IF(O148="snížená",K148,0)</f>
        <v>0</v>
      </c>
      <c r="BG148" s="225">
        <f>IF(O148="zákl. přenesená",K148,0)</f>
        <v>0</v>
      </c>
      <c r="BH148" s="225">
        <f>IF(O148="sníž. přenesená",K148,0)</f>
        <v>0</v>
      </c>
      <c r="BI148" s="225">
        <f>IF(O148="nulová",K148,0)</f>
        <v>0</v>
      </c>
      <c r="BJ148" s="15" t="s">
        <v>82</v>
      </c>
      <c r="BK148" s="225">
        <f>ROUND(P148*H148,2)</f>
        <v>0</v>
      </c>
      <c r="BL148" s="15" t="s">
        <v>205</v>
      </c>
      <c r="BM148" s="224" t="s">
        <v>1056</v>
      </c>
    </row>
    <row r="149" s="2" customFormat="1">
      <c r="A149" s="36"/>
      <c r="B149" s="37"/>
      <c r="C149" s="38"/>
      <c r="D149" s="226" t="s">
        <v>174</v>
      </c>
      <c r="E149" s="38"/>
      <c r="F149" s="227" t="s">
        <v>1055</v>
      </c>
      <c r="G149" s="38"/>
      <c r="H149" s="38"/>
      <c r="I149" s="228"/>
      <c r="J149" s="228"/>
      <c r="K149" s="38"/>
      <c r="L149" s="38"/>
      <c r="M149" s="42"/>
      <c r="N149" s="229"/>
      <c r="O149" s="230"/>
      <c r="P149" s="82"/>
      <c r="Q149" s="82"/>
      <c r="R149" s="82"/>
      <c r="S149" s="82"/>
      <c r="T149" s="82"/>
      <c r="U149" s="82"/>
      <c r="V149" s="82"/>
      <c r="W149" s="82"/>
      <c r="X149" s="82"/>
      <c r="Y149" s="83"/>
      <c r="Z149" s="36"/>
      <c r="AA149" s="36"/>
      <c r="AB149" s="36"/>
      <c r="AC149" s="36"/>
      <c r="AD149" s="36"/>
      <c r="AE149" s="36"/>
      <c r="AT149" s="15" t="s">
        <v>174</v>
      </c>
      <c r="AU149" s="15" t="s">
        <v>84</v>
      </c>
    </row>
    <row r="150" s="2" customFormat="1" ht="24.15" customHeight="1">
      <c r="A150" s="36"/>
      <c r="B150" s="37"/>
      <c r="C150" s="213" t="s">
        <v>308</v>
      </c>
      <c r="D150" s="213" t="s">
        <v>168</v>
      </c>
      <c r="E150" s="214" t="s">
        <v>1057</v>
      </c>
      <c r="F150" s="215" t="s">
        <v>1058</v>
      </c>
      <c r="G150" s="216" t="s">
        <v>192</v>
      </c>
      <c r="H150" s="218">
        <v>5</v>
      </c>
      <c r="I150" s="217"/>
      <c r="J150" s="217"/>
      <c r="K150" s="218">
        <f>ROUND(P150*H150,2)</f>
        <v>0</v>
      </c>
      <c r="L150" s="215" t="s">
        <v>193</v>
      </c>
      <c r="M150" s="42"/>
      <c r="N150" s="219" t="s">
        <v>19</v>
      </c>
      <c r="O150" s="220" t="s">
        <v>44</v>
      </c>
      <c r="P150" s="221">
        <f>I150+J150</f>
        <v>0</v>
      </c>
      <c r="Q150" s="221">
        <f>ROUND(I150*H150,2)</f>
        <v>0</v>
      </c>
      <c r="R150" s="221">
        <f>ROUND(J150*H150,2)</f>
        <v>0</v>
      </c>
      <c r="S150" s="82"/>
      <c r="T150" s="222">
        <f>S150*H150</f>
        <v>0</v>
      </c>
      <c r="U150" s="222">
        <v>0</v>
      </c>
      <c r="V150" s="222">
        <f>U150*H150</f>
        <v>0</v>
      </c>
      <c r="W150" s="222">
        <v>0</v>
      </c>
      <c r="X150" s="222">
        <f>W150*H150</f>
        <v>0</v>
      </c>
      <c r="Y150" s="223" t="s">
        <v>19</v>
      </c>
      <c r="Z150" s="36"/>
      <c r="AA150" s="36"/>
      <c r="AB150" s="36"/>
      <c r="AC150" s="36"/>
      <c r="AD150" s="36"/>
      <c r="AE150" s="36"/>
      <c r="AR150" s="224" t="s">
        <v>210</v>
      </c>
      <c r="AT150" s="224" t="s">
        <v>168</v>
      </c>
      <c r="AU150" s="224" t="s">
        <v>84</v>
      </c>
      <c r="AY150" s="15" t="s">
        <v>165</v>
      </c>
      <c r="BE150" s="225">
        <f>IF(O150="základní",K150,0)</f>
        <v>0</v>
      </c>
      <c r="BF150" s="225">
        <f>IF(O150="snížená",K150,0)</f>
        <v>0</v>
      </c>
      <c r="BG150" s="225">
        <f>IF(O150="zákl. přenesená",K150,0)</f>
        <v>0</v>
      </c>
      <c r="BH150" s="225">
        <f>IF(O150="sníž. přenesená",K150,0)</f>
        <v>0</v>
      </c>
      <c r="BI150" s="225">
        <f>IF(O150="nulová",K150,0)</f>
        <v>0</v>
      </c>
      <c r="BJ150" s="15" t="s">
        <v>82</v>
      </c>
      <c r="BK150" s="225">
        <f>ROUND(P150*H150,2)</f>
        <v>0</v>
      </c>
      <c r="BL150" s="15" t="s">
        <v>210</v>
      </c>
      <c r="BM150" s="224" t="s">
        <v>1059</v>
      </c>
    </row>
    <row r="151" s="2" customFormat="1">
      <c r="A151" s="36"/>
      <c r="B151" s="37"/>
      <c r="C151" s="38"/>
      <c r="D151" s="226" t="s">
        <v>174</v>
      </c>
      <c r="E151" s="38"/>
      <c r="F151" s="227" t="s">
        <v>1058</v>
      </c>
      <c r="G151" s="38"/>
      <c r="H151" s="38"/>
      <c r="I151" s="228"/>
      <c r="J151" s="228"/>
      <c r="K151" s="38"/>
      <c r="L151" s="38"/>
      <c r="M151" s="42"/>
      <c r="N151" s="229"/>
      <c r="O151" s="230"/>
      <c r="P151" s="82"/>
      <c r="Q151" s="82"/>
      <c r="R151" s="82"/>
      <c r="S151" s="82"/>
      <c r="T151" s="82"/>
      <c r="U151" s="82"/>
      <c r="V151" s="82"/>
      <c r="W151" s="82"/>
      <c r="X151" s="82"/>
      <c r="Y151" s="83"/>
      <c r="Z151" s="36"/>
      <c r="AA151" s="36"/>
      <c r="AB151" s="36"/>
      <c r="AC151" s="36"/>
      <c r="AD151" s="36"/>
      <c r="AE151" s="36"/>
      <c r="AT151" s="15" t="s">
        <v>174</v>
      </c>
      <c r="AU151" s="15" t="s">
        <v>84</v>
      </c>
    </row>
    <row r="152" s="2" customFormat="1" ht="24.15" customHeight="1">
      <c r="A152" s="36"/>
      <c r="B152" s="37"/>
      <c r="C152" s="236" t="s">
        <v>313</v>
      </c>
      <c r="D152" s="236" t="s">
        <v>189</v>
      </c>
      <c r="E152" s="237" t="s">
        <v>1060</v>
      </c>
      <c r="F152" s="238" t="s">
        <v>1061</v>
      </c>
      <c r="G152" s="239" t="s">
        <v>192</v>
      </c>
      <c r="H152" s="240">
        <v>4</v>
      </c>
      <c r="I152" s="241"/>
      <c r="J152" s="242"/>
      <c r="K152" s="240">
        <f>ROUND(P152*H152,2)</f>
        <v>0</v>
      </c>
      <c r="L152" s="238" t="s">
        <v>193</v>
      </c>
      <c r="M152" s="243"/>
      <c r="N152" s="244" t="s">
        <v>19</v>
      </c>
      <c r="O152" s="220" t="s">
        <v>44</v>
      </c>
      <c r="P152" s="221">
        <f>I152+J152</f>
        <v>0</v>
      </c>
      <c r="Q152" s="221">
        <f>ROUND(I152*H152,2)</f>
        <v>0</v>
      </c>
      <c r="R152" s="221">
        <f>ROUND(J152*H152,2)</f>
        <v>0</v>
      </c>
      <c r="S152" s="82"/>
      <c r="T152" s="222">
        <f>S152*H152</f>
        <v>0</v>
      </c>
      <c r="U152" s="222">
        <v>0</v>
      </c>
      <c r="V152" s="222">
        <f>U152*H152</f>
        <v>0</v>
      </c>
      <c r="W152" s="222">
        <v>0</v>
      </c>
      <c r="X152" s="222">
        <f>W152*H152</f>
        <v>0</v>
      </c>
      <c r="Y152" s="223" t="s">
        <v>19</v>
      </c>
      <c r="Z152" s="36"/>
      <c r="AA152" s="36"/>
      <c r="AB152" s="36"/>
      <c r="AC152" s="36"/>
      <c r="AD152" s="36"/>
      <c r="AE152" s="36"/>
      <c r="AR152" s="224" t="s">
        <v>205</v>
      </c>
      <c r="AT152" s="224" t="s">
        <v>189</v>
      </c>
      <c r="AU152" s="224" t="s">
        <v>84</v>
      </c>
      <c r="AY152" s="15" t="s">
        <v>165</v>
      </c>
      <c r="BE152" s="225">
        <f>IF(O152="základní",K152,0)</f>
        <v>0</v>
      </c>
      <c r="BF152" s="225">
        <f>IF(O152="snížená",K152,0)</f>
        <v>0</v>
      </c>
      <c r="BG152" s="225">
        <f>IF(O152="zákl. přenesená",K152,0)</f>
        <v>0</v>
      </c>
      <c r="BH152" s="225">
        <f>IF(O152="sníž. přenesená",K152,0)</f>
        <v>0</v>
      </c>
      <c r="BI152" s="225">
        <f>IF(O152="nulová",K152,0)</f>
        <v>0</v>
      </c>
      <c r="BJ152" s="15" t="s">
        <v>82</v>
      </c>
      <c r="BK152" s="225">
        <f>ROUND(P152*H152,2)</f>
        <v>0</v>
      </c>
      <c r="BL152" s="15" t="s">
        <v>205</v>
      </c>
      <c r="BM152" s="224" t="s">
        <v>1062</v>
      </c>
    </row>
    <row r="153" s="2" customFormat="1">
      <c r="A153" s="36"/>
      <c r="B153" s="37"/>
      <c r="C153" s="38"/>
      <c r="D153" s="226" t="s">
        <v>174</v>
      </c>
      <c r="E153" s="38"/>
      <c r="F153" s="227" t="s">
        <v>1061</v>
      </c>
      <c r="G153" s="38"/>
      <c r="H153" s="38"/>
      <c r="I153" s="228"/>
      <c r="J153" s="228"/>
      <c r="K153" s="38"/>
      <c r="L153" s="38"/>
      <c r="M153" s="42"/>
      <c r="N153" s="229"/>
      <c r="O153" s="230"/>
      <c r="P153" s="82"/>
      <c r="Q153" s="82"/>
      <c r="R153" s="82"/>
      <c r="S153" s="82"/>
      <c r="T153" s="82"/>
      <c r="U153" s="82"/>
      <c r="V153" s="82"/>
      <c r="W153" s="82"/>
      <c r="X153" s="82"/>
      <c r="Y153" s="83"/>
      <c r="Z153" s="36"/>
      <c r="AA153" s="36"/>
      <c r="AB153" s="36"/>
      <c r="AC153" s="36"/>
      <c r="AD153" s="36"/>
      <c r="AE153" s="36"/>
      <c r="AT153" s="15" t="s">
        <v>174</v>
      </c>
      <c r="AU153" s="15" t="s">
        <v>84</v>
      </c>
    </row>
    <row r="154" s="2" customFormat="1" ht="24.15" customHeight="1">
      <c r="A154" s="36"/>
      <c r="B154" s="37"/>
      <c r="C154" s="236" t="s">
        <v>318</v>
      </c>
      <c r="D154" s="236" t="s">
        <v>189</v>
      </c>
      <c r="E154" s="237" t="s">
        <v>1063</v>
      </c>
      <c r="F154" s="238" t="s">
        <v>1064</v>
      </c>
      <c r="G154" s="239" t="s">
        <v>192</v>
      </c>
      <c r="H154" s="240">
        <v>14</v>
      </c>
      <c r="I154" s="241"/>
      <c r="J154" s="242"/>
      <c r="K154" s="240">
        <f>ROUND(P154*H154,2)</f>
        <v>0</v>
      </c>
      <c r="L154" s="238" t="s">
        <v>193</v>
      </c>
      <c r="M154" s="243"/>
      <c r="N154" s="244" t="s">
        <v>19</v>
      </c>
      <c r="O154" s="220" t="s">
        <v>44</v>
      </c>
      <c r="P154" s="221">
        <f>I154+J154</f>
        <v>0</v>
      </c>
      <c r="Q154" s="221">
        <f>ROUND(I154*H154,2)</f>
        <v>0</v>
      </c>
      <c r="R154" s="221">
        <f>ROUND(J154*H154,2)</f>
        <v>0</v>
      </c>
      <c r="S154" s="82"/>
      <c r="T154" s="222">
        <f>S154*H154</f>
        <v>0</v>
      </c>
      <c r="U154" s="222">
        <v>0</v>
      </c>
      <c r="V154" s="222">
        <f>U154*H154</f>
        <v>0</v>
      </c>
      <c r="W154" s="222">
        <v>0</v>
      </c>
      <c r="X154" s="222">
        <f>W154*H154</f>
        <v>0</v>
      </c>
      <c r="Y154" s="223" t="s">
        <v>19</v>
      </c>
      <c r="Z154" s="36"/>
      <c r="AA154" s="36"/>
      <c r="AB154" s="36"/>
      <c r="AC154" s="36"/>
      <c r="AD154" s="36"/>
      <c r="AE154" s="36"/>
      <c r="AR154" s="224" t="s">
        <v>205</v>
      </c>
      <c r="AT154" s="224" t="s">
        <v>189</v>
      </c>
      <c r="AU154" s="224" t="s">
        <v>84</v>
      </c>
      <c r="AY154" s="15" t="s">
        <v>165</v>
      </c>
      <c r="BE154" s="225">
        <f>IF(O154="základní",K154,0)</f>
        <v>0</v>
      </c>
      <c r="BF154" s="225">
        <f>IF(O154="snížená",K154,0)</f>
        <v>0</v>
      </c>
      <c r="BG154" s="225">
        <f>IF(O154="zákl. přenesená",K154,0)</f>
        <v>0</v>
      </c>
      <c r="BH154" s="225">
        <f>IF(O154="sníž. přenesená",K154,0)</f>
        <v>0</v>
      </c>
      <c r="BI154" s="225">
        <f>IF(O154="nulová",K154,0)</f>
        <v>0</v>
      </c>
      <c r="BJ154" s="15" t="s">
        <v>82</v>
      </c>
      <c r="BK154" s="225">
        <f>ROUND(P154*H154,2)</f>
        <v>0</v>
      </c>
      <c r="BL154" s="15" t="s">
        <v>205</v>
      </c>
      <c r="BM154" s="224" t="s">
        <v>1065</v>
      </c>
    </row>
    <row r="155" s="2" customFormat="1">
      <c r="A155" s="36"/>
      <c r="B155" s="37"/>
      <c r="C155" s="38"/>
      <c r="D155" s="226" t="s">
        <v>174</v>
      </c>
      <c r="E155" s="38"/>
      <c r="F155" s="227" t="s">
        <v>1064</v>
      </c>
      <c r="G155" s="38"/>
      <c r="H155" s="38"/>
      <c r="I155" s="228"/>
      <c r="J155" s="228"/>
      <c r="K155" s="38"/>
      <c r="L155" s="38"/>
      <c r="M155" s="42"/>
      <c r="N155" s="229"/>
      <c r="O155" s="230"/>
      <c r="P155" s="82"/>
      <c r="Q155" s="82"/>
      <c r="R155" s="82"/>
      <c r="S155" s="82"/>
      <c r="T155" s="82"/>
      <c r="U155" s="82"/>
      <c r="V155" s="82"/>
      <c r="W155" s="82"/>
      <c r="X155" s="82"/>
      <c r="Y155" s="83"/>
      <c r="Z155" s="36"/>
      <c r="AA155" s="36"/>
      <c r="AB155" s="36"/>
      <c r="AC155" s="36"/>
      <c r="AD155" s="36"/>
      <c r="AE155" s="36"/>
      <c r="AT155" s="15" t="s">
        <v>174</v>
      </c>
      <c r="AU155" s="15" t="s">
        <v>84</v>
      </c>
    </row>
    <row r="156" s="2" customFormat="1" ht="24.15" customHeight="1">
      <c r="A156" s="36"/>
      <c r="B156" s="37"/>
      <c r="C156" s="236" t="s">
        <v>405</v>
      </c>
      <c r="D156" s="236" t="s">
        <v>189</v>
      </c>
      <c r="E156" s="237" t="s">
        <v>1066</v>
      </c>
      <c r="F156" s="238" t="s">
        <v>1067</v>
      </c>
      <c r="G156" s="239" t="s">
        <v>192</v>
      </c>
      <c r="H156" s="240">
        <v>11</v>
      </c>
      <c r="I156" s="241"/>
      <c r="J156" s="242"/>
      <c r="K156" s="240">
        <f>ROUND(P156*H156,2)</f>
        <v>0</v>
      </c>
      <c r="L156" s="238" t="s">
        <v>193</v>
      </c>
      <c r="M156" s="243"/>
      <c r="N156" s="244" t="s">
        <v>19</v>
      </c>
      <c r="O156" s="220" t="s">
        <v>44</v>
      </c>
      <c r="P156" s="221">
        <f>I156+J156</f>
        <v>0</v>
      </c>
      <c r="Q156" s="221">
        <f>ROUND(I156*H156,2)</f>
        <v>0</v>
      </c>
      <c r="R156" s="221">
        <f>ROUND(J156*H156,2)</f>
        <v>0</v>
      </c>
      <c r="S156" s="82"/>
      <c r="T156" s="222">
        <f>S156*H156</f>
        <v>0</v>
      </c>
      <c r="U156" s="222">
        <v>0</v>
      </c>
      <c r="V156" s="222">
        <f>U156*H156</f>
        <v>0</v>
      </c>
      <c r="W156" s="222">
        <v>0</v>
      </c>
      <c r="X156" s="222">
        <f>W156*H156</f>
        <v>0</v>
      </c>
      <c r="Y156" s="223" t="s">
        <v>19</v>
      </c>
      <c r="Z156" s="36"/>
      <c r="AA156" s="36"/>
      <c r="AB156" s="36"/>
      <c r="AC156" s="36"/>
      <c r="AD156" s="36"/>
      <c r="AE156" s="36"/>
      <c r="AR156" s="224" t="s">
        <v>205</v>
      </c>
      <c r="AT156" s="224" t="s">
        <v>189</v>
      </c>
      <c r="AU156" s="224" t="s">
        <v>84</v>
      </c>
      <c r="AY156" s="15" t="s">
        <v>165</v>
      </c>
      <c r="BE156" s="225">
        <f>IF(O156="základní",K156,0)</f>
        <v>0</v>
      </c>
      <c r="BF156" s="225">
        <f>IF(O156="snížená",K156,0)</f>
        <v>0</v>
      </c>
      <c r="BG156" s="225">
        <f>IF(O156="zákl. přenesená",K156,0)</f>
        <v>0</v>
      </c>
      <c r="BH156" s="225">
        <f>IF(O156="sníž. přenesená",K156,0)</f>
        <v>0</v>
      </c>
      <c r="BI156" s="225">
        <f>IF(O156="nulová",K156,0)</f>
        <v>0</v>
      </c>
      <c r="BJ156" s="15" t="s">
        <v>82</v>
      </c>
      <c r="BK156" s="225">
        <f>ROUND(P156*H156,2)</f>
        <v>0</v>
      </c>
      <c r="BL156" s="15" t="s">
        <v>205</v>
      </c>
      <c r="BM156" s="224" t="s">
        <v>1068</v>
      </c>
    </row>
    <row r="157" s="2" customFormat="1">
      <c r="A157" s="36"/>
      <c r="B157" s="37"/>
      <c r="C157" s="38"/>
      <c r="D157" s="226" t="s">
        <v>174</v>
      </c>
      <c r="E157" s="38"/>
      <c r="F157" s="227" t="s">
        <v>1067</v>
      </c>
      <c r="G157" s="38"/>
      <c r="H157" s="38"/>
      <c r="I157" s="228"/>
      <c r="J157" s="228"/>
      <c r="K157" s="38"/>
      <c r="L157" s="38"/>
      <c r="M157" s="42"/>
      <c r="N157" s="229"/>
      <c r="O157" s="230"/>
      <c r="P157" s="82"/>
      <c r="Q157" s="82"/>
      <c r="R157" s="82"/>
      <c r="S157" s="82"/>
      <c r="T157" s="82"/>
      <c r="U157" s="82"/>
      <c r="V157" s="82"/>
      <c r="W157" s="82"/>
      <c r="X157" s="82"/>
      <c r="Y157" s="83"/>
      <c r="Z157" s="36"/>
      <c r="AA157" s="36"/>
      <c r="AB157" s="36"/>
      <c r="AC157" s="36"/>
      <c r="AD157" s="36"/>
      <c r="AE157" s="36"/>
      <c r="AT157" s="15" t="s">
        <v>174</v>
      </c>
      <c r="AU157" s="15" t="s">
        <v>84</v>
      </c>
    </row>
    <row r="158" s="2" customFormat="1" ht="24.15" customHeight="1">
      <c r="A158" s="36"/>
      <c r="B158" s="37"/>
      <c r="C158" s="213" t="s">
        <v>408</v>
      </c>
      <c r="D158" s="213" t="s">
        <v>168</v>
      </c>
      <c r="E158" s="214" t="s">
        <v>1069</v>
      </c>
      <c r="F158" s="215" t="s">
        <v>1070</v>
      </c>
      <c r="G158" s="216" t="s">
        <v>192</v>
      </c>
      <c r="H158" s="218">
        <v>29</v>
      </c>
      <c r="I158" s="217"/>
      <c r="J158" s="217"/>
      <c r="K158" s="218">
        <f>ROUND(P158*H158,2)</f>
        <v>0</v>
      </c>
      <c r="L158" s="215" t="s">
        <v>193</v>
      </c>
      <c r="M158" s="42"/>
      <c r="N158" s="219" t="s">
        <v>19</v>
      </c>
      <c r="O158" s="220" t="s">
        <v>44</v>
      </c>
      <c r="P158" s="221">
        <f>I158+J158</f>
        <v>0</v>
      </c>
      <c r="Q158" s="221">
        <f>ROUND(I158*H158,2)</f>
        <v>0</v>
      </c>
      <c r="R158" s="221">
        <f>ROUND(J158*H158,2)</f>
        <v>0</v>
      </c>
      <c r="S158" s="82"/>
      <c r="T158" s="222">
        <f>S158*H158</f>
        <v>0</v>
      </c>
      <c r="U158" s="222">
        <v>0</v>
      </c>
      <c r="V158" s="222">
        <f>U158*H158</f>
        <v>0</v>
      </c>
      <c r="W158" s="222">
        <v>0</v>
      </c>
      <c r="X158" s="222">
        <f>W158*H158</f>
        <v>0</v>
      </c>
      <c r="Y158" s="223" t="s">
        <v>19</v>
      </c>
      <c r="Z158" s="36"/>
      <c r="AA158" s="36"/>
      <c r="AB158" s="36"/>
      <c r="AC158" s="36"/>
      <c r="AD158" s="36"/>
      <c r="AE158" s="36"/>
      <c r="AR158" s="224" t="s">
        <v>210</v>
      </c>
      <c r="AT158" s="224" t="s">
        <v>168</v>
      </c>
      <c r="AU158" s="224" t="s">
        <v>84</v>
      </c>
      <c r="AY158" s="15" t="s">
        <v>165</v>
      </c>
      <c r="BE158" s="225">
        <f>IF(O158="základní",K158,0)</f>
        <v>0</v>
      </c>
      <c r="BF158" s="225">
        <f>IF(O158="snížená",K158,0)</f>
        <v>0</v>
      </c>
      <c r="BG158" s="225">
        <f>IF(O158="zákl. přenesená",K158,0)</f>
        <v>0</v>
      </c>
      <c r="BH158" s="225">
        <f>IF(O158="sníž. přenesená",K158,0)</f>
        <v>0</v>
      </c>
      <c r="BI158" s="225">
        <f>IF(O158="nulová",K158,0)</f>
        <v>0</v>
      </c>
      <c r="BJ158" s="15" t="s">
        <v>82</v>
      </c>
      <c r="BK158" s="225">
        <f>ROUND(P158*H158,2)</f>
        <v>0</v>
      </c>
      <c r="BL158" s="15" t="s">
        <v>210</v>
      </c>
      <c r="BM158" s="224" t="s">
        <v>1071</v>
      </c>
    </row>
    <row r="159" s="2" customFormat="1">
      <c r="A159" s="36"/>
      <c r="B159" s="37"/>
      <c r="C159" s="38"/>
      <c r="D159" s="226" t="s">
        <v>174</v>
      </c>
      <c r="E159" s="38"/>
      <c r="F159" s="227" t="s">
        <v>1070</v>
      </c>
      <c r="G159" s="38"/>
      <c r="H159" s="38"/>
      <c r="I159" s="228"/>
      <c r="J159" s="228"/>
      <c r="K159" s="38"/>
      <c r="L159" s="38"/>
      <c r="M159" s="42"/>
      <c r="N159" s="229"/>
      <c r="O159" s="230"/>
      <c r="P159" s="82"/>
      <c r="Q159" s="82"/>
      <c r="R159" s="82"/>
      <c r="S159" s="82"/>
      <c r="T159" s="82"/>
      <c r="U159" s="82"/>
      <c r="V159" s="82"/>
      <c r="W159" s="82"/>
      <c r="X159" s="82"/>
      <c r="Y159" s="83"/>
      <c r="Z159" s="36"/>
      <c r="AA159" s="36"/>
      <c r="AB159" s="36"/>
      <c r="AC159" s="36"/>
      <c r="AD159" s="36"/>
      <c r="AE159" s="36"/>
      <c r="AT159" s="15" t="s">
        <v>174</v>
      </c>
      <c r="AU159" s="15" t="s">
        <v>84</v>
      </c>
    </row>
    <row r="160" s="2" customFormat="1" ht="24.15" customHeight="1">
      <c r="A160" s="36"/>
      <c r="B160" s="37"/>
      <c r="C160" s="236" t="s">
        <v>411</v>
      </c>
      <c r="D160" s="236" t="s">
        <v>189</v>
      </c>
      <c r="E160" s="237" t="s">
        <v>1072</v>
      </c>
      <c r="F160" s="238" t="s">
        <v>1073</v>
      </c>
      <c r="G160" s="239" t="s">
        <v>192</v>
      </c>
      <c r="H160" s="240">
        <v>2</v>
      </c>
      <c r="I160" s="241"/>
      <c r="J160" s="242"/>
      <c r="K160" s="240">
        <f>ROUND(P160*H160,2)</f>
        <v>0</v>
      </c>
      <c r="L160" s="238" t="s">
        <v>193</v>
      </c>
      <c r="M160" s="243"/>
      <c r="N160" s="244" t="s">
        <v>19</v>
      </c>
      <c r="O160" s="220" t="s">
        <v>44</v>
      </c>
      <c r="P160" s="221">
        <f>I160+J160</f>
        <v>0</v>
      </c>
      <c r="Q160" s="221">
        <f>ROUND(I160*H160,2)</f>
        <v>0</v>
      </c>
      <c r="R160" s="221">
        <f>ROUND(J160*H160,2)</f>
        <v>0</v>
      </c>
      <c r="S160" s="82"/>
      <c r="T160" s="222">
        <f>S160*H160</f>
        <v>0</v>
      </c>
      <c r="U160" s="222">
        <v>0</v>
      </c>
      <c r="V160" s="222">
        <f>U160*H160</f>
        <v>0</v>
      </c>
      <c r="W160" s="222">
        <v>0</v>
      </c>
      <c r="X160" s="222">
        <f>W160*H160</f>
        <v>0</v>
      </c>
      <c r="Y160" s="223" t="s">
        <v>19</v>
      </c>
      <c r="Z160" s="36"/>
      <c r="AA160" s="36"/>
      <c r="AB160" s="36"/>
      <c r="AC160" s="36"/>
      <c r="AD160" s="36"/>
      <c r="AE160" s="36"/>
      <c r="AR160" s="224" t="s">
        <v>205</v>
      </c>
      <c r="AT160" s="224" t="s">
        <v>189</v>
      </c>
      <c r="AU160" s="224" t="s">
        <v>84</v>
      </c>
      <c r="AY160" s="15" t="s">
        <v>165</v>
      </c>
      <c r="BE160" s="225">
        <f>IF(O160="základní",K160,0)</f>
        <v>0</v>
      </c>
      <c r="BF160" s="225">
        <f>IF(O160="snížená",K160,0)</f>
        <v>0</v>
      </c>
      <c r="BG160" s="225">
        <f>IF(O160="zákl. přenesená",K160,0)</f>
        <v>0</v>
      </c>
      <c r="BH160" s="225">
        <f>IF(O160="sníž. přenesená",K160,0)</f>
        <v>0</v>
      </c>
      <c r="BI160" s="225">
        <f>IF(O160="nulová",K160,0)</f>
        <v>0</v>
      </c>
      <c r="BJ160" s="15" t="s">
        <v>82</v>
      </c>
      <c r="BK160" s="225">
        <f>ROUND(P160*H160,2)</f>
        <v>0</v>
      </c>
      <c r="BL160" s="15" t="s">
        <v>205</v>
      </c>
      <c r="BM160" s="224" t="s">
        <v>1074</v>
      </c>
    </row>
    <row r="161" s="2" customFormat="1">
      <c r="A161" s="36"/>
      <c r="B161" s="37"/>
      <c r="C161" s="38"/>
      <c r="D161" s="226" t="s">
        <v>174</v>
      </c>
      <c r="E161" s="38"/>
      <c r="F161" s="227" t="s">
        <v>1073</v>
      </c>
      <c r="G161" s="38"/>
      <c r="H161" s="38"/>
      <c r="I161" s="228"/>
      <c r="J161" s="228"/>
      <c r="K161" s="38"/>
      <c r="L161" s="38"/>
      <c r="M161" s="42"/>
      <c r="N161" s="229"/>
      <c r="O161" s="230"/>
      <c r="P161" s="82"/>
      <c r="Q161" s="82"/>
      <c r="R161" s="82"/>
      <c r="S161" s="82"/>
      <c r="T161" s="82"/>
      <c r="U161" s="82"/>
      <c r="V161" s="82"/>
      <c r="W161" s="82"/>
      <c r="X161" s="82"/>
      <c r="Y161" s="83"/>
      <c r="Z161" s="36"/>
      <c r="AA161" s="36"/>
      <c r="AB161" s="36"/>
      <c r="AC161" s="36"/>
      <c r="AD161" s="36"/>
      <c r="AE161" s="36"/>
      <c r="AT161" s="15" t="s">
        <v>174</v>
      </c>
      <c r="AU161" s="15" t="s">
        <v>84</v>
      </c>
    </row>
    <row r="162" s="2" customFormat="1" ht="24.15" customHeight="1">
      <c r="A162" s="36"/>
      <c r="B162" s="37"/>
      <c r="C162" s="213" t="s">
        <v>413</v>
      </c>
      <c r="D162" s="213" t="s">
        <v>168</v>
      </c>
      <c r="E162" s="214" t="s">
        <v>1075</v>
      </c>
      <c r="F162" s="215" t="s">
        <v>1076</v>
      </c>
      <c r="G162" s="216" t="s">
        <v>192</v>
      </c>
      <c r="H162" s="218">
        <v>2</v>
      </c>
      <c r="I162" s="217"/>
      <c r="J162" s="217"/>
      <c r="K162" s="218">
        <f>ROUND(P162*H162,2)</f>
        <v>0</v>
      </c>
      <c r="L162" s="215" t="s">
        <v>193</v>
      </c>
      <c r="M162" s="42"/>
      <c r="N162" s="219" t="s">
        <v>19</v>
      </c>
      <c r="O162" s="220" t="s">
        <v>44</v>
      </c>
      <c r="P162" s="221">
        <f>I162+J162</f>
        <v>0</v>
      </c>
      <c r="Q162" s="221">
        <f>ROUND(I162*H162,2)</f>
        <v>0</v>
      </c>
      <c r="R162" s="221">
        <f>ROUND(J162*H162,2)</f>
        <v>0</v>
      </c>
      <c r="S162" s="82"/>
      <c r="T162" s="222">
        <f>S162*H162</f>
        <v>0</v>
      </c>
      <c r="U162" s="222">
        <v>0</v>
      </c>
      <c r="V162" s="222">
        <f>U162*H162</f>
        <v>0</v>
      </c>
      <c r="W162" s="222">
        <v>0</v>
      </c>
      <c r="X162" s="222">
        <f>W162*H162</f>
        <v>0</v>
      </c>
      <c r="Y162" s="223" t="s">
        <v>19</v>
      </c>
      <c r="Z162" s="36"/>
      <c r="AA162" s="36"/>
      <c r="AB162" s="36"/>
      <c r="AC162" s="36"/>
      <c r="AD162" s="36"/>
      <c r="AE162" s="36"/>
      <c r="AR162" s="224" t="s">
        <v>210</v>
      </c>
      <c r="AT162" s="224" t="s">
        <v>168</v>
      </c>
      <c r="AU162" s="224" t="s">
        <v>84</v>
      </c>
      <c r="AY162" s="15" t="s">
        <v>165</v>
      </c>
      <c r="BE162" s="225">
        <f>IF(O162="základní",K162,0)</f>
        <v>0</v>
      </c>
      <c r="BF162" s="225">
        <f>IF(O162="snížená",K162,0)</f>
        <v>0</v>
      </c>
      <c r="BG162" s="225">
        <f>IF(O162="zákl. přenesená",K162,0)</f>
        <v>0</v>
      </c>
      <c r="BH162" s="225">
        <f>IF(O162="sníž. přenesená",K162,0)</f>
        <v>0</v>
      </c>
      <c r="BI162" s="225">
        <f>IF(O162="nulová",K162,0)</f>
        <v>0</v>
      </c>
      <c r="BJ162" s="15" t="s">
        <v>82</v>
      </c>
      <c r="BK162" s="225">
        <f>ROUND(P162*H162,2)</f>
        <v>0</v>
      </c>
      <c r="BL162" s="15" t="s">
        <v>210</v>
      </c>
      <c r="BM162" s="224" t="s">
        <v>1077</v>
      </c>
    </row>
    <row r="163" s="2" customFormat="1">
      <c r="A163" s="36"/>
      <c r="B163" s="37"/>
      <c r="C163" s="38"/>
      <c r="D163" s="226" t="s">
        <v>174</v>
      </c>
      <c r="E163" s="38"/>
      <c r="F163" s="227" t="s">
        <v>1076</v>
      </c>
      <c r="G163" s="38"/>
      <c r="H163" s="38"/>
      <c r="I163" s="228"/>
      <c r="J163" s="228"/>
      <c r="K163" s="38"/>
      <c r="L163" s="38"/>
      <c r="M163" s="42"/>
      <c r="N163" s="229"/>
      <c r="O163" s="230"/>
      <c r="P163" s="82"/>
      <c r="Q163" s="82"/>
      <c r="R163" s="82"/>
      <c r="S163" s="82"/>
      <c r="T163" s="82"/>
      <c r="U163" s="82"/>
      <c r="V163" s="82"/>
      <c r="W163" s="82"/>
      <c r="X163" s="82"/>
      <c r="Y163" s="83"/>
      <c r="Z163" s="36"/>
      <c r="AA163" s="36"/>
      <c r="AB163" s="36"/>
      <c r="AC163" s="36"/>
      <c r="AD163" s="36"/>
      <c r="AE163" s="36"/>
      <c r="AT163" s="15" t="s">
        <v>174</v>
      </c>
      <c r="AU163" s="15" t="s">
        <v>84</v>
      </c>
    </row>
    <row r="164" s="2" customFormat="1" ht="24.15" customHeight="1">
      <c r="A164" s="36"/>
      <c r="B164" s="37"/>
      <c r="C164" s="236" t="s">
        <v>415</v>
      </c>
      <c r="D164" s="236" t="s">
        <v>189</v>
      </c>
      <c r="E164" s="237" t="s">
        <v>493</v>
      </c>
      <c r="F164" s="238" t="s">
        <v>494</v>
      </c>
      <c r="G164" s="239" t="s">
        <v>192</v>
      </c>
      <c r="H164" s="240">
        <v>15</v>
      </c>
      <c r="I164" s="241"/>
      <c r="J164" s="242"/>
      <c r="K164" s="240">
        <f>ROUND(P164*H164,2)</f>
        <v>0</v>
      </c>
      <c r="L164" s="238" t="s">
        <v>193</v>
      </c>
      <c r="M164" s="243"/>
      <c r="N164" s="244" t="s">
        <v>19</v>
      </c>
      <c r="O164" s="220" t="s">
        <v>44</v>
      </c>
      <c r="P164" s="221">
        <f>I164+J164</f>
        <v>0</v>
      </c>
      <c r="Q164" s="221">
        <f>ROUND(I164*H164,2)</f>
        <v>0</v>
      </c>
      <c r="R164" s="221">
        <f>ROUND(J164*H164,2)</f>
        <v>0</v>
      </c>
      <c r="S164" s="82"/>
      <c r="T164" s="222">
        <f>S164*H164</f>
        <v>0</v>
      </c>
      <c r="U164" s="222">
        <v>0</v>
      </c>
      <c r="V164" s="222">
        <f>U164*H164</f>
        <v>0</v>
      </c>
      <c r="W164" s="222">
        <v>0</v>
      </c>
      <c r="X164" s="222">
        <f>W164*H164</f>
        <v>0</v>
      </c>
      <c r="Y164" s="223" t="s">
        <v>19</v>
      </c>
      <c r="Z164" s="36"/>
      <c r="AA164" s="36"/>
      <c r="AB164" s="36"/>
      <c r="AC164" s="36"/>
      <c r="AD164" s="36"/>
      <c r="AE164" s="36"/>
      <c r="AR164" s="224" t="s">
        <v>205</v>
      </c>
      <c r="AT164" s="224" t="s">
        <v>189</v>
      </c>
      <c r="AU164" s="224" t="s">
        <v>84</v>
      </c>
      <c r="AY164" s="15" t="s">
        <v>165</v>
      </c>
      <c r="BE164" s="225">
        <f>IF(O164="základní",K164,0)</f>
        <v>0</v>
      </c>
      <c r="BF164" s="225">
        <f>IF(O164="snížená",K164,0)</f>
        <v>0</v>
      </c>
      <c r="BG164" s="225">
        <f>IF(O164="zákl. přenesená",K164,0)</f>
        <v>0</v>
      </c>
      <c r="BH164" s="225">
        <f>IF(O164="sníž. přenesená",K164,0)</f>
        <v>0</v>
      </c>
      <c r="BI164" s="225">
        <f>IF(O164="nulová",K164,0)</f>
        <v>0</v>
      </c>
      <c r="BJ164" s="15" t="s">
        <v>82</v>
      </c>
      <c r="BK164" s="225">
        <f>ROUND(P164*H164,2)</f>
        <v>0</v>
      </c>
      <c r="BL164" s="15" t="s">
        <v>205</v>
      </c>
      <c r="BM164" s="224" t="s">
        <v>1078</v>
      </c>
    </row>
    <row r="165" s="2" customFormat="1">
      <c r="A165" s="36"/>
      <c r="B165" s="37"/>
      <c r="C165" s="38"/>
      <c r="D165" s="226" t="s">
        <v>174</v>
      </c>
      <c r="E165" s="38"/>
      <c r="F165" s="227" t="s">
        <v>494</v>
      </c>
      <c r="G165" s="38"/>
      <c r="H165" s="38"/>
      <c r="I165" s="228"/>
      <c r="J165" s="228"/>
      <c r="K165" s="38"/>
      <c r="L165" s="38"/>
      <c r="M165" s="42"/>
      <c r="N165" s="229"/>
      <c r="O165" s="230"/>
      <c r="P165" s="82"/>
      <c r="Q165" s="82"/>
      <c r="R165" s="82"/>
      <c r="S165" s="82"/>
      <c r="T165" s="82"/>
      <c r="U165" s="82"/>
      <c r="V165" s="82"/>
      <c r="W165" s="82"/>
      <c r="X165" s="82"/>
      <c r="Y165" s="83"/>
      <c r="Z165" s="36"/>
      <c r="AA165" s="36"/>
      <c r="AB165" s="36"/>
      <c r="AC165" s="36"/>
      <c r="AD165" s="36"/>
      <c r="AE165" s="36"/>
      <c r="AT165" s="15" t="s">
        <v>174</v>
      </c>
      <c r="AU165" s="15" t="s">
        <v>84</v>
      </c>
    </row>
    <row r="166" s="2" customFormat="1" ht="24.15" customHeight="1">
      <c r="A166" s="36"/>
      <c r="B166" s="37"/>
      <c r="C166" s="213" t="s">
        <v>417</v>
      </c>
      <c r="D166" s="213" t="s">
        <v>168</v>
      </c>
      <c r="E166" s="214" t="s">
        <v>496</v>
      </c>
      <c r="F166" s="215" t="s">
        <v>497</v>
      </c>
      <c r="G166" s="216" t="s">
        <v>192</v>
      </c>
      <c r="H166" s="218">
        <v>15</v>
      </c>
      <c r="I166" s="217"/>
      <c r="J166" s="217"/>
      <c r="K166" s="218">
        <f>ROUND(P166*H166,2)</f>
        <v>0</v>
      </c>
      <c r="L166" s="215" t="s">
        <v>193</v>
      </c>
      <c r="M166" s="42"/>
      <c r="N166" s="219" t="s">
        <v>19</v>
      </c>
      <c r="O166" s="220" t="s">
        <v>44</v>
      </c>
      <c r="P166" s="221">
        <f>I166+J166</f>
        <v>0</v>
      </c>
      <c r="Q166" s="221">
        <f>ROUND(I166*H166,2)</f>
        <v>0</v>
      </c>
      <c r="R166" s="221">
        <f>ROUND(J166*H166,2)</f>
        <v>0</v>
      </c>
      <c r="S166" s="82"/>
      <c r="T166" s="222">
        <f>S166*H166</f>
        <v>0</v>
      </c>
      <c r="U166" s="222">
        <v>0</v>
      </c>
      <c r="V166" s="222">
        <f>U166*H166</f>
        <v>0</v>
      </c>
      <c r="W166" s="222">
        <v>0</v>
      </c>
      <c r="X166" s="222">
        <f>W166*H166</f>
        <v>0</v>
      </c>
      <c r="Y166" s="223" t="s">
        <v>19</v>
      </c>
      <c r="Z166" s="36"/>
      <c r="AA166" s="36"/>
      <c r="AB166" s="36"/>
      <c r="AC166" s="36"/>
      <c r="AD166" s="36"/>
      <c r="AE166" s="36"/>
      <c r="AR166" s="224" t="s">
        <v>210</v>
      </c>
      <c r="AT166" s="224" t="s">
        <v>168</v>
      </c>
      <c r="AU166" s="224" t="s">
        <v>84</v>
      </c>
      <c r="AY166" s="15" t="s">
        <v>165</v>
      </c>
      <c r="BE166" s="225">
        <f>IF(O166="základní",K166,0)</f>
        <v>0</v>
      </c>
      <c r="BF166" s="225">
        <f>IF(O166="snížená",K166,0)</f>
        <v>0</v>
      </c>
      <c r="BG166" s="225">
        <f>IF(O166="zákl. přenesená",K166,0)</f>
        <v>0</v>
      </c>
      <c r="BH166" s="225">
        <f>IF(O166="sníž. přenesená",K166,0)</f>
        <v>0</v>
      </c>
      <c r="BI166" s="225">
        <f>IF(O166="nulová",K166,0)</f>
        <v>0</v>
      </c>
      <c r="BJ166" s="15" t="s">
        <v>82</v>
      </c>
      <c r="BK166" s="225">
        <f>ROUND(P166*H166,2)</f>
        <v>0</v>
      </c>
      <c r="BL166" s="15" t="s">
        <v>210</v>
      </c>
      <c r="BM166" s="224" t="s">
        <v>1079</v>
      </c>
    </row>
    <row r="167" s="2" customFormat="1">
      <c r="A167" s="36"/>
      <c r="B167" s="37"/>
      <c r="C167" s="38"/>
      <c r="D167" s="226" t="s">
        <v>174</v>
      </c>
      <c r="E167" s="38"/>
      <c r="F167" s="227" t="s">
        <v>497</v>
      </c>
      <c r="G167" s="38"/>
      <c r="H167" s="38"/>
      <c r="I167" s="228"/>
      <c r="J167" s="228"/>
      <c r="K167" s="38"/>
      <c r="L167" s="38"/>
      <c r="M167" s="42"/>
      <c r="N167" s="229"/>
      <c r="O167" s="230"/>
      <c r="P167" s="82"/>
      <c r="Q167" s="82"/>
      <c r="R167" s="82"/>
      <c r="S167" s="82"/>
      <c r="T167" s="82"/>
      <c r="U167" s="82"/>
      <c r="V167" s="82"/>
      <c r="W167" s="82"/>
      <c r="X167" s="82"/>
      <c r="Y167" s="83"/>
      <c r="Z167" s="36"/>
      <c r="AA167" s="36"/>
      <c r="AB167" s="36"/>
      <c r="AC167" s="36"/>
      <c r="AD167" s="36"/>
      <c r="AE167" s="36"/>
      <c r="AT167" s="15" t="s">
        <v>174</v>
      </c>
      <c r="AU167" s="15" t="s">
        <v>84</v>
      </c>
    </row>
    <row r="168" s="2" customFormat="1" ht="24.15" customHeight="1">
      <c r="A168" s="36"/>
      <c r="B168" s="37"/>
      <c r="C168" s="236" t="s">
        <v>419</v>
      </c>
      <c r="D168" s="236" t="s">
        <v>189</v>
      </c>
      <c r="E168" s="237" t="s">
        <v>499</v>
      </c>
      <c r="F168" s="238" t="s">
        <v>500</v>
      </c>
      <c r="G168" s="239" t="s">
        <v>192</v>
      </c>
      <c r="H168" s="240">
        <v>72</v>
      </c>
      <c r="I168" s="241"/>
      <c r="J168" s="242"/>
      <c r="K168" s="240">
        <f>ROUND(P168*H168,2)</f>
        <v>0</v>
      </c>
      <c r="L168" s="238" t="s">
        <v>193</v>
      </c>
      <c r="M168" s="243"/>
      <c r="N168" s="244" t="s">
        <v>19</v>
      </c>
      <c r="O168" s="220" t="s">
        <v>44</v>
      </c>
      <c r="P168" s="221">
        <f>I168+J168</f>
        <v>0</v>
      </c>
      <c r="Q168" s="221">
        <f>ROUND(I168*H168,2)</f>
        <v>0</v>
      </c>
      <c r="R168" s="221">
        <f>ROUND(J168*H168,2)</f>
        <v>0</v>
      </c>
      <c r="S168" s="82"/>
      <c r="T168" s="222">
        <f>S168*H168</f>
        <v>0</v>
      </c>
      <c r="U168" s="222">
        <v>0</v>
      </c>
      <c r="V168" s="222">
        <f>U168*H168</f>
        <v>0</v>
      </c>
      <c r="W168" s="222">
        <v>0</v>
      </c>
      <c r="X168" s="222">
        <f>W168*H168</f>
        <v>0</v>
      </c>
      <c r="Y168" s="223" t="s">
        <v>19</v>
      </c>
      <c r="Z168" s="36"/>
      <c r="AA168" s="36"/>
      <c r="AB168" s="36"/>
      <c r="AC168" s="36"/>
      <c r="AD168" s="36"/>
      <c r="AE168" s="36"/>
      <c r="AR168" s="224" t="s">
        <v>205</v>
      </c>
      <c r="AT168" s="224" t="s">
        <v>189</v>
      </c>
      <c r="AU168" s="224" t="s">
        <v>84</v>
      </c>
      <c r="AY168" s="15" t="s">
        <v>165</v>
      </c>
      <c r="BE168" s="225">
        <f>IF(O168="základní",K168,0)</f>
        <v>0</v>
      </c>
      <c r="BF168" s="225">
        <f>IF(O168="snížená",K168,0)</f>
        <v>0</v>
      </c>
      <c r="BG168" s="225">
        <f>IF(O168="zákl. přenesená",K168,0)</f>
        <v>0</v>
      </c>
      <c r="BH168" s="225">
        <f>IF(O168="sníž. přenesená",K168,0)</f>
        <v>0</v>
      </c>
      <c r="BI168" s="225">
        <f>IF(O168="nulová",K168,0)</f>
        <v>0</v>
      </c>
      <c r="BJ168" s="15" t="s">
        <v>82</v>
      </c>
      <c r="BK168" s="225">
        <f>ROUND(P168*H168,2)</f>
        <v>0</v>
      </c>
      <c r="BL168" s="15" t="s">
        <v>205</v>
      </c>
      <c r="BM168" s="224" t="s">
        <v>1080</v>
      </c>
    </row>
    <row r="169" s="2" customFormat="1">
      <c r="A169" s="36"/>
      <c r="B169" s="37"/>
      <c r="C169" s="38"/>
      <c r="D169" s="226" t="s">
        <v>174</v>
      </c>
      <c r="E169" s="38"/>
      <c r="F169" s="227" t="s">
        <v>500</v>
      </c>
      <c r="G169" s="38"/>
      <c r="H169" s="38"/>
      <c r="I169" s="228"/>
      <c r="J169" s="228"/>
      <c r="K169" s="38"/>
      <c r="L169" s="38"/>
      <c r="M169" s="42"/>
      <c r="N169" s="229"/>
      <c r="O169" s="230"/>
      <c r="P169" s="82"/>
      <c r="Q169" s="82"/>
      <c r="R169" s="82"/>
      <c r="S169" s="82"/>
      <c r="T169" s="82"/>
      <c r="U169" s="82"/>
      <c r="V169" s="82"/>
      <c r="W169" s="82"/>
      <c r="X169" s="82"/>
      <c r="Y169" s="83"/>
      <c r="Z169" s="36"/>
      <c r="AA169" s="36"/>
      <c r="AB169" s="36"/>
      <c r="AC169" s="36"/>
      <c r="AD169" s="36"/>
      <c r="AE169" s="36"/>
      <c r="AT169" s="15" t="s">
        <v>174</v>
      </c>
      <c r="AU169" s="15" t="s">
        <v>84</v>
      </c>
    </row>
    <row r="170" s="2" customFormat="1" ht="24.15" customHeight="1">
      <c r="A170" s="36"/>
      <c r="B170" s="37"/>
      <c r="C170" s="213" t="s">
        <v>421</v>
      </c>
      <c r="D170" s="213" t="s">
        <v>168</v>
      </c>
      <c r="E170" s="214" t="s">
        <v>502</v>
      </c>
      <c r="F170" s="215" t="s">
        <v>503</v>
      </c>
      <c r="G170" s="216" t="s">
        <v>192</v>
      </c>
      <c r="H170" s="218">
        <v>72</v>
      </c>
      <c r="I170" s="217"/>
      <c r="J170" s="217"/>
      <c r="K170" s="218">
        <f>ROUND(P170*H170,2)</f>
        <v>0</v>
      </c>
      <c r="L170" s="215" t="s">
        <v>193</v>
      </c>
      <c r="M170" s="42"/>
      <c r="N170" s="219" t="s">
        <v>19</v>
      </c>
      <c r="O170" s="220" t="s">
        <v>44</v>
      </c>
      <c r="P170" s="221">
        <f>I170+J170</f>
        <v>0</v>
      </c>
      <c r="Q170" s="221">
        <f>ROUND(I170*H170,2)</f>
        <v>0</v>
      </c>
      <c r="R170" s="221">
        <f>ROUND(J170*H170,2)</f>
        <v>0</v>
      </c>
      <c r="S170" s="82"/>
      <c r="T170" s="222">
        <f>S170*H170</f>
        <v>0</v>
      </c>
      <c r="U170" s="222">
        <v>0</v>
      </c>
      <c r="V170" s="222">
        <f>U170*H170</f>
        <v>0</v>
      </c>
      <c r="W170" s="222">
        <v>0</v>
      </c>
      <c r="X170" s="222">
        <f>W170*H170</f>
        <v>0</v>
      </c>
      <c r="Y170" s="223" t="s">
        <v>19</v>
      </c>
      <c r="Z170" s="36"/>
      <c r="AA170" s="36"/>
      <c r="AB170" s="36"/>
      <c r="AC170" s="36"/>
      <c r="AD170" s="36"/>
      <c r="AE170" s="36"/>
      <c r="AR170" s="224" t="s">
        <v>210</v>
      </c>
      <c r="AT170" s="224" t="s">
        <v>168</v>
      </c>
      <c r="AU170" s="224" t="s">
        <v>84</v>
      </c>
      <c r="AY170" s="15" t="s">
        <v>165</v>
      </c>
      <c r="BE170" s="225">
        <f>IF(O170="základní",K170,0)</f>
        <v>0</v>
      </c>
      <c r="BF170" s="225">
        <f>IF(O170="snížená",K170,0)</f>
        <v>0</v>
      </c>
      <c r="BG170" s="225">
        <f>IF(O170="zákl. přenesená",K170,0)</f>
        <v>0</v>
      </c>
      <c r="BH170" s="225">
        <f>IF(O170="sníž. přenesená",K170,0)</f>
        <v>0</v>
      </c>
      <c r="BI170" s="225">
        <f>IF(O170="nulová",K170,0)</f>
        <v>0</v>
      </c>
      <c r="BJ170" s="15" t="s">
        <v>82</v>
      </c>
      <c r="BK170" s="225">
        <f>ROUND(P170*H170,2)</f>
        <v>0</v>
      </c>
      <c r="BL170" s="15" t="s">
        <v>210</v>
      </c>
      <c r="BM170" s="224" t="s">
        <v>1081</v>
      </c>
    </row>
    <row r="171" s="2" customFormat="1">
      <c r="A171" s="36"/>
      <c r="B171" s="37"/>
      <c r="C171" s="38"/>
      <c r="D171" s="226" t="s">
        <v>174</v>
      </c>
      <c r="E171" s="38"/>
      <c r="F171" s="227" t="s">
        <v>503</v>
      </c>
      <c r="G171" s="38"/>
      <c r="H171" s="38"/>
      <c r="I171" s="228"/>
      <c r="J171" s="228"/>
      <c r="K171" s="38"/>
      <c r="L171" s="38"/>
      <c r="M171" s="42"/>
      <c r="N171" s="229"/>
      <c r="O171" s="230"/>
      <c r="P171" s="82"/>
      <c r="Q171" s="82"/>
      <c r="R171" s="82"/>
      <c r="S171" s="82"/>
      <c r="T171" s="82"/>
      <c r="U171" s="82"/>
      <c r="V171" s="82"/>
      <c r="W171" s="82"/>
      <c r="X171" s="82"/>
      <c r="Y171" s="83"/>
      <c r="Z171" s="36"/>
      <c r="AA171" s="36"/>
      <c r="AB171" s="36"/>
      <c r="AC171" s="36"/>
      <c r="AD171" s="36"/>
      <c r="AE171" s="36"/>
      <c r="AT171" s="15" t="s">
        <v>174</v>
      </c>
      <c r="AU171" s="15" t="s">
        <v>84</v>
      </c>
    </row>
    <row r="172" s="2" customFormat="1" ht="24.15" customHeight="1">
      <c r="A172" s="36"/>
      <c r="B172" s="37"/>
      <c r="C172" s="236" t="s">
        <v>557</v>
      </c>
      <c r="D172" s="236" t="s">
        <v>189</v>
      </c>
      <c r="E172" s="237" t="s">
        <v>1082</v>
      </c>
      <c r="F172" s="238" t="s">
        <v>1083</v>
      </c>
      <c r="G172" s="239" t="s">
        <v>192</v>
      </c>
      <c r="H172" s="240">
        <v>14</v>
      </c>
      <c r="I172" s="241"/>
      <c r="J172" s="242"/>
      <c r="K172" s="240">
        <f>ROUND(P172*H172,2)</f>
        <v>0</v>
      </c>
      <c r="L172" s="238" t="s">
        <v>193</v>
      </c>
      <c r="M172" s="243"/>
      <c r="N172" s="244" t="s">
        <v>19</v>
      </c>
      <c r="O172" s="220" t="s">
        <v>44</v>
      </c>
      <c r="P172" s="221">
        <f>I172+J172</f>
        <v>0</v>
      </c>
      <c r="Q172" s="221">
        <f>ROUND(I172*H172,2)</f>
        <v>0</v>
      </c>
      <c r="R172" s="221">
        <f>ROUND(J172*H172,2)</f>
        <v>0</v>
      </c>
      <c r="S172" s="82"/>
      <c r="T172" s="222">
        <f>S172*H172</f>
        <v>0</v>
      </c>
      <c r="U172" s="222">
        <v>0</v>
      </c>
      <c r="V172" s="222">
        <f>U172*H172</f>
        <v>0</v>
      </c>
      <c r="W172" s="222">
        <v>0</v>
      </c>
      <c r="X172" s="222">
        <f>W172*H172</f>
        <v>0</v>
      </c>
      <c r="Y172" s="223" t="s">
        <v>19</v>
      </c>
      <c r="Z172" s="36"/>
      <c r="AA172" s="36"/>
      <c r="AB172" s="36"/>
      <c r="AC172" s="36"/>
      <c r="AD172" s="36"/>
      <c r="AE172" s="36"/>
      <c r="AR172" s="224" t="s">
        <v>205</v>
      </c>
      <c r="AT172" s="224" t="s">
        <v>189</v>
      </c>
      <c r="AU172" s="224" t="s">
        <v>84</v>
      </c>
      <c r="AY172" s="15" t="s">
        <v>165</v>
      </c>
      <c r="BE172" s="225">
        <f>IF(O172="základní",K172,0)</f>
        <v>0</v>
      </c>
      <c r="BF172" s="225">
        <f>IF(O172="snížená",K172,0)</f>
        <v>0</v>
      </c>
      <c r="BG172" s="225">
        <f>IF(O172="zákl. přenesená",K172,0)</f>
        <v>0</v>
      </c>
      <c r="BH172" s="225">
        <f>IF(O172="sníž. přenesená",K172,0)</f>
        <v>0</v>
      </c>
      <c r="BI172" s="225">
        <f>IF(O172="nulová",K172,0)</f>
        <v>0</v>
      </c>
      <c r="BJ172" s="15" t="s">
        <v>82</v>
      </c>
      <c r="BK172" s="225">
        <f>ROUND(P172*H172,2)</f>
        <v>0</v>
      </c>
      <c r="BL172" s="15" t="s">
        <v>205</v>
      </c>
      <c r="BM172" s="224" t="s">
        <v>1084</v>
      </c>
    </row>
    <row r="173" s="2" customFormat="1">
      <c r="A173" s="36"/>
      <c r="B173" s="37"/>
      <c r="C173" s="38"/>
      <c r="D173" s="226" t="s">
        <v>174</v>
      </c>
      <c r="E173" s="38"/>
      <c r="F173" s="227" t="s">
        <v>1083</v>
      </c>
      <c r="G173" s="38"/>
      <c r="H173" s="38"/>
      <c r="I173" s="228"/>
      <c r="J173" s="228"/>
      <c r="K173" s="38"/>
      <c r="L173" s="38"/>
      <c r="M173" s="42"/>
      <c r="N173" s="229"/>
      <c r="O173" s="230"/>
      <c r="P173" s="82"/>
      <c r="Q173" s="82"/>
      <c r="R173" s="82"/>
      <c r="S173" s="82"/>
      <c r="T173" s="82"/>
      <c r="U173" s="82"/>
      <c r="V173" s="82"/>
      <c r="W173" s="82"/>
      <c r="X173" s="82"/>
      <c r="Y173" s="83"/>
      <c r="Z173" s="36"/>
      <c r="AA173" s="36"/>
      <c r="AB173" s="36"/>
      <c r="AC173" s="36"/>
      <c r="AD173" s="36"/>
      <c r="AE173" s="36"/>
      <c r="AT173" s="15" t="s">
        <v>174</v>
      </c>
      <c r="AU173" s="15" t="s">
        <v>84</v>
      </c>
    </row>
    <row r="174" s="2" customFormat="1" ht="24.15" customHeight="1">
      <c r="A174" s="36"/>
      <c r="B174" s="37"/>
      <c r="C174" s="236" t="s">
        <v>561</v>
      </c>
      <c r="D174" s="236" t="s">
        <v>189</v>
      </c>
      <c r="E174" s="237" t="s">
        <v>505</v>
      </c>
      <c r="F174" s="238" t="s">
        <v>506</v>
      </c>
      <c r="G174" s="239" t="s">
        <v>192</v>
      </c>
      <c r="H174" s="240">
        <v>4</v>
      </c>
      <c r="I174" s="241"/>
      <c r="J174" s="242"/>
      <c r="K174" s="240">
        <f>ROUND(P174*H174,2)</f>
        <v>0</v>
      </c>
      <c r="L174" s="238" t="s">
        <v>193</v>
      </c>
      <c r="M174" s="243"/>
      <c r="N174" s="244" t="s">
        <v>19</v>
      </c>
      <c r="O174" s="220" t="s">
        <v>44</v>
      </c>
      <c r="P174" s="221">
        <f>I174+J174</f>
        <v>0</v>
      </c>
      <c r="Q174" s="221">
        <f>ROUND(I174*H174,2)</f>
        <v>0</v>
      </c>
      <c r="R174" s="221">
        <f>ROUND(J174*H174,2)</f>
        <v>0</v>
      </c>
      <c r="S174" s="82"/>
      <c r="T174" s="222">
        <f>S174*H174</f>
        <v>0</v>
      </c>
      <c r="U174" s="222">
        <v>0</v>
      </c>
      <c r="V174" s="222">
        <f>U174*H174</f>
        <v>0</v>
      </c>
      <c r="W174" s="222">
        <v>0</v>
      </c>
      <c r="X174" s="222">
        <f>W174*H174</f>
        <v>0</v>
      </c>
      <c r="Y174" s="223" t="s">
        <v>19</v>
      </c>
      <c r="Z174" s="36"/>
      <c r="AA174" s="36"/>
      <c r="AB174" s="36"/>
      <c r="AC174" s="36"/>
      <c r="AD174" s="36"/>
      <c r="AE174" s="36"/>
      <c r="AR174" s="224" t="s">
        <v>507</v>
      </c>
      <c r="AT174" s="224" t="s">
        <v>189</v>
      </c>
      <c r="AU174" s="224" t="s">
        <v>84</v>
      </c>
      <c r="AY174" s="15" t="s">
        <v>165</v>
      </c>
      <c r="BE174" s="225">
        <f>IF(O174="základní",K174,0)</f>
        <v>0</v>
      </c>
      <c r="BF174" s="225">
        <f>IF(O174="snížená",K174,0)</f>
        <v>0</v>
      </c>
      <c r="BG174" s="225">
        <f>IF(O174="zákl. přenesená",K174,0)</f>
        <v>0</v>
      </c>
      <c r="BH174" s="225">
        <f>IF(O174="sníž. přenesená",K174,0)</f>
        <v>0</v>
      </c>
      <c r="BI174" s="225">
        <f>IF(O174="nulová",K174,0)</f>
        <v>0</v>
      </c>
      <c r="BJ174" s="15" t="s">
        <v>82</v>
      </c>
      <c r="BK174" s="225">
        <f>ROUND(P174*H174,2)</f>
        <v>0</v>
      </c>
      <c r="BL174" s="15" t="s">
        <v>210</v>
      </c>
      <c r="BM174" s="224" t="s">
        <v>1085</v>
      </c>
    </row>
    <row r="175" s="2" customFormat="1">
      <c r="A175" s="36"/>
      <c r="B175" s="37"/>
      <c r="C175" s="38"/>
      <c r="D175" s="226" t="s">
        <v>174</v>
      </c>
      <c r="E175" s="38"/>
      <c r="F175" s="227" t="s">
        <v>506</v>
      </c>
      <c r="G175" s="38"/>
      <c r="H175" s="38"/>
      <c r="I175" s="228"/>
      <c r="J175" s="228"/>
      <c r="K175" s="38"/>
      <c r="L175" s="38"/>
      <c r="M175" s="42"/>
      <c r="N175" s="229"/>
      <c r="O175" s="230"/>
      <c r="P175" s="82"/>
      <c r="Q175" s="82"/>
      <c r="R175" s="82"/>
      <c r="S175" s="82"/>
      <c r="T175" s="82"/>
      <c r="U175" s="82"/>
      <c r="V175" s="82"/>
      <c r="W175" s="82"/>
      <c r="X175" s="82"/>
      <c r="Y175" s="83"/>
      <c r="Z175" s="36"/>
      <c r="AA175" s="36"/>
      <c r="AB175" s="36"/>
      <c r="AC175" s="36"/>
      <c r="AD175" s="36"/>
      <c r="AE175" s="36"/>
      <c r="AT175" s="15" t="s">
        <v>174</v>
      </c>
      <c r="AU175" s="15" t="s">
        <v>84</v>
      </c>
    </row>
    <row r="176" s="2" customFormat="1" ht="24.15" customHeight="1">
      <c r="A176" s="36"/>
      <c r="B176" s="37"/>
      <c r="C176" s="213" t="s">
        <v>565</v>
      </c>
      <c r="D176" s="213" t="s">
        <v>168</v>
      </c>
      <c r="E176" s="214" t="s">
        <v>470</v>
      </c>
      <c r="F176" s="215" t="s">
        <v>471</v>
      </c>
      <c r="G176" s="216" t="s">
        <v>215</v>
      </c>
      <c r="H176" s="218">
        <v>184</v>
      </c>
      <c r="I176" s="217"/>
      <c r="J176" s="217"/>
      <c r="K176" s="218">
        <f>ROUND(P176*H176,2)</f>
        <v>0</v>
      </c>
      <c r="L176" s="215" t="s">
        <v>193</v>
      </c>
      <c r="M176" s="42"/>
      <c r="N176" s="219" t="s">
        <v>19</v>
      </c>
      <c r="O176" s="220" t="s">
        <v>44</v>
      </c>
      <c r="P176" s="221">
        <f>I176+J176</f>
        <v>0</v>
      </c>
      <c r="Q176" s="221">
        <f>ROUND(I176*H176,2)</f>
        <v>0</v>
      </c>
      <c r="R176" s="221">
        <f>ROUND(J176*H176,2)</f>
        <v>0</v>
      </c>
      <c r="S176" s="82"/>
      <c r="T176" s="222">
        <f>S176*H176</f>
        <v>0</v>
      </c>
      <c r="U176" s="222">
        <v>0</v>
      </c>
      <c r="V176" s="222">
        <f>U176*H176</f>
        <v>0</v>
      </c>
      <c r="W176" s="222">
        <v>0</v>
      </c>
      <c r="X176" s="222">
        <f>W176*H176</f>
        <v>0</v>
      </c>
      <c r="Y176" s="223" t="s">
        <v>19</v>
      </c>
      <c r="Z176" s="36"/>
      <c r="AA176" s="36"/>
      <c r="AB176" s="36"/>
      <c r="AC176" s="36"/>
      <c r="AD176" s="36"/>
      <c r="AE176" s="36"/>
      <c r="AR176" s="224" t="s">
        <v>210</v>
      </c>
      <c r="AT176" s="224" t="s">
        <v>168</v>
      </c>
      <c r="AU176" s="224" t="s">
        <v>84</v>
      </c>
      <c r="AY176" s="15" t="s">
        <v>165</v>
      </c>
      <c r="BE176" s="225">
        <f>IF(O176="základní",K176,0)</f>
        <v>0</v>
      </c>
      <c r="BF176" s="225">
        <f>IF(O176="snížená",K176,0)</f>
        <v>0</v>
      </c>
      <c r="BG176" s="225">
        <f>IF(O176="zákl. přenesená",K176,0)</f>
        <v>0</v>
      </c>
      <c r="BH176" s="225">
        <f>IF(O176="sníž. přenesená",K176,0)</f>
        <v>0</v>
      </c>
      <c r="BI176" s="225">
        <f>IF(O176="nulová",K176,0)</f>
        <v>0</v>
      </c>
      <c r="BJ176" s="15" t="s">
        <v>82</v>
      </c>
      <c r="BK176" s="225">
        <f>ROUND(P176*H176,2)</f>
        <v>0</v>
      </c>
      <c r="BL176" s="15" t="s">
        <v>210</v>
      </c>
      <c r="BM176" s="224" t="s">
        <v>1086</v>
      </c>
    </row>
    <row r="177" s="2" customFormat="1">
      <c r="A177" s="36"/>
      <c r="B177" s="37"/>
      <c r="C177" s="38"/>
      <c r="D177" s="226" t="s">
        <v>174</v>
      </c>
      <c r="E177" s="38"/>
      <c r="F177" s="227" t="s">
        <v>471</v>
      </c>
      <c r="G177" s="38"/>
      <c r="H177" s="38"/>
      <c r="I177" s="228"/>
      <c r="J177" s="228"/>
      <c r="K177" s="38"/>
      <c r="L177" s="38"/>
      <c r="M177" s="42"/>
      <c r="N177" s="229"/>
      <c r="O177" s="230"/>
      <c r="P177" s="82"/>
      <c r="Q177" s="82"/>
      <c r="R177" s="82"/>
      <c r="S177" s="82"/>
      <c r="T177" s="82"/>
      <c r="U177" s="82"/>
      <c r="V177" s="82"/>
      <c r="W177" s="82"/>
      <c r="X177" s="82"/>
      <c r="Y177" s="83"/>
      <c r="Z177" s="36"/>
      <c r="AA177" s="36"/>
      <c r="AB177" s="36"/>
      <c r="AC177" s="36"/>
      <c r="AD177" s="36"/>
      <c r="AE177" s="36"/>
      <c r="AT177" s="15" t="s">
        <v>174</v>
      </c>
      <c r="AU177" s="15" t="s">
        <v>84</v>
      </c>
    </row>
    <row r="178" s="12" customFormat="1" ht="22.8" customHeight="1">
      <c r="A178" s="12"/>
      <c r="B178" s="196"/>
      <c r="C178" s="197"/>
      <c r="D178" s="198" t="s">
        <v>74</v>
      </c>
      <c r="E178" s="211" t="s">
        <v>510</v>
      </c>
      <c r="F178" s="211" t="s">
        <v>511</v>
      </c>
      <c r="G178" s="197"/>
      <c r="H178" s="197"/>
      <c r="I178" s="200"/>
      <c r="J178" s="200"/>
      <c r="K178" s="212">
        <f>BK178</f>
        <v>0</v>
      </c>
      <c r="L178" s="197"/>
      <c r="M178" s="202"/>
      <c r="N178" s="203"/>
      <c r="O178" s="204"/>
      <c r="P178" s="204"/>
      <c r="Q178" s="205">
        <f>SUM(Q179:Q416)</f>
        <v>0</v>
      </c>
      <c r="R178" s="205">
        <f>SUM(R179:R416)</f>
        <v>0</v>
      </c>
      <c r="S178" s="204"/>
      <c r="T178" s="206">
        <f>SUM(T179:T416)</f>
        <v>0</v>
      </c>
      <c r="U178" s="204"/>
      <c r="V178" s="206">
        <f>SUM(V179:V416)</f>
        <v>0</v>
      </c>
      <c r="W178" s="204"/>
      <c r="X178" s="206">
        <f>SUM(X179:X416)</f>
        <v>0</v>
      </c>
      <c r="Y178" s="207"/>
      <c r="Z178" s="12"/>
      <c r="AA178" s="12"/>
      <c r="AB178" s="12"/>
      <c r="AC178" s="12"/>
      <c r="AD178" s="12"/>
      <c r="AE178" s="12"/>
      <c r="AR178" s="208" t="s">
        <v>82</v>
      </c>
      <c r="AT178" s="209" t="s">
        <v>74</v>
      </c>
      <c r="AU178" s="209" t="s">
        <v>82</v>
      </c>
      <c r="AY178" s="208" t="s">
        <v>165</v>
      </c>
      <c r="BK178" s="210">
        <f>SUM(BK179:BK416)</f>
        <v>0</v>
      </c>
    </row>
    <row r="179" s="2" customFormat="1" ht="24.15" customHeight="1">
      <c r="A179" s="36"/>
      <c r="B179" s="37"/>
      <c r="C179" s="236" t="s">
        <v>569</v>
      </c>
      <c r="D179" s="236" t="s">
        <v>189</v>
      </c>
      <c r="E179" s="237" t="s">
        <v>512</v>
      </c>
      <c r="F179" s="238" t="s">
        <v>513</v>
      </c>
      <c r="G179" s="239" t="s">
        <v>192</v>
      </c>
      <c r="H179" s="240">
        <v>44</v>
      </c>
      <c r="I179" s="241"/>
      <c r="J179" s="242"/>
      <c r="K179" s="240">
        <f>ROUND(P179*H179,2)</f>
        <v>0</v>
      </c>
      <c r="L179" s="238" t="s">
        <v>193</v>
      </c>
      <c r="M179" s="243"/>
      <c r="N179" s="244" t="s">
        <v>19</v>
      </c>
      <c r="O179" s="220" t="s">
        <v>44</v>
      </c>
      <c r="P179" s="221">
        <f>I179+J179</f>
        <v>0</v>
      </c>
      <c r="Q179" s="221">
        <f>ROUND(I179*H179,2)</f>
        <v>0</v>
      </c>
      <c r="R179" s="221">
        <f>ROUND(J179*H179,2)</f>
        <v>0</v>
      </c>
      <c r="S179" s="82"/>
      <c r="T179" s="222">
        <f>S179*H179</f>
        <v>0</v>
      </c>
      <c r="U179" s="222">
        <v>0</v>
      </c>
      <c r="V179" s="222">
        <f>U179*H179</f>
        <v>0</v>
      </c>
      <c r="W179" s="222">
        <v>0</v>
      </c>
      <c r="X179" s="222">
        <f>W179*H179</f>
        <v>0</v>
      </c>
      <c r="Y179" s="223" t="s">
        <v>19</v>
      </c>
      <c r="Z179" s="36"/>
      <c r="AA179" s="36"/>
      <c r="AB179" s="36"/>
      <c r="AC179" s="36"/>
      <c r="AD179" s="36"/>
      <c r="AE179" s="36"/>
      <c r="AR179" s="224" t="s">
        <v>194</v>
      </c>
      <c r="AT179" s="224" t="s">
        <v>189</v>
      </c>
      <c r="AU179" s="224" t="s">
        <v>84</v>
      </c>
      <c r="AY179" s="15" t="s">
        <v>165</v>
      </c>
      <c r="BE179" s="225">
        <f>IF(O179="základní",K179,0)</f>
        <v>0</v>
      </c>
      <c r="BF179" s="225">
        <f>IF(O179="snížená",K179,0)</f>
        <v>0</v>
      </c>
      <c r="BG179" s="225">
        <f>IF(O179="zákl. přenesená",K179,0)</f>
        <v>0</v>
      </c>
      <c r="BH179" s="225">
        <f>IF(O179="sníž. přenesená",K179,0)</f>
        <v>0</v>
      </c>
      <c r="BI179" s="225">
        <f>IF(O179="nulová",K179,0)</f>
        <v>0</v>
      </c>
      <c r="BJ179" s="15" t="s">
        <v>82</v>
      </c>
      <c r="BK179" s="225">
        <f>ROUND(P179*H179,2)</f>
        <v>0</v>
      </c>
      <c r="BL179" s="15" t="s">
        <v>172</v>
      </c>
      <c r="BM179" s="224" t="s">
        <v>1087</v>
      </c>
    </row>
    <row r="180" s="2" customFormat="1">
      <c r="A180" s="36"/>
      <c r="B180" s="37"/>
      <c r="C180" s="38"/>
      <c r="D180" s="226" t="s">
        <v>174</v>
      </c>
      <c r="E180" s="38"/>
      <c r="F180" s="227" t="s">
        <v>513</v>
      </c>
      <c r="G180" s="38"/>
      <c r="H180" s="38"/>
      <c r="I180" s="228"/>
      <c r="J180" s="228"/>
      <c r="K180" s="38"/>
      <c r="L180" s="38"/>
      <c r="M180" s="42"/>
      <c r="N180" s="229"/>
      <c r="O180" s="230"/>
      <c r="P180" s="82"/>
      <c r="Q180" s="82"/>
      <c r="R180" s="82"/>
      <c r="S180" s="82"/>
      <c r="T180" s="82"/>
      <c r="U180" s="82"/>
      <c r="V180" s="82"/>
      <c r="W180" s="82"/>
      <c r="X180" s="82"/>
      <c r="Y180" s="83"/>
      <c r="Z180" s="36"/>
      <c r="AA180" s="36"/>
      <c r="AB180" s="36"/>
      <c r="AC180" s="36"/>
      <c r="AD180" s="36"/>
      <c r="AE180" s="36"/>
      <c r="AT180" s="15" t="s">
        <v>174</v>
      </c>
      <c r="AU180" s="15" t="s">
        <v>84</v>
      </c>
    </row>
    <row r="181" s="2" customFormat="1" ht="24.15" customHeight="1">
      <c r="A181" s="36"/>
      <c r="B181" s="37"/>
      <c r="C181" s="213" t="s">
        <v>573</v>
      </c>
      <c r="D181" s="213" t="s">
        <v>168</v>
      </c>
      <c r="E181" s="214" t="s">
        <v>515</v>
      </c>
      <c r="F181" s="215" t="s">
        <v>516</v>
      </c>
      <c r="G181" s="216" t="s">
        <v>192</v>
      </c>
      <c r="H181" s="218">
        <v>44</v>
      </c>
      <c r="I181" s="217"/>
      <c r="J181" s="217"/>
      <c r="K181" s="218">
        <f>ROUND(P181*H181,2)</f>
        <v>0</v>
      </c>
      <c r="L181" s="215" t="s">
        <v>193</v>
      </c>
      <c r="M181" s="42"/>
      <c r="N181" s="219" t="s">
        <v>19</v>
      </c>
      <c r="O181" s="220" t="s">
        <v>44</v>
      </c>
      <c r="P181" s="221">
        <f>I181+J181</f>
        <v>0</v>
      </c>
      <c r="Q181" s="221">
        <f>ROUND(I181*H181,2)</f>
        <v>0</v>
      </c>
      <c r="R181" s="221">
        <f>ROUND(J181*H181,2)</f>
        <v>0</v>
      </c>
      <c r="S181" s="82"/>
      <c r="T181" s="222">
        <f>S181*H181</f>
        <v>0</v>
      </c>
      <c r="U181" s="222">
        <v>0</v>
      </c>
      <c r="V181" s="222">
        <f>U181*H181</f>
        <v>0</v>
      </c>
      <c r="W181" s="222">
        <v>0</v>
      </c>
      <c r="X181" s="222">
        <f>W181*H181</f>
        <v>0</v>
      </c>
      <c r="Y181" s="223" t="s">
        <v>19</v>
      </c>
      <c r="Z181" s="36"/>
      <c r="AA181" s="36"/>
      <c r="AB181" s="36"/>
      <c r="AC181" s="36"/>
      <c r="AD181" s="36"/>
      <c r="AE181" s="36"/>
      <c r="AR181" s="224" t="s">
        <v>172</v>
      </c>
      <c r="AT181" s="224" t="s">
        <v>168</v>
      </c>
      <c r="AU181" s="224" t="s">
        <v>84</v>
      </c>
      <c r="AY181" s="15" t="s">
        <v>165</v>
      </c>
      <c r="BE181" s="225">
        <f>IF(O181="základní",K181,0)</f>
        <v>0</v>
      </c>
      <c r="BF181" s="225">
        <f>IF(O181="snížená",K181,0)</f>
        <v>0</v>
      </c>
      <c r="BG181" s="225">
        <f>IF(O181="zákl. přenesená",K181,0)</f>
        <v>0</v>
      </c>
      <c r="BH181" s="225">
        <f>IF(O181="sníž. přenesená",K181,0)</f>
        <v>0</v>
      </c>
      <c r="BI181" s="225">
        <f>IF(O181="nulová",K181,0)</f>
        <v>0</v>
      </c>
      <c r="BJ181" s="15" t="s">
        <v>82</v>
      </c>
      <c r="BK181" s="225">
        <f>ROUND(P181*H181,2)</f>
        <v>0</v>
      </c>
      <c r="BL181" s="15" t="s">
        <v>172</v>
      </c>
      <c r="BM181" s="224" t="s">
        <v>1088</v>
      </c>
    </row>
    <row r="182" s="2" customFormat="1">
      <c r="A182" s="36"/>
      <c r="B182" s="37"/>
      <c r="C182" s="38"/>
      <c r="D182" s="226" t="s">
        <v>174</v>
      </c>
      <c r="E182" s="38"/>
      <c r="F182" s="227" t="s">
        <v>516</v>
      </c>
      <c r="G182" s="38"/>
      <c r="H182" s="38"/>
      <c r="I182" s="228"/>
      <c r="J182" s="228"/>
      <c r="K182" s="38"/>
      <c r="L182" s="38"/>
      <c r="M182" s="42"/>
      <c r="N182" s="229"/>
      <c r="O182" s="230"/>
      <c r="P182" s="82"/>
      <c r="Q182" s="82"/>
      <c r="R182" s="82"/>
      <c r="S182" s="82"/>
      <c r="T182" s="82"/>
      <c r="U182" s="82"/>
      <c r="V182" s="82"/>
      <c r="W182" s="82"/>
      <c r="X182" s="82"/>
      <c r="Y182" s="83"/>
      <c r="Z182" s="36"/>
      <c r="AA182" s="36"/>
      <c r="AB182" s="36"/>
      <c r="AC182" s="36"/>
      <c r="AD182" s="36"/>
      <c r="AE182" s="36"/>
      <c r="AT182" s="15" t="s">
        <v>174</v>
      </c>
      <c r="AU182" s="15" t="s">
        <v>84</v>
      </c>
    </row>
    <row r="183" s="2" customFormat="1" ht="24.15" customHeight="1">
      <c r="A183" s="36"/>
      <c r="B183" s="37"/>
      <c r="C183" s="236" t="s">
        <v>577</v>
      </c>
      <c r="D183" s="236" t="s">
        <v>189</v>
      </c>
      <c r="E183" s="237" t="s">
        <v>1089</v>
      </c>
      <c r="F183" s="238" t="s">
        <v>1090</v>
      </c>
      <c r="G183" s="239" t="s">
        <v>192</v>
      </c>
      <c r="H183" s="240">
        <v>18</v>
      </c>
      <c r="I183" s="241"/>
      <c r="J183" s="242"/>
      <c r="K183" s="240">
        <f>ROUND(P183*H183,2)</f>
        <v>0</v>
      </c>
      <c r="L183" s="238" t="s">
        <v>193</v>
      </c>
      <c r="M183" s="243"/>
      <c r="N183" s="244" t="s">
        <v>19</v>
      </c>
      <c r="O183" s="220" t="s">
        <v>44</v>
      </c>
      <c r="P183" s="221">
        <f>I183+J183</f>
        <v>0</v>
      </c>
      <c r="Q183" s="221">
        <f>ROUND(I183*H183,2)</f>
        <v>0</v>
      </c>
      <c r="R183" s="221">
        <f>ROUND(J183*H183,2)</f>
        <v>0</v>
      </c>
      <c r="S183" s="82"/>
      <c r="T183" s="222">
        <f>S183*H183</f>
        <v>0</v>
      </c>
      <c r="U183" s="222">
        <v>0</v>
      </c>
      <c r="V183" s="222">
        <f>U183*H183</f>
        <v>0</v>
      </c>
      <c r="W183" s="222">
        <v>0</v>
      </c>
      <c r="X183" s="222">
        <f>W183*H183</f>
        <v>0</v>
      </c>
      <c r="Y183" s="223" t="s">
        <v>19</v>
      </c>
      <c r="Z183" s="36"/>
      <c r="AA183" s="36"/>
      <c r="AB183" s="36"/>
      <c r="AC183" s="36"/>
      <c r="AD183" s="36"/>
      <c r="AE183" s="36"/>
      <c r="AR183" s="224" t="s">
        <v>194</v>
      </c>
      <c r="AT183" s="224" t="s">
        <v>189</v>
      </c>
      <c r="AU183" s="224" t="s">
        <v>84</v>
      </c>
      <c r="AY183" s="15" t="s">
        <v>165</v>
      </c>
      <c r="BE183" s="225">
        <f>IF(O183="základní",K183,0)</f>
        <v>0</v>
      </c>
      <c r="BF183" s="225">
        <f>IF(O183="snížená",K183,0)</f>
        <v>0</v>
      </c>
      <c r="BG183" s="225">
        <f>IF(O183="zákl. přenesená",K183,0)</f>
        <v>0</v>
      </c>
      <c r="BH183" s="225">
        <f>IF(O183="sníž. přenesená",K183,0)</f>
        <v>0</v>
      </c>
      <c r="BI183" s="225">
        <f>IF(O183="nulová",K183,0)</f>
        <v>0</v>
      </c>
      <c r="BJ183" s="15" t="s">
        <v>82</v>
      </c>
      <c r="BK183" s="225">
        <f>ROUND(P183*H183,2)</f>
        <v>0</v>
      </c>
      <c r="BL183" s="15" t="s">
        <v>172</v>
      </c>
      <c r="BM183" s="224" t="s">
        <v>1091</v>
      </c>
    </row>
    <row r="184" s="2" customFormat="1">
      <c r="A184" s="36"/>
      <c r="B184" s="37"/>
      <c r="C184" s="38"/>
      <c r="D184" s="226" t="s">
        <v>174</v>
      </c>
      <c r="E184" s="38"/>
      <c r="F184" s="227" t="s">
        <v>1090</v>
      </c>
      <c r="G184" s="38"/>
      <c r="H184" s="38"/>
      <c r="I184" s="228"/>
      <c r="J184" s="228"/>
      <c r="K184" s="38"/>
      <c r="L184" s="38"/>
      <c r="M184" s="42"/>
      <c r="N184" s="229"/>
      <c r="O184" s="230"/>
      <c r="P184" s="82"/>
      <c r="Q184" s="82"/>
      <c r="R184" s="82"/>
      <c r="S184" s="82"/>
      <c r="T184" s="82"/>
      <c r="U184" s="82"/>
      <c r="V184" s="82"/>
      <c r="W184" s="82"/>
      <c r="X184" s="82"/>
      <c r="Y184" s="83"/>
      <c r="Z184" s="36"/>
      <c r="AA184" s="36"/>
      <c r="AB184" s="36"/>
      <c r="AC184" s="36"/>
      <c r="AD184" s="36"/>
      <c r="AE184" s="36"/>
      <c r="AT184" s="15" t="s">
        <v>174</v>
      </c>
      <c r="AU184" s="15" t="s">
        <v>84</v>
      </c>
    </row>
    <row r="185" s="2" customFormat="1" ht="24.15" customHeight="1">
      <c r="A185" s="36"/>
      <c r="B185" s="37"/>
      <c r="C185" s="213" t="s">
        <v>581</v>
      </c>
      <c r="D185" s="213" t="s">
        <v>168</v>
      </c>
      <c r="E185" s="214" t="s">
        <v>1092</v>
      </c>
      <c r="F185" s="215" t="s">
        <v>1093</v>
      </c>
      <c r="G185" s="216" t="s">
        <v>192</v>
      </c>
      <c r="H185" s="218">
        <v>18</v>
      </c>
      <c r="I185" s="217"/>
      <c r="J185" s="217"/>
      <c r="K185" s="218">
        <f>ROUND(P185*H185,2)</f>
        <v>0</v>
      </c>
      <c r="L185" s="215" t="s">
        <v>193</v>
      </c>
      <c r="M185" s="42"/>
      <c r="N185" s="219" t="s">
        <v>19</v>
      </c>
      <c r="O185" s="220" t="s">
        <v>44</v>
      </c>
      <c r="P185" s="221">
        <f>I185+J185</f>
        <v>0</v>
      </c>
      <c r="Q185" s="221">
        <f>ROUND(I185*H185,2)</f>
        <v>0</v>
      </c>
      <c r="R185" s="221">
        <f>ROUND(J185*H185,2)</f>
        <v>0</v>
      </c>
      <c r="S185" s="82"/>
      <c r="T185" s="222">
        <f>S185*H185</f>
        <v>0</v>
      </c>
      <c r="U185" s="222">
        <v>0</v>
      </c>
      <c r="V185" s="222">
        <f>U185*H185</f>
        <v>0</v>
      </c>
      <c r="W185" s="222">
        <v>0</v>
      </c>
      <c r="X185" s="222">
        <f>W185*H185</f>
        <v>0</v>
      </c>
      <c r="Y185" s="223" t="s">
        <v>19</v>
      </c>
      <c r="Z185" s="36"/>
      <c r="AA185" s="36"/>
      <c r="AB185" s="36"/>
      <c r="AC185" s="36"/>
      <c r="AD185" s="36"/>
      <c r="AE185" s="36"/>
      <c r="AR185" s="224" t="s">
        <v>172</v>
      </c>
      <c r="AT185" s="224" t="s">
        <v>168</v>
      </c>
      <c r="AU185" s="224" t="s">
        <v>84</v>
      </c>
      <c r="AY185" s="15" t="s">
        <v>165</v>
      </c>
      <c r="BE185" s="225">
        <f>IF(O185="základní",K185,0)</f>
        <v>0</v>
      </c>
      <c r="BF185" s="225">
        <f>IF(O185="snížená",K185,0)</f>
        <v>0</v>
      </c>
      <c r="BG185" s="225">
        <f>IF(O185="zákl. přenesená",K185,0)</f>
        <v>0</v>
      </c>
      <c r="BH185" s="225">
        <f>IF(O185="sníž. přenesená",K185,0)</f>
        <v>0</v>
      </c>
      <c r="BI185" s="225">
        <f>IF(O185="nulová",K185,0)</f>
        <v>0</v>
      </c>
      <c r="BJ185" s="15" t="s">
        <v>82</v>
      </c>
      <c r="BK185" s="225">
        <f>ROUND(P185*H185,2)</f>
        <v>0</v>
      </c>
      <c r="BL185" s="15" t="s">
        <v>172</v>
      </c>
      <c r="BM185" s="224" t="s">
        <v>1094</v>
      </c>
    </row>
    <row r="186" s="2" customFormat="1">
      <c r="A186" s="36"/>
      <c r="B186" s="37"/>
      <c r="C186" s="38"/>
      <c r="D186" s="226" t="s">
        <v>174</v>
      </c>
      <c r="E186" s="38"/>
      <c r="F186" s="227" t="s">
        <v>1093</v>
      </c>
      <c r="G186" s="38"/>
      <c r="H186" s="38"/>
      <c r="I186" s="228"/>
      <c r="J186" s="228"/>
      <c r="K186" s="38"/>
      <c r="L186" s="38"/>
      <c r="M186" s="42"/>
      <c r="N186" s="229"/>
      <c r="O186" s="230"/>
      <c r="P186" s="82"/>
      <c r="Q186" s="82"/>
      <c r="R186" s="82"/>
      <c r="S186" s="82"/>
      <c r="T186" s="82"/>
      <c r="U186" s="82"/>
      <c r="V186" s="82"/>
      <c r="W186" s="82"/>
      <c r="X186" s="82"/>
      <c r="Y186" s="83"/>
      <c r="Z186" s="36"/>
      <c r="AA186" s="36"/>
      <c r="AB186" s="36"/>
      <c r="AC186" s="36"/>
      <c r="AD186" s="36"/>
      <c r="AE186" s="36"/>
      <c r="AT186" s="15" t="s">
        <v>174</v>
      </c>
      <c r="AU186" s="15" t="s">
        <v>84</v>
      </c>
    </row>
    <row r="187" s="2" customFormat="1" ht="24.15" customHeight="1">
      <c r="A187" s="36"/>
      <c r="B187" s="37"/>
      <c r="C187" s="236" t="s">
        <v>585</v>
      </c>
      <c r="D187" s="236" t="s">
        <v>189</v>
      </c>
      <c r="E187" s="237" t="s">
        <v>518</v>
      </c>
      <c r="F187" s="238" t="s">
        <v>519</v>
      </c>
      <c r="G187" s="239" t="s">
        <v>192</v>
      </c>
      <c r="H187" s="240">
        <v>70</v>
      </c>
      <c r="I187" s="241"/>
      <c r="J187" s="242"/>
      <c r="K187" s="240">
        <f>ROUND(P187*H187,2)</f>
        <v>0</v>
      </c>
      <c r="L187" s="238" t="s">
        <v>193</v>
      </c>
      <c r="M187" s="243"/>
      <c r="N187" s="244" t="s">
        <v>19</v>
      </c>
      <c r="O187" s="220" t="s">
        <v>44</v>
      </c>
      <c r="P187" s="221">
        <f>I187+J187</f>
        <v>0</v>
      </c>
      <c r="Q187" s="221">
        <f>ROUND(I187*H187,2)</f>
        <v>0</v>
      </c>
      <c r="R187" s="221">
        <f>ROUND(J187*H187,2)</f>
        <v>0</v>
      </c>
      <c r="S187" s="82"/>
      <c r="T187" s="222">
        <f>S187*H187</f>
        <v>0</v>
      </c>
      <c r="U187" s="222">
        <v>0</v>
      </c>
      <c r="V187" s="222">
        <f>U187*H187</f>
        <v>0</v>
      </c>
      <c r="W187" s="222">
        <v>0</v>
      </c>
      <c r="X187" s="222">
        <f>W187*H187</f>
        <v>0</v>
      </c>
      <c r="Y187" s="223" t="s">
        <v>19</v>
      </c>
      <c r="Z187" s="36"/>
      <c r="AA187" s="36"/>
      <c r="AB187" s="36"/>
      <c r="AC187" s="36"/>
      <c r="AD187" s="36"/>
      <c r="AE187" s="36"/>
      <c r="AR187" s="224" t="s">
        <v>205</v>
      </c>
      <c r="AT187" s="224" t="s">
        <v>189</v>
      </c>
      <c r="AU187" s="224" t="s">
        <v>84</v>
      </c>
      <c r="AY187" s="15" t="s">
        <v>165</v>
      </c>
      <c r="BE187" s="225">
        <f>IF(O187="základní",K187,0)</f>
        <v>0</v>
      </c>
      <c r="BF187" s="225">
        <f>IF(O187="snížená",K187,0)</f>
        <v>0</v>
      </c>
      <c r="BG187" s="225">
        <f>IF(O187="zákl. přenesená",K187,0)</f>
        <v>0</v>
      </c>
      <c r="BH187" s="225">
        <f>IF(O187="sníž. přenesená",K187,0)</f>
        <v>0</v>
      </c>
      <c r="BI187" s="225">
        <f>IF(O187="nulová",K187,0)</f>
        <v>0</v>
      </c>
      <c r="BJ187" s="15" t="s">
        <v>82</v>
      </c>
      <c r="BK187" s="225">
        <f>ROUND(P187*H187,2)</f>
        <v>0</v>
      </c>
      <c r="BL187" s="15" t="s">
        <v>205</v>
      </c>
      <c r="BM187" s="224" t="s">
        <v>1095</v>
      </c>
    </row>
    <row r="188" s="2" customFormat="1">
      <c r="A188" s="36"/>
      <c r="B188" s="37"/>
      <c r="C188" s="38"/>
      <c r="D188" s="226" t="s">
        <v>174</v>
      </c>
      <c r="E188" s="38"/>
      <c r="F188" s="227" t="s">
        <v>519</v>
      </c>
      <c r="G188" s="38"/>
      <c r="H188" s="38"/>
      <c r="I188" s="228"/>
      <c r="J188" s="228"/>
      <c r="K188" s="38"/>
      <c r="L188" s="38"/>
      <c r="M188" s="42"/>
      <c r="N188" s="229"/>
      <c r="O188" s="230"/>
      <c r="P188" s="82"/>
      <c r="Q188" s="82"/>
      <c r="R188" s="82"/>
      <c r="S188" s="82"/>
      <c r="T188" s="82"/>
      <c r="U188" s="82"/>
      <c r="V188" s="82"/>
      <c r="W188" s="82"/>
      <c r="X188" s="82"/>
      <c r="Y188" s="83"/>
      <c r="Z188" s="36"/>
      <c r="AA188" s="36"/>
      <c r="AB188" s="36"/>
      <c r="AC188" s="36"/>
      <c r="AD188" s="36"/>
      <c r="AE188" s="36"/>
      <c r="AT188" s="15" t="s">
        <v>174</v>
      </c>
      <c r="AU188" s="15" t="s">
        <v>84</v>
      </c>
    </row>
    <row r="189" s="2" customFormat="1" ht="24.15" customHeight="1">
      <c r="A189" s="36"/>
      <c r="B189" s="37"/>
      <c r="C189" s="213" t="s">
        <v>589</v>
      </c>
      <c r="D189" s="213" t="s">
        <v>168</v>
      </c>
      <c r="E189" s="214" t="s">
        <v>521</v>
      </c>
      <c r="F189" s="215" t="s">
        <v>522</v>
      </c>
      <c r="G189" s="216" t="s">
        <v>192</v>
      </c>
      <c r="H189" s="218">
        <v>70</v>
      </c>
      <c r="I189" s="217"/>
      <c r="J189" s="217"/>
      <c r="K189" s="218">
        <f>ROUND(P189*H189,2)</f>
        <v>0</v>
      </c>
      <c r="L189" s="215" t="s">
        <v>193</v>
      </c>
      <c r="M189" s="42"/>
      <c r="N189" s="219" t="s">
        <v>19</v>
      </c>
      <c r="O189" s="220" t="s">
        <v>44</v>
      </c>
      <c r="P189" s="221">
        <f>I189+J189</f>
        <v>0</v>
      </c>
      <c r="Q189" s="221">
        <f>ROUND(I189*H189,2)</f>
        <v>0</v>
      </c>
      <c r="R189" s="221">
        <f>ROUND(J189*H189,2)</f>
        <v>0</v>
      </c>
      <c r="S189" s="82"/>
      <c r="T189" s="222">
        <f>S189*H189</f>
        <v>0</v>
      </c>
      <c r="U189" s="222">
        <v>0</v>
      </c>
      <c r="V189" s="222">
        <f>U189*H189</f>
        <v>0</v>
      </c>
      <c r="W189" s="222">
        <v>0</v>
      </c>
      <c r="X189" s="222">
        <f>W189*H189</f>
        <v>0</v>
      </c>
      <c r="Y189" s="223" t="s">
        <v>19</v>
      </c>
      <c r="Z189" s="36"/>
      <c r="AA189" s="36"/>
      <c r="AB189" s="36"/>
      <c r="AC189" s="36"/>
      <c r="AD189" s="36"/>
      <c r="AE189" s="36"/>
      <c r="AR189" s="224" t="s">
        <v>210</v>
      </c>
      <c r="AT189" s="224" t="s">
        <v>168</v>
      </c>
      <c r="AU189" s="224" t="s">
        <v>84</v>
      </c>
      <c r="AY189" s="15" t="s">
        <v>165</v>
      </c>
      <c r="BE189" s="225">
        <f>IF(O189="základní",K189,0)</f>
        <v>0</v>
      </c>
      <c r="BF189" s="225">
        <f>IF(O189="snížená",K189,0)</f>
        <v>0</v>
      </c>
      <c r="BG189" s="225">
        <f>IF(O189="zákl. přenesená",K189,0)</f>
        <v>0</v>
      </c>
      <c r="BH189" s="225">
        <f>IF(O189="sníž. přenesená",K189,0)</f>
        <v>0</v>
      </c>
      <c r="BI189" s="225">
        <f>IF(O189="nulová",K189,0)</f>
        <v>0</v>
      </c>
      <c r="BJ189" s="15" t="s">
        <v>82</v>
      </c>
      <c r="BK189" s="225">
        <f>ROUND(P189*H189,2)</f>
        <v>0</v>
      </c>
      <c r="BL189" s="15" t="s">
        <v>210</v>
      </c>
      <c r="BM189" s="224" t="s">
        <v>1096</v>
      </c>
    </row>
    <row r="190" s="2" customFormat="1">
      <c r="A190" s="36"/>
      <c r="B190" s="37"/>
      <c r="C190" s="38"/>
      <c r="D190" s="226" t="s">
        <v>174</v>
      </c>
      <c r="E190" s="38"/>
      <c r="F190" s="227" t="s">
        <v>522</v>
      </c>
      <c r="G190" s="38"/>
      <c r="H190" s="38"/>
      <c r="I190" s="228"/>
      <c r="J190" s="228"/>
      <c r="K190" s="38"/>
      <c r="L190" s="38"/>
      <c r="M190" s="42"/>
      <c r="N190" s="229"/>
      <c r="O190" s="230"/>
      <c r="P190" s="82"/>
      <c r="Q190" s="82"/>
      <c r="R190" s="82"/>
      <c r="S190" s="82"/>
      <c r="T190" s="82"/>
      <c r="U190" s="82"/>
      <c r="V190" s="82"/>
      <c r="W190" s="82"/>
      <c r="X190" s="82"/>
      <c r="Y190" s="83"/>
      <c r="Z190" s="36"/>
      <c r="AA190" s="36"/>
      <c r="AB190" s="36"/>
      <c r="AC190" s="36"/>
      <c r="AD190" s="36"/>
      <c r="AE190" s="36"/>
      <c r="AT190" s="15" t="s">
        <v>174</v>
      </c>
      <c r="AU190" s="15" t="s">
        <v>84</v>
      </c>
    </row>
    <row r="191" s="2" customFormat="1" ht="24.15" customHeight="1">
      <c r="A191" s="36"/>
      <c r="B191" s="37"/>
      <c r="C191" s="236" t="s">
        <v>593</v>
      </c>
      <c r="D191" s="236" t="s">
        <v>189</v>
      </c>
      <c r="E191" s="237" t="s">
        <v>524</v>
      </c>
      <c r="F191" s="238" t="s">
        <v>525</v>
      </c>
      <c r="G191" s="239" t="s">
        <v>192</v>
      </c>
      <c r="H191" s="240">
        <v>25</v>
      </c>
      <c r="I191" s="241"/>
      <c r="J191" s="242"/>
      <c r="K191" s="240">
        <f>ROUND(P191*H191,2)</f>
        <v>0</v>
      </c>
      <c r="L191" s="238" t="s">
        <v>193</v>
      </c>
      <c r="M191" s="243"/>
      <c r="N191" s="244" t="s">
        <v>19</v>
      </c>
      <c r="O191" s="220" t="s">
        <v>44</v>
      </c>
      <c r="P191" s="221">
        <f>I191+J191</f>
        <v>0</v>
      </c>
      <c r="Q191" s="221">
        <f>ROUND(I191*H191,2)</f>
        <v>0</v>
      </c>
      <c r="R191" s="221">
        <f>ROUND(J191*H191,2)</f>
        <v>0</v>
      </c>
      <c r="S191" s="82"/>
      <c r="T191" s="222">
        <f>S191*H191</f>
        <v>0</v>
      </c>
      <c r="U191" s="222">
        <v>0</v>
      </c>
      <c r="V191" s="222">
        <f>U191*H191</f>
        <v>0</v>
      </c>
      <c r="W191" s="222">
        <v>0</v>
      </c>
      <c r="X191" s="222">
        <f>W191*H191</f>
        <v>0</v>
      </c>
      <c r="Y191" s="223" t="s">
        <v>19</v>
      </c>
      <c r="Z191" s="36"/>
      <c r="AA191" s="36"/>
      <c r="AB191" s="36"/>
      <c r="AC191" s="36"/>
      <c r="AD191" s="36"/>
      <c r="AE191" s="36"/>
      <c r="AR191" s="224" t="s">
        <v>205</v>
      </c>
      <c r="AT191" s="224" t="s">
        <v>189</v>
      </c>
      <c r="AU191" s="224" t="s">
        <v>84</v>
      </c>
      <c r="AY191" s="15" t="s">
        <v>165</v>
      </c>
      <c r="BE191" s="225">
        <f>IF(O191="základní",K191,0)</f>
        <v>0</v>
      </c>
      <c r="BF191" s="225">
        <f>IF(O191="snížená",K191,0)</f>
        <v>0</v>
      </c>
      <c r="BG191" s="225">
        <f>IF(O191="zákl. přenesená",K191,0)</f>
        <v>0</v>
      </c>
      <c r="BH191" s="225">
        <f>IF(O191="sníž. přenesená",K191,0)</f>
        <v>0</v>
      </c>
      <c r="BI191" s="225">
        <f>IF(O191="nulová",K191,0)</f>
        <v>0</v>
      </c>
      <c r="BJ191" s="15" t="s">
        <v>82</v>
      </c>
      <c r="BK191" s="225">
        <f>ROUND(P191*H191,2)</f>
        <v>0</v>
      </c>
      <c r="BL191" s="15" t="s">
        <v>205</v>
      </c>
      <c r="BM191" s="224" t="s">
        <v>1097</v>
      </c>
    </row>
    <row r="192" s="2" customFormat="1">
      <c r="A192" s="36"/>
      <c r="B192" s="37"/>
      <c r="C192" s="38"/>
      <c r="D192" s="226" t="s">
        <v>174</v>
      </c>
      <c r="E192" s="38"/>
      <c r="F192" s="227" t="s">
        <v>525</v>
      </c>
      <c r="G192" s="38"/>
      <c r="H192" s="38"/>
      <c r="I192" s="228"/>
      <c r="J192" s="228"/>
      <c r="K192" s="38"/>
      <c r="L192" s="38"/>
      <c r="M192" s="42"/>
      <c r="N192" s="229"/>
      <c r="O192" s="230"/>
      <c r="P192" s="82"/>
      <c r="Q192" s="82"/>
      <c r="R192" s="82"/>
      <c r="S192" s="82"/>
      <c r="T192" s="82"/>
      <c r="U192" s="82"/>
      <c r="V192" s="82"/>
      <c r="W192" s="82"/>
      <c r="X192" s="82"/>
      <c r="Y192" s="83"/>
      <c r="Z192" s="36"/>
      <c r="AA192" s="36"/>
      <c r="AB192" s="36"/>
      <c r="AC192" s="36"/>
      <c r="AD192" s="36"/>
      <c r="AE192" s="36"/>
      <c r="AT192" s="15" t="s">
        <v>174</v>
      </c>
      <c r="AU192" s="15" t="s">
        <v>84</v>
      </c>
    </row>
    <row r="193" s="2" customFormat="1" ht="24.15" customHeight="1">
      <c r="A193" s="36"/>
      <c r="B193" s="37"/>
      <c r="C193" s="213" t="s">
        <v>597</v>
      </c>
      <c r="D193" s="213" t="s">
        <v>168</v>
      </c>
      <c r="E193" s="214" t="s">
        <v>527</v>
      </c>
      <c r="F193" s="215" t="s">
        <v>528</v>
      </c>
      <c r="G193" s="216" t="s">
        <v>192</v>
      </c>
      <c r="H193" s="218">
        <v>25</v>
      </c>
      <c r="I193" s="217"/>
      <c r="J193" s="217"/>
      <c r="K193" s="218">
        <f>ROUND(P193*H193,2)</f>
        <v>0</v>
      </c>
      <c r="L193" s="215" t="s">
        <v>193</v>
      </c>
      <c r="M193" s="42"/>
      <c r="N193" s="219" t="s">
        <v>19</v>
      </c>
      <c r="O193" s="220" t="s">
        <v>44</v>
      </c>
      <c r="P193" s="221">
        <f>I193+J193</f>
        <v>0</v>
      </c>
      <c r="Q193" s="221">
        <f>ROUND(I193*H193,2)</f>
        <v>0</v>
      </c>
      <c r="R193" s="221">
        <f>ROUND(J193*H193,2)</f>
        <v>0</v>
      </c>
      <c r="S193" s="82"/>
      <c r="T193" s="222">
        <f>S193*H193</f>
        <v>0</v>
      </c>
      <c r="U193" s="222">
        <v>0</v>
      </c>
      <c r="V193" s="222">
        <f>U193*H193</f>
        <v>0</v>
      </c>
      <c r="W193" s="222">
        <v>0</v>
      </c>
      <c r="X193" s="222">
        <f>W193*H193</f>
        <v>0</v>
      </c>
      <c r="Y193" s="223" t="s">
        <v>19</v>
      </c>
      <c r="Z193" s="36"/>
      <c r="AA193" s="36"/>
      <c r="AB193" s="36"/>
      <c r="AC193" s="36"/>
      <c r="AD193" s="36"/>
      <c r="AE193" s="36"/>
      <c r="AR193" s="224" t="s">
        <v>210</v>
      </c>
      <c r="AT193" s="224" t="s">
        <v>168</v>
      </c>
      <c r="AU193" s="224" t="s">
        <v>84</v>
      </c>
      <c r="AY193" s="15" t="s">
        <v>165</v>
      </c>
      <c r="BE193" s="225">
        <f>IF(O193="základní",K193,0)</f>
        <v>0</v>
      </c>
      <c r="BF193" s="225">
        <f>IF(O193="snížená",K193,0)</f>
        <v>0</v>
      </c>
      <c r="BG193" s="225">
        <f>IF(O193="zákl. přenesená",K193,0)</f>
        <v>0</v>
      </c>
      <c r="BH193" s="225">
        <f>IF(O193="sníž. přenesená",K193,0)</f>
        <v>0</v>
      </c>
      <c r="BI193" s="225">
        <f>IF(O193="nulová",K193,0)</f>
        <v>0</v>
      </c>
      <c r="BJ193" s="15" t="s">
        <v>82</v>
      </c>
      <c r="BK193" s="225">
        <f>ROUND(P193*H193,2)</f>
        <v>0</v>
      </c>
      <c r="BL193" s="15" t="s">
        <v>210</v>
      </c>
      <c r="BM193" s="224" t="s">
        <v>1098</v>
      </c>
    </row>
    <row r="194" s="2" customFormat="1">
      <c r="A194" s="36"/>
      <c r="B194" s="37"/>
      <c r="C194" s="38"/>
      <c r="D194" s="226" t="s">
        <v>174</v>
      </c>
      <c r="E194" s="38"/>
      <c r="F194" s="227" t="s">
        <v>528</v>
      </c>
      <c r="G194" s="38"/>
      <c r="H194" s="38"/>
      <c r="I194" s="228"/>
      <c r="J194" s="228"/>
      <c r="K194" s="38"/>
      <c r="L194" s="38"/>
      <c r="M194" s="42"/>
      <c r="N194" s="229"/>
      <c r="O194" s="230"/>
      <c r="P194" s="82"/>
      <c r="Q194" s="82"/>
      <c r="R194" s="82"/>
      <c r="S194" s="82"/>
      <c r="T194" s="82"/>
      <c r="U194" s="82"/>
      <c r="V194" s="82"/>
      <c r="W194" s="82"/>
      <c r="X194" s="82"/>
      <c r="Y194" s="83"/>
      <c r="Z194" s="36"/>
      <c r="AA194" s="36"/>
      <c r="AB194" s="36"/>
      <c r="AC194" s="36"/>
      <c r="AD194" s="36"/>
      <c r="AE194" s="36"/>
      <c r="AT194" s="15" t="s">
        <v>174</v>
      </c>
      <c r="AU194" s="15" t="s">
        <v>84</v>
      </c>
    </row>
    <row r="195" s="2" customFormat="1" ht="24.15" customHeight="1">
      <c r="A195" s="36"/>
      <c r="B195" s="37"/>
      <c r="C195" s="236" t="s">
        <v>601</v>
      </c>
      <c r="D195" s="236" t="s">
        <v>189</v>
      </c>
      <c r="E195" s="237" t="s">
        <v>530</v>
      </c>
      <c r="F195" s="238" t="s">
        <v>531</v>
      </c>
      <c r="G195" s="239" t="s">
        <v>192</v>
      </c>
      <c r="H195" s="240">
        <v>126</v>
      </c>
      <c r="I195" s="241"/>
      <c r="J195" s="242"/>
      <c r="K195" s="240">
        <f>ROUND(P195*H195,2)</f>
        <v>0</v>
      </c>
      <c r="L195" s="238" t="s">
        <v>193</v>
      </c>
      <c r="M195" s="243"/>
      <c r="N195" s="244" t="s">
        <v>19</v>
      </c>
      <c r="O195" s="220" t="s">
        <v>44</v>
      </c>
      <c r="P195" s="221">
        <f>I195+J195</f>
        <v>0</v>
      </c>
      <c r="Q195" s="221">
        <f>ROUND(I195*H195,2)</f>
        <v>0</v>
      </c>
      <c r="R195" s="221">
        <f>ROUND(J195*H195,2)</f>
        <v>0</v>
      </c>
      <c r="S195" s="82"/>
      <c r="T195" s="222">
        <f>S195*H195</f>
        <v>0</v>
      </c>
      <c r="U195" s="222">
        <v>0</v>
      </c>
      <c r="V195" s="222">
        <f>U195*H195</f>
        <v>0</v>
      </c>
      <c r="W195" s="222">
        <v>0</v>
      </c>
      <c r="X195" s="222">
        <f>W195*H195</f>
        <v>0</v>
      </c>
      <c r="Y195" s="223" t="s">
        <v>19</v>
      </c>
      <c r="Z195" s="36"/>
      <c r="AA195" s="36"/>
      <c r="AB195" s="36"/>
      <c r="AC195" s="36"/>
      <c r="AD195" s="36"/>
      <c r="AE195" s="36"/>
      <c r="AR195" s="224" t="s">
        <v>507</v>
      </c>
      <c r="AT195" s="224" t="s">
        <v>189</v>
      </c>
      <c r="AU195" s="224" t="s">
        <v>84</v>
      </c>
      <c r="AY195" s="15" t="s">
        <v>165</v>
      </c>
      <c r="BE195" s="225">
        <f>IF(O195="základní",K195,0)</f>
        <v>0</v>
      </c>
      <c r="BF195" s="225">
        <f>IF(O195="snížená",K195,0)</f>
        <v>0</v>
      </c>
      <c r="BG195" s="225">
        <f>IF(O195="zákl. přenesená",K195,0)</f>
        <v>0</v>
      </c>
      <c r="BH195" s="225">
        <f>IF(O195="sníž. přenesená",K195,0)</f>
        <v>0</v>
      </c>
      <c r="BI195" s="225">
        <f>IF(O195="nulová",K195,0)</f>
        <v>0</v>
      </c>
      <c r="BJ195" s="15" t="s">
        <v>82</v>
      </c>
      <c r="BK195" s="225">
        <f>ROUND(P195*H195,2)</f>
        <v>0</v>
      </c>
      <c r="BL195" s="15" t="s">
        <v>210</v>
      </c>
      <c r="BM195" s="224" t="s">
        <v>1099</v>
      </c>
    </row>
    <row r="196" s="2" customFormat="1">
      <c r="A196" s="36"/>
      <c r="B196" s="37"/>
      <c r="C196" s="38"/>
      <c r="D196" s="226" t="s">
        <v>174</v>
      </c>
      <c r="E196" s="38"/>
      <c r="F196" s="227" t="s">
        <v>531</v>
      </c>
      <c r="G196" s="38"/>
      <c r="H196" s="38"/>
      <c r="I196" s="228"/>
      <c r="J196" s="228"/>
      <c r="K196" s="38"/>
      <c r="L196" s="38"/>
      <c r="M196" s="42"/>
      <c r="N196" s="229"/>
      <c r="O196" s="230"/>
      <c r="P196" s="82"/>
      <c r="Q196" s="82"/>
      <c r="R196" s="82"/>
      <c r="S196" s="82"/>
      <c r="T196" s="82"/>
      <c r="U196" s="82"/>
      <c r="V196" s="82"/>
      <c r="W196" s="82"/>
      <c r="X196" s="82"/>
      <c r="Y196" s="83"/>
      <c r="Z196" s="36"/>
      <c r="AA196" s="36"/>
      <c r="AB196" s="36"/>
      <c r="AC196" s="36"/>
      <c r="AD196" s="36"/>
      <c r="AE196" s="36"/>
      <c r="AT196" s="15" t="s">
        <v>174</v>
      </c>
      <c r="AU196" s="15" t="s">
        <v>84</v>
      </c>
    </row>
    <row r="197" s="2" customFormat="1" ht="24.15" customHeight="1">
      <c r="A197" s="36"/>
      <c r="B197" s="37"/>
      <c r="C197" s="236" t="s">
        <v>605</v>
      </c>
      <c r="D197" s="236" t="s">
        <v>189</v>
      </c>
      <c r="E197" s="237" t="s">
        <v>533</v>
      </c>
      <c r="F197" s="238" t="s">
        <v>534</v>
      </c>
      <c r="G197" s="239" t="s">
        <v>192</v>
      </c>
      <c r="H197" s="240">
        <v>43</v>
      </c>
      <c r="I197" s="241"/>
      <c r="J197" s="242"/>
      <c r="K197" s="240">
        <f>ROUND(P197*H197,2)</f>
        <v>0</v>
      </c>
      <c r="L197" s="238" t="s">
        <v>193</v>
      </c>
      <c r="M197" s="243"/>
      <c r="N197" s="244" t="s">
        <v>19</v>
      </c>
      <c r="O197" s="220" t="s">
        <v>44</v>
      </c>
      <c r="P197" s="221">
        <f>I197+J197</f>
        <v>0</v>
      </c>
      <c r="Q197" s="221">
        <f>ROUND(I197*H197,2)</f>
        <v>0</v>
      </c>
      <c r="R197" s="221">
        <f>ROUND(J197*H197,2)</f>
        <v>0</v>
      </c>
      <c r="S197" s="82"/>
      <c r="T197" s="222">
        <f>S197*H197</f>
        <v>0</v>
      </c>
      <c r="U197" s="222">
        <v>0</v>
      </c>
      <c r="V197" s="222">
        <f>U197*H197</f>
        <v>0</v>
      </c>
      <c r="W197" s="222">
        <v>0</v>
      </c>
      <c r="X197" s="222">
        <f>W197*H197</f>
        <v>0</v>
      </c>
      <c r="Y197" s="223" t="s">
        <v>19</v>
      </c>
      <c r="Z197" s="36"/>
      <c r="AA197" s="36"/>
      <c r="AB197" s="36"/>
      <c r="AC197" s="36"/>
      <c r="AD197" s="36"/>
      <c r="AE197" s="36"/>
      <c r="AR197" s="224" t="s">
        <v>507</v>
      </c>
      <c r="AT197" s="224" t="s">
        <v>189</v>
      </c>
      <c r="AU197" s="224" t="s">
        <v>84</v>
      </c>
      <c r="AY197" s="15" t="s">
        <v>165</v>
      </c>
      <c r="BE197" s="225">
        <f>IF(O197="základní",K197,0)</f>
        <v>0</v>
      </c>
      <c r="BF197" s="225">
        <f>IF(O197="snížená",K197,0)</f>
        <v>0</v>
      </c>
      <c r="BG197" s="225">
        <f>IF(O197="zákl. přenesená",K197,0)</f>
        <v>0</v>
      </c>
      <c r="BH197" s="225">
        <f>IF(O197="sníž. přenesená",K197,0)</f>
        <v>0</v>
      </c>
      <c r="BI197" s="225">
        <f>IF(O197="nulová",K197,0)</f>
        <v>0</v>
      </c>
      <c r="BJ197" s="15" t="s">
        <v>82</v>
      </c>
      <c r="BK197" s="225">
        <f>ROUND(P197*H197,2)</f>
        <v>0</v>
      </c>
      <c r="BL197" s="15" t="s">
        <v>210</v>
      </c>
      <c r="BM197" s="224" t="s">
        <v>1100</v>
      </c>
    </row>
    <row r="198" s="2" customFormat="1">
      <c r="A198" s="36"/>
      <c r="B198" s="37"/>
      <c r="C198" s="38"/>
      <c r="D198" s="226" t="s">
        <v>174</v>
      </c>
      <c r="E198" s="38"/>
      <c r="F198" s="227" t="s">
        <v>534</v>
      </c>
      <c r="G198" s="38"/>
      <c r="H198" s="38"/>
      <c r="I198" s="228"/>
      <c r="J198" s="228"/>
      <c r="K198" s="38"/>
      <c r="L198" s="38"/>
      <c r="M198" s="42"/>
      <c r="N198" s="229"/>
      <c r="O198" s="230"/>
      <c r="P198" s="82"/>
      <c r="Q198" s="82"/>
      <c r="R198" s="82"/>
      <c r="S198" s="82"/>
      <c r="T198" s="82"/>
      <c r="U198" s="82"/>
      <c r="V198" s="82"/>
      <c r="W198" s="82"/>
      <c r="X198" s="82"/>
      <c r="Y198" s="83"/>
      <c r="Z198" s="36"/>
      <c r="AA198" s="36"/>
      <c r="AB198" s="36"/>
      <c r="AC198" s="36"/>
      <c r="AD198" s="36"/>
      <c r="AE198" s="36"/>
      <c r="AT198" s="15" t="s">
        <v>174</v>
      </c>
      <c r="AU198" s="15" t="s">
        <v>84</v>
      </c>
    </row>
    <row r="199" s="2" customFormat="1" ht="24.15" customHeight="1">
      <c r="A199" s="36"/>
      <c r="B199" s="37"/>
      <c r="C199" s="213" t="s">
        <v>609</v>
      </c>
      <c r="D199" s="213" t="s">
        <v>168</v>
      </c>
      <c r="E199" s="214" t="s">
        <v>536</v>
      </c>
      <c r="F199" s="215" t="s">
        <v>537</v>
      </c>
      <c r="G199" s="216" t="s">
        <v>192</v>
      </c>
      <c r="H199" s="218">
        <v>43</v>
      </c>
      <c r="I199" s="217"/>
      <c r="J199" s="217"/>
      <c r="K199" s="218">
        <f>ROUND(P199*H199,2)</f>
        <v>0</v>
      </c>
      <c r="L199" s="215" t="s">
        <v>193</v>
      </c>
      <c r="M199" s="42"/>
      <c r="N199" s="219" t="s">
        <v>19</v>
      </c>
      <c r="O199" s="220" t="s">
        <v>44</v>
      </c>
      <c r="P199" s="221">
        <f>I199+J199</f>
        <v>0</v>
      </c>
      <c r="Q199" s="221">
        <f>ROUND(I199*H199,2)</f>
        <v>0</v>
      </c>
      <c r="R199" s="221">
        <f>ROUND(J199*H199,2)</f>
        <v>0</v>
      </c>
      <c r="S199" s="82"/>
      <c r="T199" s="222">
        <f>S199*H199</f>
        <v>0</v>
      </c>
      <c r="U199" s="222">
        <v>0</v>
      </c>
      <c r="V199" s="222">
        <f>U199*H199</f>
        <v>0</v>
      </c>
      <c r="W199" s="222">
        <v>0</v>
      </c>
      <c r="X199" s="222">
        <f>W199*H199</f>
        <v>0</v>
      </c>
      <c r="Y199" s="223" t="s">
        <v>19</v>
      </c>
      <c r="Z199" s="36"/>
      <c r="AA199" s="36"/>
      <c r="AB199" s="36"/>
      <c r="AC199" s="36"/>
      <c r="AD199" s="36"/>
      <c r="AE199" s="36"/>
      <c r="AR199" s="224" t="s">
        <v>210</v>
      </c>
      <c r="AT199" s="224" t="s">
        <v>168</v>
      </c>
      <c r="AU199" s="224" t="s">
        <v>84</v>
      </c>
      <c r="AY199" s="15" t="s">
        <v>165</v>
      </c>
      <c r="BE199" s="225">
        <f>IF(O199="základní",K199,0)</f>
        <v>0</v>
      </c>
      <c r="BF199" s="225">
        <f>IF(O199="snížená",K199,0)</f>
        <v>0</v>
      </c>
      <c r="BG199" s="225">
        <f>IF(O199="zákl. přenesená",K199,0)</f>
        <v>0</v>
      </c>
      <c r="BH199" s="225">
        <f>IF(O199="sníž. přenesená",K199,0)</f>
        <v>0</v>
      </c>
      <c r="BI199" s="225">
        <f>IF(O199="nulová",K199,0)</f>
        <v>0</v>
      </c>
      <c r="BJ199" s="15" t="s">
        <v>82</v>
      </c>
      <c r="BK199" s="225">
        <f>ROUND(P199*H199,2)</f>
        <v>0</v>
      </c>
      <c r="BL199" s="15" t="s">
        <v>210</v>
      </c>
      <c r="BM199" s="224" t="s">
        <v>1101</v>
      </c>
    </row>
    <row r="200" s="2" customFormat="1">
      <c r="A200" s="36"/>
      <c r="B200" s="37"/>
      <c r="C200" s="38"/>
      <c r="D200" s="226" t="s">
        <v>174</v>
      </c>
      <c r="E200" s="38"/>
      <c r="F200" s="227" t="s">
        <v>537</v>
      </c>
      <c r="G200" s="38"/>
      <c r="H200" s="38"/>
      <c r="I200" s="228"/>
      <c r="J200" s="228"/>
      <c r="K200" s="38"/>
      <c r="L200" s="38"/>
      <c r="M200" s="42"/>
      <c r="N200" s="229"/>
      <c r="O200" s="230"/>
      <c r="P200" s="82"/>
      <c r="Q200" s="82"/>
      <c r="R200" s="82"/>
      <c r="S200" s="82"/>
      <c r="T200" s="82"/>
      <c r="U200" s="82"/>
      <c r="V200" s="82"/>
      <c r="W200" s="82"/>
      <c r="X200" s="82"/>
      <c r="Y200" s="83"/>
      <c r="Z200" s="36"/>
      <c r="AA200" s="36"/>
      <c r="AB200" s="36"/>
      <c r="AC200" s="36"/>
      <c r="AD200" s="36"/>
      <c r="AE200" s="36"/>
      <c r="AT200" s="15" t="s">
        <v>174</v>
      </c>
      <c r="AU200" s="15" t="s">
        <v>84</v>
      </c>
    </row>
    <row r="201" s="2" customFormat="1" ht="24.15" customHeight="1">
      <c r="A201" s="36"/>
      <c r="B201" s="37"/>
      <c r="C201" s="236" t="s">
        <v>613</v>
      </c>
      <c r="D201" s="236" t="s">
        <v>189</v>
      </c>
      <c r="E201" s="237" t="s">
        <v>1102</v>
      </c>
      <c r="F201" s="238" t="s">
        <v>1103</v>
      </c>
      <c r="G201" s="239" t="s">
        <v>192</v>
      </c>
      <c r="H201" s="240">
        <v>27</v>
      </c>
      <c r="I201" s="241"/>
      <c r="J201" s="242"/>
      <c r="K201" s="240">
        <f>ROUND(P201*H201,2)</f>
        <v>0</v>
      </c>
      <c r="L201" s="238" t="s">
        <v>193</v>
      </c>
      <c r="M201" s="243"/>
      <c r="N201" s="244" t="s">
        <v>19</v>
      </c>
      <c r="O201" s="220" t="s">
        <v>44</v>
      </c>
      <c r="P201" s="221">
        <f>I201+J201</f>
        <v>0</v>
      </c>
      <c r="Q201" s="221">
        <f>ROUND(I201*H201,2)</f>
        <v>0</v>
      </c>
      <c r="R201" s="221">
        <f>ROUND(J201*H201,2)</f>
        <v>0</v>
      </c>
      <c r="S201" s="82"/>
      <c r="T201" s="222">
        <f>S201*H201</f>
        <v>0</v>
      </c>
      <c r="U201" s="222">
        <v>0</v>
      </c>
      <c r="V201" s="222">
        <f>U201*H201</f>
        <v>0</v>
      </c>
      <c r="W201" s="222">
        <v>0</v>
      </c>
      <c r="X201" s="222">
        <f>W201*H201</f>
        <v>0</v>
      </c>
      <c r="Y201" s="223" t="s">
        <v>19</v>
      </c>
      <c r="Z201" s="36"/>
      <c r="AA201" s="36"/>
      <c r="AB201" s="36"/>
      <c r="AC201" s="36"/>
      <c r="AD201" s="36"/>
      <c r="AE201" s="36"/>
      <c r="AR201" s="224" t="s">
        <v>205</v>
      </c>
      <c r="AT201" s="224" t="s">
        <v>189</v>
      </c>
      <c r="AU201" s="224" t="s">
        <v>84</v>
      </c>
      <c r="AY201" s="15" t="s">
        <v>165</v>
      </c>
      <c r="BE201" s="225">
        <f>IF(O201="základní",K201,0)</f>
        <v>0</v>
      </c>
      <c r="BF201" s="225">
        <f>IF(O201="snížená",K201,0)</f>
        <v>0</v>
      </c>
      <c r="BG201" s="225">
        <f>IF(O201="zákl. přenesená",K201,0)</f>
        <v>0</v>
      </c>
      <c r="BH201" s="225">
        <f>IF(O201="sníž. přenesená",K201,0)</f>
        <v>0</v>
      </c>
      <c r="BI201" s="225">
        <f>IF(O201="nulová",K201,0)</f>
        <v>0</v>
      </c>
      <c r="BJ201" s="15" t="s">
        <v>82</v>
      </c>
      <c r="BK201" s="225">
        <f>ROUND(P201*H201,2)</f>
        <v>0</v>
      </c>
      <c r="BL201" s="15" t="s">
        <v>205</v>
      </c>
      <c r="BM201" s="224" t="s">
        <v>1104</v>
      </c>
    </row>
    <row r="202" s="2" customFormat="1">
      <c r="A202" s="36"/>
      <c r="B202" s="37"/>
      <c r="C202" s="38"/>
      <c r="D202" s="226" t="s">
        <v>174</v>
      </c>
      <c r="E202" s="38"/>
      <c r="F202" s="227" t="s">
        <v>1103</v>
      </c>
      <c r="G202" s="38"/>
      <c r="H202" s="38"/>
      <c r="I202" s="228"/>
      <c r="J202" s="228"/>
      <c r="K202" s="38"/>
      <c r="L202" s="38"/>
      <c r="M202" s="42"/>
      <c r="N202" s="229"/>
      <c r="O202" s="230"/>
      <c r="P202" s="82"/>
      <c r="Q202" s="82"/>
      <c r="R202" s="82"/>
      <c r="S202" s="82"/>
      <c r="T202" s="82"/>
      <c r="U202" s="82"/>
      <c r="V202" s="82"/>
      <c r="W202" s="82"/>
      <c r="X202" s="82"/>
      <c r="Y202" s="83"/>
      <c r="Z202" s="36"/>
      <c r="AA202" s="36"/>
      <c r="AB202" s="36"/>
      <c r="AC202" s="36"/>
      <c r="AD202" s="36"/>
      <c r="AE202" s="36"/>
      <c r="AT202" s="15" t="s">
        <v>174</v>
      </c>
      <c r="AU202" s="15" t="s">
        <v>84</v>
      </c>
    </row>
    <row r="203" s="2" customFormat="1" ht="24.15" customHeight="1">
      <c r="A203" s="36"/>
      <c r="B203" s="37"/>
      <c r="C203" s="213" t="s">
        <v>617</v>
      </c>
      <c r="D203" s="213" t="s">
        <v>168</v>
      </c>
      <c r="E203" s="214" t="s">
        <v>1105</v>
      </c>
      <c r="F203" s="215" t="s">
        <v>1106</v>
      </c>
      <c r="G203" s="216" t="s">
        <v>192</v>
      </c>
      <c r="H203" s="218">
        <v>27</v>
      </c>
      <c r="I203" s="217"/>
      <c r="J203" s="217"/>
      <c r="K203" s="218">
        <f>ROUND(P203*H203,2)</f>
        <v>0</v>
      </c>
      <c r="L203" s="215" t="s">
        <v>193</v>
      </c>
      <c r="M203" s="42"/>
      <c r="N203" s="219" t="s">
        <v>19</v>
      </c>
      <c r="O203" s="220" t="s">
        <v>44</v>
      </c>
      <c r="P203" s="221">
        <f>I203+J203</f>
        <v>0</v>
      </c>
      <c r="Q203" s="221">
        <f>ROUND(I203*H203,2)</f>
        <v>0</v>
      </c>
      <c r="R203" s="221">
        <f>ROUND(J203*H203,2)</f>
        <v>0</v>
      </c>
      <c r="S203" s="82"/>
      <c r="T203" s="222">
        <f>S203*H203</f>
        <v>0</v>
      </c>
      <c r="U203" s="222">
        <v>0</v>
      </c>
      <c r="V203" s="222">
        <f>U203*H203</f>
        <v>0</v>
      </c>
      <c r="W203" s="222">
        <v>0</v>
      </c>
      <c r="X203" s="222">
        <f>W203*H203</f>
        <v>0</v>
      </c>
      <c r="Y203" s="223" t="s">
        <v>19</v>
      </c>
      <c r="Z203" s="36"/>
      <c r="AA203" s="36"/>
      <c r="AB203" s="36"/>
      <c r="AC203" s="36"/>
      <c r="AD203" s="36"/>
      <c r="AE203" s="36"/>
      <c r="AR203" s="224" t="s">
        <v>210</v>
      </c>
      <c r="AT203" s="224" t="s">
        <v>168</v>
      </c>
      <c r="AU203" s="224" t="s">
        <v>84</v>
      </c>
      <c r="AY203" s="15" t="s">
        <v>165</v>
      </c>
      <c r="BE203" s="225">
        <f>IF(O203="základní",K203,0)</f>
        <v>0</v>
      </c>
      <c r="BF203" s="225">
        <f>IF(O203="snížená",K203,0)</f>
        <v>0</v>
      </c>
      <c r="BG203" s="225">
        <f>IF(O203="zákl. přenesená",K203,0)</f>
        <v>0</v>
      </c>
      <c r="BH203" s="225">
        <f>IF(O203="sníž. přenesená",K203,0)</f>
        <v>0</v>
      </c>
      <c r="BI203" s="225">
        <f>IF(O203="nulová",K203,0)</f>
        <v>0</v>
      </c>
      <c r="BJ203" s="15" t="s">
        <v>82</v>
      </c>
      <c r="BK203" s="225">
        <f>ROUND(P203*H203,2)</f>
        <v>0</v>
      </c>
      <c r="BL203" s="15" t="s">
        <v>210</v>
      </c>
      <c r="BM203" s="224" t="s">
        <v>1107</v>
      </c>
    </row>
    <row r="204" s="2" customFormat="1">
      <c r="A204" s="36"/>
      <c r="B204" s="37"/>
      <c r="C204" s="38"/>
      <c r="D204" s="226" t="s">
        <v>174</v>
      </c>
      <c r="E204" s="38"/>
      <c r="F204" s="227" t="s">
        <v>1106</v>
      </c>
      <c r="G204" s="38"/>
      <c r="H204" s="38"/>
      <c r="I204" s="228"/>
      <c r="J204" s="228"/>
      <c r="K204" s="38"/>
      <c r="L204" s="38"/>
      <c r="M204" s="42"/>
      <c r="N204" s="229"/>
      <c r="O204" s="230"/>
      <c r="P204" s="82"/>
      <c r="Q204" s="82"/>
      <c r="R204" s="82"/>
      <c r="S204" s="82"/>
      <c r="T204" s="82"/>
      <c r="U204" s="82"/>
      <c r="V204" s="82"/>
      <c r="W204" s="82"/>
      <c r="X204" s="82"/>
      <c r="Y204" s="83"/>
      <c r="Z204" s="36"/>
      <c r="AA204" s="36"/>
      <c r="AB204" s="36"/>
      <c r="AC204" s="36"/>
      <c r="AD204" s="36"/>
      <c r="AE204" s="36"/>
      <c r="AT204" s="15" t="s">
        <v>174</v>
      </c>
      <c r="AU204" s="15" t="s">
        <v>84</v>
      </c>
    </row>
    <row r="205" s="2" customFormat="1" ht="24.15" customHeight="1">
      <c r="A205" s="36"/>
      <c r="B205" s="37"/>
      <c r="C205" s="236" t="s">
        <v>621</v>
      </c>
      <c r="D205" s="236" t="s">
        <v>189</v>
      </c>
      <c r="E205" s="237" t="s">
        <v>1108</v>
      </c>
      <c r="F205" s="238" t="s">
        <v>1109</v>
      </c>
      <c r="G205" s="239" t="s">
        <v>192</v>
      </c>
      <c r="H205" s="240">
        <v>27</v>
      </c>
      <c r="I205" s="241"/>
      <c r="J205" s="242"/>
      <c r="K205" s="240">
        <f>ROUND(P205*H205,2)</f>
        <v>0</v>
      </c>
      <c r="L205" s="238" t="s">
        <v>193</v>
      </c>
      <c r="M205" s="243"/>
      <c r="N205" s="244" t="s">
        <v>19</v>
      </c>
      <c r="O205" s="220" t="s">
        <v>44</v>
      </c>
      <c r="P205" s="221">
        <f>I205+J205</f>
        <v>0</v>
      </c>
      <c r="Q205" s="221">
        <f>ROUND(I205*H205,2)</f>
        <v>0</v>
      </c>
      <c r="R205" s="221">
        <f>ROUND(J205*H205,2)</f>
        <v>0</v>
      </c>
      <c r="S205" s="82"/>
      <c r="T205" s="222">
        <f>S205*H205</f>
        <v>0</v>
      </c>
      <c r="U205" s="222">
        <v>0</v>
      </c>
      <c r="V205" s="222">
        <f>U205*H205</f>
        <v>0</v>
      </c>
      <c r="W205" s="222">
        <v>0</v>
      </c>
      <c r="X205" s="222">
        <f>W205*H205</f>
        <v>0</v>
      </c>
      <c r="Y205" s="223" t="s">
        <v>19</v>
      </c>
      <c r="Z205" s="36"/>
      <c r="AA205" s="36"/>
      <c r="AB205" s="36"/>
      <c r="AC205" s="36"/>
      <c r="AD205" s="36"/>
      <c r="AE205" s="36"/>
      <c r="AR205" s="224" t="s">
        <v>205</v>
      </c>
      <c r="AT205" s="224" t="s">
        <v>189</v>
      </c>
      <c r="AU205" s="224" t="s">
        <v>84</v>
      </c>
      <c r="AY205" s="15" t="s">
        <v>165</v>
      </c>
      <c r="BE205" s="225">
        <f>IF(O205="základní",K205,0)</f>
        <v>0</v>
      </c>
      <c r="BF205" s="225">
        <f>IF(O205="snížená",K205,0)</f>
        <v>0</v>
      </c>
      <c r="BG205" s="225">
        <f>IF(O205="zákl. přenesená",K205,0)</f>
        <v>0</v>
      </c>
      <c r="BH205" s="225">
        <f>IF(O205="sníž. přenesená",K205,0)</f>
        <v>0</v>
      </c>
      <c r="BI205" s="225">
        <f>IF(O205="nulová",K205,0)</f>
        <v>0</v>
      </c>
      <c r="BJ205" s="15" t="s">
        <v>82</v>
      </c>
      <c r="BK205" s="225">
        <f>ROUND(P205*H205,2)</f>
        <v>0</v>
      </c>
      <c r="BL205" s="15" t="s">
        <v>205</v>
      </c>
      <c r="BM205" s="224" t="s">
        <v>1110</v>
      </c>
    </row>
    <row r="206" s="2" customFormat="1">
      <c r="A206" s="36"/>
      <c r="B206" s="37"/>
      <c r="C206" s="38"/>
      <c r="D206" s="226" t="s">
        <v>174</v>
      </c>
      <c r="E206" s="38"/>
      <c r="F206" s="227" t="s">
        <v>1109</v>
      </c>
      <c r="G206" s="38"/>
      <c r="H206" s="38"/>
      <c r="I206" s="228"/>
      <c r="J206" s="228"/>
      <c r="K206" s="38"/>
      <c r="L206" s="38"/>
      <c r="M206" s="42"/>
      <c r="N206" s="229"/>
      <c r="O206" s="230"/>
      <c r="P206" s="82"/>
      <c r="Q206" s="82"/>
      <c r="R206" s="82"/>
      <c r="S206" s="82"/>
      <c r="T206" s="82"/>
      <c r="U206" s="82"/>
      <c r="V206" s="82"/>
      <c r="W206" s="82"/>
      <c r="X206" s="82"/>
      <c r="Y206" s="83"/>
      <c r="Z206" s="36"/>
      <c r="AA206" s="36"/>
      <c r="AB206" s="36"/>
      <c r="AC206" s="36"/>
      <c r="AD206" s="36"/>
      <c r="AE206" s="36"/>
      <c r="AT206" s="15" t="s">
        <v>174</v>
      </c>
      <c r="AU206" s="15" t="s">
        <v>84</v>
      </c>
    </row>
    <row r="207" s="2" customFormat="1" ht="24.15" customHeight="1">
      <c r="A207" s="36"/>
      <c r="B207" s="37"/>
      <c r="C207" s="213" t="s">
        <v>625</v>
      </c>
      <c r="D207" s="213" t="s">
        <v>168</v>
      </c>
      <c r="E207" s="214" t="s">
        <v>1111</v>
      </c>
      <c r="F207" s="215" t="s">
        <v>1112</v>
      </c>
      <c r="G207" s="216" t="s">
        <v>192</v>
      </c>
      <c r="H207" s="218">
        <v>27</v>
      </c>
      <c r="I207" s="217"/>
      <c r="J207" s="217"/>
      <c r="K207" s="218">
        <f>ROUND(P207*H207,2)</f>
        <v>0</v>
      </c>
      <c r="L207" s="215" t="s">
        <v>193</v>
      </c>
      <c r="M207" s="42"/>
      <c r="N207" s="219" t="s">
        <v>19</v>
      </c>
      <c r="O207" s="220" t="s">
        <v>44</v>
      </c>
      <c r="P207" s="221">
        <f>I207+J207</f>
        <v>0</v>
      </c>
      <c r="Q207" s="221">
        <f>ROUND(I207*H207,2)</f>
        <v>0</v>
      </c>
      <c r="R207" s="221">
        <f>ROUND(J207*H207,2)</f>
        <v>0</v>
      </c>
      <c r="S207" s="82"/>
      <c r="T207" s="222">
        <f>S207*H207</f>
        <v>0</v>
      </c>
      <c r="U207" s="222">
        <v>0</v>
      </c>
      <c r="V207" s="222">
        <f>U207*H207</f>
        <v>0</v>
      </c>
      <c r="W207" s="222">
        <v>0</v>
      </c>
      <c r="X207" s="222">
        <f>W207*H207</f>
        <v>0</v>
      </c>
      <c r="Y207" s="223" t="s">
        <v>19</v>
      </c>
      <c r="Z207" s="36"/>
      <c r="AA207" s="36"/>
      <c r="AB207" s="36"/>
      <c r="AC207" s="36"/>
      <c r="AD207" s="36"/>
      <c r="AE207" s="36"/>
      <c r="AR207" s="224" t="s">
        <v>210</v>
      </c>
      <c r="AT207" s="224" t="s">
        <v>168</v>
      </c>
      <c r="AU207" s="224" t="s">
        <v>84</v>
      </c>
      <c r="AY207" s="15" t="s">
        <v>165</v>
      </c>
      <c r="BE207" s="225">
        <f>IF(O207="základní",K207,0)</f>
        <v>0</v>
      </c>
      <c r="BF207" s="225">
        <f>IF(O207="snížená",K207,0)</f>
        <v>0</v>
      </c>
      <c r="BG207" s="225">
        <f>IF(O207="zákl. přenesená",K207,0)</f>
        <v>0</v>
      </c>
      <c r="BH207" s="225">
        <f>IF(O207="sníž. přenesená",K207,0)</f>
        <v>0</v>
      </c>
      <c r="BI207" s="225">
        <f>IF(O207="nulová",K207,0)</f>
        <v>0</v>
      </c>
      <c r="BJ207" s="15" t="s">
        <v>82</v>
      </c>
      <c r="BK207" s="225">
        <f>ROUND(P207*H207,2)</f>
        <v>0</v>
      </c>
      <c r="BL207" s="15" t="s">
        <v>210</v>
      </c>
      <c r="BM207" s="224" t="s">
        <v>1113</v>
      </c>
    </row>
    <row r="208" s="2" customFormat="1">
      <c r="A208" s="36"/>
      <c r="B208" s="37"/>
      <c r="C208" s="38"/>
      <c r="D208" s="226" t="s">
        <v>174</v>
      </c>
      <c r="E208" s="38"/>
      <c r="F208" s="227" t="s">
        <v>1112</v>
      </c>
      <c r="G208" s="38"/>
      <c r="H208" s="38"/>
      <c r="I208" s="228"/>
      <c r="J208" s="228"/>
      <c r="K208" s="38"/>
      <c r="L208" s="38"/>
      <c r="M208" s="42"/>
      <c r="N208" s="229"/>
      <c r="O208" s="230"/>
      <c r="P208" s="82"/>
      <c r="Q208" s="82"/>
      <c r="R208" s="82"/>
      <c r="S208" s="82"/>
      <c r="T208" s="82"/>
      <c r="U208" s="82"/>
      <c r="V208" s="82"/>
      <c r="W208" s="82"/>
      <c r="X208" s="82"/>
      <c r="Y208" s="83"/>
      <c r="Z208" s="36"/>
      <c r="AA208" s="36"/>
      <c r="AB208" s="36"/>
      <c r="AC208" s="36"/>
      <c r="AD208" s="36"/>
      <c r="AE208" s="36"/>
      <c r="AT208" s="15" t="s">
        <v>174</v>
      </c>
      <c r="AU208" s="15" t="s">
        <v>84</v>
      </c>
    </row>
    <row r="209" s="2" customFormat="1" ht="24.15" customHeight="1">
      <c r="A209" s="36"/>
      <c r="B209" s="37"/>
      <c r="C209" s="236" t="s">
        <v>629</v>
      </c>
      <c r="D209" s="236" t="s">
        <v>189</v>
      </c>
      <c r="E209" s="237" t="s">
        <v>1114</v>
      </c>
      <c r="F209" s="238" t="s">
        <v>1115</v>
      </c>
      <c r="G209" s="239" t="s">
        <v>192</v>
      </c>
      <c r="H209" s="240">
        <v>6</v>
      </c>
      <c r="I209" s="241"/>
      <c r="J209" s="242"/>
      <c r="K209" s="240">
        <f>ROUND(P209*H209,2)</f>
        <v>0</v>
      </c>
      <c r="L209" s="238" t="s">
        <v>193</v>
      </c>
      <c r="M209" s="243"/>
      <c r="N209" s="244" t="s">
        <v>19</v>
      </c>
      <c r="O209" s="220" t="s">
        <v>44</v>
      </c>
      <c r="P209" s="221">
        <f>I209+J209</f>
        <v>0</v>
      </c>
      <c r="Q209" s="221">
        <f>ROUND(I209*H209,2)</f>
        <v>0</v>
      </c>
      <c r="R209" s="221">
        <f>ROUND(J209*H209,2)</f>
        <v>0</v>
      </c>
      <c r="S209" s="82"/>
      <c r="T209" s="222">
        <f>S209*H209</f>
        <v>0</v>
      </c>
      <c r="U209" s="222">
        <v>0</v>
      </c>
      <c r="V209" s="222">
        <f>U209*H209</f>
        <v>0</v>
      </c>
      <c r="W209" s="222">
        <v>0</v>
      </c>
      <c r="X209" s="222">
        <f>W209*H209</f>
        <v>0</v>
      </c>
      <c r="Y209" s="223" t="s">
        <v>19</v>
      </c>
      <c r="Z209" s="36"/>
      <c r="AA209" s="36"/>
      <c r="AB209" s="36"/>
      <c r="AC209" s="36"/>
      <c r="AD209" s="36"/>
      <c r="AE209" s="36"/>
      <c r="AR209" s="224" t="s">
        <v>205</v>
      </c>
      <c r="AT209" s="224" t="s">
        <v>189</v>
      </c>
      <c r="AU209" s="224" t="s">
        <v>84</v>
      </c>
      <c r="AY209" s="15" t="s">
        <v>165</v>
      </c>
      <c r="BE209" s="225">
        <f>IF(O209="základní",K209,0)</f>
        <v>0</v>
      </c>
      <c r="BF209" s="225">
        <f>IF(O209="snížená",K209,0)</f>
        <v>0</v>
      </c>
      <c r="BG209" s="225">
        <f>IF(O209="zákl. přenesená",K209,0)</f>
        <v>0</v>
      </c>
      <c r="BH209" s="225">
        <f>IF(O209="sníž. přenesená",K209,0)</f>
        <v>0</v>
      </c>
      <c r="BI209" s="225">
        <f>IF(O209="nulová",K209,0)</f>
        <v>0</v>
      </c>
      <c r="BJ209" s="15" t="s">
        <v>82</v>
      </c>
      <c r="BK209" s="225">
        <f>ROUND(P209*H209,2)</f>
        <v>0</v>
      </c>
      <c r="BL209" s="15" t="s">
        <v>205</v>
      </c>
      <c r="BM209" s="224" t="s">
        <v>1116</v>
      </c>
    </row>
    <row r="210" s="2" customFormat="1">
      <c r="A210" s="36"/>
      <c r="B210" s="37"/>
      <c r="C210" s="38"/>
      <c r="D210" s="226" t="s">
        <v>174</v>
      </c>
      <c r="E210" s="38"/>
      <c r="F210" s="227" t="s">
        <v>1115</v>
      </c>
      <c r="G210" s="38"/>
      <c r="H210" s="38"/>
      <c r="I210" s="228"/>
      <c r="J210" s="228"/>
      <c r="K210" s="38"/>
      <c r="L210" s="38"/>
      <c r="M210" s="42"/>
      <c r="N210" s="229"/>
      <c r="O210" s="230"/>
      <c r="P210" s="82"/>
      <c r="Q210" s="82"/>
      <c r="R210" s="82"/>
      <c r="S210" s="82"/>
      <c r="T210" s="82"/>
      <c r="U210" s="82"/>
      <c r="V210" s="82"/>
      <c r="W210" s="82"/>
      <c r="X210" s="82"/>
      <c r="Y210" s="83"/>
      <c r="Z210" s="36"/>
      <c r="AA210" s="36"/>
      <c r="AB210" s="36"/>
      <c r="AC210" s="36"/>
      <c r="AD210" s="36"/>
      <c r="AE210" s="36"/>
      <c r="AT210" s="15" t="s">
        <v>174</v>
      </c>
      <c r="AU210" s="15" t="s">
        <v>84</v>
      </c>
    </row>
    <row r="211" s="2" customFormat="1" ht="24.15" customHeight="1">
      <c r="A211" s="36"/>
      <c r="B211" s="37"/>
      <c r="C211" s="213" t="s">
        <v>633</v>
      </c>
      <c r="D211" s="213" t="s">
        <v>168</v>
      </c>
      <c r="E211" s="214" t="s">
        <v>1117</v>
      </c>
      <c r="F211" s="215" t="s">
        <v>1118</v>
      </c>
      <c r="G211" s="216" t="s">
        <v>192</v>
      </c>
      <c r="H211" s="218">
        <v>6</v>
      </c>
      <c r="I211" s="217"/>
      <c r="J211" s="217"/>
      <c r="K211" s="218">
        <f>ROUND(P211*H211,2)</f>
        <v>0</v>
      </c>
      <c r="L211" s="215" t="s">
        <v>193</v>
      </c>
      <c r="M211" s="42"/>
      <c r="N211" s="219" t="s">
        <v>19</v>
      </c>
      <c r="O211" s="220" t="s">
        <v>44</v>
      </c>
      <c r="P211" s="221">
        <f>I211+J211</f>
        <v>0</v>
      </c>
      <c r="Q211" s="221">
        <f>ROUND(I211*H211,2)</f>
        <v>0</v>
      </c>
      <c r="R211" s="221">
        <f>ROUND(J211*H211,2)</f>
        <v>0</v>
      </c>
      <c r="S211" s="82"/>
      <c r="T211" s="222">
        <f>S211*H211</f>
        <v>0</v>
      </c>
      <c r="U211" s="222">
        <v>0</v>
      </c>
      <c r="V211" s="222">
        <f>U211*H211</f>
        <v>0</v>
      </c>
      <c r="W211" s="222">
        <v>0</v>
      </c>
      <c r="X211" s="222">
        <f>W211*H211</f>
        <v>0</v>
      </c>
      <c r="Y211" s="223" t="s">
        <v>19</v>
      </c>
      <c r="Z211" s="36"/>
      <c r="AA211" s="36"/>
      <c r="AB211" s="36"/>
      <c r="AC211" s="36"/>
      <c r="AD211" s="36"/>
      <c r="AE211" s="36"/>
      <c r="AR211" s="224" t="s">
        <v>210</v>
      </c>
      <c r="AT211" s="224" t="s">
        <v>168</v>
      </c>
      <c r="AU211" s="224" t="s">
        <v>84</v>
      </c>
      <c r="AY211" s="15" t="s">
        <v>165</v>
      </c>
      <c r="BE211" s="225">
        <f>IF(O211="základní",K211,0)</f>
        <v>0</v>
      </c>
      <c r="BF211" s="225">
        <f>IF(O211="snížená",K211,0)</f>
        <v>0</v>
      </c>
      <c r="BG211" s="225">
        <f>IF(O211="zákl. přenesená",K211,0)</f>
        <v>0</v>
      </c>
      <c r="BH211" s="225">
        <f>IF(O211="sníž. přenesená",K211,0)</f>
        <v>0</v>
      </c>
      <c r="BI211" s="225">
        <f>IF(O211="nulová",K211,0)</f>
        <v>0</v>
      </c>
      <c r="BJ211" s="15" t="s">
        <v>82</v>
      </c>
      <c r="BK211" s="225">
        <f>ROUND(P211*H211,2)</f>
        <v>0</v>
      </c>
      <c r="BL211" s="15" t="s">
        <v>210</v>
      </c>
      <c r="BM211" s="224" t="s">
        <v>1119</v>
      </c>
    </row>
    <row r="212" s="2" customFormat="1">
      <c r="A212" s="36"/>
      <c r="B212" s="37"/>
      <c r="C212" s="38"/>
      <c r="D212" s="226" t="s">
        <v>174</v>
      </c>
      <c r="E212" s="38"/>
      <c r="F212" s="227" t="s">
        <v>1118</v>
      </c>
      <c r="G212" s="38"/>
      <c r="H212" s="38"/>
      <c r="I212" s="228"/>
      <c r="J212" s="228"/>
      <c r="K212" s="38"/>
      <c r="L212" s="38"/>
      <c r="M212" s="42"/>
      <c r="N212" s="229"/>
      <c r="O212" s="230"/>
      <c r="P212" s="82"/>
      <c r="Q212" s="82"/>
      <c r="R212" s="82"/>
      <c r="S212" s="82"/>
      <c r="T212" s="82"/>
      <c r="U212" s="82"/>
      <c r="V212" s="82"/>
      <c r="W212" s="82"/>
      <c r="X212" s="82"/>
      <c r="Y212" s="83"/>
      <c r="Z212" s="36"/>
      <c r="AA212" s="36"/>
      <c r="AB212" s="36"/>
      <c r="AC212" s="36"/>
      <c r="AD212" s="36"/>
      <c r="AE212" s="36"/>
      <c r="AT212" s="15" t="s">
        <v>174</v>
      </c>
      <c r="AU212" s="15" t="s">
        <v>84</v>
      </c>
    </row>
    <row r="213" s="2" customFormat="1" ht="24.15" customHeight="1">
      <c r="A213" s="36"/>
      <c r="B213" s="37"/>
      <c r="C213" s="236" t="s">
        <v>637</v>
      </c>
      <c r="D213" s="236" t="s">
        <v>189</v>
      </c>
      <c r="E213" s="237" t="s">
        <v>1120</v>
      </c>
      <c r="F213" s="238" t="s">
        <v>1121</v>
      </c>
      <c r="G213" s="239" t="s">
        <v>192</v>
      </c>
      <c r="H213" s="240">
        <v>13</v>
      </c>
      <c r="I213" s="241"/>
      <c r="J213" s="242"/>
      <c r="K213" s="240">
        <f>ROUND(P213*H213,2)</f>
        <v>0</v>
      </c>
      <c r="L213" s="238" t="s">
        <v>193</v>
      </c>
      <c r="M213" s="243"/>
      <c r="N213" s="244" t="s">
        <v>19</v>
      </c>
      <c r="O213" s="220" t="s">
        <v>44</v>
      </c>
      <c r="P213" s="221">
        <f>I213+J213</f>
        <v>0</v>
      </c>
      <c r="Q213" s="221">
        <f>ROUND(I213*H213,2)</f>
        <v>0</v>
      </c>
      <c r="R213" s="221">
        <f>ROUND(J213*H213,2)</f>
        <v>0</v>
      </c>
      <c r="S213" s="82"/>
      <c r="T213" s="222">
        <f>S213*H213</f>
        <v>0</v>
      </c>
      <c r="U213" s="222">
        <v>0</v>
      </c>
      <c r="V213" s="222">
        <f>U213*H213</f>
        <v>0</v>
      </c>
      <c r="W213" s="222">
        <v>0</v>
      </c>
      <c r="X213" s="222">
        <f>W213*H213</f>
        <v>0</v>
      </c>
      <c r="Y213" s="223" t="s">
        <v>19</v>
      </c>
      <c r="Z213" s="36"/>
      <c r="AA213" s="36"/>
      <c r="AB213" s="36"/>
      <c r="AC213" s="36"/>
      <c r="AD213" s="36"/>
      <c r="AE213" s="36"/>
      <c r="AR213" s="224" t="s">
        <v>205</v>
      </c>
      <c r="AT213" s="224" t="s">
        <v>189</v>
      </c>
      <c r="AU213" s="224" t="s">
        <v>84</v>
      </c>
      <c r="AY213" s="15" t="s">
        <v>165</v>
      </c>
      <c r="BE213" s="225">
        <f>IF(O213="základní",K213,0)</f>
        <v>0</v>
      </c>
      <c r="BF213" s="225">
        <f>IF(O213="snížená",K213,0)</f>
        <v>0</v>
      </c>
      <c r="BG213" s="225">
        <f>IF(O213="zákl. přenesená",K213,0)</f>
        <v>0</v>
      </c>
      <c r="BH213" s="225">
        <f>IF(O213="sníž. přenesená",K213,0)</f>
        <v>0</v>
      </c>
      <c r="BI213" s="225">
        <f>IF(O213="nulová",K213,0)</f>
        <v>0</v>
      </c>
      <c r="BJ213" s="15" t="s">
        <v>82</v>
      </c>
      <c r="BK213" s="225">
        <f>ROUND(P213*H213,2)</f>
        <v>0</v>
      </c>
      <c r="BL213" s="15" t="s">
        <v>205</v>
      </c>
      <c r="BM213" s="224" t="s">
        <v>1122</v>
      </c>
    </row>
    <row r="214" s="2" customFormat="1">
      <c r="A214" s="36"/>
      <c r="B214" s="37"/>
      <c r="C214" s="38"/>
      <c r="D214" s="226" t="s">
        <v>174</v>
      </c>
      <c r="E214" s="38"/>
      <c r="F214" s="227" t="s">
        <v>1121</v>
      </c>
      <c r="G214" s="38"/>
      <c r="H214" s="38"/>
      <c r="I214" s="228"/>
      <c r="J214" s="228"/>
      <c r="K214" s="38"/>
      <c r="L214" s="38"/>
      <c r="M214" s="42"/>
      <c r="N214" s="229"/>
      <c r="O214" s="230"/>
      <c r="P214" s="82"/>
      <c r="Q214" s="82"/>
      <c r="R214" s="82"/>
      <c r="S214" s="82"/>
      <c r="T214" s="82"/>
      <c r="U214" s="82"/>
      <c r="V214" s="82"/>
      <c r="W214" s="82"/>
      <c r="X214" s="82"/>
      <c r="Y214" s="83"/>
      <c r="Z214" s="36"/>
      <c r="AA214" s="36"/>
      <c r="AB214" s="36"/>
      <c r="AC214" s="36"/>
      <c r="AD214" s="36"/>
      <c r="AE214" s="36"/>
      <c r="AT214" s="15" t="s">
        <v>174</v>
      </c>
      <c r="AU214" s="15" t="s">
        <v>84</v>
      </c>
    </row>
    <row r="215" s="2" customFormat="1" ht="24.15" customHeight="1">
      <c r="A215" s="36"/>
      <c r="B215" s="37"/>
      <c r="C215" s="213" t="s">
        <v>641</v>
      </c>
      <c r="D215" s="213" t="s">
        <v>168</v>
      </c>
      <c r="E215" s="214" t="s">
        <v>1123</v>
      </c>
      <c r="F215" s="215" t="s">
        <v>1124</v>
      </c>
      <c r="G215" s="216" t="s">
        <v>192</v>
      </c>
      <c r="H215" s="218">
        <v>13</v>
      </c>
      <c r="I215" s="217"/>
      <c r="J215" s="217"/>
      <c r="K215" s="218">
        <f>ROUND(P215*H215,2)</f>
        <v>0</v>
      </c>
      <c r="L215" s="215" t="s">
        <v>193</v>
      </c>
      <c r="M215" s="42"/>
      <c r="N215" s="219" t="s">
        <v>19</v>
      </c>
      <c r="O215" s="220" t="s">
        <v>44</v>
      </c>
      <c r="P215" s="221">
        <f>I215+J215</f>
        <v>0</v>
      </c>
      <c r="Q215" s="221">
        <f>ROUND(I215*H215,2)</f>
        <v>0</v>
      </c>
      <c r="R215" s="221">
        <f>ROUND(J215*H215,2)</f>
        <v>0</v>
      </c>
      <c r="S215" s="82"/>
      <c r="T215" s="222">
        <f>S215*H215</f>
        <v>0</v>
      </c>
      <c r="U215" s="222">
        <v>0</v>
      </c>
      <c r="V215" s="222">
        <f>U215*H215</f>
        <v>0</v>
      </c>
      <c r="W215" s="222">
        <v>0</v>
      </c>
      <c r="X215" s="222">
        <f>W215*H215</f>
        <v>0</v>
      </c>
      <c r="Y215" s="223" t="s">
        <v>19</v>
      </c>
      <c r="Z215" s="36"/>
      <c r="AA215" s="36"/>
      <c r="AB215" s="36"/>
      <c r="AC215" s="36"/>
      <c r="AD215" s="36"/>
      <c r="AE215" s="36"/>
      <c r="AR215" s="224" t="s">
        <v>210</v>
      </c>
      <c r="AT215" s="224" t="s">
        <v>168</v>
      </c>
      <c r="AU215" s="224" t="s">
        <v>84</v>
      </c>
      <c r="AY215" s="15" t="s">
        <v>165</v>
      </c>
      <c r="BE215" s="225">
        <f>IF(O215="základní",K215,0)</f>
        <v>0</v>
      </c>
      <c r="BF215" s="225">
        <f>IF(O215="snížená",K215,0)</f>
        <v>0</v>
      </c>
      <c r="BG215" s="225">
        <f>IF(O215="zákl. přenesená",K215,0)</f>
        <v>0</v>
      </c>
      <c r="BH215" s="225">
        <f>IF(O215="sníž. přenesená",K215,0)</f>
        <v>0</v>
      </c>
      <c r="BI215" s="225">
        <f>IF(O215="nulová",K215,0)</f>
        <v>0</v>
      </c>
      <c r="BJ215" s="15" t="s">
        <v>82</v>
      </c>
      <c r="BK215" s="225">
        <f>ROUND(P215*H215,2)</f>
        <v>0</v>
      </c>
      <c r="BL215" s="15" t="s">
        <v>210</v>
      </c>
      <c r="BM215" s="224" t="s">
        <v>1125</v>
      </c>
    </row>
    <row r="216" s="2" customFormat="1">
      <c r="A216" s="36"/>
      <c r="B216" s="37"/>
      <c r="C216" s="38"/>
      <c r="D216" s="226" t="s">
        <v>174</v>
      </c>
      <c r="E216" s="38"/>
      <c r="F216" s="227" t="s">
        <v>1124</v>
      </c>
      <c r="G216" s="38"/>
      <c r="H216" s="38"/>
      <c r="I216" s="228"/>
      <c r="J216" s="228"/>
      <c r="K216" s="38"/>
      <c r="L216" s="38"/>
      <c r="M216" s="42"/>
      <c r="N216" s="229"/>
      <c r="O216" s="230"/>
      <c r="P216" s="82"/>
      <c r="Q216" s="82"/>
      <c r="R216" s="82"/>
      <c r="S216" s="82"/>
      <c r="T216" s="82"/>
      <c r="U216" s="82"/>
      <c r="V216" s="82"/>
      <c r="W216" s="82"/>
      <c r="X216" s="82"/>
      <c r="Y216" s="83"/>
      <c r="Z216" s="36"/>
      <c r="AA216" s="36"/>
      <c r="AB216" s="36"/>
      <c r="AC216" s="36"/>
      <c r="AD216" s="36"/>
      <c r="AE216" s="36"/>
      <c r="AT216" s="15" t="s">
        <v>174</v>
      </c>
      <c r="AU216" s="15" t="s">
        <v>84</v>
      </c>
    </row>
    <row r="217" s="2" customFormat="1" ht="24.15" customHeight="1">
      <c r="A217" s="36"/>
      <c r="B217" s="37"/>
      <c r="C217" s="236" t="s">
        <v>645</v>
      </c>
      <c r="D217" s="236" t="s">
        <v>189</v>
      </c>
      <c r="E217" s="237" t="s">
        <v>539</v>
      </c>
      <c r="F217" s="238" t="s">
        <v>540</v>
      </c>
      <c r="G217" s="239" t="s">
        <v>192</v>
      </c>
      <c r="H217" s="240">
        <v>926</v>
      </c>
      <c r="I217" s="241"/>
      <c r="J217" s="242"/>
      <c r="K217" s="240">
        <f>ROUND(P217*H217,2)</f>
        <v>0</v>
      </c>
      <c r="L217" s="238" t="s">
        <v>193</v>
      </c>
      <c r="M217" s="243"/>
      <c r="N217" s="244" t="s">
        <v>19</v>
      </c>
      <c r="O217" s="220" t="s">
        <v>44</v>
      </c>
      <c r="P217" s="221">
        <f>I217+J217</f>
        <v>0</v>
      </c>
      <c r="Q217" s="221">
        <f>ROUND(I217*H217,2)</f>
        <v>0</v>
      </c>
      <c r="R217" s="221">
        <f>ROUND(J217*H217,2)</f>
        <v>0</v>
      </c>
      <c r="S217" s="82"/>
      <c r="T217" s="222">
        <f>S217*H217</f>
        <v>0</v>
      </c>
      <c r="U217" s="222">
        <v>0</v>
      </c>
      <c r="V217" s="222">
        <f>U217*H217</f>
        <v>0</v>
      </c>
      <c r="W217" s="222">
        <v>0</v>
      </c>
      <c r="X217" s="222">
        <f>W217*H217</f>
        <v>0</v>
      </c>
      <c r="Y217" s="223" t="s">
        <v>19</v>
      </c>
      <c r="Z217" s="36"/>
      <c r="AA217" s="36"/>
      <c r="AB217" s="36"/>
      <c r="AC217" s="36"/>
      <c r="AD217" s="36"/>
      <c r="AE217" s="36"/>
      <c r="AR217" s="224" t="s">
        <v>205</v>
      </c>
      <c r="AT217" s="224" t="s">
        <v>189</v>
      </c>
      <c r="AU217" s="224" t="s">
        <v>84</v>
      </c>
      <c r="AY217" s="15" t="s">
        <v>165</v>
      </c>
      <c r="BE217" s="225">
        <f>IF(O217="základní",K217,0)</f>
        <v>0</v>
      </c>
      <c r="BF217" s="225">
        <f>IF(O217="snížená",K217,0)</f>
        <v>0</v>
      </c>
      <c r="BG217" s="225">
        <f>IF(O217="zákl. přenesená",K217,0)</f>
        <v>0</v>
      </c>
      <c r="BH217" s="225">
        <f>IF(O217="sníž. přenesená",K217,0)</f>
        <v>0</v>
      </c>
      <c r="BI217" s="225">
        <f>IF(O217="nulová",K217,0)</f>
        <v>0</v>
      </c>
      <c r="BJ217" s="15" t="s">
        <v>82</v>
      </c>
      <c r="BK217" s="225">
        <f>ROUND(P217*H217,2)</f>
        <v>0</v>
      </c>
      <c r="BL217" s="15" t="s">
        <v>205</v>
      </c>
      <c r="BM217" s="224" t="s">
        <v>1126</v>
      </c>
    </row>
    <row r="218" s="2" customFormat="1">
      <c r="A218" s="36"/>
      <c r="B218" s="37"/>
      <c r="C218" s="38"/>
      <c r="D218" s="226" t="s">
        <v>174</v>
      </c>
      <c r="E218" s="38"/>
      <c r="F218" s="227" t="s">
        <v>540</v>
      </c>
      <c r="G218" s="38"/>
      <c r="H218" s="38"/>
      <c r="I218" s="228"/>
      <c r="J218" s="228"/>
      <c r="K218" s="38"/>
      <c r="L218" s="38"/>
      <c r="M218" s="42"/>
      <c r="N218" s="229"/>
      <c r="O218" s="230"/>
      <c r="P218" s="82"/>
      <c r="Q218" s="82"/>
      <c r="R218" s="82"/>
      <c r="S218" s="82"/>
      <c r="T218" s="82"/>
      <c r="U218" s="82"/>
      <c r="V218" s="82"/>
      <c r="W218" s="82"/>
      <c r="X218" s="82"/>
      <c r="Y218" s="83"/>
      <c r="Z218" s="36"/>
      <c r="AA218" s="36"/>
      <c r="AB218" s="36"/>
      <c r="AC218" s="36"/>
      <c r="AD218" s="36"/>
      <c r="AE218" s="36"/>
      <c r="AT218" s="15" t="s">
        <v>174</v>
      </c>
      <c r="AU218" s="15" t="s">
        <v>84</v>
      </c>
    </row>
    <row r="219" s="2" customFormat="1" ht="24.15" customHeight="1">
      <c r="A219" s="36"/>
      <c r="B219" s="37"/>
      <c r="C219" s="213" t="s">
        <v>649</v>
      </c>
      <c r="D219" s="213" t="s">
        <v>168</v>
      </c>
      <c r="E219" s="214" t="s">
        <v>542</v>
      </c>
      <c r="F219" s="215" t="s">
        <v>543</v>
      </c>
      <c r="G219" s="216" t="s">
        <v>192</v>
      </c>
      <c r="H219" s="218">
        <v>926</v>
      </c>
      <c r="I219" s="217"/>
      <c r="J219" s="217"/>
      <c r="K219" s="218">
        <f>ROUND(P219*H219,2)</f>
        <v>0</v>
      </c>
      <c r="L219" s="215" t="s">
        <v>193</v>
      </c>
      <c r="M219" s="42"/>
      <c r="N219" s="219" t="s">
        <v>19</v>
      </c>
      <c r="O219" s="220" t="s">
        <v>44</v>
      </c>
      <c r="P219" s="221">
        <f>I219+J219</f>
        <v>0</v>
      </c>
      <c r="Q219" s="221">
        <f>ROUND(I219*H219,2)</f>
        <v>0</v>
      </c>
      <c r="R219" s="221">
        <f>ROUND(J219*H219,2)</f>
        <v>0</v>
      </c>
      <c r="S219" s="82"/>
      <c r="T219" s="222">
        <f>S219*H219</f>
        <v>0</v>
      </c>
      <c r="U219" s="222">
        <v>0</v>
      </c>
      <c r="V219" s="222">
        <f>U219*H219</f>
        <v>0</v>
      </c>
      <c r="W219" s="222">
        <v>0</v>
      </c>
      <c r="X219" s="222">
        <f>W219*H219</f>
        <v>0</v>
      </c>
      <c r="Y219" s="223" t="s">
        <v>19</v>
      </c>
      <c r="Z219" s="36"/>
      <c r="AA219" s="36"/>
      <c r="AB219" s="36"/>
      <c r="AC219" s="36"/>
      <c r="AD219" s="36"/>
      <c r="AE219" s="36"/>
      <c r="AR219" s="224" t="s">
        <v>210</v>
      </c>
      <c r="AT219" s="224" t="s">
        <v>168</v>
      </c>
      <c r="AU219" s="224" t="s">
        <v>84</v>
      </c>
      <c r="AY219" s="15" t="s">
        <v>165</v>
      </c>
      <c r="BE219" s="225">
        <f>IF(O219="základní",K219,0)</f>
        <v>0</v>
      </c>
      <c r="BF219" s="225">
        <f>IF(O219="snížená",K219,0)</f>
        <v>0</v>
      </c>
      <c r="BG219" s="225">
        <f>IF(O219="zákl. přenesená",K219,0)</f>
        <v>0</v>
      </c>
      <c r="BH219" s="225">
        <f>IF(O219="sníž. přenesená",K219,0)</f>
        <v>0</v>
      </c>
      <c r="BI219" s="225">
        <f>IF(O219="nulová",K219,0)</f>
        <v>0</v>
      </c>
      <c r="BJ219" s="15" t="s">
        <v>82</v>
      </c>
      <c r="BK219" s="225">
        <f>ROUND(P219*H219,2)</f>
        <v>0</v>
      </c>
      <c r="BL219" s="15" t="s">
        <v>210</v>
      </c>
      <c r="BM219" s="224" t="s">
        <v>1127</v>
      </c>
    </row>
    <row r="220" s="2" customFormat="1">
      <c r="A220" s="36"/>
      <c r="B220" s="37"/>
      <c r="C220" s="38"/>
      <c r="D220" s="226" t="s">
        <v>174</v>
      </c>
      <c r="E220" s="38"/>
      <c r="F220" s="227" t="s">
        <v>543</v>
      </c>
      <c r="G220" s="38"/>
      <c r="H220" s="38"/>
      <c r="I220" s="228"/>
      <c r="J220" s="228"/>
      <c r="K220" s="38"/>
      <c r="L220" s="38"/>
      <c r="M220" s="42"/>
      <c r="N220" s="229"/>
      <c r="O220" s="230"/>
      <c r="P220" s="82"/>
      <c r="Q220" s="82"/>
      <c r="R220" s="82"/>
      <c r="S220" s="82"/>
      <c r="T220" s="82"/>
      <c r="U220" s="82"/>
      <c r="V220" s="82"/>
      <c r="W220" s="82"/>
      <c r="X220" s="82"/>
      <c r="Y220" s="83"/>
      <c r="Z220" s="36"/>
      <c r="AA220" s="36"/>
      <c r="AB220" s="36"/>
      <c r="AC220" s="36"/>
      <c r="AD220" s="36"/>
      <c r="AE220" s="36"/>
      <c r="AT220" s="15" t="s">
        <v>174</v>
      </c>
      <c r="AU220" s="15" t="s">
        <v>84</v>
      </c>
    </row>
    <row r="221" s="2" customFormat="1" ht="24.15" customHeight="1">
      <c r="A221" s="36"/>
      <c r="B221" s="37"/>
      <c r="C221" s="236" t="s">
        <v>653</v>
      </c>
      <c r="D221" s="236" t="s">
        <v>189</v>
      </c>
      <c r="E221" s="237" t="s">
        <v>1128</v>
      </c>
      <c r="F221" s="238" t="s">
        <v>1129</v>
      </c>
      <c r="G221" s="239" t="s">
        <v>192</v>
      </c>
      <c r="H221" s="240">
        <v>34</v>
      </c>
      <c r="I221" s="241"/>
      <c r="J221" s="242"/>
      <c r="K221" s="240">
        <f>ROUND(P221*H221,2)</f>
        <v>0</v>
      </c>
      <c r="L221" s="238" t="s">
        <v>193</v>
      </c>
      <c r="M221" s="243"/>
      <c r="N221" s="244" t="s">
        <v>19</v>
      </c>
      <c r="O221" s="220" t="s">
        <v>44</v>
      </c>
      <c r="P221" s="221">
        <f>I221+J221</f>
        <v>0</v>
      </c>
      <c r="Q221" s="221">
        <f>ROUND(I221*H221,2)</f>
        <v>0</v>
      </c>
      <c r="R221" s="221">
        <f>ROUND(J221*H221,2)</f>
        <v>0</v>
      </c>
      <c r="S221" s="82"/>
      <c r="T221" s="222">
        <f>S221*H221</f>
        <v>0</v>
      </c>
      <c r="U221" s="222">
        <v>0</v>
      </c>
      <c r="V221" s="222">
        <f>U221*H221</f>
        <v>0</v>
      </c>
      <c r="W221" s="222">
        <v>0</v>
      </c>
      <c r="X221" s="222">
        <f>W221*H221</f>
        <v>0</v>
      </c>
      <c r="Y221" s="223" t="s">
        <v>19</v>
      </c>
      <c r="Z221" s="36"/>
      <c r="AA221" s="36"/>
      <c r="AB221" s="36"/>
      <c r="AC221" s="36"/>
      <c r="AD221" s="36"/>
      <c r="AE221" s="36"/>
      <c r="AR221" s="224" t="s">
        <v>205</v>
      </c>
      <c r="AT221" s="224" t="s">
        <v>189</v>
      </c>
      <c r="AU221" s="224" t="s">
        <v>84</v>
      </c>
      <c r="AY221" s="15" t="s">
        <v>165</v>
      </c>
      <c r="BE221" s="225">
        <f>IF(O221="základní",K221,0)</f>
        <v>0</v>
      </c>
      <c r="BF221" s="225">
        <f>IF(O221="snížená",K221,0)</f>
        <v>0</v>
      </c>
      <c r="BG221" s="225">
        <f>IF(O221="zákl. přenesená",K221,0)</f>
        <v>0</v>
      </c>
      <c r="BH221" s="225">
        <f>IF(O221="sníž. přenesená",K221,0)</f>
        <v>0</v>
      </c>
      <c r="BI221" s="225">
        <f>IF(O221="nulová",K221,0)</f>
        <v>0</v>
      </c>
      <c r="BJ221" s="15" t="s">
        <v>82</v>
      </c>
      <c r="BK221" s="225">
        <f>ROUND(P221*H221,2)</f>
        <v>0</v>
      </c>
      <c r="BL221" s="15" t="s">
        <v>205</v>
      </c>
      <c r="BM221" s="224" t="s">
        <v>1130</v>
      </c>
    </row>
    <row r="222" s="2" customFormat="1">
      <c r="A222" s="36"/>
      <c r="B222" s="37"/>
      <c r="C222" s="38"/>
      <c r="D222" s="226" t="s">
        <v>174</v>
      </c>
      <c r="E222" s="38"/>
      <c r="F222" s="227" t="s">
        <v>1129</v>
      </c>
      <c r="G222" s="38"/>
      <c r="H222" s="38"/>
      <c r="I222" s="228"/>
      <c r="J222" s="228"/>
      <c r="K222" s="38"/>
      <c r="L222" s="38"/>
      <c r="M222" s="42"/>
      <c r="N222" s="229"/>
      <c r="O222" s="230"/>
      <c r="P222" s="82"/>
      <c r="Q222" s="82"/>
      <c r="R222" s="82"/>
      <c r="S222" s="82"/>
      <c r="T222" s="82"/>
      <c r="U222" s="82"/>
      <c r="V222" s="82"/>
      <c r="W222" s="82"/>
      <c r="X222" s="82"/>
      <c r="Y222" s="83"/>
      <c r="Z222" s="36"/>
      <c r="AA222" s="36"/>
      <c r="AB222" s="36"/>
      <c r="AC222" s="36"/>
      <c r="AD222" s="36"/>
      <c r="AE222" s="36"/>
      <c r="AT222" s="15" t="s">
        <v>174</v>
      </c>
      <c r="AU222" s="15" t="s">
        <v>84</v>
      </c>
    </row>
    <row r="223" s="2" customFormat="1" ht="24.15" customHeight="1">
      <c r="A223" s="36"/>
      <c r="B223" s="37"/>
      <c r="C223" s="213" t="s">
        <v>657</v>
      </c>
      <c r="D223" s="213" t="s">
        <v>168</v>
      </c>
      <c r="E223" s="214" t="s">
        <v>1131</v>
      </c>
      <c r="F223" s="215" t="s">
        <v>1132</v>
      </c>
      <c r="G223" s="216" t="s">
        <v>192</v>
      </c>
      <c r="H223" s="218">
        <v>34</v>
      </c>
      <c r="I223" s="217"/>
      <c r="J223" s="217"/>
      <c r="K223" s="218">
        <f>ROUND(P223*H223,2)</f>
        <v>0</v>
      </c>
      <c r="L223" s="215" t="s">
        <v>193</v>
      </c>
      <c r="M223" s="42"/>
      <c r="N223" s="219" t="s">
        <v>19</v>
      </c>
      <c r="O223" s="220" t="s">
        <v>44</v>
      </c>
      <c r="P223" s="221">
        <f>I223+J223</f>
        <v>0</v>
      </c>
      <c r="Q223" s="221">
        <f>ROUND(I223*H223,2)</f>
        <v>0</v>
      </c>
      <c r="R223" s="221">
        <f>ROUND(J223*H223,2)</f>
        <v>0</v>
      </c>
      <c r="S223" s="82"/>
      <c r="T223" s="222">
        <f>S223*H223</f>
        <v>0</v>
      </c>
      <c r="U223" s="222">
        <v>0</v>
      </c>
      <c r="V223" s="222">
        <f>U223*H223</f>
        <v>0</v>
      </c>
      <c r="W223" s="222">
        <v>0</v>
      </c>
      <c r="X223" s="222">
        <f>W223*H223</f>
        <v>0</v>
      </c>
      <c r="Y223" s="223" t="s">
        <v>19</v>
      </c>
      <c r="Z223" s="36"/>
      <c r="AA223" s="36"/>
      <c r="AB223" s="36"/>
      <c r="AC223" s="36"/>
      <c r="AD223" s="36"/>
      <c r="AE223" s="36"/>
      <c r="AR223" s="224" t="s">
        <v>210</v>
      </c>
      <c r="AT223" s="224" t="s">
        <v>168</v>
      </c>
      <c r="AU223" s="224" t="s">
        <v>84</v>
      </c>
      <c r="AY223" s="15" t="s">
        <v>165</v>
      </c>
      <c r="BE223" s="225">
        <f>IF(O223="základní",K223,0)</f>
        <v>0</v>
      </c>
      <c r="BF223" s="225">
        <f>IF(O223="snížená",K223,0)</f>
        <v>0</v>
      </c>
      <c r="BG223" s="225">
        <f>IF(O223="zákl. přenesená",K223,0)</f>
        <v>0</v>
      </c>
      <c r="BH223" s="225">
        <f>IF(O223="sníž. přenesená",K223,0)</f>
        <v>0</v>
      </c>
      <c r="BI223" s="225">
        <f>IF(O223="nulová",K223,0)</f>
        <v>0</v>
      </c>
      <c r="BJ223" s="15" t="s">
        <v>82</v>
      </c>
      <c r="BK223" s="225">
        <f>ROUND(P223*H223,2)</f>
        <v>0</v>
      </c>
      <c r="BL223" s="15" t="s">
        <v>210</v>
      </c>
      <c r="BM223" s="224" t="s">
        <v>1133</v>
      </c>
    </row>
    <row r="224" s="2" customFormat="1">
      <c r="A224" s="36"/>
      <c r="B224" s="37"/>
      <c r="C224" s="38"/>
      <c r="D224" s="226" t="s">
        <v>174</v>
      </c>
      <c r="E224" s="38"/>
      <c r="F224" s="227" t="s">
        <v>1132</v>
      </c>
      <c r="G224" s="38"/>
      <c r="H224" s="38"/>
      <c r="I224" s="228"/>
      <c r="J224" s="228"/>
      <c r="K224" s="38"/>
      <c r="L224" s="38"/>
      <c r="M224" s="42"/>
      <c r="N224" s="229"/>
      <c r="O224" s="230"/>
      <c r="P224" s="82"/>
      <c r="Q224" s="82"/>
      <c r="R224" s="82"/>
      <c r="S224" s="82"/>
      <c r="T224" s="82"/>
      <c r="U224" s="82"/>
      <c r="V224" s="82"/>
      <c r="W224" s="82"/>
      <c r="X224" s="82"/>
      <c r="Y224" s="83"/>
      <c r="Z224" s="36"/>
      <c r="AA224" s="36"/>
      <c r="AB224" s="36"/>
      <c r="AC224" s="36"/>
      <c r="AD224" s="36"/>
      <c r="AE224" s="36"/>
      <c r="AT224" s="15" t="s">
        <v>174</v>
      </c>
      <c r="AU224" s="15" t="s">
        <v>84</v>
      </c>
    </row>
    <row r="225" s="2" customFormat="1" ht="24.15" customHeight="1">
      <c r="A225" s="36"/>
      <c r="B225" s="37"/>
      <c r="C225" s="236" t="s">
        <v>210</v>
      </c>
      <c r="D225" s="236" t="s">
        <v>189</v>
      </c>
      <c r="E225" s="237" t="s">
        <v>545</v>
      </c>
      <c r="F225" s="238" t="s">
        <v>546</v>
      </c>
      <c r="G225" s="239" t="s">
        <v>192</v>
      </c>
      <c r="H225" s="240">
        <v>52</v>
      </c>
      <c r="I225" s="241"/>
      <c r="J225" s="242"/>
      <c r="K225" s="240">
        <f>ROUND(P225*H225,2)</f>
        <v>0</v>
      </c>
      <c r="L225" s="238" t="s">
        <v>193</v>
      </c>
      <c r="M225" s="243"/>
      <c r="N225" s="244" t="s">
        <v>19</v>
      </c>
      <c r="O225" s="220" t="s">
        <v>44</v>
      </c>
      <c r="P225" s="221">
        <f>I225+J225</f>
        <v>0</v>
      </c>
      <c r="Q225" s="221">
        <f>ROUND(I225*H225,2)</f>
        <v>0</v>
      </c>
      <c r="R225" s="221">
        <f>ROUND(J225*H225,2)</f>
        <v>0</v>
      </c>
      <c r="S225" s="82"/>
      <c r="T225" s="222">
        <f>S225*H225</f>
        <v>0</v>
      </c>
      <c r="U225" s="222">
        <v>0</v>
      </c>
      <c r="V225" s="222">
        <f>U225*H225</f>
        <v>0</v>
      </c>
      <c r="W225" s="222">
        <v>0</v>
      </c>
      <c r="X225" s="222">
        <f>W225*H225</f>
        <v>0</v>
      </c>
      <c r="Y225" s="223" t="s">
        <v>19</v>
      </c>
      <c r="Z225" s="36"/>
      <c r="AA225" s="36"/>
      <c r="AB225" s="36"/>
      <c r="AC225" s="36"/>
      <c r="AD225" s="36"/>
      <c r="AE225" s="36"/>
      <c r="AR225" s="224" t="s">
        <v>205</v>
      </c>
      <c r="AT225" s="224" t="s">
        <v>189</v>
      </c>
      <c r="AU225" s="224" t="s">
        <v>84</v>
      </c>
      <c r="AY225" s="15" t="s">
        <v>165</v>
      </c>
      <c r="BE225" s="225">
        <f>IF(O225="základní",K225,0)</f>
        <v>0</v>
      </c>
      <c r="BF225" s="225">
        <f>IF(O225="snížená",K225,0)</f>
        <v>0</v>
      </c>
      <c r="BG225" s="225">
        <f>IF(O225="zákl. přenesená",K225,0)</f>
        <v>0</v>
      </c>
      <c r="BH225" s="225">
        <f>IF(O225="sníž. přenesená",K225,0)</f>
        <v>0</v>
      </c>
      <c r="BI225" s="225">
        <f>IF(O225="nulová",K225,0)</f>
        <v>0</v>
      </c>
      <c r="BJ225" s="15" t="s">
        <v>82</v>
      </c>
      <c r="BK225" s="225">
        <f>ROUND(P225*H225,2)</f>
        <v>0</v>
      </c>
      <c r="BL225" s="15" t="s">
        <v>205</v>
      </c>
      <c r="BM225" s="224" t="s">
        <v>1134</v>
      </c>
    </row>
    <row r="226" s="2" customFormat="1">
      <c r="A226" s="36"/>
      <c r="B226" s="37"/>
      <c r="C226" s="38"/>
      <c r="D226" s="226" t="s">
        <v>174</v>
      </c>
      <c r="E226" s="38"/>
      <c r="F226" s="227" t="s">
        <v>546</v>
      </c>
      <c r="G226" s="38"/>
      <c r="H226" s="38"/>
      <c r="I226" s="228"/>
      <c r="J226" s="228"/>
      <c r="K226" s="38"/>
      <c r="L226" s="38"/>
      <c r="M226" s="42"/>
      <c r="N226" s="229"/>
      <c r="O226" s="230"/>
      <c r="P226" s="82"/>
      <c r="Q226" s="82"/>
      <c r="R226" s="82"/>
      <c r="S226" s="82"/>
      <c r="T226" s="82"/>
      <c r="U226" s="82"/>
      <c r="V226" s="82"/>
      <c r="W226" s="82"/>
      <c r="X226" s="82"/>
      <c r="Y226" s="83"/>
      <c r="Z226" s="36"/>
      <c r="AA226" s="36"/>
      <c r="AB226" s="36"/>
      <c r="AC226" s="36"/>
      <c r="AD226" s="36"/>
      <c r="AE226" s="36"/>
      <c r="AT226" s="15" t="s">
        <v>174</v>
      </c>
      <c r="AU226" s="15" t="s">
        <v>84</v>
      </c>
    </row>
    <row r="227" s="2" customFormat="1" ht="24.15" customHeight="1">
      <c r="A227" s="36"/>
      <c r="B227" s="37"/>
      <c r="C227" s="213" t="s">
        <v>664</v>
      </c>
      <c r="D227" s="213" t="s">
        <v>168</v>
      </c>
      <c r="E227" s="214" t="s">
        <v>548</v>
      </c>
      <c r="F227" s="215" t="s">
        <v>549</v>
      </c>
      <c r="G227" s="216" t="s">
        <v>192</v>
      </c>
      <c r="H227" s="218">
        <v>52</v>
      </c>
      <c r="I227" s="217"/>
      <c r="J227" s="217"/>
      <c r="K227" s="218">
        <f>ROUND(P227*H227,2)</f>
        <v>0</v>
      </c>
      <c r="L227" s="215" t="s">
        <v>193</v>
      </c>
      <c r="M227" s="42"/>
      <c r="N227" s="219" t="s">
        <v>19</v>
      </c>
      <c r="O227" s="220" t="s">
        <v>44</v>
      </c>
      <c r="P227" s="221">
        <f>I227+J227</f>
        <v>0</v>
      </c>
      <c r="Q227" s="221">
        <f>ROUND(I227*H227,2)</f>
        <v>0</v>
      </c>
      <c r="R227" s="221">
        <f>ROUND(J227*H227,2)</f>
        <v>0</v>
      </c>
      <c r="S227" s="82"/>
      <c r="T227" s="222">
        <f>S227*H227</f>
        <v>0</v>
      </c>
      <c r="U227" s="222">
        <v>0</v>
      </c>
      <c r="V227" s="222">
        <f>U227*H227</f>
        <v>0</v>
      </c>
      <c r="W227" s="222">
        <v>0</v>
      </c>
      <c r="X227" s="222">
        <f>W227*H227</f>
        <v>0</v>
      </c>
      <c r="Y227" s="223" t="s">
        <v>19</v>
      </c>
      <c r="Z227" s="36"/>
      <c r="AA227" s="36"/>
      <c r="AB227" s="36"/>
      <c r="AC227" s="36"/>
      <c r="AD227" s="36"/>
      <c r="AE227" s="36"/>
      <c r="AR227" s="224" t="s">
        <v>210</v>
      </c>
      <c r="AT227" s="224" t="s">
        <v>168</v>
      </c>
      <c r="AU227" s="224" t="s">
        <v>84</v>
      </c>
      <c r="AY227" s="15" t="s">
        <v>165</v>
      </c>
      <c r="BE227" s="225">
        <f>IF(O227="základní",K227,0)</f>
        <v>0</v>
      </c>
      <c r="BF227" s="225">
        <f>IF(O227="snížená",K227,0)</f>
        <v>0</v>
      </c>
      <c r="BG227" s="225">
        <f>IF(O227="zákl. přenesená",K227,0)</f>
        <v>0</v>
      </c>
      <c r="BH227" s="225">
        <f>IF(O227="sníž. přenesená",K227,0)</f>
        <v>0</v>
      </c>
      <c r="BI227" s="225">
        <f>IF(O227="nulová",K227,0)</f>
        <v>0</v>
      </c>
      <c r="BJ227" s="15" t="s">
        <v>82</v>
      </c>
      <c r="BK227" s="225">
        <f>ROUND(P227*H227,2)</f>
        <v>0</v>
      </c>
      <c r="BL227" s="15" t="s">
        <v>210</v>
      </c>
      <c r="BM227" s="224" t="s">
        <v>1135</v>
      </c>
    </row>
    <row r="228" s="2" customFormat="1">
      <c r="A228" s="36"/>
      <c r="B228" s="37"/>
      <c r="C228" s="38"/>
      <c r="D228" s="226" t="s">
        <v>174</v>
      </c>
      <c r="E228" s="38"/>
      <c r="F228" s="227" t="s">
        <v>549</v>
      </c>
      <c r="G228" s="38"/>
      <c r="H228" s="38"/>
      <c r="I228" s="228"/>
      <c r="J228" s="228"/>
      <c r="K228" s="38"/>
      <c r="L228" s="38"/>
      <c r="M228" s="42"/>
      <c r="N228" s="229"/>
      <c r="O228" s="230"/>
      <c r="P228" s="82"/>
      <c r="Q228" s="82"/>
      <c r="R228" s="82"/>
      <c r="S228" s="82"/>
      <c r="T228" s="82"/>
      <c r="U228" s="82"/>
      <c r="V228" s="82"/>
      <c r="W228" s="82"/>
      <c r="X228" s="82"/>
      <c r="Y228" s="83"/>
      <c r="Z228" s="36"/>
      <c r="AA228" s="36"/>
      <c r="AB228" s="36"/>
      <c r="AC228" s="36"/>
      <c r="AD228" s="36"/>
      <c r="AE228" s="36"/>
      <c r="AT228" s="15" t="s">
        <v>174</v>
      </c>
      <c r="AU228" s="15" t="s">
        <v>84</v>
      </c>
    </row>
    <row r="229" s="2" customFormat="1" ht="24.15" customHeight="1">
      <c r="A229" s="36"/>
      <c r="B229" s="37"/>
      <c r="C229" s="236" t="s">
        <v>668</v>
      </c>
      <c r="D229" s="236" t="s">
        <v>189</v>
      </c>
      <c r="E229" s="237" t="s">
        <v>1136</v>
      </c>
      <c r="F229" s="238" t="s">
        <v>1137</v>
      </c>
      <c r="G229" s="239" t="s">
        <v>192</v>
      </c>
      <c r="H229" s="240">
        <v>5</v>
      </c>
      <c r="I229" s="241"/>
      <c r="J229" s="242"/>
      <c r="K229" s="240">
        <f>ROUND(P229*H229,2)</f>
        <v>0</v>
      </c>
      <c r="L229" s="238" t="s">
        <v>193</v>
      </c>
      <c r="M229" s="243"/>
      <c r="N229" s="244" t="s">
        <v>19</v>
      </c>
      <c r="O229" s="220" t="s">
        <v>44</v>
      </c>
      <c r="P229" s="221">
        <f>I229+J229</f>
        <v>0</v>
      </c>
      <c r="Q229" s="221">
        <f>ROUND(I229*H229,2)</f>
        <v>0</v>
      </c>
      <c r="R229" s="221">
        <f>ROUND(J229*H229,2)</f>
        <v>0</v>
      </c>
      <c r="S229" s="82"/>
      <c r="T229" s="222">
        <f>S229*H229</f>
        <v>0</v>
      </c>
      <c r="U229" s="222">
        <v>0</v>
      </c>
      <c r="V229" s="222">
        <f>U229*H229</f>
        <v>0</v>
      </c>
      <c r="W229" s="222">
        <v>0</v>
      </c>
      <c r="X229" s="222">
        <f>W229*H229</f>
        <v>0</v>
      </c>
      <c r="Y229" s="223" t="s">
        <v>19</v>
      </c>
      <c r="Z229" s="36"/>
      <c r="AA229" s="36"/>
      <c r="AB229" s="36"/>
      <c r="AC229" s="36"/>
      <c r="AD229" s="36"/>
      <c r="AE229" s="36"/>
      <c r="AR229" s="224" t="s">
        <v>205</v>
      </c>
      <c r="AT229" s="224" t="s">
        <v>189</v>
      </c>
      <c r="AU229" s="224" t="s">
        <v>84</v>
      </c>
      <c r="AY229" s="15" t="s">
        <v>165</v>
      </c>
      <c r="BE229" s="225">
        <f>IF(O229="základní",K229,0)</f>
        <v>0</v>
      </c>
      <c r="BF229" s="225">
        <f>IF(O229="snížená",K229,0)</f>
        <v>0</v>
      </c>
      <c r="BG229" s="225">
        <f>IF(O229="zákl. přenesená",K229,0)</f>
        <v>0</v>
      </c>
      <c r="BH229" s="225">
        <f>IF(O229="sníž. přenesená",K229,0)</f>
        <v>0</v>
      </c>
      <c r="BI229" s="225">
        <f>IF(O229="nulová",K229,0)</f>
        <v>0</v>
      </c>
      <c r="BJ229" s="15" t="s">
        <v>82</v>
      </c>
      <c r="BK229" s="225">
        <f>ROUND(P229*H229,2)</f>
        <v>0</v>
      </c>
      <c r="BL229" s="15" t="s">
        <v>205</v>
      </c>
      <c r="BM229" s="224" t="s">
        <v>1138</v>
      </c>
    </row>
    <row r="230" s="2" customFormat="1">
      <c r="A230" s="36"/>
      <c r="B230" s="37"/>
      <c r="C230" s="38"/>
      <c r="D230" s="226" t="s">
        <v>174</v>
      </c>
      <c r="E230" s="38"/>
      <c r="F230" s="227" t="s">
        <v>1137</v>
      </c>
      <c r="G230" s="38"/>
      <c r="H230" s="38"/>
      <c r="I230" s="228"/>
      <c r="J230" s="228"/>
      <c r="K230" s="38"/>
      <c r="L230" s="38"/>
      <c r="M230" s="42"/>
      <c r="N230" s="229"/>
      <c r="O230" s="230"/>
      <c r="P230" s="82"/>
      <c r="Q230" s="82"/>
      <c r="R230" s="82"/>
      <c r="S230" s="82"/>
      <c r="T230" s="82"/>
      <c r="U230" s="82"/>
      <c r="V230" s="82"/>
      <c r="W230" s="82"/>
      <c r="X230" s="82"/>
      <c r="Y230" s="83"/>
      <c r="Z230" s="36"/>
      <c r="AA230" s="36"/>
      <c r="AB230" s="36"/>
      <c r="AC230" s="36"/>
      <c r="AD230" s="36"/>
      <c r="AE230" s="36"/>
      <c r="AT230" s="15" t="s">
        <v>174</v>
      </c>
      <c r="AU230" s="15" t="s">
        <v>84</v>
      </c>
    </row>
    <row r="231" s="2" customFormat="1" ht="24.15" customHeight="1">
      <c r="A231" s="36"/>
      <c r="B231" s="37"/>
      <c r="C231" s="213" t="s">
        <v>672</v>
      </c>
      <c r="D231" s="213" t="s">
        <v>168</v>
      </c>
      <c r="E231" s="214" t="s">
        <v>1139</v>
      </c>
      <c r="F231" s="215" t="s">
        <v>1140</v>
      </c>
      <c r="G231" s="216" t="s">
        <v>192</v>
      </c>
      <c r="H231" s="218">
        <v>5</v>
      </c>
      <c r="I231" s="217"/>
      <c r="J231" s="217"/>
      <c r="K231" s="218">
        <f>ROUND(P231*H231,2)</f>
        <v>0</v>
      </c>
      <c r="L231" s="215" t="s">
        <v>193</v>
      </c>
      <c r="M231" s="42"/>
      <c r="N231" s="219" t="s">
        <v>19</v>
      </c>
      <c r="O231" s="220" t="s">
        <v>44</v>
      </c>
      <c r="P231" s="221">
        <f>I231+J231</f>
        <v>0</v>
      </c>
      <c r="Q231" s="221">
        <f>ROUND(I231*H231,2)</f>
        <v>0</v>
      </c>
      <c r="R231" s="221">
        <f>ROUND(J231*H231,2)</f>
        <v>0</v>
      </c>
      <c r="S231" s="82"/>
      <c r="T231" s="222">
        <f>S231*H231</f>
        <v>0</v>
      </c>
      <c r="U231" s="222">
        <v>0</v>
      </c>
      <c r="V231" s="222">
        <f>U231*H231</f>
        <v>0</v>
      </c>
      <c r="W231" s="222">
        <v>0</v>
      </c>
      <c r="X231" s="222">
        <f>W231*H231</f>
        <v>0</v>
      </c>
      <c r="Y231" s="223" t="s">
        <v>19</v>
      </c>
      <c r="Z231" s="36"/>
      <c r="AA231" s="36"/>
      <c r="AB231" s="36"/>
      <c r="AC231" s="36"/>
      <c r="AD231" s="36"/>
      <c r="AE231" s="36"/>
      <c r="AR231" s="224" t="s">
        <v>210</v>
      </c>
      <c r="AT231" s="224" t="s">
        <v>168</v>
      </c>
      <c r="AU231" s="224" t="s">
        <v>84</v>
      </c>
      <c r="AY231" s="15" t="s">
        <v>165</v>
      </c>
      <c r="BE231" s="225">
        <f>IF(O231="základní",K231,0)</f>
        <v>0</v>
      </c>
      <c r="BF231" s="225">
        <f>IF(O231="snížená",K231,0)</f>
        <v>0</v>
      </c>
      <c r="BG231" s="225">
        <f>IF(O231="zákl. přenesená",K231,0)</f>
        <v>0</v>
      </c>
      <c r="BH231" s="225">
        <f>IF(O231="sníž. přenesená",K231,0)</f>
        <v>0</v>
      </c>
      <c r="BI231" s="225">
        <f>IF(O231="nulová",K231,0)</f>
        <v>0</v>
      </c>
      <c r="BJ231" s="15" t="s">
        <v>82</v>
      </c>
      <c r="BK231" s="225">
        <f>ROUND(P231*H231,2)</f>
        <v>0</v>
      </c>
      <c r="BL231" s="15" t="s">
        <v>210</v>
      </c>
      <c r="BM231" s="224" t="s">
        <v>1141</v>
      </c>
    </row>
    <row r="232" s="2" customFormat="1">
      <c r="A232" s="36"/>
      <c r="B232" s="37"/>
      <c r="C232" s="38"/>
      <c r="D232" s="226" t="s">
        <v>174</v>
      </c>
      <c r="E232" s="38"/>
      <c r="F232" s="227" t="s">
        <v>1140</v>
      </c>
      <c r="G232" s="38"/>
      <c r="H232" s="38"/>
      <c r="I232" s="228"/>
      <c r="J232" s="228"/>
      <c r="K232" s="38"/>
      <c r="L232" s="38"/>
      <c r="M232" s="42"/>
      <c r="N232" s="229"/>
      <c r="O232" s="230"/>
      <c r="P232" s="82"/>
      <c r="Q232" s="82"/>
      <c r="R232" s="82"/>
      <c r="S232" s="82"/>
      <c r="T232" s="82"/>
      <c r="U232" s="82"/>
      <c r="V232" s="82"/>
      <c r="W232" s="82"/>
      <c r="X232" s="82"/>
      <c r="Y232" s="83"/>
      <c r="Z232" s="36"/>
      <c r="AA232" s="36"/>
      <c r="AB232" s="36"/>
      <c r="AC232" s="36"/>
      <c r="AD232" s="36"/>
      <c r="AE232" s="36"/>
      <c r="AT232" s="15" t="s">
        <v>174</v>
      </c>
      <c r="AU232" s="15" t="s">
        <v>84</v>
      </c>
    </row>
    <row r="233" s="2" customFormat="1" ht="24.15" customHeight="1">
      <c r="A233" s="36"/>
      <c r="B233" s="37"/>
      <c r="C233" s="236" t="s">
        <v>676</v>
      </c>
      <c r="D233" s="236" t="s">
        <v>189</v>
      </c>
      <c r="E233" s="237" t="s">
        <v>551</v>
      </c>
      <c r="F233" s="238" t="s">
        <v>552</v>
      </c>
      <c r="G233" s="239" t="s">
        <v>192</v>
      </c>
      <c r="H233" s="240">
        <v>8</v>
      </c>
      <c r="I233" s="241"/>
      <c r="J233" s="242"/>
      <c r="K233" s="240">
        <f>ROUND(P233*H233,2)</f>
        <v>0</v>
      </c>
      <c r="L233" s="238" t="s">
        <v>193</v>
      </c>
      <c r="M233" s="243"/>
      <c r="N233" s="244" t="s">
        <v>19</v>
      </c>
      <c r="O233" s="220" t="s">
        <v>44</v>
      </c>
      <c r="P233" s="221">
        <f>I233+J233</f>
        <v>0</v>
      </c>
      <c r="Q233" s="221">
        <f>ROUND(I233*H233,2)</f>
        <v>0</v>
      </c>
      <c r="R233" s="221">
        <f>ROUND(J233*H233,2)</f>
        <v>0</v>
      </c>
      <c r="S233" s="82"/>
      <c r="T233" s="222">
        <f>S233*H233</f>
        <v>0</v>
      </c>
      <c r="U233" s="222">
        <v>0</v>
      </c>
      <c r="V233" s="222">
        <f>U233*H233</f>
        <v>0</v>
      </c>
      <c r="W233" s="222">
        <v>0</v>
      </c>
      <c r="X233" s="222">
        <f>W233*H233</f>
        <v>0</v>
      </c>
      <c r="Y233" s="223" t="s">
        <v>19</v>
      </c>
      <c r="Z233" s="36"/>
      <c r="AA233" s="36"/>
      <c r="AB233" s="36"/>
      <c r="AC233" s="36"/>
      <c r="AD233" s="36"/>
      <c r="AE233" s="36"/>
      <c r="AR233" s="224" t="s">
        <v>205</v>
      </c>
      <c r="AT233" s="224" t="s">
        <v>189</v>
      </c>
      <c r="AU233" s="224" t="s">
        <v>84</v>
      </c>
      <c r="AY233" s="15" t="s">
        <v>165</v>
      </c>
      <c r="BE233" s="225">
        <f>IF(O233="základní",K233,0)</f>
        <v>0</v>
      </c>
      <c r="BF233" s="225">
        <f>IF(O233="snížená",K233,0)</f>
        <v>0</v>
      </c>
      <c r="BG233" s="225">
        <f>IF(O233="zákl. přenesená",K233,0)</f>
        <v>0</v>
      </c>
      <c r="BH233" s="225">
        <f>IF(O233="sníž. přenesená",K233,0)</f>
        <v>0</v>
      </c>
      <c r="BI233" s="225">
        <f>IF(O233="nulová",K233,0)</f>
        <v>0</v>
      </c>
      <c r="BJ233" s="15" t="s">
        <v>82</v>
      </c>
      <c r="BK233" s="225">
        <f>ROUND(P233*H233,2)</f>
        <v>0</v>
      </c>
      <c r="BL233" s="15" t="s">
        <v>205</v>
      </c>
      <c r="BM233" s="224" t="s">
        <v>1142</v>
      </c>
    </row>
    <row r="234" s="2" customFormat="1">
      <c r="A234" s="36"/>
      <c r="B234" s="37"/>
      <c r="C234" s="38"/>
      <c r="D234" s="226" t="s">
        <v>174</v>
      </c>
      <c r="E234" s="38"/>
      <c r="F234" s="227" t="s">
        <v>552</v>
      </c>
      <c r="G234" s="38"/>
      <c r="H234" s="38"/>
      <c r="I234" s="228"/>
      <c r="J234" s="228"/>
      <c r="K234" s="38"/>
      <c r="L234" s="38"/>
      <c r="M234" s="42"/>
      <c r="N234" s="229"/>
      <c r="O234" s="230"/>
      <c r="P234" s="82"/>
      <c r="Q234" s="82"/>
      <c r="R234" s="82"/>
      <c r="S234" s="82"/>
      <c r="T234" s="82"/>
      <c r="U234" s="82"/>
      <c r="V234" s="82"/>
      <c r="W234" s="82"/>
      <c r="X234" s="82"/>
      <c r="Y234" s="83"/>
      <c r="Z234" s="36"/>
      <c r="AA234" s="36"/>
      <c r="AB234" s="36"/>
      <c r="AC234" s="36"/>
      <c r="AD234" s="36"/>
      <c r="AE234" s="36"/>
      <c r="AT234" s="15" t="s">
        <v>174</v>
      </c>
      <c r="AU234" s="15" t="s">
        <v>84</v>
      </c>
    </row>
    <row r="235" s="2" customFormat="1" ht="24.15" customHeight="1">
      <c r="A235" s="36"/>
      <c r="B235" s="37"/>
      <c r="C235" s="213" t="s">
        <v>680</v>
      </c>
      <c r="D235" s="213" t="s">
        <v>168</v>
      </c>
      <c r="E235" s="214" t="s">
        <v>554</v>
      </c>
      <c r="F235" s="215" t="s">
        <v>555</v>
      </c>
      <c r="G235" s="216" t="s">
        <v>192</v>
      </c>
      <c r="H235" s="218">
        <v>8</v>
      </c>
      <c r="I235" s="217"/>
      <c r="J235" s="217"/>
      <c r="K235" s="218">
        <f>ROUND(P235*H235,2)</f>
        <v>0</v>
      </c>
      <c r="L235" s="215" t="s">
        <v>193</v>
      </c>
      <c r="M235" s="42"/>
      <c r="N235" s="219" t="s">
        <v>19</v>
      </c>
      <c r="O235" s="220" t="s">
        <v>44</v>
      </c>
      <c r="P235" s="221">
        <f>I235+J235</f>
        <v>0</v>
      </c>
      <c r="Q235" s="221">
        <f>ROUND(I235*H235,2)</f>
        <v>0</v>
      </c>
      <c r="R235" s="221">
        <f>ROUND(J235*H235,2)</f>
        <v>0</v>
      </c>
      <c r="S235" s="82"/>
      <c r="T235" s="222">
        <f>S235*H235</f>
        <v>0</v>
      </c>
      <c r="U235" s="222">
        <v>0</v>
      </c>
      <c r="V235" s="222">
        <f>U235*H235</f>
        <v>0</v>
      </c>
      <c r="W235" s="222">
        <v>0</v>
      </c>
      <c r="X235" s="222">
        <f>W235*H235</f>
        <v>0</v>
      </c>
      <c r="Y235" s="223" t="s">
        <v>19</v>
      </c>
      <c r="Z235" s="36"/>
      <c r="AA235" s="36"/>
      <c r="AB235" s="36"/>
      <c r="AC235" s="36"/>
      <c r="AD235" s="36"/>
      <c r="AE235" s="36"/>
      <c r="AR235" s="224" t="s">
        <v>210</v>
      </c>
      <c r="AT235" s="224" t="s">
        <v>168</v>
      </c>
      <c r="AU235" s="224" t="s">
        <v>84</v>
      </c>
      <c r="AY235" s="15" t="s">
        <v>165</v>
      </c>
      <c r="BE235" s="225">
        <f>IF(O235="základní",K235,0)</f>
        <v>0</v>
      </c>
      <c r="BF235" s="225">
        <f>IF(O235="snížená",K235,0)</f>
        <v>0</v>
      </c>
      <c r="BG235" s="225">
        <f>IF(O235="zákl. přenesená",K235,0)</f>
        <v>0</v>
      </c>
      <c r="BH235" s="225">
        <f>IF(O235="sníž. přenesená",K235,0)</f>
        <v>0</v>
      </c>
      <c r="BI235" s="225">
        <f>IF(O235="nulová",K235,0)</f>
        <v>0</v>
      </c>
      <c r="BJ235" s="15" t="s">
        <v>82</v>
      </c>
      <c r="BK235" s="225">
        <f>ROUND(P235*H235,2)</f>
        <v>0</v>
      </c>
      <c r="BL235" s="15" t="s">
        <v>210</v>
      </c>
      <c r="BM235" s="224" t="s">
        <v>1143</v>
      </c>
    </row>
    <row r="236" s="2" customFormat="1">
      <c r="A236" s="36"/>
      <c r="B236" s="37"/>
      <c r="C236" s="38"/>
      <c r="D236" s="226" t="s">
        <v>174</v>
      </c>
      <c r="E236" s="38"/>
      <c r="F236" s="227" t="s">
        <v>555</v>
      </c>
      <c r="G236" s="38"/>
      <c r="H236" s="38"/>
      <c r="I236" s="228"/>
      <c r="J236" s="228"/>
      <c r="K236" s="38"/>
      <c r="L236" s="38"/>
      <c r="M236" s="42"/>
      <c r="N236" s="229"/>
      <c r="O236" s="230"/>
      <c r="P236" s="82"/>
      <c r="Q236" s="82"/>
      <c r="R236" s="82"/>
      <c r="S236" s="82"/>
      <c r="T236" s="82"/>
      <c r="U236" s="82"/>
      <c r="V236" s="82"/>
      <c r="W236" s="82"/>
      <c r="X236" s="82"/>
      <c r="Y236" s="83"/>
      <c r="Z236" s="36"/>
      <c r="AA236" s="36"/>
      <c r="AB236" s="36"/>
      <c r="AC236" s="36"/>
      <c r="AD236" s="36"/>
      <c r="AE236" s="36"/>
      <c r="AT236" s="15" t="s">
        <v>174</v>
      </c>
      <c r="AU236" s="15" t="s">
        <v>84</v>
      </c>
    </row>
    <row r="237" s="2" customFormat="1" ht="24.15" customHeight="1">
      <c r="A237" s="36"/>
      <c r="B237" s="37"/>
      <c r="C237" s="236" t="s">
        <v>684</v>
      </c>
      <c r="D237" s="236" t="s">
        <v>189</v>
      </c>
      <c r="E237" s="237" t="s">
        <v>1144</v>
      </c>
      <c r="F237" s="238" t="s">
        <v>1145</v>
      </c>
      <c r="G237" s="239" t="s">
        <v>192</v>
      </c>
      <c r="H237" s="240">
        <v>4</v>
      </c>
      <c r="I237" s="241"/>
      <c r="J237" s="242"/>
      <c r="K237" s="240">
        <f>ROUND(P237*H237,2)</f>
        <v>0</v>
      </c>
      <c r="L237" s="238" t="s">
        <v>193</v>
      </c>
      <c r="M237" s="243"/>
      <c r="N237" s="244" t="s">
        <v>19</v>
      </c>
      <c r="O237" s="220" t="s">
        <v>44</v>
      </c>
      <c r="P237" s="221">
        <f>I237+J237</f>
        <v>0</v>
      </c>
      <c r="Q237" s="221">
        <f>ROUND(I237*H237,2)</f>
        <v>0</v>
      </c>
      <c r="R237" s="221">
        <f>ROUND(J237*H237,2)</f>
        <v>0</v>
      </c>
      <c r="S237" s="82"/>
      <c r="T237" s="222">
        <f>S237*H237</f>
        <v>0</v>
      </c>
      <c r="U237" s="222">
        <v>0</v>
      </c>
      <c r="V237" s="222">
        <f>U237*H237</f>
        <v>0</v>
      </c>
      <c r="W237" s="222">
        <v>0</v>
      </c>
      <c r="X237" s="222">
        <f>W237*H237</f>
        <v>0</v>
      </c>
      <c r="Y237" s="223" t="s">
        <v>19</v>
      </c>
      <c r="Z237" s="36"/>
      <c r="AA237" s="36"/>
      <c r="AB237" s="36"/>
      <c r="AC237" s="36"/>
      <c r="AD237" s="36"/>
      <c r="AE237" s="36"/>
      <c r="AR237" s="224" t="s">
        <v>205</v>
      </c>
      <c r="AT237" s="224" t="s">
        <v>189</v>
      </c>
      <c r="AU237" s="224" t="s">
        <v>84</v>
      </c>
      <c r="AY237" s="15" t="s">
        <v>165</v>
      </c>
      <c r="BE237" s="225">
        <f>IF(O237="základní",K237,0)</f>
        <v>0</v>
      </c>
      <c r="BF237" s="225">
        <f>IF(O237="snížená",K237,0)</f>
        <v>0</v>
      </c>
      <c r="BG237" s="225">
        <f>IF(O237="zákl. přenesená",K237,0)</f>
        <v>0</v>
      </c>
      <c r="BH237" s="225">
        <f>IF(O237="sníž. přenesená",K237,0)</f>
        <v>0</v>
      </c>
      <c r="BI237" s="225">
        <f>IF(O237="nulová",K237,0)</f>
        <v>0</v>
      </c>
      <c r="BJ237" s="15" t="s">
        <v>82</v>
      </c>
      <c r="BK237" s="225">
        <f>ROUND(P237*H237,2)</f>
        <v>0</v>
      </c>
      <c r="BL237" s="15" t="s">
        <v>205</v>
      </c>
      <c r="BM237" s="224" t="s">
        <v>1146</v>
      </c>
    </row>
    <row r="238" s="2" customFormat="1">
      <c r="A238" s="36"/>
      <c r="B238" s="37"/>
      <c r="C238" s="38"/>
      <c r="D238" s="226" t="s">
        <v>174</v>
      </c>
      <c r="E238" s="38"/>
      <c r="F238" s="227" t="s">
        <v>1145</v>
      </c>
      <c r="G238" s="38"/>
      <c r="H238" s="38"/>
      <c r="I238" s="228"/>
      <c r="J238" s="228"/>
      <c r="K238" s="38"/>
      <c r="L238" s="38"/>
      <c r="M238" s="42"/>
      <c r="N238" s="229"/>
      <c r="O238" s="230"/>
      <c r="P238" s="82"/>
      <c r="Q238" s="82"/>
      <c r="R238" s="82"/>
      <c r="S238" s="82"/>
      <c r="T238" s="82"/>
      <c r="U238" s="82"/>
      <c r="V238" s="82"/>
      <c r="W238" s="82"/>
      <c r="X238" s="82"/>
      <c r="Y238" s="83"/>
      <c r="Z238" s="36"/>
      <c r="AA238" s="36"/>
      <c r="AB238" s="36"/>
      <c r="AC238" s="36"/>
      <c r="AD238" s="36"/>
      <c r="AE238" s="36"/>
      <c r="AT238" s="15" t="s">
        <v>174</v>
      </c>
      <c r="AU238" s="15" t="s">
        <v>84</v>
      </c>
    </row>
    <row r="239" s="2" customFormat="1" ht="24.15" customHeight="1">
      <c r="A239" s="36"/>
      <c r="B239" s="37"/>
      <c r="C239" s="213" t="s">
        <v>688</v>
      </c>
      <c r="D239" s="213" t="s">
        <v>168</v>
      </c>
      <c r="E239" s="214" t="s">
        <v>1147</v>
      </c>
      <c r="F239" s="215" t="s">
        <v>1148</v>
      </c>
      <c r="G239" s="216" t="s">
        <v>192</v>
      </c>
      <c r="H239" s="218">
        <v>4</v>
      </c>
      <c r="I239" s="217"/>
      <c r="J239" s="217"/>
      <c r="K239" s="218">
        <f>ROUND(P239*H239,2)</f>
        <v>0</v>
      </c>
      <c r="L239" s="215" t="s">
        <v>193</v>
      </c>
      <c r="M239" s="42"/>
      <c r="N239" s="219" t="s">
        <v>19</v>
      </c>
      <c r="O239" s="220" t="s">
        <v>44</v>
      </c>
      <c r="P239" s="221">
        <f>I239+J239</f>
        <v>0</v>
      </c>
      <c r="Q239" s="221">
        <f>ROUND(I239*H239,2)</f>
        <v>0</v>
      </c>
      <c r="R239" s="221">
        <f>ROUND(J239*H239,2)</f>
        <v>0</v>
      </c>
      <c r="S239" s="82"/>
      <c r="T239" s="222">
        <f>S239*H239</f>
        <v>0</v>
      </c>
      <c r="U239" s="222">
        <v>0</v>
      </c>
      <c r="V239" s="222">
        <f>U239*H239</f>
        <v>0</v>
      </c>
      <c r="W239" s="222">
        <v>0</v>
      </c>
      <c r="X239" s="222">
        <f>W239*H239</f>
        <v>0</v>
      </c>
      <c r="Y239" s="223" t="s">
        <v>19</v>
      </c>
      <c r="Z239" s="36"/>
      <c r="AA239" s="36"/>
      <c r="AB239" s="36"/>
      <c r="AC239" s="36"/>
      <c r="AD239" s="36"/>
      <c r="AE239" s="36"/>
      <c r="AR239" s="224" t="s">
        <v>210</v>
      </c>
      <c r="AT239" s="224" t="s">
        <v>168</v>
      </c>
      <c r="AU239" s="224" t="s">
        <v>84</v>
      </c>
      <c r="AY239" s="15" t="s">
        <v>165</v>
      </c>
      <c r="BE239" s="225">
        <f>IF(O239="základní",K239,0)</f>
        <v>0</v>
      </c>
      <c r="BF239" s="225">
        <f>IF(O239="snížená",K239,0)</f>
        <v>0</v>
      </c>
      <c r="BG239" s="225">
        <f>IF(O239="zákl. přenesená",K239,0)</f>
        <v>0</v>
      </c>
      <c r="BH239" s="225">
        <f>IF(O239="sníž. přenesená",K239,0)</f>
        <v>0</v>
      </c>
      <c r="BI239" s="225">
        <f>IF(O239="nulová",K239,0)</f>
        <v>0</v>
      </c>
      <c r="BJ239" s="15" t="s">
        <v>82</v>
      </c>
      <c r="BK239" s="225">
        <f>ROUND(P239*H239,2)</f>
        <v>0</v>
      </c>
      <c r="BL239" s="15" t="s">
        <v>210</v>
      </c>
      <c r="BM239" s="224" t="s">
        <v>1149</v>
      </c>
    </row>
    <row r="240" s="2" customFormat="1">
      <c r="A240" s="36"/>
      <c r="B240" s="37"/>
      <c r="C240" s="38"/>
      <c r="D240" s="226" t="s">
        <v>174</v>
      </c>
      <c r="E240" s="38"/>
      <c r="F240" s="227" t="s">
        <v>1148</v>
      </c>
      <c r="G240" s="38"/>
      <c r="H240" s="38"/>
      <c r="I240" s="228"/>
      <c r="J240" s="228"/>
      <c r="K240" s="38"/>
      <c r="L240" s="38"/>
      <c r="M240" s="42"/>
      <c r="N240" s="229"/>
      <c r="O240" s="230"/>
      <c r="P240" s="82"/>
      <c r="Q240" s="82"/>
      <c r="R240" s="82"/>
      <c r="S240" s="82"/>
      <c r="T240" s="82"/>
      <c r="U240" s="82"/>
      <c r="V240" s="82"/>
      <c r="W240" s="82"/>
      <c r="X240" s="82"/>
      <c r="Y240" s="83"/>
      <c r="Z240" s="36"/>
      <c r="AA240" s="36"/>
      <c r="AB240" s="36"/>
      <c r="AC240" s="36"/>
      <c r="AD240" s="36"/>
      <c r="AE240" s="36"/>
      <c r="AT240" s="15" t="s">
        <v>174</v>
      </c>
      <c r="AU240" s="15" t="s">
        <v>84</v>
      </c>
    </row>
    <row r="241" s="2" customFormat="1" ht="24.15" customHeight="1">
      <c r="A241" s="36"/>
      <c r="B241" s="37"/>
      <c r="C241" s="236" t="s">
        <v>692</v>
      </c>
      <c r="D241" s="236" t="s">
        <v>189</v>
      </c>
      <c r="E241" s="237" t="s">
        <v>1150</v>
      </c>
      <c r="F241" s="238" t="s">
        <v>1151</v>
      </c>
      <c r="G241" s="239" t="s">
        <v>192</v>
      </c>
      <c r="H241" s="240">
        <v>4</v>
      </c>
      <c r="I241" s="241"/>
      <c r="J241" s="242"/>
      <c r="K241" s="240">
        <f>ROUND(P241*H241,2)</f>
        <v>0</v>
      </c>
      <c r="L241" s="238" t="s">
        <v>193</v>
      </c>
      <c r="M241" s="243"/>
      <c r="N241" s="244" t="s">
        <v>19</v>
      </c>
      <c r="O241" s="220" t="s">
        <v>44</v>
      </c>
      <c r="P241" s="221">
        <f>I241+J241</f>
        <v>0</v>
      </c>
      <c r="Q241" s="221">
        <f>ROUND(I241*H241,2)</f>
        <v>0</v>
      </c>
      <c r="R241" s="221">
        <f>ROUND(J241*H241,2)</f>
        <v>0</v>
      </c>
      <c r="S241" s="82"/>
      <c r="T241" s="222">
        <f>S241*H241</f>
        <v>0</v>
      </c>
      <c r="U241" s="222">
        <v>0</v>
      </c>
      <c r="V241" s="222">
        <f>U241*H241</f>
        <v>0</v>
      </c>
      <c r="W241" s="222">
        <v>0</v>
      </c>
      <c r="X241" s="222">
        <f>W241*H241</f>
        <v>0</v>
      </c>
      <c r="Y241" s="223" t="s">
        <v>19</v>
      </c>
      <c r="Z241" s="36"/>
      <c r="AA241" s="36"/>
      <c r="AB241" s="36"/>
      <c r="AC241" s="36"/>
      <c r="AD241" s="36"/>
      <c r="AE241" s="36"/>
      <c r="AR241" s="224" t="s">
        <v>205</v>
      </c>
      <c r="AT241" s="224" t="s">
        <v>189</v>
      </c>
      <c r="AU241" s="224" t="s">
        <v>84</v>
      </c>
      <c r="AY241" s="15" t="s">
        <v>165</v>
      </c>
      <c r="BE241" s="225">
        <f>IF(O241="základní",K241,0)</f>
        <v>0</v>
      </c>
      <c r="BF241" s="225">
        <f>IF(O241="snížená",K241,0)</f>
        <v>0</v>
      </c>
      <c r="BG241" s="225">
        <f>IF(O241="zákl. přenesená",K241,0)</f>
        <v>0</v>
      </c>
      <c r="BH241" s="225">
        <f>IF(O241="sníž. přenesená",K241,0)</f>
        <v>0</v>
      </c>
      <c r="BI241" s="225">
        <f>IF(O241="nulová",K241,0)</f>
        <v>0</v>
      </c>
      <c r="BJ241" s="15" t="s">
        <v>82</v>
      </c>
      <c r="BK241" s="225">
        <f>ROUND(P241*H241,2)</f>
        <v>0</v>
      </c>
      <c r="BL241" s="15" t="s">
        <v>205</v>
      </c>
      <c r="BM241" s="224" t="s">
        <v>1152</v>
      </c>
    </row>
    <row r="242" s="2" customFormat="1">
      <c r="A242" s="36"/>
      <c r="B242" s="37"/>
      <c r="C242" s="38"/>
      <c r="D242" s="226" t="s">
        <v>174</v>
      </c>
      <c r="E242" s="38"/>
      <c r="F242" s="227" t="s">
        <v>1151</v>
      </c>
      <c r="G242" s="38"/>
      <c r="H242" s="38"/>
      <c r="I242" s="228"/>
      <c r="J242" s="228"/>
      <c r="K242" s="38"/>
      <c r="L242" s="38"/>
      <c r="M242" s="42"/>
      <c r="N242" s="229"/>
      <c r="O242" s="230"/>
      <c r="P242" s="82"/>
      <c r="Q242" s="82"/>
      <c r="R242" s="82"/>
      <c r="S242" s="82"/>
      <c r="T242" s="82"/>
      <c r="U242" s="82"/>
      <c r="V242" s="82"/>
      <c r="W242" s="82"/>
      <c r="X242" s="82"/>
      <c r="Y242" s="83"/>
      <c r="Z242" s="36"/>
      <c r="AA242" s="36"/>
      <c r="AB242" s="36"/>
      <c r="AC242" s="36"/>
      <c r="AD242" s="36"/>
      <c r="AE242" s="36"/>
      <c r="AT242" s="15" t="s">
        <v>174</v>
      </c>
      <c r="AU242" s="15" t="s">
        <v>84</v>
      </c>
    </row>
    <row r="243" s="2" customFormat="1" ht="24.15" customHeight="1">
      <c r="A243" s="36"/>
      <c r="B243" s="37"/>
      <c r="C243" s="213" t="s">
        <v>696</v>
      </c>
      <c r="D243" s="213" t="s">
        <v>168</v>
      </c>
      <c r="E243" s="214" t="s">
        <v>1153</v>
      </c>
      <c r="F243" s="215" t="s">
        <v>1154</v>
      </c>
      <c r="G243" s="216" t="s">
        <v>192</v>
      </c>
      <c r="H243" s="218">
        <v>4</v>
      </c>
      <c r="I243" s="217"/>
      <c r="J243" s="217"/>
      <c r="K243" s="218">
        <f>ROUND(P243*H243,2)</f>
        <v>0</v>
      </c>
      <c r="L243" s="215" t="s">
        <v>193</v>
      </c>
      <c r="M243" s="42"/>
      <c r="N243" s="219" t="s">
        <v>19</v>
      </c>
      <c r="O243" s="220" t="s">
        <v>44</v>
      </c>
      <c r="P243" s="221">
        <f>I243+J243</f>
        <v>0</v>
      </c>
      <c r="Q243" s="221">
        <f>ROUND(I243*H243,2)</f>
        <v>0</v>
      </c>
      <c r="R243" s="221">
        <f>ROUND(J243*H243,2)</f>
        <v>0</v>
      </c>
      <c r="S243" s="82"/>
      <c r="T243" s="222">
        <f>S243*H243</f>
        <v>0</v>
      </c>
      <c r="U243" s="222">
        <v>0</v>
      </c>
      <c r="V243" s="222">
        <f>U243*H243</f>
        <v>0</v>
      </c>
      <c r="W243" s="222">
        <v>0</v>
      </c>
      <c r="X243" s="222">
        <f>W243*H243</f>
        <v>0</v>
      </c>
      <c r="Y243" s="223" t="s">
        <v>19</v>
      </c>
      <c r="Z243" s="36"/>
      <c r="AA243" s="36"/>
      <c r="AB243" s="36"/>
      <c r="AC243" s="36"/>
      <c r="AD243" s="36"/>
      <c r="AE243" s="36"/>
      <c r="AR243" s="224" t="s">
        <v>210</v>
      </c>
      <c r="AT243" s="224" t="s">
        <v>168</v>
      </c>
      <c r="AU243" s="224" t="s">
        <v>84</v>
      </c>
      <c r="AY243" s="15" t="s">
        <v>165</v>
      </c>
      <c r="BE243" s="225">
        <f>IF(O243="základní",K243,0)</f>
        <v>0</v>
      </c>
      <c r="BF243" s="225">
        <f>IF(O243="snížená",K243,0)</f>
        <v>0</v>
      </c>
      <c r="BG243" s="225">
        <f>IF(O243="zákl. přenesená",K243,0)</f>
        <v>0</v>
      </c>
      <c r="BH243" s="225">
        <f>IF(O243="sníž. přenesená",K243,0)</f>
        <v>0</v>
      </c>
      <c r="BI243" s="225">
        <f>IF(O243="nulová",K243,0)</f>
        <v>0</v>
      </c>
      <c r="BJ243" s="15" t="s">
        <v>82</v>
      </c>
      <c r="BK243" s="225">
        <f>ROUND(P243*H243,2)</f>
        <v>0</v>
      </c>
      <c r="BL243" s="15" t="s">
        <v>210</v>
      </c>
      <c r="BM243" s="224" t="s">
        <v>1155</v>
      </c>
    </row>
    <row r="244" s="2" customFormat="1">
      <c r="A244" s="36"/>
      <c r="B244" s="37"/>
      <c r="C244" s="38"/>
      <c r="D244" s="226" t="s">
        <v>174</v>
      </c>
      <c r="E244" s="38"/>
      <c r="F244" s="227" t="s">
        <v>1154</v>
      </c>
      <c r="G244" s="38"/>
      <c r="H244" s="38"/>
      <c r="I244" s="228"/>
      <c r="J244" s="228"/>
      <c r="K244" s="38"/>
      <c r="L244" s="38"/>
      <c r="M244" s="42"/>
      <c r="N244" s="229"/>
      <c r="O244" s="230"/>
      <c r="P244" s="82"/>
      <c r="Q244" s="82"/>
      <c r="R244" s="82"/>
      <c r="S244" s="82"/>
      <c r="T244" s="82"/>
      <c r="U244" s="82"/>
      <c r="V244" s="82"/>
      <c r="W244" s="82"/>
      <c r="X244" s="82"/>
      <c r="Y244" s="83"/>
      <c r="Z244" s="36"/>
      <c r="AA244" s="36"/>
      <c r="AB244" s="36"/>
      <c r="AC244" s="36"/>
      <c r="AD244" s="36"/>
      <c r="AE244" s="36"/>
      <c r="AT244" s="15" t="s">
        <v>174</v>
      </c>
      <c r="AU244" s="15" t="s">
        <v>84</v>
      </c>
    </row>
    <row r="245" s="2" customFormat="1">
      <c r="A245" s="36"/>
      <c r="B245" s="37"/>
      <c r="C245" s="236" t="s">
        <v>700</v>
      </c>
      <c r="D245" s="236" t="s">
        <v>189</v>
      </c>
      <c r="E245" s="237" t="s">
        <v>1156</v>
      </c>
      <c r="F245" s="238" t="s">
        <v>1157</v>
      </c>
      <c r="G245" s="239" t="s">
        <v>192</v>
      </c>
      <c r="H245" s="240">
        <v>4</v>
      </c>
      <c r="I245" s="241"/>
      <c r="J245" s="242"/>
      <c r="K245" s="240">
        <f>ROUND(P245*H245,2)</f>
        <v>0</v>
      </c>
      <c r="L245" s="238" t="s">
        <v>193</v>
      </c>
      <c r="M245" s="243"/>
      <c r="N245" s="244" t="s">
        <v>19</v>
      </c>
      <c r="O245" s="220" t="s">
        <v>44</v>
      </c>
      <c r="P245" s="221">
        <f>I245+J245</f>
        <v>0</v>
      </c>
      <c r="Q245" s="221">
        <f>ROUND(I245*H245,2)</f>
        <v>0</v>
      </c>
      <c r="R245" s="221">
        <f>ROUND(J245*H245,2)</f>
        <v>0</v>
      </c>
      <c r="S245" s="82"/>
      <c r="T245" s="222">
        <f>S245*H245</f>
        <v>0</v>
      </c>
      <c r="U245" s="222">
        <v>0</v>
      </c>
      <c r="V245" s="222">
        <f>U245*H245</f>
        <v>0</v>
      </c>
      <c r="W245" s="222">
        <v>0</v>
      </c>
      <c r="X245" s="222">
        <f>W245*H245</f>
        <v>0</v>
      </c>
      <c r="Y245" s="223" t="s">
        <v>19</v>
      </c>
      <c r="Z245" s="36"/>
      <c r="AA245" s="36"/>
      <c r="AB245" s="36"/>
      <c r="AC245" s="36"/>
      <c r="AD245" s="36"/>
      <c r="AE245" s="36"/>
      <c r="AR245" s="224" t="s">
        <v>205</v>
      </c>
      <c r="AT245" s="224" t="s">
        <v>189</v>
      </c>
      <c r="AU245" s="224" t="s">
        <v>84</v>
      </c>
      <c r="AY245" s="15" t="s">
        <v>165</v>
      </c>
      <c r="BE245" s="225">
        <f>IF(O245="základní",K245,0)</f>
        <v>0</v>
      </c>
      <c r="BF245" s="225">
        <f>IF(O245="snížená",K245,0)</f>
        <v>0</v>
      </c>
      <c r="BG245" s="225">
        <f>IF(O245="zákl. přenesená",K245,0)</f>
        <v>0</v>
      </c>
      <c r="BH245" s="225">
        <f>IF(O245="sníž. přenesená",K245,0)</f>
        <v>0</v>
      </c>
      <c r="BI245" s="225">
        <f>IF(O245="nulová",K245,0)</f>
        <v>0</v>
      </c>
      <c r="BJ245" s="15" t="s">
        <v>82</v>
      </c>
      <c r="BK245" s="225">
        <f>ROUND(P245*H245,2)</f>
        <v>0</v>
      </c>
      <c r="BL245" s="15" t="s">
        <v>205</v>
      </c>
      <c r="BM245" s="224" t="s">
        <v>1158</v>
      </c>
    </row>
    <row r="246" s="2" customFormat="1">
      <c r="A246" s="36"/>
      <c r="B246" s="37"/>
      <c r="C246" s="38"/>
      <c r="D246" s="226" t="s">
        <v>174</v>
      </c>
      <c r="E246" s="38"/>
      <c r="F246" s="227" t="s">
        <v>1157</v>
      </c>
      <c r="G246" s="38"/>
      <c r="H246" s="38"/>
      <c r="I246" s="228"/>
      <c r="J246" s="228"/>
      <c r="K246" s="38"/>
      <c r="L246" s="38"/>
      <c r="M246" s="42"/>
      <c r="N246" s="229"/>
      <c r="O246" s="230"/>
      <c r="P246" s="82"/>
      <c r="Q246" s="82"/>
      <c r="R246" s="82"/>
      <c r="S246" s="82"/>
      <c r="T246" s="82"/>
      <c r="U246" s="82"/>
      <c r="V246" s="82"/>
      <c r="W246" s="82"/>
      <c r="X246" s="82"/>
      <c r="Y246" s="83"/>
      <c r="Z246" s="36"/>
      <c r="AA246" s="36"/>
      <c r="AB246" s="36"/>
      <c r="AC246" s="36"/>
      <c r="AD246" s="36"/>
      <c r="AE246" s="36"/>
      <c r="AT246" s="15" t="s">
        <v>174</v>
      </c>
      <c r="AU246" s="15" t="s">
        <v>84</v>
      </c>
    </row>
    <row r="247" s="2" customFormat="1" ht="24.15" customHeight="1">
      <c r="A247" s="36"/>
      <c r="B247" s="37"/>
      <c r="C247" s="213" t="s">
        <v>704</v>
      </c>
      <c r="D247" s="213" t="s">
        <v>168</v>
      </c>
      <c r="E247" s="214" t="s">
        <v>1159</v>
      </c>
      <c r="F247" s="215" t="s">
        <v>1160</v>
      </c>
      <c r="G247" s="216" t="s">
        <v>192</v>
      </c>
      <c r="H247" s="218">
        <v>4</v>
      </c>
      <c r="I247" s="217"/>
      <c r="J247" s="217"/>
      <c r="K247" s="218">
        <f>ROUND(P247*H247,2)</f>
        <v>0</v>
      </c>
      <c r="L247" s="215" t="s">
        <v>193</v>
      </c>
      <c r="M247" s="42"/>
      <c r="N247" s="219" t="s">
        <v>19</v>
      </c>
      <c r="O247" s="220" t="s">
        <v>44</v>
      </c>
      <c r="P247" s="221">
        <f>I247+J247</f>
        <v>0</v>
      </c>
      <c r="Q247" s="221">
        <f>ROUND(I247*H247,2)</f>
        <v>0</v>
      </c>
      <c r="R247" s="221">
        <f>ROUND(J247*H247,2)</f>
        <v>0</v>
      </c>
      <c r="S247" s="82"/>
      <c r="T247" s="222">
        <f>S247*H247</f>
        <v>0</v>
      </c>
      <c r="U247" s="222">
        <v>0</v>
      </c>
      <c r="V247" s="222">
        <f>U247*H247</f>
        <v>0</v>
      </c>
      <c r="W247" s="222">
        <v>0</v>
      </c>
      <c r="X247" s="222">
        <f>W247*H247</f>
        <v>0</v>
      </c>
      <c r="Y247" s="223" t="s">
        <v>19</v>
      </c>
      <c r="Z247" s="36"/>
      <c r="AA247" s="36"/>
      <c r="AB247" s="36"/>
      <c r="AC247" s="36"/>
      <c r="AD247" s="36"/>
      <c r="AE247" s="36"/>
      <c r="AR247" s="224" t="s">
        <v>210</v>
      </c>
      <c r="AT247" s="224" t="s">
        <v>168</v>
      </c>
      <c r="AU247" s="224" t="s">
        <v>84</v>
      </c>
      <c r="AY247" s="15" t="s">
        <v>165</v>
      </c>
      <c r="BE247" s="225">
        <f>IF(O247="základní",K247,0)</f>
        <v>0</v>
      </c>
      <c r="BF247" s="225">
        <f>IF(O247="snížená",K247,0)</f>
        <v>0</v>
      </c>
      <c r="BG247" s="225">
        <f>IF(O247="zákl. přenesená",K247,0)</f>
        <v>0</v>
      </c>
      <c r="BH247" s="225">
        <f>IF(O247="sníž. přenesená",K247,0)</f>
        <v>0</v>
      </c>
      <c r="BI247" s="225">
        <f>IF(O247="nulová",K247,0)</f>
        <v>0</v>
      </c>
      <c r="BJ247" s="15" t="s">
        <v>82</v>
      </c>
      <c r="BK247" s="225">
        <f>ROUND(P247*H247,2)</f>
        <v>0</v>
      </c>
      <c r="BL247" s="15" t="s">
        <v>210</v>
      </c>
      <c r="BM247" s="224" t="s">
        <v>1161</v>
      </c>
    </row>
    <row r="248" s="2" customFormat="1">
      <c r="A248" s="36"/>
      <c r="B248" s="37"/>
      <c r="C248" s="38"/>
      <c r="D248" s="226" t="s">
        <v>174</v>
      </c>
      <c r="E248" s="38"/>
      <c r="F248" s="227" t="s">
        <v>1160</v>
      </c>
      <c r="G248" s="38"/>
      <c r="H248" s="38"/>
      <c r="I248" s="228"/>
      <c r="J248" s="228"/>
      <c r="K248" s="38"/>
      <c r="L248" s="38"/>
      <c r="M248" s="42"/>
      <c r="N248" s="229"/>
      <c r="O248" s="230"/>
      <c r="P248" s="82"/>
      <c r="Q248" s="82"/>
      <c r="R248" s="82"/>
      <c r="S248" s="82"/>
      <c r="T248" s="82"/>
      <c r="U248" s="82"/>
      <c r="V248" s="82"/>
      <c r="W248" s="82"/>
      <c r="X248" s="82"/>
      <c r="Y248" s="83"/>
      <c r="Z248" s="36"/>
      <c r="AA248" s="36"/>
      <c r="AB248" s="36"/>
      <c r="AC248" s="36"/>
      <c r="AD248" s="36"/>
      <c r="AE248" s="36"/>
      <c r="AT248" s="15" t="s">
        <v>174</v>
      </c>
      <c r="AU248" s="15" t="s">
        <v>84</v>
      </c>
    </row>
    <row r="249" s="2" customFormat="1" ht="24.15" customHeight="1">
      <c r="A249" s="36"/>
      <c r="B249" s="37"/>
      <c r="C249" s="236" t="s">
        <v>708</v>
      </c>
      <c r="D249" s="236" t="s">
        <v>189</v>
      </c>
      <c r="E249" s="237" t="s">
        <v>1162</v>
      </c>
      <c r="F249" s="238" t="s">
        <v>1163</v>
      </c>
      <c r="G249" s="239" t="s">
        <v>192</v>
      </c>
      <c r="H249" s="240">
        <v>1</v>
      </c>
      <c r="I249" s="241"/>
      <c r="J249" s="242"/>
      <c r="K249" s="240">
        <f>ROUND(P249*H249,2)</f>
        <v>0</v>
      </c>
      <c r="L249" s="238" t="s">
        <v>193</v>
      </c>
      <c r="M249" s="243"/>
      <c r="N249" s="244" t="s">
        <v>19</v>
      </c>
      <c r="O249" s="220" t="s">
        <v>44</v>
      </c>
      <c r="P249" s="221">
        <f>I249+J249</f>
        <v>0</v>
      </c>
      <c r="Q249" s="221">
        <f>ROUND(I249*H249,2)</f>
        <v>0</v>
      </c>
      <c r="R249" s="221">
        <f>ROUND(J249*H249,2)</f>
        <v>0</v>
      </c>
      <c r="S249" s="82"/>
      <c r="T249" s="222">
        <f>S249*H249</f>
        <v>0</v>
      </c>
      <c r="U249" s="222">
        <v>0</v>
      </c>
      <c r="V249" s="222">
        <f>U249*H249</f>
        <v>0</v>
      </c>
      <c r="W249" s="222">
        <v>0</v>
      </c>
      <c r="X249" s="222">
        <f>W249*H249</f>
        <v>0</v>
      </c>
      <c r="Y249" s="223" t="s">
        <v>19</v>
      </c>
      <c r="Z249" s="36"/>
      <c r="AA249" s="36"/>
      <c r="AB249" s="36"/>
      <c r="AC249" s="36"/>
      <c r="AD249" s="36"/>
      <c r="AE249" s="36"/>
      <c r="AR249" s="224" t="s">
        <v>205</v>
      </c>
      <c r="AT249" s="224" t="s">
        <v>189</v>
      </c>
      <c r="AU249" s="224" t="s">
        <v>84</v>
      </c>
      <c r="AY249" s="15" t="s">
        <v>165</v>
      </c>
      <c r="BE249" s="225">
        <f>IF(O249="základní",K249,0)</f>
        <v>0</v>
      </c>
      <c r="BF249" s="225">
        <f>IF(O249="snížená",K249,0)</f>
        <v>0</v>
      </c>
      <c r="BG249" s="225">
        <f>IF(O249="zákl. přenesená",K249,0)</f>
        <v>0</v>
      </c>
      <c r="BH249" s="225">
        <f>IF(O249="sníž. přenesená",K249,0)</f>
        <v>0</v>
      </c>
      <c r="BI249" s="225">
        <f>IF(O249="nulová",K249,0)</f>
        <v>0</v>
      </c>
      <c r="BJ249" s="15" t="s">
        <v>82</v>
      </c>
      <c r="BK249" s="225">
        <f>ROUND(P249*H249,2)</f>
        <v>0</v>
      </c>
      <c r="BL249" s="15" t="s">
        <v>205</v>
      </c>
      <c r="BM249" s="224" t="s">
        <v>1164</v>
      </c>
    </row>
    <row r="250" s="2" customFormat="1">
      <c r="A250" s="36"/>
      <c r="B250" s="37"/>
      <c r="C250" s="38"/>
      <c r="D250" s="226" t="s">
        <v>174</v>
      </c>
      <c r="E250" s="38"/>
      <c r="F250" s="227" t="s">
        <v>1163</v>
      </c>
      <c r="G250" s="38"/>
      <c r="H250" s="38"/>
      <c r="I250" s="228"/>
      <c r="J250" s="228"/>
      <c r="K250" s="38"/>
      <c r="L250" s="38"/>
      <c r="M250" s="42"/>
      <c r="N250" s="229"/>
      <c r="O250" s="230"/>
      <c r="P250" s="82"/>
      <c r="Q250" s="82"/>
      <c r="R250" s="82"/>
      <c r="S250" s="82"/>
      <c r="T250" s="82"/>
      <c r="U250" s="82"/>
      <c r="V250" s="82"/>
      <c r="W250" s="82"/>
      <c r="X250" s="82"/>
      <c r="Y250" s="83"/>
      <c r="Z250" s="36"/>
      <c r="AA250" s="36"/>
      <c r="AB250" s="36"/>
      <c r="AC250" s="36"/>
      <c r="AD250" s="36"/>
      <c r="AE250" s="36"/>
      <c r="AT250" s="15" t="s">
        <v>174</v>
      </c>
      <c r="AU250" s="15" t="s">
        <v>84</v>
      </c>
    </row>
    <row r="251" s="2" customFormat="1" ht="24.15" customHeight="1">
      <c r="A251" s="36"/>
      <c r="B251" s="37"/>
      <c r="C251" s="213" t="s">
        <v>712</v>
      </c>
      <c r="D251" s="213" t="s">
        <v>168</v>
      </c>
      <c r="E251" s="214" t="s">
        <v>1165</v>
      </c>
      <c r="F251" s="215" t="s">
        <v>1166</v>
      </c>
      <c r="G251" s="216" t="s">
        <v>192</v>
      </c>
      <c r="H251" s="218">
        <v>1</v>
      </c>
      <c r="I251" s="217"/>
      <c r="J251" s="217"/>
      <c r="K251" s="218">
        <f>ROUND(P251*H251,2)</f>
        <v>0</v>
      </c>
      <c r="L251" s="215" t="s">
        <v>193</v>
      </c>
      <c r="M251" s="42"/>
      <c r="N251" s="219" t="s">
        <v>19</v>
      </c>
      <c r="O251" s="220" t="s">
        <v>44</v>
      </c>
      <c r="P251" s="221">
        <f>I251+J251</f>
        <v>0</v>
      </c>
      <c r="Q251" s="221">
        <f>ROUND(I251*H251,2)</f>
        <v>0</v>
      </c>
      <c r="R251" s="221">
        <f>ROUND(J251*H251,2)</f>
        <v>0</v>
      </c>
      <c r="S251" s="82"/>
      <c r="T251" s="222">
        <f>S251*H251</f>
        <v>0</v>
      </c>
      <c r="U251" s="222">
        <v>0</v>
      </c>
      <c r="V251" s="222">
        <f>U251*H251</f>
        <v>0</v>
      </c>
      <c r="W251" s="222">
        <v>0</v>
      </c>
      <c r="X251" s="222">
        <f>W251*H251</f>
        <v>0</v>
      </c>
      <c r="Y251" s="223" t="s">
        <v>19</v>
      </c>
      <c r="Z251" s="36"/>
      <c r="AA251" s="36"/>
      <c r="AB251" s="36"/>
      <c r="AC251" s="36"/>
      <c r="AD251" s="36"/>
      <c r="AE251" s="36"/>
      <c r="AR251" s="224" t="s">
        <v>210</v>
      </c>
      <c r="AT251" s="224" t="s">
        <v>168</v>
      </c>
      <c r="AU251" s="224" t="s">
        <v>84</v>
      </c>
      <c r="AY251" s="15" t="s">
        <v>165</v>
      </c>
      <c r="BE251" s="225">
        <f>IF(O251="základní",K251,0)</f>
        <v>0</v>
      </c>
      <c r="BF251" s="225">
        <f>IF(O251="snížená",K251,0)</f>
        <v>0</v>
      </c>
      <c r="BG251" s="225">
        <f>IF(O251="zákl. přenesená",K251,0)</f>
        <v>0</v>
      </c>
      <c r="BH251" s="225">
        <f>IF(O251="sníž. přenesená",K251,0)</f>
        <v>0</v>
      </c>
      <c r="BI251" s="225">
        <f>IF(O251="nulová",K251,0)</f>
        <v>0</v>
      </c>
      <c r="BJ251" s="15" t="s">
        <v>82</v>
      </c>
      <c r="BK251" s="225">
        <f>ROUND(P251*H251,2)</f>
        <v>0</v>
      </c>
      <c r="BL251" s="15" t="s">
        <v>210</v>
      </c>
      <c r="BM251" s="224" t="s">
        <v>1167</v>
      </c>
    </row>
    <row r="252" s="2" customFormat="1">
      <c r="A252" s="36"/>
      <c r="B252" s="37"/>
      <c r="C252" s="38"/>
      <c r="D252" s="226" t="s">
        <v>174</v>
      </c>
      <c r="E252" s="38"/>
      <c r="F252" s="227" t="s">
        <v>1166</v>
      </c>
      <c r="G252" s="38"/>
      <c r="H252" s="38"/>
      <c r="I252" s="228"/>
      <c r="J252" s="228"/>
      <c r="K252" s="38"/>
      <c r="L252" s="38"/>
      <c r="M252" s="42"/>
      <c r="N252" s="229"/>
      <c r="O252" s="230"/>
      <c r="P252" s="82"/>
      <c r="Q252" s="82"/>
      <c r="R252" s="82"/>
      <c r="S252" s="82"/>
      <c r="T252" s="82"/>
      <c r="U252" s="82"/>
      <c r="V252" s="82"/>
      <c r="W252" s="82"/>
      <c r="X252" s="82"/>
      <c r="Y252" s="83"/>
      <c r="Z252" s="36"/>
      <c r="AA252" s="36"/>
      <c r="AB252" s="36"/>
      <c r="AC252" s="36"/>
      <c r="AD252" s="36"/>
      <c r="AE252" s="36"/>
      <c r="AT252" s="15" t="s">
        <v>174</v>
      </c>
      <c r="AU252" s="15" t="s">
        <v>84</v>
      </c>
    </row>
    <row r="253" s="2" customFormat="1" ht="24.15" customHeight="1">
      <c r="A253" s="36"/>
      <c r="B253" s="37"/>
      <c r="C253" s="236" t="s">
        <v>716</v>
      </c>
      <c r="D253" s="236" t="s">
        <v>189</v>
      </c>
      <c r="E253" s="237" t="s">
        <v>566</v>
      </c>
      <c r="F253" s="238" t="s">
        <v>567</v>
      </c>
      <c r="G253" s="239" t="s">
        <v>192</v>
      </c>
      <c r="H253" s="240">
        <v>24</v>
      </c>
      <c r="I253" s="241"/>
      <c r="J253" s="242"/>
      <c r="K253" s="240">
        <f>ROUND(P253*H253,2)</f>
        <v>0</v>
      </c>
      <c r="L253" s="238" t="s">
        <v>193</v>
      </c>
      <c r="M253" s="243"/>
      <c r="N253" s="244" t="s">
        <v>19</v>
      </c>
      <c r="O253" s="220" t="s">
        <v>44</v>
      </c>
      <c r="P253" s="221">
        <f>I253+J253</f>
        <v>0</v>
      </c>
      <c r="Q253" s="221">
        <f>ROUND(I253*H253,2)</f>
        <v>0</v>
      </c>
      <c r="R253" s="221">
        <f>ROUND(J253*H253,2)</f>
        <v>0</v>
      </c>
      <c r="S253" s="82"/>
      <c r="T253" s="222">
        <f>S253*H253</f>
        <v>0</v>
      </c>
      <c r="U253" s="222">
        <v>0</v>
      </c>
      <c r="V253" s="222">
        <f>U253*H253</f>
        <v>0</v>
      </c>
      <c r="W253" s="222">
        <v>0</v>
      </c>
      <c r="X253" s="222">
        <f>W253*H253</f>
        <v>0</v>
      </c>
      <c r="Y253" s="223" t="s">
        <v>19</v>
      </c>
      <c r="Z253" s="36"/>
      <c r="AA253" s="36"/>
      <c r="AB253" s="36"/>
      <c r="AC253" s="36"/>
      <c r="AD253" s="36"/>
      <c r="AE253" s="36"/>
      <c r="AR253" s="224" t="s">
        <v>205</v>
      </c>
      <c r="AT253" s="224" t="s">
        <v>189</v>
      </c>
      <c r="AU253" s="224" t="s">
        <v>84</v>
      </c>
      <c r="AY253" s="15" t="s">
        <v>165</v>
      </c>
      <c r="BE253" s="225">
        <f>IF(O253="základní",K253,0)</f>
        <v>0</v>
      </c>
      <c r="BF253" s="225">
        <f>IF(O253="snížená",K253,0)</f>
        <v>0</v>
      </c>
      <c r="BG253" s="225">
        <f>IF(O253="zákl. přenesená",K253,0)</f>
        <v>0</v>
      </c>
      <c r="BH253" s="225">
        <f>IF(O253="sníž. přenesená",K253,0)</f>
        <v>0</v>
      </c>
      <c r="BI253" s="225">
        <f>IF(O253="nulová",K253,0)</f>
        <v>0</v>
      </c>
      <c r="BJ253" s="15" t="s">
        <v>82</v>
      </c>
      <c r="BK253" s="225">
        <f>ROUND(P253*H253,2)</f>
        <v>0</v>
      </c>
      <c r="BL253" s="15" t="s">
        <v>205</v>
      </c>
      <c r="BM253" s="224" t="s">
        <v>1168</v>
      </c>
    </row>
    <row r="254" s="2" customFormat="1">
      <c r="A254" s="36"/>
      <c r="B254" s="37"/>
      <c r="C254" s="38"/>
      <c r="D254" s="226" t="s">
        <v>174</v>
      </c>
      <c r="E254" s="38"/>
      <c r="F254" s="227" t="s">
        <v>567</v>
      </c>
      <c r="G254" s="38"/>
      <c r="H254" s="38"/>
      <c r="I254" s="228"/>
      <c r="J254" s="228"/>
      <c r="K254" s="38"/>
      <c r="L254" s="38"/>
      <c r="M254" s="42"/>
      <c r="N254" s="229"/>
      <c r="O254" s="230"/>
      <c r="P254" s="82"/>
      <c r="Q254" s="82"/>
      <c r="R254" s="82"/>
      <c r="S254" s="82"/>
      <c r="T254" s="82"/>
      <c r="U254" s="82"/>
      <c r="V254" s="82"/>
      <c r="W254" s="82"/>
      <c r="X254" s="82"/>
      <c r="Y254" s="83"/>
      <c r="Z254" s="36"/>
      <c r="AA254" s="36"/>
      <c r="AB254" s="36"/>
      <c r="AC254" s="36"/>
      <c r="AD254" s="36"/>
      <c r="AE254" s="36"/>
      <c r="AT254" s="15" t="s">
        <v>174</v>
      </c>
      <c r="AU254" s="15" t="s">
        <v>84</v>
      </c>
    </row>
    <row r="255" s="2" customFormat="1" ht="24.15" customHeight="1">
      <c r="A255" s="36"/>
      <c r="B255" s="37"/>
      <c r="C255" s="213" t="s">
        <v>720</v>
      </c>
      <c r="D255" s="213" t="s">
        <v>168</v>
      </c>
      <c r="E255" s="214" t="s">
        <v>570</v>
      </c>
      <c r="F255" s="215" t="s">
        <v>571</v>
      </c>
      <c r="G255" s="216" t="s">
        <v>192</v>
      </c>
      <c r="H255" s="218">
        <v>24</v>
      </c>
      <c r="I255" s="217"/>
      <c r="J255" s="217"/>
      <c r="K255" s="218">
        <f>ROUND(P255*H255,2)</f>
        <v>0</v>
      </c>
      <c r="L255" s="215" t="s">
        <v>193</v>
      </c>
      <c r="M255" s="42"/>
      <c r="N255" s="219" t="s">
        <v>19</v>
      </c>
      <c r="O255" s="220" t="s">
        <v>44</v>
      </c>
      <c r="P255" s="221">
        <f>I255+J255</f>
        <v>0</v>
      </c>
      <c r="Q255" s="221">
        <f>ROUND(I255*H255,2)</f>
        <v>0</v>
      </c>
      <c r="R255" s="221">
        <f>ROUND(J255*H255,2)</f>
        <v>0</v>
      </c>
      <c r="S255" s="82"/>
      <c r="T255" s="222">
        <f>S255*H255</f>
        <v>0</v>
      </c>
      <c r="U255" s="222">
        <v>0</v>
      </c>
      <c r="V255" s="222">
        <f>U255*H255</f>
        <v>0</v>
      </c>
      <c r="W255" s="222">
        <v>0</v>
      </c>
      <c r="X255" s="222">
        <f>W255*H255</f>
        <v>0</v>
      </c>
      <c r="Y255" s="223" t="s">
        <v>19</v>
      </c>
      <c r="Z255" s="36"/>
      <c r="AA255" s="36"/>
      <c r="AB255" s="36"/>
      <c r="AC255" s="36"/>
      <c r="AD255" s="36"/>
      <c r="AE255" s="36"/>
      <c r="AR255" s="224" t="s">
        <v>210</v>
      </c>
      <c r="AT255" s="224" t="s">
        <v>168</v>
      </c>
      <c r="AU255" s="224" t="s">
        <v>84</v>
      </c>
      <c r="AY255" s="15" t="s">
        <v>165</v>
      </c>
      <c r="BE255" s="225">
        <f>IF(O255="základní",K255,0)</f>
        <v>0</v>
      </c>
      <c r="BF255" s="225">
        <f>IF(O255="snížená",K255,0)</f>
        <v>0</v>
      </c>
      <c r="BG255" s="225">
        <f>IF(O255="zákl. přenesená",K255,0)</f>
        <v>0</v>
      </c>
      <c r="BH255" s="225">
        <f>IF(O255="sníž. přenesená",K255,0)</f>
        <v>0</v>
      </c>
      <c r="BI255" s="225">
        <f>IF(O255="nulová",K255,0)</f>
        <v>0</v>
      </c>
      <c r="BJ255" s="15" t="s">
        <v>82</v>
      </c>
      <c r="BK255" s="225">
        <f>ROUND(P255*H255,2)</f>
        <v>0</v>
      </c>
      <c r="BL255" s="15" t="s">
        <v>210</v>
      </c>
      <c r="BM255" s="224" t="s">
        <v>1169</v>
      </c>
    </row>
    <row r="256" s="2" customFormat="1">
      <c r="A256" s="36"/>
      <c r="B256" s="37"/>
      <c r="C256" s="38"/>
      <c r="D256" s="226" t="s">
        <v>174</v>
      </c>
      <c r="E256" s="38"/>
      <c r="F256" s="227" t="s">
        <v>571</v>
      </c>
      <c r="G256" s="38"/>
      <c r="H256" s="38"/>
      <c r="I256" s="228"/>
      <c r="J256" s="228"/>
      <c r="K256" s="38"/>
      <c r="L256" s="38"/>
      <c r="M256" s="42"/>
      <c r="N256" s="229"/>
      <c r="O256" s="230"/>
      <c r="P256" s="82"/>
      <c r="Q256" s="82"/>
      <c r="R256" s="82"/>
      <c r="S256" s="82"/>
      <c r="T256" s="82"/>
      <c r="U256" s="82"/>
      <c r="V256" s="82"/>
      <c r="W256" s="82"/>
      <c r="X256" s="82"/>
      <c r="Y256" s="83"/>
      <c r="Z256" s="36"/>
      <c r="AA256" s="36"/>
      <c r="AB256" s="36"/>
      <c r="AC256" s="36"/>
      <c r="AD256" s="36"/>
      <c r="AE256" s="36"/>
      <c r="AT256" s="15" t="s">
        <v>174</v>
      </c>
      <c r="AU256" s="15" t="s">
        <v>84</v>
      </c>
    </row>
    <row r="257" s="2" customFormat="1">
      <c r="A257" s="36"/>
      <c r="B257" s="37"/>
      <c r="C257" s="236" t="s">
        <v>724</v>
      </c>
      <c r="D257" s="236" t="s">
        <v>189</v>
      </c>
      <c r="E257" s="237" t="s">
        <v>1170</v>
      </c>
      <c r="F257" s="238" t="s">
        <v>1171</v>
      </c>
      <c r="G257" s="239" t="s">
        <v>221</v>
      </c>
      <c r="H257" s="240">
        <v>2764</v>
      </c>
      <c r="I257" s="241"/>
      <c r="J257" s="242"/>
      <c r="K257" s="240">
        <f>ROUND(P257*H257,2)</f>
        <v>0</v>
      </c>
      <c r="L257" s="238" t="s">
        <v>193</v>
      </c>
      <c r="M257" s="243"/>
      <c r="N257" s="244" t="s">
        <v>19</v>
      </c>
      <c r="O257" s="220" t="s">
        <v>44</v>
      </c>
      <c r="P257" s="221">
        <f>I257+J257</f>
        <v>0</v>
      </c>
      <c r="Q257" s="221">
        <f>ROUND(I257*H257,2)</f>
        <v>0</v>
      </c>
      <c r="R257" s="221">
        <f>ROUND(J257*H257,2)</f>
        <v>0</v>
      </c>
      <c r="S257" s="82"/>
      <c r="T257" s="222">
        <f>S257*H257</f>
        <v>0</v>
      </c>
      <c r="U257" s="222">
        <v>0</v>
      </c>
      <c r="V257" s="222">
        <f>U257*H257</f>
        <v>0</v>
      </c>
      <c r="W257" s="222">
        <v>0</v>
      </c>
      <c r="X257" s="222">
        <f>W257*H257</f>
        <v>0</v>
      </c>
      <c r="Y257" s="223" t="s">
        <v>19</v>
      </c>
      <c r="Z257" s="36"/>
      <c r="AA257" s="36"/>
      <c r="AB257" s="36"/>
      <c r="AC257" s="36"/>
      <c r="AD257" s="36"/>
      <c r="AE257" s="36"/>
      <c r="AR257" s="224" t="s">
        <v>205</v>
      </c>
      <c r="AT257" s="224" t="s">
        <v>189</v>
      </c>
      <c r="AU257" s="224" t="s">
        <v>84</v>
      </c>
      <c r="AY257" s="15" t="s">
        <v>165</v>
      </c>
      <c r="BE257" s="225">
        <f>IF(O257="základní",K257,0)</f>
        <v>0</v>
      </c>
      <c r="BF257" s="225">
        <f>IF(O257="snížená",K257,0)</f>
        <v>0</v>
      </c>
      <c r="BG257" s="225">
        <f>IF(O257="zákl. přenesená",K257,0)</f>
        <v>0</v>
      </c>
      <c r="BH257" s="225">
        <f>IF(O257="sníž. přenesená",K257,0)</f>
        <v>0</v>
      </c>
      <c r="BI257" s="225">
        <f>IF(O257="nulová",K257,0)</f>
        <v>0</v>
      </c>
      <c r="BJ257" s="15" t="s">
        <v>82</v>
      </c>
      <c r="BK257" s="225">
        <f>ROUND(P257*H257,2)</f>
        <v>0</v>
      </c>
      <c r="BL257" s="15" t="s">
        <v>205</v>
      </c>
      <c r="BM257" s="224" t="s">
        <v>1172</v>
      </c>
    </row>
    <row r="258" s="2" customFormat="1">
      <c r="A258" s="36"/>
      <c r="B258" s="37"/>
      <c r="C258" s="38"/>
      <c r="D258" s="226" t="s">
        <v>174</v>
      </c>
      <c r="E258" s="38"/>
      <c r="F258" s="227" t="s">
        <v>1171</v>
      </c>
      <c r="G258" s="38"/>
      <c r="H258" s="38"/>
      <c r="I258" s="228"/>
      <c r="J258" s="228"/>
      <c r="K258" s="38"/>
      <c r="L258" s="38"/>
      <c r="M258" s="42"/>
      <c r="N258" s="229"/>
      <c r="O258" s="230"/>
      <c r="P258" s="82"/>
      <c r="Q258" s="82"/>
      <c r="R258" s="82"/>
      <c r="S258" s="82"/>
      <c r="T258" s="82"/>
      <c r="U258" s="82"/>
      <c r="V258" s="82"/>
      <c r="W258" s="82"/>
      <c r="X258" s="82"/>
      <c r="Y258" s="83"/>
      <c r="Z258" s="36"/>
      <c r="AA258" s="36"/>
      <c r="AB258" s="36"/>
      <c r="AC258" s="36"/>
      <c r="AD258" s="36"/>
      <c r="AE258" s="36"/>
      <c r="AT258" s="15" t="s">
        <v>174</v>
      </c>
      <c r="AU258" s="15" t="s">
        <v>84</v>
      </c>
    </row>
    <row r="259" s="2" customFormat="1" ht="24.15" customHeight="1">
      <c r="A259" s="36"/>
      <c r="B259" s="37"/>
      <c r="C259" s="213" t="s">
        <v>728</v>
      </c>
      <c r="D259" s="213" t="s">
        <v>168</v>
      </c>
      <c r="E259" s="214" t="s">
        <v>606</v>
      </c>
      <c r="F259" s="215" t="s">
        <v>607</v>
      </c>
      <c r="G259" s="216" t="s">
        <v>221</v>
      </c>
      <c r="H259" s="218">
        <v>2764</v>
      </c>
      <c r="I259" s="217"/>
      <c r="J259" s="217"/>
      <c r="K259" s="218">
        <f>ROUND(P259*H259,2)</f>
        <v>0</v>
      </c>
      <c r="L259" s="215" t="s">
        <v>193</v>
      </c>
      <c r="M259" s="42"/>
      <c r="N259" s="219" t="s">
        <v>19</v>
      </c>
      <c r="O259" s="220" t="s">
        <v>44</v>
      </c>
      <c r="P259" s="221">
        <f>I259+J259</f>
        <v>0</v>
      </c>
      <c r="Q259" s="221">
        <f>ROUND(I259*H259,2)</f>
        <v>0</v>
      </c>
      <c r="R259" s="221">
        <f>ROUND(J259*H259,2)</f>
        <v>0</v>
      </c>
      <c r="S259" s="82"/>
      <c r="T259" s="222">
        <f>S259*H259</f>
        <v>0</v>
      </c>
      <c r="U259" s="222">
        <v>0</v>
      </c>
      <c r="V259" s="222">
        <f>U259*H259</f>
        <v>0</v>
      </c>
      <c r="W259" s="222">
        <v>0</v>
      </c>
      <c r="X259" s="222">
        <f>W259*H259</f>
        <v>0</v>
      </c>
      <c r="Y259" s="223" t="s">
        <v>19</v>
      </c>
      <c r="Z259" s="36"/>
      <c r="AA259" s="36"/>
      <c r="AB259" s="36"/>
      <c r="AC259" s="36"/>
      <c r="AD259" s="36"/>
      <c r="AE259" s="36"/>
      <c r="AR259" s="224" t="s">
        <v>210</v>
      </c>
      <c r="AT259" s="224" t="s">
        <v>168</v>
      </c>
      <c r="AU259" s="224" t="s">
        <v>84</v>
      </c>
      <c r="AY259" s="15" t="s">
        <v>165</v>
      </c>
      <c r="BE259" s="225">
        <f>IF(O259="základní",K259,0)</f>
        <v>0</v>
      </c>
      <c r="BF259" s="225">
        <f>IF(O259="snížená",K259,0)</f>
        <v>0</v>
      </c>
      <c r="BG259" s="225">
        <f>IF(O259="zákl. přenesená",K259,0)</f>
        <v>0</v>
      </c>
      <c r="BH259" s="225">
        <f>IF(O259="sníž. přenesená",K259,0)</f>
        <v>0</v>
      </c>
      <c r="BI259" s="225">
        <f>IF(O259="nulová",K259,0)</f>
        <v>0</v>
      </c>
      <c r="BJ259" s="15" t="s">
        <v>82</v>
      </c>
      <c r="BK259" s="225">
        <f>ROUND(P259*H259,2)</f>
        <v>0</v>
      </c>
      <c r="BL259" s="15" t="s">
        <v>210</v>
      </c>
      <c r="BM259" s="224" t="s">
        <v>1173</v>
      </c>
    </row>
    <row r="260" s="2" customFormat="1">
      <c r="A260" s="36"/>
      <c r="B260" s="37"/>
      <c r="C260" s="38"/>
      <c r="D260" s="226" t="s">
        <v>174</v>
      </c>
      <c r="E260" s="38"/>
      <c r="F260" s="227" t="s">
        <v>607</v>
      </c>
      <c r="G260" s="38"/>
      <c r="H260" s="38"/>
      <c r="I260" s="228"/>
      <c r="J260" s="228"/>
      <c r="K260" s="38"/>
      <c r="L260" s="38"/>
      <c r="M260" s="42"/>
      <c r="N260" s="229"/>
      <c r="O260" s="230"/>
      <c r="P260" s="82"/>
      <c r="Q260" s="82"/>
      <c r="R260" s="82"/>
      <c r="S260" s="82"/>
      <c r="T260" s="82"/>
      <c r="U260" s="82"/>
      <c r="V260" s="82"/>
      <c r="W260" s="82"/>
      <c r="X260" s="82"/>
      <c r="Y260" s="83"/>
      <c r="Z260" s="36"/>
      <c r="AA260" s="36"/>
      <c r="AB260" s="36"/>
      <c r="AC260" s="36"/>
      <c r="AD260" s="36"/>
      <c r="AE260" s="36"/>
      <c r="AT260" s="15" t="s">
        <v>174</v>
      </c>
      <c r="AU260" s="15" t="s">
        <v>84</v>
      </c>
    </row>
    <row r="261" s="2" customFormat="1">
      <c r="A261" s="36"/>
      <c r="B261" s="37"/>
      <c r="C261" s="236" t="s">
        <v>732</v>
      </c>
      <c r="D261" s="236" t="s">
        <v>189</v>
      </c>
      <c r="E261" s="237" t="s">
        <v>574</v>
      </c>
      <c r="F261" s="238" t="s">
        <v>575</v>
      </c>
      <c r="G261" s="239" t="s">
        <v>221</v>
      </c>
      <c r="H261" s="240">
        <v>1708</v>
      </c>
      <c r="I261" s="241"/>
      <c r="J261" s="242"/>
      <c r="K261" s="240">
        <f>ROUND(P261*H261,2)</f>
        <v>0</v>
      </c>
      <c r="L261" s="238" t="s">
        <v>193</v>
      </c>
      <c r="M261" s="243"/>
      <c r="N261" s="244" t="s">
        <v>19</v>
      </c>
      <c r="O261" s="220" t="s">
        <v>44</v>
      </c>
      <c r="P261" s="221">
        <f>I261+J261</f>
        <v>0</v>
      </c>
      <c r="Q261" s="221">
        <f>ROUND(I261*H261,2)</f>
        <v>0</v>
      </c>
      <c r="R261" s="221">
        <f>ROUND(J261*H261,2)</f>
        <v>0</v>
      </c>
      <c r="S261" s="82"/>
      <c r="T261" s="222">
        <f>S261*H261</f>
        <v>0</v>
      </c>
      <c r="U261" s="222">
        <v>0</v>
      </c>
      <c r="V261" s="222">
        <f>U261*H261</f>
        <v>0</v>
      </c>
      <c r="W261" s="222">
        <v>0</v>
      </c>
      <c r="X261" s="222">
        <f>W261*H261</f>
        <v>0</v>
      </c>
      <c r="Y261" s="223" t="s">
        <v>19</v>
      </c>
      <c r="Z261" s="36"/>
      <c r="AA261" s="36"/>
      <c r="AB261" s="36"/>
      <c r="AC261" s="36"/>
      <c r="AD261" s="36"/>
      <c r="AE261" s="36"/>
      <c r="AR261" s="224" t="s">
        <v>205</v>
      </c>
      <c r="AT261" s="224" t="s">
        <v>189</v>
      </c>
      <c r="AU261" s="224" t="s">
        <v>84</v>
      </c>
      <c r="AY261" s="15" t="s">
        <v>165</v>
      </c>
      <c r="BE261" s="225">
        <f>IF(O261="základní",K261,0)</f>
        <v>0</v>
      </c>
      <c r="BF261" s="225">
        <f>IF(O261="snížená",K261,0)</f>
        <v>0</v>
      </c>
      <c r="BG261" s="225">
        <f>IF(O261="zákl. přenesená",K261,0)</f>
        <v>0</v>
      </c>
      <c r="BH261" s="225">
        <f>IF(O261="sníž. přenesená",K261,0)</f>
        <v>0</v>
      </c>
      <c r="BI261" s="225">
        <f>IF(O261="nulová",K261,0)</f>
        <v>0</v>
      </c>
      <c r="BJ261" s="15" t="s">
        <v>82</v>
      </c>
      <c r="BK261" s="225">
        <f>ROUND(P261*H261,2)</f>
        <v>0</v>
      </c>
      <c r="BL261" s="15" t="s">
        <v>205</v>
      </c>
      <c r="BM261" s="224" t="s">
        <v>1174</v>
      </c>
    </row>
    <row r="262" s="2" customFormat="1">
      <c r="A262" s="36"/>
      <c r="B262" s="37"/>
      <c r="C262" s="38"/>
      <c r="D262" s="226" t="s">
        <v>174</v>
      </c>
      <c r="E262" s="38"/>
      <c r="F262" s="227" t="s">
        <v>575</v>
      </c>
      <c r="G262" s="38"/>
      <c r="H262" s="38"/>
      <c r="I262" s="228"/>
      <c r="J262" s="228"/>
      <c r="K262" s="38"/>
      <c r="L262" s="38"/>
      <c r="M262" s="42"/>
      <c r="N262" s="229"/>
      <c r="O262" s="230"/>
      <c r="P262" s="82"/>
      <c r="Q262" s="82"/>
      <c r="R262" s="82"/>
      <c r="S262" s="82"/>
      <c r="T262" s="82"/>
      <c r="U262" s="82"/>
      <c r="V262" s="82"/>
      <c r="W262" s="82"/>
      <c r="X262" s="82"/>
      <c r="Y262" s="83"/>
      <c r="Z262" s="36"/>
      <c r="AA262" s="36"/>
      <c r="AB262" s="36"/>
      <c r="AC262" s="36"/>
      <c r="AD262" s="36"/>
      <c r="AE262" s="36"/>
      <c r="AT262" s="15" t="s">
        <v>174</v>
      </c>
      <c r="AU262" s="15" t="s">
        <v>84</v>
      </c>
    </row>
    <row r="263" s="2" customFormat="1" ht="24.15" customHeight="1">
      <c r="A263" s="36"/>
      <c r="B263" s="37"/>
      <c r="C263" s="213" t="s">
        <v>736</v>
      </c>
      <c r="D263" s="213" t="s">
        <v>168</v>
      </c>
      <c r="E263" s="214" t="s">
        <v>626</v>
      </c>
      <c r="F263" s="215" t="s">
        <v>1175</v>
      </c>
      <c r="G263" s="216" t="s">
        <v>221</v>
      </c>
      <c r="H263" s="218">
        <v>1708</v>
      </c>
      <c r="I263" s="217"/>
      <c r="J263" s="217"/>
      <c r="K263" s="218">
        <f>ROUND(P263*H263,2)</f>
        <v>0</v>
      </c>
      <c r="L263" s="215" t="s">
        <v>193</v>
      </c>
      <c r="M263" s="42"/>
      <c r="N263" s="219" t="s">
        <v>19</v>
      </c>
      <c r="O263" s="220" t="s">
        <v>44</v>
      </c>
      <c r="P263" s="221">
        <f>I263+J263</f>
        <v>0</v>
      </c>
      <c r="Q263" s="221">
        <f>ROUND(I263*H263,2)</f>
        <v>0</v>
      </c>
      <c r="R263" s="221">
        <f>ROUND(J263*H263,2)</f>
        <v>0</v>
      </c>
      <c r="S263" s="82"/>
      <c r="T263" s="222">
        <f>S263*H263</f>
        <v>0</v>
      </c>
      <c r="U263" s="222">
        <v>0</v>
      </c>
      <c r="V263" s="222">
        <f>U263*H263</f>
        <v>0</v>
      </c>
      <c r="W263" s="222">
        <v>0</v>
      </c>
      <c r="X263" s="222">
        <f>W263*H263</f>
        <v>0</v>
      </c>
      <c r="Y263" s="223" t="s">
        <v>19</v>
      </c>
      <c r="Z263" s="36"/>
      <c r="AA263" s="36"/>
      <c r="AB263" s="36"/>
      <c r="AC263" s="36"/>
      <c r="AD263" s="36"/>
      <c r="AE263" s="36"/>
      <c r="AR263" s="224" t="s">
        <v>210</v>
      </c>
      <c r="AT263" s="224" t="s">
        <v>168</v>
      </c>
      <c r="AU263" s="224" t="s">
        <v>84</v>
      </c>
      <c r="AY263" s="15" t="s">
        <v>165</v>
      </c>
      <c r="BE263" s="225">
        <f>IF(O263="základní",K263,0)</f>
        <v>0</v>
      </c>
      <c r="BF263" s="225">
        <f>IF(O263="snížená",K263,0)</f>
        <v>0</v>
      </c>
      <c r="BG263" s="225">
        <f>IF(O263="zákl. přenesená",K263,0)</f>
        <v>0</v>
      </c>
      <c r="BH263" s="225">
        <f>IF(O263="sníž. přenesená",K263,0)</f>
        <v>0</v>
      </c>
      <c r="BI263" s="225">
        <f>IF(O263="nulová",K263,0)</f>
        <v>0</v>
      </c>
      <c r="BJ263" s="15" t="s">
        <v>82</v>
      </c>
      <c r="BK263" s="225">
        <f>ROUND(P263*H263,2)</f>
        <v>0</v>
      </c>
      <c r="BL263" s="15" t="s">
        <v>210</v>
      </c>
      <c r="BM263" s="224" t="s">
        <v>1176</v>
      </c>
    </row>
    <row r="264" s="2" customFormat="1">
      <c r="A264" s="36"/>
      <c r="B264" s="37"/>
      <c r="C264" s="38"/>
      <c r="D264" s="226" t="s">
        <v>174</v>
      </c>
      <c r="E264" s="38"/>
      <c r="F264" s="227" t="s">
        <v>1175</v>
      </c>
      <c r="G264" s="38"/>
      <c r="H264" s="38"/>
      <c r="I264" s="228"/>
      <c r="J264" s="228"/>
      <c r="K264" s="38"/>
      <c r="L264" s="38"/>
      <c r="M264" s="42"/>
      <c r="N264" s="229"/>
      <c r="O264" s="230"/>
      <c r="P264" s="82"/>
      <c r="Q264" s="82"/>
      <c r="R264" s="82"/>
      <c r="S264" s="82"/>
      <c r="T264" s="82"/>
      <c r="U264" s="82"/>
      <c r="V264" s="82"/>
      <c r="W264" s="82"/>
      <c r="X264" s="82"/>
      <c r="Y264" s="83"/>
      <c r="Z264" s="36"/>
      <c r="AA264" s="36"/>
      <c r="AB264" s="36"/>
      <c r="AC264" s="36"/>
      <c r="AD264" s="36"/>
      <c r="AE264" s="36"/>
      <c r="AT264" s="15" t="s">
        <v>174</v>
      </c>
      <c r="AU264" s="15" t="s">
        <v>84</v>
      </c>
    </row>
    <row r="265" s="2" customFormat="1" ht="24.15" customHeight="1">
      <c r="A265" s="36"/>
      <c r="B265" s="37"/>
      <c r="C265" s="236" t="s">
        <v>740</v>
      </c>
      <c r="D265" s="236" t="s">
        <v>189</v>
      </c>
      <c r="E265" s="237" t="s">
        <v>1177</v>
      </c>
      <c r="F265" s="238" t="s">
        <v>1178</v>
      </c>
      <c r="G265" s="239" t="s">
        <v>192</v>
      </c>
      <c r="H265" s="240">
        <v>7</v>
      </c>
      <c r="I265" s="241"/>
      <c r="J265" s="242"/>
      <c r="K265" s="240">
        <f>ROUND(P265*H265,2)</f>
        <v>0</v>
      </c>
      <c r="L265" s="238" t="s">
        <v>193</v>
      </c>
      <c r="M265" s="243"/>
      <c r="N265" s="244" t="s">
        <v>19</v>
      </c>
      <c r="O265" s="220" t="s">
        <v>44</v>
      </c>
      <c r="P265" s="221">
        <f>I265+J265</f>
        <v>0</v>
      </c>
      <c r="Q265" s="221">
        <f>ROUND(I265*H265,2)</f>
        <v>0</v>
      </c>
      <c r="R265" s="221">
        <f>ROUND(J265*H265,2)</f>
        <v>0</v>
      </c>
      <c r="S265" s="82"/>
      <c r="T265" s="222">
        <f>S265*H265</f>
        <v>0</v>
      </c>
      <c r="U265" s="222">
        <v>0</v>
      </c>
      <c r="V265" s="222">
        <f>U265*H265</f>
        <v>0</v>
      </c>
      <c r="W265" s="222">
        <v>0</v>
      </c>
      <c r="X265" s="222">
        <f>W265*H265</f>
        <v>0</v>
      </c>
      <c r="Y265" s="223" t="s">
        <v>19</v>
      </c>
      <c r="Z265" s="36"/>
      <c r="AA265" s="36"/>
      <c r="AB265" s="36"/>
      <c r="AC265" s="36"/>
      <c r="AD265" s="36"/>
      <c r="AE265" s="36"/>
      <c r="AR265" s="224" t="s">
        <v>205</v>
      </c>
      <c r="AT265" s="224" t="s">
        <v>189</v>
      </c>
      <c r="AU265" s="224" t="s">
        <v>84</v>
      </c>
      <c r="AY265" s="15" t="s">
        <v>165</v>
      </c>
      <c r="BE265" s="225">
        <f>IF(O265="základní",K265,0)</f>
        <v>0</v>
      </c>
      <c r="BF265" s="225">
        <f>IF(O265="snížená",K265,0)</f>
        <v>0</v>
      </c>
      <c r="BG265" s="225">
        <f>IF(O265="zákl. přenesená",K265,0)</f>
        <v>0</v>
      </c>
      <c r="BH265" s="225">
        <f>IF(O265="sníž. přenesená",K265,0)</f>
        <v>0</v>
      </c>
      <c r="BI265" s="225">
        <f>IF(O265="nulová",K265,0)</f>
        <v>0</v>
      </c>
      <c r="BJ265" s="15" t="s">
        <v>82</v>
      </c>
      <c r="BK265" s="225">
        <f>ROUND(P265*H265,2)</f>
        <v>0</v>
      </c>
      <c r="BL265" s="15" t="s">
        <v>205</v>
      </c>
      <c r="BM265" s="224" t="s">
        <v>1179</v>
      </c>
    </row>
    <row r="266" s="2" customFormat="1">
      <c r="A266" s="36"/>
      <c r="B266" s="37"/>
      <c r="C266" s="38"/>
      <c r="D266" s="226" t="s">
        <v>174</v>
      </c>
      <c r="E266" s="38"/>
      <c r="F266" s="227" t="s">
        <v>1178</v>
      </c>
      <c r="G266" s="38"/>
      <c r="H266" s="38"/>
      <c r="I266" s="228"/>
      <c r="J266" s="228"/>
      <c r="K266" s="38"/>
      <c r="L266" s="38"/>
      <c r="M266" s="42"/>
      <c r="N266" s="229"/>
      <c r="O266" s="230"/>
      <c r="P266" s="82"/>
      <c r="Q266" s="82"/>
      <c r="R266" s="82"/>
      <c r="S266" s="82"/>
      <c r="T266" s="82"/>
      <c r="U266" s="82"/>
      <c r="V266" s="82"/>
      <c r="W266" s="82"/>
      <c r="X266" s="82"/>
      <c r="Y266" s="83"/>
      <c r="Z266" s="36"/>
      <c r="AA266" s="36"/>
      <c r="AB266" s="36"/>
      <c r="AC266" s="36"/>
      <c r="AD266" s="36"/>
      <c r="AE266" s="36"/>
      <c r="AT266" s="15" t="s">
        <v>174</v>
      </c>
      <c r="AU266" s="15" t="s">
        <v>84</v>
      </c>
    </row>
    <row r="267" s="2" customFormat="1" ht="24.15" customHeight="1">
      <c r="A267" s="36"/>
      <c r="B267" s="37"/>
      <c r="C267" s="213" t="s">
        <v>744</v>
      </c>
      <c r="D267" s="213" t="s">
        <v>168</v>
      </c>
      <c r="E267" s="214" t="s">
        <v>1180</v>
      </c>
      <c r="F267" s="215" t="s">
        <v>1181</v>
      </c>
      <c r="G267" s="216" t="s">
        <v>192</v>
      </c>
      <c r="H267" s="218">
        <v>7</v>
      </c>
      <c r="I267" s="217"/>
      <c r="J267" s="217"/>
      <c r="K267" s="218">
        <f>ROUND(P267*H267,2)</f>
        <v>0</v>
      </c>
      <c r="L267" s="215" t="s">
        <v>193</v>
      </c>
      <c r="M267" s="42"/>
      <c r="N267" s="219" t="s">
        <v>19</v>
      </c>
      <c r="O267" s="220" t="s">
        <v>44</v>
      </c>
      <c r="P267" s="221">
        <f>I267+J267</f>
        <v>0</v>
      </c>
      <c r="Q267" s="221">
        <f>ROUND(I267*H267,2)</f>
        <v>0</v>
      </c>
      <c r="R267" s="221">
        <f>ROUND(J267*H267,2)</f>
        <v>0</v>
      </c>
      <c r="S267" s="82"/>
      <c r="T267" s="222">
        <f>S267*H267</f>
        <v>0</v>
      </c>
      <c r="U267" s="222">
        <v>0</v>
      </c>
      <c r="V267" s="222">
        <f>U267*H267</f>
        <v>0</v>
      </c>
      <c r="W267" s="222">
        <v>0</v>
      </c>
      <c r="X267" s="222">
        <f>W267*H267</f>
        <v>0</v>
      </c>
      <c r="Y267" s="223" t="s">
        <v>19</v>
      </c>
      <c r="Z267" s="36"/>
      <c r="AA267" s="36"/>
      <c r="AB267" s="36"/>
      <c r="AC267" s="36"/>
      <c r="AD267" s="36"/>
      <c r="AE267" s="36"/>
      <c r="AR267" s="224" t="s">
        <v>210</v>
      </c>
      <c r="AT267" s="224" t="s">
        <v>168</v>
      </c>
      <c r="AU267" s="224" t="s">
        <v>84</v>
      </c>
      <c r="AY267" s="15" t="s">
        <v>165</v>
      </c>
      <c r="BE267" s="225">
        <f>IF(O267="základní",K267,0)</f>
        <v>0</v>
      </c>
      <c r="BF267" s="225">
        <f>IF(O267="snížená",K267,0)</f>
        <v>0</v>
      </c>
      <c r="BG267" s="225">
        <f>IF(O267="zákl. přenesená",K267,0)</f>
        <v>0</v>
      </c>
      <c r="BH267" s="225">
        <f>IF(O267="sníž. přenesená",K267,0)</f>
        <v>0</v>
      </c>
      <c r="BI267" s="225">
        <f>IF(O267="nulová",K267,0)</f>
        <v>0</v>
      </c>
      <c r="BJ267" s="15" t="s">
        <v>82</v>
      </c>
      <c r="BK267" s="225">
        <f>ROUND(P267*H267,2)</f>
        <v>0</v>
      </c>
      <c r="BL267" s="15" t="s">
        <v>210</v>
      </c>
      <c r="BM267" s="224" t="s">
        <v>1182</v>
      </c>
    </row>
    <row r="268" s="2" customFormat="1">
      <c r="A268" s="36"/>
      <c r="B268" s="37"/>
      <c r="C268" s="38"/>
      <c r="D268" s="226" t="s">
        <v>174</v>
      </c>
      <c r="E268" s="38"/>
      <c r="F268" s="227" t="s">
        <v>1181</v>
      </c>
      <c r="G268" s="38"/>
      <c r="H268" s="38"/>
      <c r="I268" s="228"/>
      <c r="J268" s="228"/>
      <c r="K268" s="38"/>
      <c r="L268" s="38"/>
      <c r="M268" s="42"/>
      <c r="N268" s="229"/>
      <c r="O268" s="230"/>
      <c r="P268" s="82"/>
      <c r="Q268" s="82"/>
      <c r="R268" s="82"/>
      <c r="S268" s="82"/>
      <c r="T268" s="82"/>
      <c r="U268" s="82"/>
      <c r="V268" s="82"/>
      <c r="W268" s="82"/>
      <c r="X268" s="82"/>
      <c r="Y268" s="83"/>
      <c r="Z268" s="36"/>
      <c r="AA268" s="36"/>
      <c r="AB268" s="36"/>
      <c r="AC268" s="36"/>
      <c r="AD268" s="36"/>
      <c r="AE268" s="36"/>
      <c r="AT268" s="15" t="s">
        <v>174</v>
      </c>
      <c r="AU268" s="15" t="s">
        <v>84</v>
      </c>
    </row>
    <row r="269" s="2" customFormat="1" ht="24.15" customHeight="1">
      <c r="A269" s="36"/>
      <c r="B269" s="37"/>
      <c r="C269" s="236" t="s">
        <v>748</v>
      </c>
      <c r="D269" s="236" t="s">
        <v>189</v>
      </c>
      <c r="E269" s="237" t="s">
        <v>1183</v>
      </c>
      <c r="F269" s="238" t="s">
        <v>1184</v>
      </c>
      <c r="G269" s="239" t="s">
        <v>192</v>
      </c>
      <c r="H269" s="240">
        <v>1</v>
      </c>
      <c r="I269" s="241"/>
      <c r="J269" s="242"/>
      <c r="K269" s="240">
        <f>ROUND(P269*H269,2)</f>
        <v>0</v>
      </c>
      <c r="L269" s="238" t="s">
        <v>193</v>
      </c>
      <c r="M269" s="243"/>
      <c r="N269" s="244" t="s">
        <v>19</v>
      </c>
      <c r="O269" s="220" t="s">
        <v>44</v>
      </c>
      <c r="P269" s="221">
        <f>I269+J269</f>
        <v>0</v>
      </c>
      <c r="Q269" s="221">
        <f>ROUND(I269*H269,2)</f>
        <v>0</v>
      </c>
      <c r="R269" s="221">
        <f>ROUND(J269*H269,2)</f>
        <v>0</v>
      </c>
      <c r="S269" s="82"/>
      <c r="T269" s="222">
        <f>S269*H269</f>
        <v>0</v>
      </c>
      <c r="U269" s="222">
        <v>0</v>
      </c>
      <c r="V269" s="222">
        <f>U269*H269</f>
        <v>0</v>
      </c>
      <c r="W269" s="222">
        <v>0</v>
      </c>
      <c r="X269" s="222">
        <f>W269*H269</f>
        <v>0</v>
      </c>
      <c r="Y269" s="223" t="s">
        <v>19</v>
      </c>
      <c r="Z269" s="36"/>
      <c r="AA269" s="36"/>
      <c r="AB269" s="36"/>
      <c r="AC269" s="36"/>
      <c r="AD269" s="36"/>
      <c r="AE269" s="36"/>
      <c r="AR269" s="224" t="s">
        <v>205</v>
      </c>
      <c r="AT269" s="224" t="s">
        <v>189</v>
      </c>
      <c r="AU269" s="224" t="s">
        <v>84</v>
      </c>
      <c r="AY269" s="15" t="s">
        <v>165</v>
      </c>
      <c r="BE269" s="225">
        <f>IF(O269="základní",K269,0)</f>
        <v>0</v>
      </c>
      <c r="BF269" s="225">
        <f>IF(O269="snížená",K269,0)</f>
        <v>0</v>
      </c>
      <c r="BG269" s="225">
        <f>IF(O269="zákl. přenesená",K269,0)</f>
        <v>0</v>
      </c>
      <c r="BH269" s="225">
        <f>IF(O269="sníž. přenesená",K269,0)</f>
        <v>0</v>
      </c>
      <c r="BI269" s="225">
        <f>IF(O269="nulová",K269,0)</f>
        <v>0</v>
      </c>
      <c r="BJ269" s="15" t="s">
        <v>82</v>
      </c>
      <c r="BK269" s="225">
        <f>ROUND(P269*H269,2)</f>
        <v>0</v>
      </c>
      <c r="BL269" s="15" t="s">
        <v>205</v>
      </c>
      <c r="BM269" s="224" t="s">
        <v>1185</v>
      </c>
    </row>
    <row r="270" s="2" customFormat="1">
      <c r="A270" s="36"/>
      <c r="B270" s="37"/>
      <c r="C270" s="38"/>
      <c r="D270" s="226" t="s">
        <v>174</v>
      </c>
      <c r="E270" s="38"/>
      <c r="F270" s="227" t="s">
        <v>1184</v>
      </c>
      <c r="G270" s="38"/>
      <c r="H270" s="38"/>
      <c r="I270" s="228"/>
      <c r="J270" s="228"/>
      <c r="K270" s="38"/>
      <c r="L270" s="38"/>
      <c r="M270" s="42"/>
      <c r="N270" s="229"/>
      <c r="O270" s="230"/>
      <c r="P270" s="82"/>
      <c r="Q270" s="82"/>
      <c r="R270" s="82"/>
      <c r="S270" s="82"/>
      <c r="T270" s="82"/>
      <c r="U270" s="82"/>
      <c r="V270" s="82"/>
      <c r="W270" s="82"/>
      <c r="X270" s="82"/>
      <c r="Y270" s="83"/>
      <c r="Z270" s="36"/>
      <c r="AA270" s="36"/>
      <c r="AB270" s="36"/>
      <c r="AC270" s="36"/>
      <c r="AD270" s="36"/>
      <c r="AE270" s="36"/>
      <c r="AT270" s="15" t="s">
        <v>174</v>
      </c>
      <c r="AU270" s="15" t="s">
        <v>84</v>
      </c>
    </row>
    <row r="271" s="2" customFormat="1">
      <c r="A271" s="36"/>
      <c r="B271" s="37"/>
      <c r="C271" s="213" t="s">
        <v>752</v>
      </c>
      <c r="D271" s="213" t="s">
        <v>168</v>
      </c>
      <c r="E271" s="214" t="s">
        <v>1186</v>
      </c>
      <c r="F271" s="215" t="s">
        <v>1187</v>
      </c>
      <c r="G271" s="216" t="s">
        <v>192</v>
      </c>
      <c r="H271" s="218">
        <v>1</v>
      </c>
      <c r="I271" s="217"/>
      <c r="J271" s="217"/>
      <c r="K271" s="218">
        <f>ROUND(P271*H271,2)</f>
        <v>0</v>
      </c>
      <c r="L271" s="215" t="s">
        <v>193</v>
      </c>
      <c r="M271" s="42"/>
      <c r="N271" s="219" t="s">
        <v>19</v>
      </c>
      <c r="O271" s="220" t="s">
        <v>44</v>
      </c>
      <c r="P271" s="221">
        <f>I271+J271</f>
        <v>0</v>
      </c>
      <c r="Q271" s="221">
        <f>ROUND(I271*H271,2)</f>
        <v>0</v>
      </c>
      <c r="R271" s="221">
        <f>ROUND(J271*H271,2)</f>
        <v>0</v>
      </c>
      <c r="S271" s="82"/>
      <c r="T271" s="222">
        <f>S271*H271</f>
        <v>0</v>
      </c>
      <c r="U271" s="222">
        <v>0</v>
      </c>
      <c r="V271" s="222">
        <f>U271*H271</f>
        <v>0</v>
      </c>
      <c r="W271" s="222">
        <v>0</v>
      </c>
      <c r="X271" s="222">
        <f>W271*H271</f>
        <v>0</v>
      </c>
      <c r="Y271" s="223" t="s">
        <v>19</v>
      </c>
      <c r="Z271" s="36"/>
      <c r="AA271" s="36"/>
      <c r="AB271" s="36"/>
      <c r="AC271" s="36"/>
      <c r="AD271" s="36"/>
      <c r="AE271" s="36"/>
      <c r="AR271" s="224" t="s">
        <v>210</v>
      </c>
      <c r="AT271" s="224" t="s">
        <v>168</v>
      </c>
      <c r="AU271" s="224" t="s">
        <v>84</v>
      </c>
      <c r="AY271" s="15" t="s">
        <v>165</v>
      </c>
      <c r="BE271" s="225">
        <f>IF(O271="základní",K271,0)</f>
        <v>0</v>
      </c>
      <c r="BF271" s="225">
        <f>IF(O271="snížená",K271,0)</f>
        <v>0</v>
      </c>
      <c r="BG271" s="225">
        <f>IF(O271="zákl. přenesená",K271,0)</f>
        <v>0</v>
      </c>
      <c r="BH271" s="225">
        <f>IF(O271="sníž. přenesená",K271,0)</f>
        <v>0</v>
      </c>
      <c r="BI271" s="225">
        <f>IF(O271="nulová",K271,0)</f>
        <v>0</v>
      </c>
      <c r="BJ271" s="15" t="s">
        <v>82</v>
      </c>
      <c r="BK271" s="225">
        <f>ROUND(P271*H271,2)</f>
        <v>0</v>
      </c>
      <c r="BL271" s="15" t="s">
        <v>210</v>
      </c>
      <c r="BM271" s="224" t="s">
        <v>1188</v>
      </c>
    </row>
    <row r="272" s="2" customFormat="1">
      <c r="A272" s="36"/>
      <c r="B272" s="37"/>
      <c r="C272" s="38"/>
      <c r="D272" s="226" t="s">
        <v>174</v>
      </c>
      <c r="E272" s="38"/>
      <c r="F272" s="227" t="s">
        <v>1187</v>
      </c>
      <c r="G272" s="38"/>
      <c r="H272" s="38"/>
      <c r="I272" s="228"/>
      <c r="J272" s="228"/>
      <c r="K272" s="38"/>
      <c r="L272" s="38"/>
      <c r="M272" s="42"/>
      <c r="N272" s="229"/>
      <c r="O272" s="230"/>
      <c r="P272" s="82"/>
      <c r="Q272" s="82"/>
      <c r="R272" s="82"/>
      <c r="S272" s="82"/>
      <c r="T272" s="82"/>
      <c r="U272" s="82"/>
      <c r="V272" s="82"/>
      <c r="W272" s="82"/>
      <c r="X272" s="82"/>
      <c r="Y272" s="83"/>
      <c r="Z272" s="36"/>
      <c r="AA272" s="36"/>
      <c r="AB272" s="36"/>
      <c r="AC272" s="36"/>
      <c r="AD272" s="36"/>
      <c r="AE272" s="36"/>
      <c r="AT272" s="15" t="s">
        <v>174</v>
      </c>
      <c r="AU272" s="15" t="s">
        <v>84</v>
      </c>
    </row>
    <row r="273" s="2" customFormat="1" ht="24.15" customHeight="1">
      <c r="A273" s="36"/>
      <c r="B273" s="37"/>
      <c r="C273" s="236" t="s">
        <v>756</v>
      </c>
      <c r="D273" s="236" t="s">
        <v>189</v>
      </c>
      <c r="E273" s="237" t="s">
        <v>582</v>
      </c>
      <c r="F273" s="238" t="s">
        <v>583</v>
      </c>
      <c r="G273" s="239" t="s">
        <v>192</v>
      </c>
      <c r="H273" s="240">
        <v>10</v>
      </c>
      <c r="I273" s="241"/>
      <c r="J273" s="242"/>
      <c r="K273" s="240">
        <f>ROUND(P273*H273,2)</f>
        <v>0</v>
      </c>
      <c r="L273" s="238" t="s">
        <v>193</v>
      </c>
      <c r="M273" s="243"/>
      <c r="N273" s="244" t="s">
        <v>19</v>
      </c>
      <c r="O273" s="220" t="s">
        <v>44</v>
      </c>
      <c r="P273" s="221">
        <f>I273+J273</f>
        <v>0</v>
      </c>
      <c r="Q273" s="221">
        <f>ROUND(I273*H273,2)</f>
        <v>0</v>
      </c>
      <c r="R273" s="221">
        <f>ROUND(J273*H273,2)</f>
        <v>0</v>
      </c>
      <c r="S273" s="82"/>
      <c r="T273" s="222">
        <f>S273*H273</f>
        <v>0</v>
      </c>
      <c r="U273" s="222">
        <v>0</v>
      </c>
      <c r="V273" s="222">
        <f>U273*H273</f>
        <v>0</v>
      </c>
      <c r="W273" s="222">
        <v>0</v>
      </c>
      <c r="X273" s="222">
        <f>W273*H273</f>
        <v>0</v>
      </c>
      <c r="Y273" s="223" t="s">
        <v>19</v>
      </c>
      <c r="Z273" s="36"/>
      <c r="AA273" s="36"/>
      <c r="AB273" s="36"/>
      <c r="AC273" s="36"/>
      <c r="AD273" s="36"/>
      <c r="AE273" s="36"/>
      <c r="AR273" s="224" t="s">
        <v>205</v>
      </c>
      <c r="AT273" s="224" t="s">
        <v>189</v>
      </c>
      <c r="AU273" s="224" t="s">
        <v>84</v>
      </c>
      <c r="AY273" s="15" t="s">
        <v>165</v>
      </c>
      <c r="BE273" s="225">
        <f>IF(O273="základní",K273,0)</f>
        <v>0</v>
      </c>
      <c r="BF273" s="225">
        <f>IF(O273="snížená",K273,0)</f>
        <v>0</v>
      </c>
      <c r="BG273" s="225">
        <f>IF(O273="zákl. přenesená",K273,0)</f>
        <v>0</v>
      </c>
      <c r="BH273" s="225">
        <f>IF(O273="sníž. přenesená",K273,0)</f>
        <v>0</v>
      </c>
      <c r="BI273" s="225">
        <f>IF(O273="nulová",K273,0)</f>
        <v>0</v>
      </c>
      <c r="BJ273" s="15" t="s">
        <v>82</v>
      </c>
      <c r="BK273" s="225">
        <f>ROUND(P273*H273,2)</f>
        <v>0</v>
      </c>
      <c r="BL273" s="15" t="s">
        <v>205</v>
      </c>
      <c r="BM273" s="224" t="s">
        <v>1189</v>
      </c>
    </row>
    <row r="274" s="2" customFormat="1">
      <c r="A274" s="36"/>
      <c r="B274" s="37"/>
      <c r="C274" s="38"/>
      <c r="D274" s="226" t="s">
        <v>174</v>
      </c>
      <c r="E274" s="38"/>
      <c r="F274" s="227" t="s">
        <v>583</v>
      </c>
      <c r="G274" s="38"/>
      <c r="H274" s="38"/>
      <c r="I274" s="228"/>
      <c r="J274" s="228"/>
      <c r="K274" s="38"/>
      <c r="L274" s="38"/>
      <c r="M274" s="42"/>
      <c r="N274" s="229"/>
      <c r="O274" s="230"/>
      <c r="P274" s="82"/>
      <c r="Q274" s="82"/>
      <c r="R274" s="82"/>
      <c r="S274" s="82"/>
      <c r="T274" s="82"/>
      <c r="U274" s="82"/>
      <c r="V274" s="82"/>
      <c r="W274" s="82"/>
      <c r="X274" s="82"/>
      <c r="Y274" s="83"/>
      <c r="Z274" s="36"/>
      <c r="AA274" s="36"/>
      <c r="AB274" s="36"/>
      <c r="AC274" s="36"/>
      <c r="AD274" s="36"/>
      <c r="AE274" s="36"/>
      <c r="AT274" s="15" t="s">
        <v>174</v>
      </c>
      <c r="AU274" s="15" t="s">
        <v>84</v>
      </c>
    </row>
    <row r="275" s="2" customFormat="1" ht="24.15" customHeight="1">
      <c r="A275" s="36"/>
      <c r="B275" s="37"/>
      <c r="C275" s="213" t="s">
        <v>760</v>
      </c>
      <c r="D275" s="213" t="s">
        <v>168</v>
      </c>
      <c r="E275" s="214" t="s">
        <v>586</v>
      </c>
      <c r="F275" s="215" t="s">
        <v>587</v>
      </c>
      <c r="G275" s="216" t="s">
        <v>192</v>
      </c>
      <c r="H275" s="218">
        <v>10</v>
      </c>
      <c r="I275" s="217"/>
      <c r="J275" s="217"/>
      <c r="K275" s="218">
        <f>ROUND(P275*H275,2)</f>
        <v>0</v>
      </c>
      <c r="L275" s="215" t="s">
        <v>193</v>
      </c>
      <c r="M275" s="42"/>
      <c r="N275" s="219" t="s">
        <v>19</v>
      </c>
      <c r="O275" s="220" t="s">
        <v>44</v>
      </c>
      <c r="P275" s="221">
        <f>I275+J275</f>
        <v>0</v>
      </c>
      <c r="Q275" s="221">
        <f>ROUND(I275*H275,2)</f>
        <v>0</v>
      </c>
      <c r="R275" s="221">
        <f>ROUND(J275*H275,2)</f>
        <v>0</v>
      </c>
      <c r="S275" s="82"/>
      <c r="T275" s="222">
        <f>S275*H275</f>
        <v>0</v>
      </c>
      <c r="U275" s="222">
        <v>0</v>
      </c>
      <c r="V275" s="222">
        <f>U275*H275</f>
        <v>0</v>
      </c>
      <c r="W275" s="222">
        <v>0</v>
      </c>
      <c r="X275" s="222">
        <f>W275*H275</f>
        <v>0</v>
      </c>
      <c r="Y275" s="223" t="s">
        <v>19</v>
      </c>
      <c r="Z275" s="36"/>
      <c r="AA275" s="36"/>
      <c r="AB275" s="36"/>
      <c r="AC275" s="36"/>
      <c r="AD275" s="36"/>
      <c r="AE275" s="36"/>
      <c r="AR275" s="224" t="s">
        <v>210</v>
      </c>
      <c r="AT275" s="224" t="s">
        <v>168</v>
      </c>
      <c r="AU275" s="224" t="s">
        <v>84</v>
      </c>
      <c r="AY275" s="15" t="s">
        <v>165</v>
      </c>
      <c r="BE275" s="225">
        <f>IF(O275="základní",K275,0)</f>
        <v>0</v>
      </c>
      <c r="BF275" s="225">
        <f>IF(O275="snížená",K275,0)</f>
        <v>0</v>
      </c>
      <c r="BG275" s="225">
        <f>IF(O275="zákl. přenesená",K275,0)</f>
        <v>0</v>
      </c>
      <c r="BH275" s="225">
        <f>IF(O275="sníž. přenesená",K275,0)</f>
        <v>0</v>
      </c>
      <c r="BI275" s="225">
        <f>IF(O275="nulová",K275,0)</f>
        <v>0</v>
      </c>
      <c r="BJ275" s="15" t="s">
        <v>82</v>
      </c>
      <c r="BK275" s="225">
        <f>ROUND(P275*H275,2)</f>
        <v>0</v>
      </c>
      <c r="BL275" s="15" t="s">
        <v>210</v>
      </c>
      <c r="BM275" s="224" t="s">
        <v>1190</v>
      </c>
    </row>
    <row r="276" s="2" customFormat="1">
      <c r="A276" s="36"/>
      <c r="B276" s="37"/>
      <c r="C276" s="38"/>
      <c r="D276" s="226" t="s">
        <v>174</v>
      </c>
      <c r="E276" s="38"/>
      <c r="F276" s="227" t="s">
        <v>587</v>
      </c>
      <c r="G276" s="38"/>
      <c r="H276" s="38"/>
      <c r="I276" s="228"/>
      <c r="J276" s="228"/>
      <c r="K276" s="38"/>
      <c r="L276" s="38"/>
      <c r="M276" s="42"/>
      <c r="N276" s="229"/>
      <c r="O276" s="230"/>
      <c r="P276" s="82"/>
      <c r="Q276" s="82"/>
      <c r="R276" s="82"/>
      <c r="S276" s="82"/>
      <c r="T276" s="82"/>
      <c r="U276" s="82"/>
      <c r="V276" s="82"/>
      <c r="W276" s="82"/>
      <c r="X276" s="82"/>
      <c r="Y276" s="83"/>
      <c r="Z276" s="36"/>
      <c r="AA276" s="36"/>
      <c r="AB276" s="36"/>
      <c r="AC276" s="36"/>
      <c r="AD276" s="36"/>
      <c r="AE276" s="36"/>
      <c r="AT276" s="15" t="s">
        <v>174</v>
      </c>
      <c r="AU276" s="15" t="s">
        <v>84</v>
      </c>
    </row>
    <row r="277" s="2" customFormat="1" ht="24.15" customHeight="1">
      <c r="A277" s="36"/>
      <c r="B277" s="37"/>
      <c r="C277" s="213" t="s">
        <v>764</v>
      </c>
      <c r="D277" s="213" t="s">
        <v>168</v>
      </c>
      <c r="E277" s="214" t="s">
        <v>590</v>
      </c>
      <c r="F277" s="215" t="s">
        <v>591</v>
      </c>
      <c r="G277" s="216" t="s">
        <v>192</v>
      </c>
      <c r="H277" s="218">
        <v>19</v>
      </c>
      <c r="I277" s="217"/>
      <c r="J277" s="217"/>
      <c r="K277" s="218">
        <f>ROUND(P277*H277,2)</f>
        <v>0</v>
      </c>
      <c r="L277" s="215" t="s">
        <v>193</v>
      </c>
      <c r="M277" s="42"/>
      <c r="N277" s="219" t="s">
        <v>19</v>
      </c>
      <c r="O277" s="220" t="s">
        <v>44</v>
      </c>
      <c r="P277" s="221">
        <f>I277+J277</f>
        <v>0</v>
      </c>
      <c r="Q277" s="221">
        <f>ROUND(I277*H277,2)</f>
        <v>0</v>
      </c>
      <c r="R277" s="221">
        <f>ROUND(J277*H277,2)</f>
        <v>0</v>
      </c>
      <c r="S277" s="82"/>
      <c r="T277" s="222">
        <f>S277*H277</f>
        <v>0</v>
      </c>
      <c r="U277" s="222">
        <v>0</v>
      </c>
      <c r="V277" s="222">
        <f>U277*H277</f>
        <v>0</v>
      </c>
      <c r="W277" s="222">
        <v>0</v>
      </c>
      <c r="X277" s="222">
        <f>W277*H277</f>
        <v>0</v>
      </c>
      <c r="Y277" s="223" t="s">
        <v>19</v>
      </c>
      <c r="Z277" s="36"/>
      <c r="AA277" s="36"/>
      <c r="AB277" s="36"/>
      <c r="AC277" s="36"/>
      <c r="AD277" s="36"/>
      <c r="AE277" s="36"/>
      <c r="AR277" s="224" t="s">
        <v>210</v>
      </c>
      <c r="AT277" s="224" t="s">
        <v>168</v>
      </c>
      <c r="AU277" s="224" t="s">
        <v>84</v>
      </c>
      <c r="AY277" s="15" t="s">
        <v>165</v>
      </c>
      <c r="BE277" s="225">
        <f>IF(O277="základní",K277,0)</f>
        <v>0</v>
      </c>
      <c r="BF277" s="225">
        <f>IF(O277="snížená",K277,0)</f>
        <v>0</v>
      </c>
      <c r="BG277" s="225">
        <f>IF(O277="zákl. přenesená",K277,0)</f>
        <v>0</v>
      </c>
      <c r="BH277" s="225">
        <f>IF(O277="sníž. přenesená",K277,0)</f>
        <v>0</v>
      </c>
      <c r="BI277" s="225">
        <f>IF(O277="nulová",K277,0)</f>
        <v>0</v>
      </c>
      <c r="BJ277" s="15" t="s">
        <v>82</v>
      </c>
      <c r="BK277" s="225">
        <f>ROUND(P277*H277,2)</f>
        <v>0</v>
      </c>
      <c r="BL277" s="15" t="s">
        <v>210</v>
      </c>
      <c r="BM277" s="224" t="s">
        <v>1191</v>
      </c>
    </row>
    <row r="278" s="2" customFormat="1">
      <c r="A278" s="36"/>
      <c r="B278" s="37"/>
      <c r="C278" s="38"/>
      <c r="D278" s="226" t="s">
        <v>174</v>
      </c>
      <c r="E278" s="38"/>
      <c r="F278" s="227" t="s">
        <v>591</v>
      </c>
      <c r="G278" s="38"/>
      <c r="H278" s="38"/>
      <c r="I278" s="228"/>
      <c r="J278" s="228"/>
      <c r="K278" s="38"/>
      <c r="L278" s="38"/>
      <c r="M278" s="42"/>
      <c r="N278" s="229"/>
      <c r="O278" s="230"/>
      <c r="P278" s="82"/>
      <c r="Q278" s="82"/>
      <c r="R278" s="82"/>
      <c r="S278" s="82"/>
      <c r="T278" s="82"/>
      <c r="U278" s="82"/>
      <c r="V278" s="82"/>
      <c r="W278" s="82"/>
      <c r="X278" s="82"/>
      <c r="Y278" s="83"/>
      <c r="Z278" s="36"/>
      <c r="AA278" s="36"/>
      <c r="AB278" s="36"/>
      <c r="AC278" s="36"/>
      <c r="AD278" s="36"/>
      <c r="AE278" s="36"/>
      <c r="AT278" s="15" t="s">
        <v>174</v>
      </c>
      <c r="AU278" s="15" t="s">
        <v>84</v>
      </c>
    </row>
    <row r="279" s="2" customFormat="1" ht="24.15" customHeight="1">
      <c r="A279" s="36"/>
      <c r="B279" s="37"/>
      <c r="C279" s="236" t="s">
        <v>768</v>
      </c>
      <c r="D279" s="236" t="s">
        <v>189</v>
      </c>
      <c r="E279" s="237" t="s">
        <v>1192</v>
      </c>
      <c r="F279" s="238" t="s">
        <v>1193</v>
      </c>
      <c r="G279" s="239" t="s">
        <v>192</v>
      </c>
      <c r="H279" s="240">
        <v>5</v>
      </c>
      <c r="I279" s="241"/>
      <c r="J279" s="242"/>
      <c r="K279" s="240">
        <f>ROUND(P279*H279,2)</f>
        <v>0</v>
      </c>
      <c r="L279" s="238" t="s">
        <v>193</v>
      </c>
      <c r="M279" s="243"/>
      <c r="N279" s="244" t="s">
        <v>19</v>
      </c>
      <c r="O279" s="220" t="s">
        <v>44</v>
      </c>
      <c r="P279" s="221">
        <f>I279+J279</f>
        <v>0</v>
      </c>
      <c r="Q279" s="221">
        <f>ROUND(I279*H279,2)</f>
        <v>0</v>
      </c>
      <c r="R279" s="221">
        <f>ROUND(J279*H279,2)</f>
        <v>0</v>
      </c>
      <c r="S279" s="82"/>
      <c r="T279" s="222">
        <f>S279*H279</f>
        <v>0</v>
      </c>
      <c r="U279" s="222">
        <v>0</v>
      </c>
      <c r="V279" s="222">
        <f>U279*H279</f>
        <v>0</v>
      </c>
      <c r="W279" s="222">
        <v>0</v>
      </c>
      <c r="X279" s="222">
        <f>W279*H279</f>
        <v>0</v>
      </c>
      <c r="Y279" s="223" t="s">
        <v>19</v>
      </c>
      <c r="Z279" s="36"/>
      <c r="AA279" s="36"/>
      <c r="AB279" s="36"/>
      <c r="AC279" s="36"/>
      <c r="AD279" s="36"/>
      <c r="AE279" s="36"/>
      <c r="AR279" s="224" t="s">
        <v>205</v>
      </c>
      <c r="AT279" s="224" t="s">
        <v>189</v>
      </c>
      <c r="AU279" s="224" t="s">
        <v>84</v>
      </c>
      <c r="AY279" s="15" t="s">
        <v>165</v>
      </c>
      <c r="BE279" s="225">
        <f>IF(O279="základní",K279,0)</f>
        <v>0</v>
      </c>
      <c r="BF279" s="225">
        <f>IF(O279="snížená",K279,0)</f>
        <v>0</v>
      </c>
      <c r="BG279" s="225">
        <f>IF(O279="zákl. přenesená",K279,0)</f>
        <v>0</v>
      </c>
      <c r="BH279" s="225">
        <f>IF(O279="sníž. přenesená",K279,0)</f>
        <v>0</v>
      </c>
      <c r="BI279" s="225">
        <f>IF(O279="nulová",K279,0)</f>
        <v>0</v>
      </c>
      <c r="BJ279" s="15" t="s">
        <v>82</v>
      </c>
      <c r="BK279" s="225">
        <f>ROUND(P279*H279,2)</f>
        <v>0</v>
      </c>
      <c r="BL279" s="15" t="s">
        <v>205</v>
      </c>
      <c r="BM279" s="224" t="s">
        <v>1194</v>
      </c>
    </row>
    <row r="280" s="2" customFormat="1">
      <c r="A280" s="36"/>
      <c r="B280" s="37"/>
      <c r="C280" s="38"/>
      <c r="D280" s="226" t="s">
        <v>174</v>
      </c>
      <c r="E280" s="38"/>
      <c r="F280" s="227" t="s">
        <v>1193</v>
      </c>
      <c r="G280" s="38"/>
      <c r="H280" s="38"/>
      <c r="I280" s="228"/>
      <c r="J280" s="228"/>
      <c r="K280" s="38"/>
      <c r="L280" s="38"/>
      <c r="M280" s="42"/>
      <c r="N280" s="229"/>
      <c r="O280" s="230"/>
      <c r="P280" s="82"/>
      <c r="Q280" s="82"/>
      <c r="R280" s="82"/>
      <c r="S280" s="82"/>
      <c r="T280" s="82"/>
      <c r="U280" s="82"/>
      <c r="V280" s="82"/>
      <c r="W280" s="82"/>
      <c r="X280" s="82"/>
      <c r="Y280" s="83"/>
      <c r="Z280" s="36"/>
      <c r="AA280" s="36"/>
      <c r="AB280" s="36"/>
      <c r="AC280" s="36"/>
      <c r="AD280" s="36"/>
      <c r="AE280" s="36"/>
      <c r="AT280" s="15" t="s">
        <v>174</v>
      </c>
      <c r="AU280" s="15" t="s">
        <v>84</v>
      </c>
    </row>
    <row r="281" s="2" customFormat="1" ht="24.15" customHeight="1">
      <c r="A281" s="36"/>
      <c r="B281" s="37"/>
      <c r="C281" s="213" t="s">
        <v>772</v>
      </c>
      <c r="D281" s="213" t="s">
        <v>168</v>
      </c>
      <c r="E281" s="214" t="s">
        <v>1195</v>
      </c>
      <c r="F281" s="215" t="s">
        <v>1196</v>
      </c>
      <c r="G281" s="216" t="s">
        <v>192</v>
      </c>
      <c r="H281" s="218">
        <v>5</v>
      </c>
      <c r="I281" s="217"/>
      <c r="J281" s="217"/>
      <c r="K281" s="218">
        <f>ROUND(P281*H281,2)</f>
        <v>0</v>
      </c>
      <c r="L281" s="215" t="s">
        <v>193</v>
      </c>
      <c r="M281" s="42"/>
      <c r="N281" s="219" t="s">
        <v>19</v>
      </c>
      <c r="O281" s="220" t="s">
        <v>44</v>
      </c>
      <c r="P281" s="221">
        <f>I281+J281</f>
        <v>0</v>
      </c>
      <c r="Q281" s="221">
        <f>ROUND(I281*H281,2)</f>
        <v>0</v>
      </c>
      <c r="R281" s="221">
        <f>ROUND(J281*H281,2)</f>
        <v>0</v>
      </c>
      <c r="S281" s="82"/>
      <c r="T281" s="222">
        <f>S281*H281</f>
        <v>0</v>
      </c>
      <c r="U281" s="222">
        <v>0</v>
      </c>
      <c r="V281" s="222">
        <f>U281*H281</f>
        <v>0</v>
      </c>
      <c r="W281" s="222">
        <v>0</v>
      </c>
      <c r="X281" s="222">
        <f>W281*H281</f>
        <v>0</v>
      </c>
      <c r="Y281" s="223" t="s">
        <v>19</v>
      </c>
      <c r="Z281" s="36"/>
      <c r="AA281" s="36"/>
      <c r="AB281" s="36"/>
      <c r="AC281" s="36"/>
      <c r="AD281" s="36"/>
      <c r="AE281" s="36"/>
      <c r="AR281" s="224" t="s">
        <v>210</v>
      </c>
      <c r="AT281" s="224" t="s">
        <v>168</v>
      </c>
      <c r="AU281" s="224" t="s">
        <v>84</v>
      </c>
      <c r="AY281" s="15" t="s">
        <v>165</v>
      </c>
      <c r="BE281" s="225">
        <f>IF(O281="základní",K281,0)</f>
        <v>0</v>
      </c>
      <c r="BF281" s="225">
        <f>IF(O281="snížená",K281,0)</f>
        <v>0</v>
      </c>
      <c r="BG281" s="225">
        <f>IF(O281="zákl. přenesená",K281,0)</f>
        <v>0</v>
      </c>
      <c r="BH281" s="225">
        <f>IF(O281="sníž. přenesená",K281,0)</f>
        <v>0</v>
      </c>
      <c r="BI281" s="225">
        <f>IF(O281="nulová",K281,0)</f>
        <v>0</v>
      </c>
      <c r="BJ281" s="15" t="s">
        <v>82</v>
      </c>
      <c r="BK281" s="225">
        <f>ROUND(P281*H281,2)</f>
        <v>0</v>
      </c>
      <c r="BL281" s="15" t="s">
        <v>210</v>
      </c>
      <c r="BM281" s="224" t="s">
        <v>1197</v>
      </c>
    </row>
    <row r="282" s="2" customFormat="1">
      <c r="A282" s="36"/>
      <c r="B282" s="37"/>
      <c r="C282" s="38"/>
      <c r="D282" s="226" t="s">
        <v>174</v>
      </c>
      <c r="E282" s="38"/>
      <c r="F282" s="227" t="s">
        <v>1196</v>
      </c>
      <c r="G282" s="38"/>
      <c r="H282" s="38"/>
      <c r="I282" s="228"/>
      <c r="J282" s="228"/>
      <c r="K282" s="38"/>
      <c r="L282" s="38"/>
      <c r="M282" s="42"/>
      <c r="N282" s="229"/>
      <c r="O282" s="230"/>
      <c r="P282" s="82"/>
      <c r="Q282" s="82"/>
      <c r="R282" s="82"/>
      <c r="S282" s="82"/>
      <c r="T282" s="82"/>
      <c r="U282" s="82"/>
      <c r="V282" s="82"/>
      <c r="W282" s="82"/>
      <c r="X282" s="82"/>
      <c r="Y282" s="83"/>
      <c r="Z282" s="36"/>
      <c r="AA282" s="36"/>
      <c r="AB282" s="36"/>
      <c r="AC282" s="36"/>
      <c r="AD282" s="36"/>
      <c r="AE282" s="36"/>
      <c r="AT282" s="15" t="s">
        <v>174</v>
      </c>
      <c r="AU282" s="15" t="s">
        <v>84</v>
      </c>
    </row>
    <row r="283" s="2" customFormat="1" ht="24.15" customHeight="1">
      <c r="A283" s="36"/>
      <c r="B283" s="37"/>
      <c r="C283" s="236" t="s">
        <v>776</v>
      </c>
      <c r="D283" s="236" t="s">
        <v>189</v>
      </c>
      <c r="E283" s="237" t="s">
        <v>602</v>
      </c>
      <c r="F283" s="238" t="s">
        <v>603</v>
      </c>
      <c r="G283" s="239" t="s">
        <v>221</v>
      </c>
      <c r="H283" s="240">
        <v>2910</v>
      </c>
      <c r="I283" s="241"/>
      <c r="J283" s="242"/>
      <c r="K283" s="240">
        <f>ROUND(P283*H283,2)</f>
        <v>0</v>
      </c>
      <c r="L283" s="238" t="s">
        <v>193</v>
      </c>
      <c r="M283" s="243"/>
      <c r="N283" s="244" t="s">
        <v>19</v>
      </c>
      <c r="O283" s="220" t="s">
        <v>44</v>
      </c>
      <c r="P283" s="221">
        <f>I283+J283</f>
        <v>0</v>
      </c>
      <c r="Q283" s="221">
        <f>ROUND(I283*H283,2)</f>
        <v>0</v>
      </c>
      <c r="R283" s="221">
        <f>ROUND(J283*H283,2)</f>
        <v>0</v>
      </c>
      <c r="S283" s="82"/>
      <c r="T283" s="222">
        <f>S283*H283</f>
        <v>0</v>
      </c>
      <c r="U283" s="222">
        <v>0</v>
      </c>
      <c r="V283" s="222">
        <f>U283*H283</f>
        <v>0</v>
      </c>
      <c r="W283" s="222">
        <v>0</v>
      </c>
      <c r="X283" s="222">
        <f>W283*H283</f>
        <v>0</v>
      </c>
      <c r="Y283" s="223" t="s">
        <v>19</v>
      </c>
      <c r="Z283" s="36"/>
      <c r="AA283" s="36"/>
      <c r="AB283" s="36"/>
      <c r="AC283" s="36"/>
      <c r="AD283" s="36"/>
      <c r="AE283" s="36"/>
      <c r="AR283" s="224" t="s">
        <v>205</v>
      </c>
      <c r="AT283" s="224" t="s">
        <v>189</v>
      </c>
      <c r="AU283" s="224" t="s">
        <v>84</v>
      </c>
      <c r="AY283" s="15" t="s">
        <v>165</v>
      </c>
      <c r="BE283" s="225">
        <f>IF(O283="základní",K283,0)</f>
        <v>0</v>
      </c>
      <c r="BF283" s="225">
        <f>IF(O283="snížená",K283,0)</f>
        <v>0</v>
      </c>
      <c r="BG283" s="225">
        <f>IF(O283="zákl. přenesená",K283,0)</f>
        <v>0</v>
      </c>
      <c r="BH283" s="225">
        <f>IF(O283="sníž. přenesená",K283,0)</f>
        <v>0</v>
      </c>
      <c r="BI283" s="225">
        <f>IF(O283="nulová",K283,0)</f>
        <v>0</v>
      </c>
      <c r="BJ283" s="15" t="s">
        <v>82</v>
      </c>
      <c r="BK283" s="225">
        <f>ROUND(P283*H283,2)</f>
        <v>0</v>
      </c>
      <c r="BL283" s="15" t="s">
        <v>205</v>
      </c>
      <c r="BM283" s="224" t="s">
        <v>1198</v>
      </c>
    </row>
    <row r="284" s="2" customFormat="1">
      <c r="A284" s="36"/>
      <c r="B284" s="37"/>
      <c r="C284" s="38"/>
      <c r="D284" s="226" t="s">
        <v>174</v>
      </c>
      <c r="E284" s="38"/>
      <c r="F284" s="227" t="s">
        <v>603</v>
      </c>
      <c r="G284" s="38"/>
      <c r="H284" s="38"/>
      <c r="I284" s="228"/>
      <c r="J284" s="228"/>
      <c r="K284" s="38"/>
      <c r="L284" s="38"/>
      <c r="M284" s="42"/>
      <c r="N284" s="229"/>
      <c r="O284" s="230"/>
      <c r="P284" s="82"/>
      <c r="Q284" s="82"/>
      <c r="R284" s="82"/>
      <c r="S284" s="82"/>
      <c r="T284" s="82"/>
      <c r="U284" s="82"/>
      <c r="V284" s="82"/>
      <c r="W284" s="82"/>
      <c r="X284" s="82"/>
      <c r="Y284" s="83"/>
      <c r="Z284" s="36"/>
      <c r="AA284" s="36"/>
      <c r="AB284" s="36"/>
      <c r="AC284" s="36"/>
      <c r="AD284" s="36"/>
      <c r="AE284" s="36"/>
      <c r="AT284" s="15" t="s">
        <v>174</v>
      </c>
      <c r="AU284" s="15" t="s">
        <v>84</v>
      </c>
    </row>
    <row r="285" s="2" customFormat="1" ht="24.15" customHeight="1">
      <c r="A285" s="36"/>
      <c r="B285" s="37"/>
      <c r="C285" s="213" t="s">
        <v>780</v>
      </c>
      <c r="D285" s="213" t="s">
        <v>168</v>
      </c>
      <c r="E285" s="214" t="s">
        <v>606</v>
      </c>
      <c r="F285" s="215" t="s">
        <v>607</v>
      </c>
      <c r="G285" s="216" t="s">
        <v>221</v>
      </c>
      <c r="H285" s="218">
        <v>2910</v>
      </c>
      <c r="I285" s="217"/>
      <c r="J285" s="217"/>
      <c r="K285" s="218">
        <f>ROUND(P285*H285,2)</f>
        <v>0</v>
      </c>
      <c r="L285" s="215" t="s">
        <v>193</v>
      </c>
      <c r="M285" s="42"/>
      <c r="N285" s="219" t="s">
        <v>19</v>
      </c>
      <c r="O285" s="220" t="s">
        <v>44</v>
      </c>
      <c r="P285" s="221">
        <f>I285+J285</f>
        <v>0</v>
      </c>
      <c r="Q285" s="221">
        <f>ROUND(I285*H285,2)</f>
        <v>0</v>
      </c>
      <c r="R285" s="221">
        <f>ROUND(J285*H285,2)</f>
        <v>0</v>
      </c>
      <c r="S285" s="82"/>
      <c r="T285" s="222">
        <f>S285*H285</f>
        <v>0</v>
      </c>
      <c r="U285" s="222">
        <v>0</v>
      </c>
      <c r="V285" s="222">
        <f>U285*H285</f>
        <v>0</v>
      </c>
      <c r="W285" s="222">
        <v>0</v>
      </c>
      <c r="X285" s="222">
        <f>W285*H285</f>
        <v>0</v>
      </c>
      <c r="Y285" s="223" t="s">
        <v>19</v>
      </c>
      <c r="Z285" s="36"/>
      <c r="AA285" s="36"/>
      <c r="AB285" s="36"/>
      <c r="AC285" s="36"/>
      <c r="AD285" s="36"/>
      <c r="AE285" s="36"/>
      <c r="AR285" s="224" t="s">
        <v>210</v>
      </c>
      <c r="AT285" s="224" t="s">
        <v>168</v>
      </c>
      <c r="AU285" s="224" t="s">
        <v>84</v>
      </c>
      <c r="AY285" s="15" t="s">
        <v>165</v>
      </c>
      <c r="BE285" s="225">
        <f>IF(O285="základní",K285,0)</f>
        <v>0</v>
      </c>
      <c r="BF285" s="225">
        <f>IF(O285="snížená",K285,0)</f>
        <v>0</v>
      </c>
      <c r="BG285" s="225">
        <f>IF(O285="zákl. přenesená",K285,0)</f>
        <v>0</v>
      </c>
      <c r="BH285" s="225">
        <f>IF(O285="sníž. přenesená",K285,0)</f>
        <v>0</v>
      </c>
      <c r="BI285" s="225">
        <f>IF(O285="nulová",K285,0)</f>
        <v>0</v>
      </c>
      <c r="BJ285" s="15" t="s">
        <v>82</v>
      </c>
      <c r="BK285" s="225">
        <f>ROUND(P285*H285,2)</f>
        <v>0</v>
      </c>
      <c r="BL285" s="15" t="s">
        <v>210</v>
      </c>
      <c r="BM285" s="224" t="s">
        <v>1199</v>
      </c>
    </row>
    <row r="286" s="2" customFormat="1">
      <c r="A286" s="36"/>
      <c r="B286" s="37"/>
      <c r="C286" s="38"/>
      <c r="D286" s="226" t="s">
        <v>174</v>
      </c>
      <c r="E286" s="38"/>
      <c r="F286" s="227" t="s">
        <v>607</v>
      </c>
      <c r="G286" s="38"/>
      <c r="H286" s="38"/>
      <c r="I286" s="228"/>
      <c r="J286" s="228"/>
      <c r="K286" s="38"/>
      <c r="L286" s="38"/>
      <c r="M286" s="42"/>
      <c r="N286" s="229"/>
      <c r="O286" s="230"/>
      <c r="P286" s="82"/>
      <c r="Q286" s="82"/>
      <c r="R286" s="82"/>
      <c r="S286" s="82"/>
      <c r="T286" s="82"/>
      <c r="U286" s="82"/>
      <c r="V286" s="82"/>
      <c r="W286" s="82"/>
      <c r="X286" s="82"/>
      <c r="Y286" s="83"/>
      <c r="Z286" s="36"/>
      <c r="AA286" s="36"/>
      <c r="AB286" s="36"/>
      <c r="AC286" s="36"/>
      <c r="AD286" s="36"/>
      <c r="AE286" s="36"/>
      <c r="AT286" s="15" t="s">
        <v>174</v>
      </c>
      <c r="AU286" s="15" t="s">
        <v>84</v>
      </c>
    </row>
    <row r="287" s="2" customFormat="1" ht="24.15" customHeight="1">
      <c r="A287" s="36"/>
      <c r="B287" s="37"/>
      <c r="C287" s="236" t="s">
        <v>784</v>
      </c>
      <c r="D287" s="236" t="s">
        <v>189</v>
      </c>
      <c r="E287" s="237" t="s">
        <v>1200</v>
      </c>
      <c r="F287" s="238" t="s">
        <v>1201</v>
      </c>
      <c r="G287" s="239" t="s">
        <v>221</v>
      </c>
      <c r="H287" s="240">
        <v>2302</v>
      </c>
      <c r="I287" s="241"/>
      <c r="J287" s="242"/>
      <c r="K287" s="240">
        <f>ROUND(P287*H287,2)</f>
        <v>0</v>
      </c>
      <c r="L287" s="238" t="s">
        <v>193</v>
      </c>
      <c r="M287" s="243"/>
      <c r="N287" s="244" t="s">
        <v>19</v>
      </c>
      <c r="O287" s="220" t="s">
        <v>44</v>
      </c>
      <c r="P287" s="221">
        <f>I287+J287</f>
        <v>0</v>
      </c>
      <c r="Q287" s="221">
        <f>ROUND(I287*H287,2)</f>
        <v>0</v>
      </c>
      <c r="R287" s="221">
        <f>ROUND(J287*H287,2)</f>
        <v>0</v>
      </c>
      <c r="S287" s="82"/>
      <c r="T287" s="222">
        <f>S287*H287</f>
        <v>0</v>
      </c>
      <c r="U287" s="222">
        <v>0</v>
      </c>
      <c r="V287" s="222">
        <f>U287*H287</f>
        <v>0</v>
      </c>
      <c r="W287" s="222">
        <v>0</v>
      </c>
      <c r="X287" s="222">
        <f>W287*H287</f>
        <v>0</v>
      </c>
      <c r="Y287" s="223" t="s">
        <v>19</v>
      </c>
      <c r="Z287" s="36"/>
      <c r="AA287" s="36"/>
      <c r="AB287" s="36"/>
      <c r="AC287" s="36"/>
      <c r="AD287" s="36"/>
      <c r="AE287" s="36"/>
      <c r="AR287" s="224" t="s">
        <v>205</v>
      </c>
      <c r="AT287" s="224" t="s">
        <v>189</v>
      </c>
      <c r="AU287" s="224" t="s">
        <v>84</v>
      </c>
      <c r="AY287" s="15" t="s">
        <v>165</v>
      </c>
      <c r="BE287" s="225">
        <f>IF(O287="základní",K287,0)</f>
        <v>0</v>
      </c>
      <c r="BF287" s="225">
        <f>IF(O287="snížená",K287,0)</f>
        <v>0</v>
      </c>
      <c r="BG287" s="225">
        <f>IF(O287="zákl. přenesená",K287,0)</f>
        <v>0</v>
      </c>
      <c r="BH287" s="225">
        <f>IF(O287="sníž. přenesená",K287,0)</f>
        <v>0</v>
      </c>
      <c r="BI287" s="225">
        <f>IF(O287="nulová",K287,0)</f>
        <v>0</v>
      </c>
      <c r="BJ287" s="15" t="s">
        <v>82</v>
      </c>
      <c r="BK287" s="225">
        <f>ROUND(P287*H287,2)</f>
        <v>0</v>
      </c>
      <c r="BL287" s="15" t="s">
        <v>205</v>
      </c>
      <c r="BM287" s="224" t="s">
        <v>1202</v>
      </c>
    </row>
    <row r="288" s="2" customFormat="1">
      <c r="A288" s="36"/>
      <c r="B288" s="37"/>
      <c r="C288" s="38"/>
      <c r="D288" s="226" t="s">
        <v>174</v>
      </c>
      <c r="E288" s="38"/>
      <c r="F288" s="227" t="s">
        <v>1201</v>
      </c>
      <c r="G288" s="38"/>
      <c r="H288" s="38"/>
      <c r="I288" s="228"/>
      <c r="J288" s="228"/>
      <c r="K288" s="38"/>
      <c r="L288" s="38"/>
      <c r="M288" s="42"/>
      <c r="N288" s="229"/>
      <c r="O288" s="230"/>
      <c r="P288" s="82"/>
      <c r="Q288" s="82"/>
      <c r="R288" s="82"/>
      <c r="S288" s="82"/>
      <c r="T288" s="82"/>
      <c r="U288" s="82"/>
      <c r="V288" s="82"/>
      <c r="W288" s="82"/>
      <c r="X288" s="82"/>
      <c r="Y288" s="83"/>
      <c r="Z288" s="36"/>
      <c r="AA288" s="36"/>
      <c r="AB288" s="36"/>
      <c r="AC288" s="36"/>
      <c r="AD288" s="36"/>
      <c r="AE288" s="36"/>
      <c r="AT288" s="15" t="s">
        <v>174</v>
      </c>
      <c r="AU288" s="15" t="s">
        <v>84</v>
      </c>
    </row>
    <row r="289" s="2" customFormat="1" ht="24.15" customHeight="1">
      <c r="A289" s="36"/>
      <c r="B289" s="37"/>
      <c r="C289" s="236" t="s">
        <v>788</v>
      </c>
      <c r="D289" s="236" t="s">
        <v>189</v>
      </c>
      <c r="E289" s="237" t="s">
        <v>610</v>
      </c>
      <c r="F289" s="238" t="s">
        <v>611</v>
      </c>
      <c r="G289" s="239" t="s">
        <v>221</v>
      </c>
      <c r="H289" s="240">
        <v>2910</v>
      </c>
      <c r="I289" s="241"/>
      <c r="J289" s="242"/>
      <c r="K289" s="240">
        <f>ROUND(P289*H289,2)</f>
        <v>0</v>
      </c>
      <c r="L289" s="238" t="s">
        <v>193</v>
      </c>
      <c r="M289" s="243"/>
      <c r="N289" s="244" t="s">
        <v>19</v>
      </c>
      <c r="O289" s="220" t="s">
        <v>44</v>
      </c>
      <c r="P289" s="221">
        <f>I289+J289</f>
        <v>0</v>
      </c>
      <c r="Q289" s="221">
        <f>ROUND(I289*H289,2)</f>
        <v>0</v>
      </c>
      <c r="R289" s="221">
        <f>ROUND(J289*H289,2)</f>
        <v>0</v>
      </c>
      <c r="S289" s="82"/>
      <c r="T289" s="222">
        <f>S289*H289</f>
        <v>0</v>
      </c>
      <c r="U289" s="222">
        <v>0</v>
      </c>
      <c r="V289" s="222">
        <f>U289*H289</f>
        <v>0</v>
      </c>
      <c r="W289" s="222">
        <v>0</v>
      </c>
      <c r="X289" s="222">
        <f>W289*H289</f>
        <v>0</v>
      </c>
      <c r="Y289" s="223" t="s">
        <v>19</v>
      </c>
      <c r="Z289" s="36"/>
      <c r="AA289" s="36"/>
      <c r="AB289" s="36"/>
      <c r="AC289" s="36"/>
      <c r="AD289" s="36"/>
      <c r="AE289" s="36"/>
      <c r="AR289" s="224" t="s">
        <v>205</v>
      </c>
      <c r="AT289" s="224" t="s">
        <v>189</v>
      </c>
      <c r="AU289" s="224" t="s">
        <v>84</v>
      </c>
      <c r="AY289" s="15" t="s">
        <v>165</v>
      </c>
      <c r="BE289" s="225">
        <f>IF(O289="základní",K289,0)</f>
        <v>0</v>
      </c>
      <c r="BF289" s="225">
        <f>IF(O289="snížená",K289,0)</f>
        <v>0</v>
      </c>
      <c r="BG289" s="225">
        <f>IF(O289="zákl. přenesená",K289,0)</f>
        <v>0</v>
      </c>
      <c r="BH289" s="225">
        <f>IF(O289="sníž. přenesená",K289,0)</f>
        <v>0</v>
      </c>
      <c r="BI289" s="225">
        <f>IF(O289="nulová",K289,0)</f>
        <v>0</v>
      </c>
      <c r="BJ289" s="15" t="s">
        <v>82</v>
      </c>
      <c r="BK289" s="225">
        <f>ROUND(P289*H289,2)</f>
        <v>0</v>
      </c>
      <c r="BL289" s="15" t="s">
        <v>205</v>
      </c>
      <c r="BM289" s="224" t="s">
        <v>1203</v>
      </c>
    </row>
    <row r="290" s="2" customFormat="1">
      <c r="A290" s="36"/>
      <c r="B290" s="37"/>
      <c r="C290" s="38"/>
      <c r="D290" s="226" t="s">
        <v>174</v>
      </c>
      <c r="E290" s="38"/>
      <c r="F290" s="227" t="s">
        <v>611</v>
      </c>
      <c r="G290" s="38"/>
      <c r="H290" s="38"/>
      <c r="I290" s="228"/>
      <c r="J290" s="228"/>
      <c r="K290" s="38"/>
      <c r="L290" s="38"/>
      <c r="M290" s="42"/>
      <c r="N290" s="229"/>
      <c r="O290" s="230"/>
      <c r="P290" s="82"/>
      <c r="Q290" s="82"/>
      <c r="R290" s="82"/>
      <c r="S290" s="82"/>
      <c r="T290" s="82"/>
      <c r="U290" s="82"/>
      <c r="V290" s="82"/>
      <c r="W290" s="82"/>
      <c r="X290" s="82"/>
      <c r="Y290" s="83"/>
      <c r="Z290" s="36"/>
      <c r="AA290" s="36"/>
      <c r="AB290" s="36"/>
      <c r="AC290" s="36"/>
      <c r="AD290" s="36"/>
      <c r="AE290" s="36"/>
      <c r="AT290" s="15" t="s">
        <v>174</v>
      </c>
      <c r="AU290" s="15" t="s">
        <v>84</v>
      </c>
    </row>
    <row r="291" s="2" customFormat="1" ht="24.15" customHeight="1">
      <c r="A291" s="36"/>
      <c r="B291" s="37"/>
      <c r="C291" s="213" t="s">
        <v>792</v>
      </c>
      <c r="D291" s="213" t="s">
        <v>168</v>
      </c>
      <c r="E291" s="214" t="s">
        <v>614</v>
      </c>
      <c r="F291" s="215" t="s">
        <v>615</v>
      </c>
      <c r="G291" s="216" t="s">
        <v>221</v>
      </c>
      <c r="H291" s="218">
        <v>5212</v>
      </c>
      <c r="I291" s="217"/>
      <c r="J291" s="217"/>
      <c r="K291" s="218">
        <f>ROUND(P291*H291,2)</f>
        <v>0</v>
      </c>
      <c r="L291" s="215" t="s">
        <v>193</v>
      </c>
      <c r="M291" s="42"/>
      <c r="N291" s="219" t="s">
        <v>19</v>
      </c>
      <c r="O291" s="220" t="s">
        <v>44</v>
      </c>
      <c r="P291" s="221">
        <f>I291+J291</f>
        <v>0</v>
      </c>
      <c r="Q291" s="221">
        <f>ROUND(I291*H291,2)</f>
        <v>0</v>
      </c>
      <c r="R291" s="221">
        <f>ROUND(J291*H291,2)</f>
        <v>0</v>
      </c>
      <c r="S291" s="82"/>
      <c r="T291" s="222">
        <f>S291*H291</f>
        <v>0</v>
      </c>
      <c r="U291" s="222">
        <v>0</v>
      </c>
      <c r="V291" s="222">
        <f>U291*H291</f>
        <v>0</v>
      </c>
      <c r="W291" s="222">
        <v>0</v>
      </c>
      <c r="X291" s="222">
        <f>W291*H291</f>
        <v>0</v>
      </c>
      <c r="Y291" s="223" t="s">
        <v>19</v>
      </c>
      <c r="Z291" s="36"/>
      <c r="AA291" s="36"/>
      <c r="AB291" s="36"/>
      <c r="AC291" s="36"/>
      <c r="AD291" s="36"/>
      <c r="AE291" s="36"/>
      <c r="AR291" s="224" t="s">
        <v>210</v>
      </c>
      <c r="AT291" s="224" t="s">
        <v>168</v>
      </c>
      <c r="AU291" s="224" t="s">
        <v>84</v>
      </c>
      <c r="AY291" s="15" t="s">
        <v>165</v>
      </c>
      <c r="BE291" s="225">
        <f>IF(O291="základní",K291,0)</f>
        <v>0</v>
      </c>
      <c r="BF291" s="225">
        <f>IF(O291="snížená",K291,0)</f>
        <v>0</v>
      </c>
      <c r="BG291" s="225">
        <f>IF(O291="zákl. přenesená",K291,0)</f>
        <v>0</v>
      </c>
      <c r="BH291" s="225">
        <f>IF(O291="sníž. přenesená",K291,0)</f>
        <v>0</v>
      </c>
      <c r="BI291" s="225">
        <f>IF(O291="nulová",K291,0)</f>
        <v>0</v>
      </c>
      <c r="BJ291" s="15" t="s">
        <v>82</v>
      </c>
      <c r="BK291" s="225">
        <f>ROUND(P291*H291,2)</f>
        <v>0</v>
      </c>
      <c r="BL291" s="15" t="s">
        <v>210</v>
      </c>
      <c r="BM291" s="224" t="s">
        <v>1204</v>
      </c>
    </row>
    <row r="292" s="2" customFormat="1">
      <c r="A292" s="36"/>
      <c r="B292" s="37"/>
      <c r="C292" s="38"/>
      <c r="D292" s="226" t="s">
        <v>174</v>
      </c>
      <c r="E292" s="38"/>
      <c r="F292" s="227" t="s">
        <v>615</v>
      </c>
      <c r="G292" s="38"/>
      <c r="H292" s="38"/>
      <c r="I292" s="228"/>
      <c r="J292" s="228"/>
      <c r="K292" s="38"/>
      <c r="L292" s="38"/>
      <c r="M292" s="42"/>
      <c r="N292" s="229"/>
      <c r="O292" s="230"/>
      <c r="P292" s="82"/>
      <c r="Q292" s="82"/>
      <c r="R292" s="82"/>
      <c r="S292" s="82"/>
      <c r="T292" s="82"/>
      <c r="U292" s="82"/>
      <c r="V292" s="82"/>
      <c r="W292" s="82"/>
      <c r="X292" s="82"/>
      <c r="Y292" s="83"/>
      <c r="Z292" s="36"/>
      <c r="AA292" s="36"/>
      <c r="AB292" s="36"/>
      <c r="AC292" s="36"/>
      <c r="AD292" s="36"/>
      <c r="AE292" s="36"/>
      <c r="AT292" s="15" t="s">
        <v>174</v>
      </c>
      <c r="AU292" s="15" t="s">
        <v>84</v>
      </c>
    </row>
    <row r="293" s="2" customFormat="1" ht="24.15" customHeight="1">
      <c r="A293" s="36"/>
      <c r="B293" s="37"/>
      <c r="C293" s="213" t="s">
        <v>796</v>
      </c>
      <c r="D293" s="213" t="s">
        <v>168</v>
      </c>
      <c r="E293" s="214" t="s">
        <v>618</v>
      </c>
      <c r="F293" s="215" t="s">
        <v>619</v>
      </c>
      <c r="G293" s="216" t="s">
        <v>221</v>
      </c>
      <c r="H293" s="218">
        <v>5212</v>
      </c>
      <c r="I293" s="217"/>
      <c r="J293" s="217"/>
      <c r="K293" s="218">
        <f>ROUND(P293*H293,2)</f>
        <v>0</v>
      </c>
      <c r="L293" s="215" t="s">
        <v>193</v>
      </c>
      <c r="M293" s="42"/>
      <c r="N293" s="219" t="s">
        <v>19</v>
      </c>
      <c r="O293" s="220" t="s">
        <v>44</v>
      </c>
      <c r="P293" s="221">
        <f>I293+J293</f>
        <v>0</v>
      </c>
      <c r="Q293" s="221">
        <f>ROUND(I293*H293,2)</f>
        <v>0</v>
      </c>
      <c r="R293" s="221">
        <f>ROUND(J293*H293,2)</f>
        <v>0</v>
      </c>
      <c r="S293" s="82"/>
      <c r="T293" s="222">
        <f>S293*H293</f>
        <v>0</v>
      </c>
      <c r="U293" s="222">
        <v>0</v>
      </c>
      <c r="V293" s="222">
        <f>U293*H293</f>
        <v>0</v>
      </c>
      <c r="W293" s="222">
        <v>0</v>
      </c>
      <c r="X293" s="222">
        <f>W293*H293</f>
        <v>0</v>
      </c>
      <c r="Y293" s="223" t="s">
        <v>19</v>
      </c>
      <c r="Z293" s="36"/>
      <c r="AA293" s="36"/>
      <c r="AB293" s="36"/>
      <c r="AC293" s="36"/>
      <c r="AD293" s="36"/>
      <c r="AE293" s="36"/>
      <c r="AR293" s="224" t="s">
        <v>210</v>
      </c>
      <c r="AT293" s="224" t="s">
        <v>168</v>
      </c>
      <c r="AU293" s="224" t="s">
        <v>84</v>
      </c>
      <c r="AY293" s="15" t="s">
        <v>165</v>
      </c>
      <c r="BE293" s="225">
        <f>IF(O293="základní",K293,0)</f>
        <v>0</v>
      </c>
      <c r="BF293" s="225">
        <f>IF(O293="snížená",K293,0)</f>
        <v>0</v>
      </c>
      <c r="BG293" s="225">
        <f>IF(O293="zákl. přenesená",K293,0)</f>
        <v>0</v>
      </c>
      <c r="BH293" s="225">
        <f>IF(O293="sníž. přenesená",K293,0)</f>
        <v>0</v>
      </c>
      <c r="BI293" s="225">
        <f>IF(O293="nulová",K293,0)</f>
        <v>0</v>
      </c>
      <c r="BJ293" s="15" t="s">
        <v>82</v>
      </c>
      <c r="BK293" s="225">
        <f>ROUND(P293*H293,2)</f>
        <v>0</v>
      </c>
      <c r="BL293" s="15" t="s">
        <v>210</v>
      </c>
      <c r="BM293" s="224" t="s">
        <v>1205</v>
      </c>
    </row>
    <row r="294" s="2" customFormat="1">
      <c r="A294" s="36"/>
      <c r="B294" s="37"/>
      <c r="C294" s="38"/>
      <c r="D294" s="226" t="s">
        <v>174</v>
      </c>
      <c r="E294" s="38"/>
      <c r="F294" s="227" t="s">
        <v>619</v>
      </c>
      <c r="G294" s="38"/>
      <c r="H294" s="38"/>
      <c r="I294" s="228"/>
      <c r="J294" s="228"/>
      <c r="K294" s="38"/>
      <c r="L294" s="38"/>
      <c r="M294" s="42"/>
      <c r="N294" s="229"/>
      <c r="O294" s="230"/>
      <c r="P294" s="82"/>
      <c r="Q294" s="82"/>
      <c r="R294" s="82"/>
      <c r="S294" s="82"/>
      <c r="T294" s="82"/>
      <c r="U294" s="82"/>
      <c r="V294" s="82"/>
      <c r="W294" s="82"/>
      <c r="X294" s="82"/>
      <c r="Y294" s="83"/>
      <c r="Z294" s="36"/>
      <c r="AA294" s="36"/>
      <c r="AB294" s="36"/>
      <c r="AC294" s="36"/>
      <c r="AD294" s="36"/>
      <c r="AE294" s="36"/>
      <c r="AT294" s="15" t="s">
        <v>174</v>
      </c>
      <c r="AU294" s="15" t="s">
        <v>84</v>
      </c>
    </row>
    <row r="295" s="2" customFormat="1" ht="24.15" customHeight="1">
      <c r="A295" s="36"/>
      <c r="B295" s="37"/>
      <c r="C295" s="236" t="s">
        <v>800</v>
      </c>
      <c r="D295" s="236" t="s">
        <v>189</v>
      </c>
      <c r="E295" s="237" t="s">
        <v>1206</v>
      </c>
      <c r="F295" s="238" t="s">
        <v>1207</v>
      </c>
      <c r="G295" s="239" t="s">
        <v>192</v>
      </c>
      <c r="H295" s="240">
        <v>4</v>
      </c>
      <c r="I295" s="241"/>
      <c r="J295" s="242"/>
      <c r="K295" s="240">
        <f>ROUND(P295*H295,2)</f>
        <v>0</v>
      </c>
      <c r="L295" s="238" t="s">
        <v>193</v>
      </c>
      <c r="M295" s="243"/>
      <c r="N295" s="244" t="s">
        <v>19</v>
      </c>
      <c r="O295" s="220" t="s">
        <v>44</v>
      </c>
      <c r="P295" s="221">
        <f>I295+J295</f>
        <v>0</v>
      </c>
      <c r="Q295" s="221">
        <f>ROUND(I295*H295,2)</f>
        <v>0</v>
      </c>
      <c r="R295" s="221">
        <f>ROUND(J295*H295,2)</f>
        <v>0</v>
      </c>
      <c r="S295" s="82"/>
      <c r="T295" s="222">
        <f>S295*H295</f>
        <v>0</v>
      </c>
      <c r="U295" s="222">
        <v>0</v>
      </c>
      <c r="V295" s="222">
        <f>U295*H295</f>
        <v>0</v>
      </c>
      <c r="W295" s="222">
        <v>0</v>
      </c>
      <c r="X295" s="222">
        <f>W295*H295</f>
        <v>0</v>
      </c>
      <c r="Y295" s="223" t="s">
        <v>19</v>
      </c>
      <c r="Z295" s="36"/>
      <c r="AA295" s="36"/>
      <c r="AB295" s="36"/>
      <c r="AC295" s="36"/>
      <c r="AD295" s="36"/>
      <c r="AE295" s="36"/>
      <c r="AR295" s="224" t="s">
        <v>205</v>
      </c>
      <c r="AT295" s="224" t="s">
        <v>189</v>
      </c>
      <c r="AU295" s="224" t="s">
        <v>84</v>
      </c>
      <c r="AY295" s="15" t="s">
        <v>165</v>
      </c>
      <c r="BE295" s="225">
        <f>IF(O295="základní",K295,0)</f>
        <v>0</v>
      </c>
      <c r="BF295" s="225">
        <f>IF(O295="snížená",K295,0)</f>
        <v>0</v>
      </c>
      <c r="BG295" s="225">
        <f>IF(O295="zákl. přenesená",K295,0)</f>
        <v>0</v>
      </c>
      <c r="BH295" s="225">
        <f>IF(O295="sníž. přenesená",K295,0)</f>
        <v>0</v>
      </c>
      <c r="BI295" s="225">
        <f>IF(O295="nulová",K295,0)</f>
        <v>0</v>
      </c>
      <c r="BJ295" s="15" t="s">
        <v>82</v>
      </c>
      <c r="BK295" s="225">
        <f>ROUND(P295*H295,2)</f>
        <v>0</v>
      </c>
      <c r="BL295" s="15" t="s">
        <v>205</v>
      </c>
      <c r="BM295" s="224" t="s">
        <v>1208</v>
      </c>
    </row>
    <row r="296" s="2" customFormat="1">
      <c r="A296" s="36"/>
      <c r="B296" s="37"/>
      <c r="C296" s="38"/>
      <c r="D296" s="226" t="s">
        <v>174</v>
      </c>
      <c r="E296" s="38"/>
      <c r="F296" s="227" t="s">
        <v>1207</v>
      </c>
      <c r="G296" s="38"/>
      <c r="H296" s="38"/>
      <c r="I296" s="228"/>
      <c r="J296" s="228"/>
      <c r="K296" s="38"/>
      <c r="L296" s="38"/>
      <c r="M296" s="42"/>
      <c r="N296" s="229"/>
      <c r="O296" s="230"/>
      <c r="P296" s="82"/>
      <c r="Q296" s="82"/>
      <c r="R296" s="82"/>
      <c r="S296" s="82"/>
      <c r="T296" s="82"/>
      <c r="U296" s="82"/>
      <c r="V296" s="82"/>
      <c r="W296" s="82"/>
      <c r="X296" s="82"/>
      <c r="Y296" s="83"/>
      <c r="Z296" s="36"/>
      <c r="AA296" s="36"/>
      <c r="AB296" s="36"/>
      <c r="AC296" s="36"/>
      <c r="AD296" s="36"/>
      <c r="AE296" s="36"/>
      <c r="AT296" s="15" t="s">
        <v>174</v>
      </c>
      <c r="AU296" s="15" t="s">
        <v>84</v>
      </c>
    </row>
    <row r="297" s="2" customFormat="1" ht="24.15" customHeight="1">
      <c r="A297" s="36"/>
      <c r="B297" s="37"/>
      <c r="C297" s="213" t="s">
        <v>804</v>
      </c>
      <c r="D297" s="213" t="s">
        <v>168</v>
      </c>
      <c r="E297" s="214" t="s">
        <v>1209</v>
      </c>
      <c r="F297" s="215" t="s">
        <v>1210</v>
      </c>
      <c r="G297" s="216" t="s">
        <v>192</v>
      </c>
      <c r="H297" s="218">
        <v>4</v>
      </c>
      <c r="I297" s="217"/>
      <c r="J297" s="217"/>
      <c r="K297" s="218">
        <f>ROUND(P297*H297,2)</f>
        <v>0</v>
      </c>
      <c r="L297" s="215" t="s">
        <v>193</v>
      </c>
      <c r="M297" s="42"/>
      <c r="N297" s="219" t="s">
        <v>19</v>
      </c>
      <c r="O297" s="220" t="s">
        <v>44</v>
      </c>
      <c r="P297" s="221">
        <f>I297+J297</f>
        <v>0</v>
      </c>
      <c r="Q297" s="221">
        <f>ROUND(I297*H297,2)</f>
        <v>0</v>
      </c>
      <c r="R297" s="221">
        <f>ROUND(J297*H297,2)</f>
        <v>0</v>
      </c>
      <c r="S297" s="82"/>
      <c r="T297" s="222">
        <f>S297*H297</f>
        <v>0</v>
      </c>
      <c r="U297" s="222">
        <v>0</v>
      </c>
      <c r="V297" s="222">
        <f>U297*H297</f>
        <v>0</v>
      </c>
      <c r="W297" s="222">
        <v>0</v>
      </c>
      <c r="X297" s="222">
        <f>W297*H297</f>
        <v>0</v>
      </c>
      <c r="Y297" s="223" t="s">
        <v>19</v>
      </c>
      <c r="Z297" s="36"/>
      <c r="AA297" s="36"/>
      <c r="AB297" s="36"/>
      <c r="AC297" s="36"/>
      <c r="AD297" s="36"/>
      <c r="AE297" s="36"/>
      <c r="AR297" s="224" t="s">
        <v>210</v>
      </c>
      <c r="AT297" s="224" t="s">
        <v>168</v>
      </c>
      <c r="AU297" s="224" t="s">
        <v>84</v>
      </c>
      <c r="AY297" s="15" t="s">
        <v>165</v>
      </c>
      <c r="BE297" s="225">
        <f>IF(O297="základní",K297,0)</f>
        <v>0</v>
      </c>
      <c r="BF297" s="225">
        <f>IF(O297="snížená",K297,0)</f>
        <v>0</v>
      </c>
      <c r="BG297" s="225">
        <f>IF(O297="zákl. přenesená",K297,0)</f>
        <v>0</v>
      </c>
      <c r="BH297" s="225">
        <f>IF(O297="sníž. přenesená",K297,0)</f>
        <v>0</v>
      </c>
      <c r="BI297" s="225">
        <f>IF(O297="nulová",K297,0)</f>
        <v>0</v>
      </c>
      <c r="BJ297" s="15" t="s">
        <v>82</v>
      </c>
      <c r="BK297" s="225">
        <f>ROUND(P297*H297,2)</f>
        <v>0</v>
      </c>
      <c r="BL297" s="15" t="s">
        <v>210</v>
      </c>
      <c r="BM297" s="224" t="s">
        <v>1211</v>
      </c>
    </row>
    <row r="298" s="2" customFormat="1">
      <c r="A298" s="36"/>
      <c r="B298" s="37"/>
      <c r="C298" s="38"/>
      <c r="D298" s="226" t="s">
        <v>174</v>
      </c>
      <c r="E298" s="38"/>
      <c r="F298" s="227" t="s">
        <v>1210</v>
      </c>
      <c r="G298" s="38"/>
      <c r="H298" s="38"/>
      <c r="I298" s="228"/>
      <c r="J298" s="228"/>
      <c r="K298" s="38"/>
      <c r="L298" s="38"/>
      <c r="M298" s="42"/>
      <c r="N298" s="229"/>
      <c r="O298" s="230"/>
      <c r="P298" s="82"/>
      <c r="Q298" s="82"/>
      <c r="R298" s="82"/>
      <c r="S298" s="82"/>
      <c r="T298" s="82"/>
      <c r="U298" s="82"/>
      <c r="V298" s="82"/>
      <c r="W298" s="82"/>
      <c r="X298" s="82"/>
      <c r="Y298" s="83"/>
      <c r="Z298" s="36"/>
      <c r="AA298" s="36"/>
      <c r="AB298" s="36"/>
      <c r="AC298" s="36"/>
      <c r="AD298" s="36"/>
      <c r="AE298" s="36"/>
      <c r="AT298" s="15" t="s">
        <v>174</v>
      </c>
      <c r="AU298" s="15" t="s">
        <v>84</v>
      </c>
    </row>
    <row r="299" s="2" customFormat="1" ht="24.15" customHeight="1">
      <c r="A299" s="36"/>
      <c r="B299" s="37"/>
      <c r="C299" s="236" t="s">
        <v>808</v>
      </c>
      <c r="D299" s="236" t="s">
        <v>189</v>
      </c>
      <c r="E299" s="237" t="s">
        <v>638</v>
      </c>
      <c r="F299" s="238" t="s">
        <v>639</v>
      </c>
      <c r="G299" s="239" t="s">
        <v>192</v>
      </c>
      <c r="H299" s="240">
        <v>4</v>
      </c>
      <c r="I299" s="241"/>
      <c r="J299" s="242"/>
      <c r="K299" s="240">
        <f>ROUND(P299*H299,2)</f>
        <v>0</v>
      </c>
      <c r="L299" s="238" t="s">
        <v>193</v>
      </c>
      <c r="M299" s="243"/>
      <c r="N299" s="244" t="s">
        <v>19</v>
      </c>
      <c r="O299" s="220" t="s">
        <v>44</v>
      </c>
      <c r="P299" s="221">
        <f>I299+J299</f>
        <v>0</v>
      </c>
      <c r="Q299" s="221">
        <f>ROUND(I299*H299,2)</f>
        <v>0</v>
      </c>
      <c r="R299" s="221">
        <f>ROUND(J299*H299,2)</f>
        <v>0</v>
      </c>
      <c r="S299" s="82"/>
      <c r="T299" s="222">
        <f>S299*H299</f>
        <v>0</v>
      </c>
      <c r="U299" s="222">
        <v>0</v>
      </c>
      <c r="V299" s="222">
        <f>U299*H299</f>
        <v>0</v>
      </c>
      <c r="W299" s="222">
        <v>0</v>
      </c>
      <c r="X299" s="222">
        <f>W299*H299</f>
        <v>0</v>
      </c>
      <c r="Y299" s="223" t="s">
        <v>19</v>
      </c>
      <c r="Z299" s="36"/>
      <c r="AA299" s="36"/>
      <c r="AB299" s="36"/>
      <c r="AC299" s="36"/>
      <c r="AD299" s="36"/>
      <c r="AE299" s="36"/>
      <c r="AR299" s="224" t="s">
        <v>205</v>
      </c>
      <c r="AT299" s="224" t="s">
        <v>189</v>
      </c>
      <c r="AU299" s="224" t="s">
        <v>84</v>
      </c>
      <c r="AY299" s="15" t="s">
        <v>165</v>
      </c>
      <c r="BE299" s="225">
        <f>IF(O299="základní",K299,0)</f>
        <v>0</v>
      </c>
      <c r="BF299" s="225">
        <f>IF(O299="snížená",K299,0)</f>
        <v>0</v>
      </c>
      <c r="BG299" s="225">
        <f>IF(O299="zákl. přenesená",K299,0)</f>
        <v>0</v>
      </c>
      <c r="BH299" s="225">
        <f>IF(O299="sníž. přenesená",K299,0)</f>
        <v>0</v>
      </c>
      <c r="BI299" s="225">
        <f>IF(O299="nulová",K299,0)</f>
        <v>0</v>
      </c>
      <c r="BJ299" s="15" t="s">
        <v>82</v>
      </c>
      <c r="BK299" s="225">
        <f>ROUND(P299*H299,2)</f>
        <v>0</v>
      </c>
      <c r="BL299" s="15" t="s">
        <v>205</v>
      </c>
      <c r="BM299" s="224" t="s">
        <v>1212</v>
      </c>
    </row>
    <row r="300" s="2" customFormat="1">
      <c r="A300" s="36"/>
      <c r="B300" s="37"/>
      <c r="C300" s="38"/>
      <c r="D300" s="226" t="s">
        <v>174</v>
      </c>
      <c r="E300" s="38"/>
      <c r="F300" s="227" t="s">
        <v>639</v>
      </c>
      <c r="G300" s="38"/>
      <c r="H300" s="38"/>
      <c r="I300" s="228"/>
      <c r="J300" s="228"/>
      <c r="K300" s="38"/>
      <c r="L300" s="38"/>
      <c r="M300" s="42"/>
      <c r="N300" s="229"/>
      <c r="O300" s="230"/>
      <c r="P300" s="82"/>
      <c r="Q300" s="82"/>
      <c r="R300" s="82"/>
      <c r="S300" s="82"/>
      <c r="T300" s="82"/>
      <c r="U300" s="82"/>
      <c r="V300" s="82"/>
      <c r="W300" s="82"/>
      <c r="X300" s="82"/>
      <c r="Y300" s="83"/>
      <c r="Z300" s="36"/>
      <c r="AA300" s="36"/>
      <c r="AB300" s="36"/>
      <c r="AC300" s="36"/>
      <c r="AD300" s="36"/>
      <c r="AE300" s="36"/>
      <c r="AT300" s="15" t="s">
        <v>174</v>
      </c>
      <c r="AU300" s="15" t="s">
        <v>84</v>
      </c>
    </row>
    <row r="301" s="2" customFormat="1" ht="24.15" customHeight="1">
      <c r="A301" s="36"/>
      <c r="B301" s="37"/>
      <c r="C301" s="213" t="s">
        <v>812</v>
      </c>
      <c r="D301" s="213" t="s">
        <v>168</v>
      </c>
      <c r="E301" s="214" t="s">
        <v>642</v>
      </c>
      <c r="F301" s="215" t="s">
        <v>643</v>
      </c>
      <c r="G301" s="216" t="s">
        <v>192</v>
      </c>
      <c r="H301" s="218">
        <v>4</v>
      </c>
      <c r="I301" s="217"/>
      <c r="J301" s="217"/>
      <c r="K301" s="218">
        <f>ROUND(P301*H301,2)</f>
        <v>0</v>
      </c>
      <c r="L301" s="215" t="s">
        <v>193</v>
      </c>
      <c r="M301" s="42"/>
      <c r="N301" s="219" t="s">
        <v>19</v>
      </c>
      <c r="O301" s="220" t="s">
        <v>44</v>
      </c>
      <c r="P301" s="221">
        <f>I301+J301</f>
        <v>0</v>
      </c>
      <c r="Q301" s="221">
        <f>ROUND(I301*H301,2)</f>
        <v>0</v>
      </c>
      <c r="R301" s="221">
        <f>ROUND(J301*H301,2)</f>
        <v>0</v>
      </c>
      <c r="S301" s="82"/>
      <c r="T301" s="222">
        <f>S301*H301</f>
        <v>0</v>
      </c>
      <c r="U301" s="222">
        <v>0</v>
      </c>
      <c r="V301" s="222">
        <f>U301*H301</f>
        <v>0</v>
      </c>
      <c r="W301" s="222">
        <v>0</v>
      </c>
      <c r="X301" s="222">
        <f>W301*H301</f>
        <v>0</v>
      </c>
      <c r="Y301" s="223" t="s">
        <v>19</v>
      </c>
      <c r="Z301" s="36"/>
      <c r="AA301" s="36"/>
      <c r="AB301" s="36"/>
      <c r="AC301" s="36"/>
      <c r="AD301" s="36"/>
      <c r="AE301" s="36"/>
      <c r="AR301" s="224" t="s">
        <v>210</v>
      </c>
      <c r="AT301" s="224" t="s">
        <v>168</v>
      </c>
      <c r="AU301" s="224" t="s">
        <v>84</v>
      </c>
      <c r="AY301" s="15" t="s">
        <v>165</v>
      </c>
      <c r="BE301" s="225">
        <f>IF(O301="základní",K301,0)</f>
        <v>0</v>
      </c>
      <c r="BF301" s="225">
        <f>IF(O301="snížená",K301,0)</f>
        <v>0</v>
      </c>
      <c r="BG301" s="225">
        <f>IF(O301="zákl. přenesená",K301,0)</f>
        <v>0</v>
      </c>
      <c r="BH301" s="225">
        <f>IF(O301="sníž. přenesená",K301,0)</f>
        <v>0</v>
      </c>
      <c r="BI301" s="225">
        <f>IF(O301="nulová",K301,0)</f>
        <v>0</v>
      </c>
      <c r="BJ301" s="15" t="s">
        <v>82</v>
      </c>
      <c r="BK301" s="225">
        <f>ROUND(P301*H301,2)</f>
        <v>0</v>
      </c>
      <c r="BL301" s="15" t="s">
        <v>210</v>
      </c>
      <c r="BM301" s="224" t="s">
        <v>1213</v>
      </c>
    </row>
    <row r="302" s="2" customFormat="1">
      <c r="A302" s="36"/>
      <c r="B302" s="37"/>
      <c r="C302" s="38"/>
      <c r="D302" s="226" t="s">
        <v>174</v>
      </c>
      <c r="E302" s="38"/>
      <c r="F302" s="227" t="s">
        <v>643</v>
      </c>
      <c r="G302" s="38"/>
      <c r="H302" s="38"/>
      <c r="I302" s="228"/>
      <c r="J302" s="228"/>
      <c r="K302" s="38"/>
      <c r="L302" s="38"/>
      <c r="M302" s="42"/>
      <c r="N302" s="229"/>
      <c r="O302" s="230"/>
      <c r="P302" s="82"/>
      <c r="Q302" s="82"/>
      <c r="R302" s="82"/>
      <c r="S302" s="82"/>
      <c r="T302" s="82"/>
      <c r="U302" s="82"/>
      <c r="V302" s="82"/>
      <c r="W302" s="82"/>
      <c r="X302" s="82"/>
      <c r="Y302" s="83"/>
      <c r="Z302" s="36"/>
      <c r="AA302" s="36"/>
      <c r="AB302" s="36"/>
      <c r="AC302" s="36"/>
      <c r="AD302" s="36"/>
      <c r="AE302" s="36"/>
      <c r="AT302" s="15" t="s">
        <v>174</v>
      </c>
      <c r="AU302" s="15" t="s">
        <v>84</v>
      </c>
    </row>
    <row r="303" s="2" customFormat="1" ht="24.15" customHeight="1">
      <c r="A303" s="36"/>
      <c r="B303" s="37"/>
      <c r="C303" s="236" t="s">
        <v>816</v>
      </c>
      <c r="D303" s="236" t="s">
        <v>189</v>
      </c>
      <c r="E303" s="237" t="s">
        <v>646</v>
      </c>
      <c r="F303" s="238" t="s">
        <v>647</v>
      </c>
      <c r="G303" s="239" t="s">
        <v>192</v>
      </c>
      <c r="H303" s="240">
        <v>12</v>
      </c>
      <c r="I303" s="241"/>
      <c r="J303" s="242"/>
      <c r="K303" s="240">
        <f>ROUND(P303*H303,2)</f>
        <v>0</v>
      </c>
      <c r="L303" s="238" t="s">
        <v>193</v>
      </c>
      <c r="M303" s="243"/>
      <c r="N303" s="244" t="s">
        <v>19</v>
      </c>
      <c r="O303" s="220" t="s">
        <v>44</v>
      </c>
      <c r="P303" s="221">
        <f>I303+J303</f>
        <v>0</v>
      </c>
      <c r="Q303" s="221">
        <f>ROUND(I303*H303,2)</f>
        <v>0</v>
      </c>
      <c r="R303" s="221">
        <f>ROUND(J303*H303,2)</f>
        <v>0</v>
      </c>
      <c r="S303" s="82"/>
      <c r="T303" s="222">
        <f>S303*H303</f>
        <v>0</v>
      </c>
      <c r="U303" s="222">
        <v>0</v>
      </c>
      <c r="V303" s="222">
        <f>U303*H303</f>
        <v>0</v>
      </c>
      <c r="W303" s="222">
        <v>0</v>
      </c>
      <c r="X303" s="222">
        <f>W303*H303</f>
        <v>0</v>
      </c>
      <c r="Y303" s="223" t="s">
        <v>19</v>
      </c>
      <c r="Z303" s="36"/>
      <c r="AA303" s="36"/>
      <c r="AB303" s="36"/>
      <c r="AC303" s="36"/>
      <c r="AD303" s="36"/>
      <c r="AE303" s="36"/>
      <c r="AR303" s="224" t="s">
        <v>205</v>
      </c>
      <c r="AT303" s="224" t="s">
        <v>189</v>
      </c>
      <c r="AU303" s="224" t="s">
        <v>84</v>
      </c>
      <c r="AY303" s="15" t="s">
        <v>165</v>
      </c>
      <c r="BE303" s="225">
        <f>IF(O303="základní",K303,0)</f>
        <v>0</v>
      </c>
      <c r="BF303" s="225">
        <f>IF(O303="snížená",K303,0)</f>
        <v>0</v>
      </c>
      <c r="BG303" s="225">
        <f>IF(O303="zákl. přenesená",K303,0)</f>
        <v>0</v>
      </c>
      <c r="BH303" s="225">
        <f>IF(O303="sníž. přenesená",K303,0)</f>
        <v>0</v>
      </c>
      <c r="BI303" s="225">
        <f>IF(O303="nulová",K303,0)</f>
        <v>0</v>
      </c>
      <c r="BJ303" s="15" t="s">
        <v>82</v>
      </c>
      <c r="BK303" s="225">
        <f>ROUND(P303*H303,2)</f>
        <v>0</v>
      </c>
      <c r="BL303" s="15" t="s">
        <v>205</v>
      </c>
      <c r="BM303" s="224" t="s">
        <v>1214</v>
      </c>
    </row>
    <row r="304" s="2" customFormat="1">
      <c r="A304" s="36"/>
      <c r="B304" s="37"/>
      <c r="C304" s="38"/>
      <c r="D304" s="226" t="s">
        <v>174</v>
      </c>
      <c r="E304" s="38"/>
      <c r="F304" s="227" t="s">
        <v>647</v>
      </c>
      <c r="G304" s="38"/>
      <c r="H304" s="38"/>
      <c r="I304" s="228"/>
      <c r="J304" s="228"/>
      <c r="K304" s="38"/>
      <c r="L304" s="38"/>
      <c r="M304" s="42"/>
      <c r="N304" s="229"/>
      <c r="O304" s="230"/>
      <c r="P304" s="82"/>
      <c r="Q304" s="82"/>
      <c r="R304" s="82"/>
      <c r="S304" s="82"/>
      <c r="T304" s="82"/>
      <c r="U304" s="82"/>
      <c r="V304" s="82"/>
      <c r="W304" s="82"/>
      <c r="X304" s="82"/>
      <c r="Y304" s="83"/>
      <c r="Z304" s="36"/>
      <c r="AA304" s="36"/>
      <c r="AB304" s="36"/>
      <c r="AC304" s="36"/>
      <c r="AD304" s="36"/>
      <c r="AE304" s="36"/>
      <c r="AT304" s="15" t="s">
        <v>174</v>
      </c>
      <c r="AU304" s="15" t="s">
        <v>84</v>
      </c>
    </row>
    <row r="305" s="2" customFormat="1" ht="24.15" customHeight="1">
      <c r="A305" s="36"/>
      <c r="B305" s="37"/>
      <c r="C305" s="213" t="s">
        <v>820</v>
      </c>
      <c r="D305" s="213" t="s">
        <v>168</v>
      </c>
      <c r="E305" s="214" t="s">
        <v>650</v>
      </c>
      <c r="F305" s="215" t="s">
        <v>651</v>
      </c>
      <c r="G305" s="216" t="s">
        <v>192</v>
      </c>
      <c r="H305" s="218">
        <v>12</v>
      </c>
      <c r="I305" s="217"/>
      <c r="J305" s="217"/>
      <c r="K305" s="218">
        <f>ROUND(P305*H305,2)</f>
        <v>0</v>
      </c>
      <c r="L305" s="215" t="s">
        <v>193</v>
      </c>
      <c r="M305" s="42"/>
      <c r="N305" s="219" t="s">
        <v>19</v>
      </c>
      <c r="O305" s="220" t="s">
        <v>44</v>
      </c>
      <c r="P305" s="221">
        <f>I305+J305</f>
        <v>0</v>
      </c>
      <c r="Q305" s="221">
        <f>ROUND(I305*H305,2)</f>
        <v>0</v>
      </c>
      <c r="R305" s="221">
        <f>ROUND(J305*H305,2)</f>
        <v>0</v>
      </c>
      <c r="S305" s="82"/>
      <c r="T305" s="222">
        <f>S305*H305</f>
        <v>0</v>
      </c>
      <c r="U305" s="222">
        <v>0</v>
      </c>
      <c r="V305" s="222">
        <f>U305*H305</f>
        <v>0</v>
      </c>
      <c r="W305" s="222">
        <v>0</v>
      </c>
      <c r="X305" s="222">
        <f>W305*H305</f>
        <v>0</v>
      </c>
      <c r="Y305" s="223" t="s">
        <v>19</v>
      </c>
      <c r="Z305" s="36"/>
      <c r="AA305" s="36"/>
      <c r="AB305" s="36"/>
      <c r="AC305" s="36"/>
      <c r="AD305" s="36"/>
      <c r="AE305" s="36"/>
      <c r="AR305" s="224" t="s">
        <v>210</v>
      </c>
      <c r="AT305" s="224" t="s">
        <v>168</v>
      </c>
      <c r="AU305" s="224" t="s">
        <v>84</v>
      </c>
      <c r="AY305" s="15" t="s">
        <v>165</v>
      </c>
      <c r="BE305" s="225">
        <f>IF(O305="základní",K305,0)</f>
        <v>0</v>
      </c>
      <c r="BF305" s="225">
        <f>IF(O305="snížená",K305,0)</f>
        <v>0</v>
      </c>
      <c r="BG305" s="225">
        <f>IF(O305="zákl. přenesená",K305,0)</f>
        <v>0</v>
      </c>
      <c r="BH305" s="225">
        <f>IF(O305="sníž. přenesená",K305,0)</f>
        <v>0</v>
      </c>
      <c r="BI305" s="225">
        <f>IF(O305="nulová",K305,0)</f>
        <v>0</v>
      </c>
      <c r="BJ305" s="15" t="s">
        <v>82</v>
      </c>
      <c r="BK305" s="225">
        <f>ROUND(P305*H305,2)</f>
        <v>0</v>
      </c>
      <c r="BL305" s="15" t="s">
        <v>210</v>
      </c>
      <c r="BM305" s="224" t="s">
        <v>1215</v>
      </c>
    </row>
    <row r="306" s="2" customFormat="1">
      <c r="A306" s="36"/>
      <c r="B306" s="37"/>
      <c r="C306" s="38"/>
      <c r="D306" s="226" t="s">
        <v>174</v>
      </c>
      <c r="E306" s="38"/>
      <c r="F306" s="227" t="s">
        <v>651</v>
      </c>
      <c r="G306" s="38"/>
      <c r="H306" s="38"/>
      <c r="I306" s="228"/>
      <c r="J306" s="228"/>
      <c r="K306" s="38"/>
      <c r="L306" s="38"/>
      <c r="M306" s="42"/>
      <c r="N306" s="229"/>
      <c r="O306" s="230"/>
      <c r="P306" s="82"/>
      <c r="Q306" s="82"/>
      <c r="R306" s="82"/>
      <c r="S306" s="82"/>
      <c r="T306" s="82"/>
      <c r="U306" s="82"/>
      <c r="V306" s="82"/>
      <c r="W306" s="82"/>
      <c r="X306" s="82"/>
      <c r="Y306" s="83"/>
      <c r="Z306" s="36"/>
      <c r="AA306" s="36"/>
      <c r="AB306" s="36"/>
      <c r="AC306" s="36"/>
      <c r="AD306" s="36"/>
      <c r="AE306" s="36"/>
      <c r="AT306" s="15" t="s">
        <v>174</v>
      </c>
      <c r="AU306" s="15" t="s">
        <v>84</v>
      </c>
    </row>
    <row r="307" s="2" customFormat="1" ht="24.15" customHeight="1">
      <c r="A307" s="36"/>
      <c r="B307" s="37"/>
      <c r="C307" s="236" t="s">
        <v>824</v>
      </c>
      <c r="D307" s="236" t="s">
        <v>189</v>
      </c>
      <c r="E307" s="237" t="s">
        <v>654</v>
      </c>
      <c r="F307" s="238" t="s">
        <v>655</v>
      </c>
      <c r="G307" s="239" t="s">
        <v>192</v>
      </c>
      <c r="H307" s="240">
        <v>10</v>
      </c>
      <c r="I307" s="241"/>
      <c r="J307" s="242"/>
      <c r="K307" s="240">
        <f>ROUND(P307*H307,2)</f>
        <v>0</v>
      </c>
      <c r="L307" s="238" t="s">
        <v>193</v>
      </c>
      <c r="M307" s="243"/>
      <c r="N307" s="244" t="s">
        <v>19</v>
      </c>
      <c r="O307" s="220" t="s">
        <v>44</v>
      </c>
      <c r="P307" s="221">
        <f>I307+J307</f>
        <v>0</v>
      </c>
      <c r="Q307" s="221">
        <f>ROUND(I307*H307,2)</f>
        <v>0</v>
      </c>
      <c r="R307" s="221">
        <f>ROUND(J307*H307,2)</f>
        <v>0</v>
      </c>
      <c r="S307" s="82"/>
      <c r="T307" s="222">
        <f>S307*H307</f>
        <v>0</v>
      </c>
      <c r="U307" s="222">
        <v>0</v>
      </c>
      <c r="V307" s="222">
        <f>U307*H307</f>
        <v>0</v>
      </c>
      <c r="W307" s="222">
        <v>0</v>
      </c>
      <c r="X307" s="222">
        <f>W307*H307</f>
        <v>0</v>
      </c>
      <c r="Y307" s="223" t="s">
        <v>19</v>
      </c>
      <c r="Z307" s="36"/>
      <c r="AA307" s="36"/>
      <c r="AB307" s="36"/>
      <c r="AC307" s="36"/>
      <c r="AD307" s="36"/>
      <c r="AE307" s="36"/>
      <c r="AR307" s="224" t="s">
        <v>205</v>
      </c>
      <c r="AT307" s="224" t="s">
        <v>189</v>
      </c>
      <c r="AU307" s="224" t="s">
        <v>84</v>
      </c>
      <c r="AY307" s="15" t="s">
        <v>165</v>
      </c>
      <c r="BE307" s="225">
        <f>IF(O307="základní",K307,0)</f>
        <v>0</v>
      </c>
      <c r="BF307" s="225">
        <f>IF(O307="snížená",K307,0)</f>
        <v>0</v>
      </c>
      <c r="BG307" s="225">
        <f>IF(O307="zákl. přenesená",K307,0)</f>
        <v>0</v>
      </c>
      <c r="BH307" s="225">
        <f>IF(O307="sníž. přenesená",K307,0)</f>
        <v>0</v>
      </c>
      <c r="BI307" s="225">
        <f>IF(O307="nulová",K307,0)</f>
        <v>0</v>
      </c>
      <c r="BJ307" s="15" t="s">
        <v>82</v>
      </c>
      <c r="BK307" s="225">
        <f>ROUND(P307*H307,2)</f>
        <v>0</v>
      </c>
      <c r="BL307" s="15" t="s">
        <v>205</v>
      </c>
      <c r="BM307" s="224" t="s">
        <v>1216</v>
      </c>
    </row>
    <row r="308" s="2" customFormat="1">
      <c r="A308" s="36"/>
      <c r="B308" s="37"/>
      <c r="C308" s="38"/>
      <c r="D308" s="226" t="s">
        <v>174</v>
      </c>
      <c r="E308" s="38"/>
      <c r="F308" s="227" t="s">
        <v>655</v>
      </c>
      <c r="G308" s="38"/>
      <c r="H308" s="38"/>
      <c r="I308" s="228"/>
      <c r="J308" s="228"/>
      <c r="K308" s="38"/>
      <c r="L308" s="38"/>
      <c r="M308" s="42"/>
      <c r="N308" s="229"/>
      <c r="O308" s="230"/>
      <c r="P308" s="82"/>
      <c r="Q308" s="82"/>
      <c r="R308" s="82"/>
      <c r="S308" s="82"/>
      <c r="T308" s="82"/>
      <c r="U308" s="82"/>
      <c r="V308" s="82"/>
      <c r="W308" s="82"/>
      <c r="X308" s="82"/>
      <c r="Y308" s="83"/>
      <c r="Z308" s="36"/>
      <c r="AA308" s="36"/>
      <c r="AB308" s="36"/>
      <c r="AC308" s="36"/>
      <c r="AD308" s="36"/>
      <c r="AE308" s="36"/>
      <c r="AT308" s="15" t="s">
        <v>174</v>
      </c>
      <c r="AU308" s="15" t="s">
        <v>84</v>
      </c>
    </row>
    <row r="309" s="2" customFormat="1">
      <c r="A309" s="36"/>
      <c r="B309" s="37"/>
      <c r="C309" s="213" t="s">
        <v>828</v>
      </c>
      <c r="D309" s="213" t="s">
        <v>168</v>
      </c>
      <c r="E309" s="214" t="s">
        <v>658</v>
      </c>
      <c r="F309" s="215" t="s">
        <v>659</v>
      </c>
      <c r="G309" s="216" t="s">
        <v>192</v>
      </c>
      <c r="H309" s="218">
        <v>10</v>
      </c>
      <c r="I309" s="217"/>
      <c r="J309" s="217"/>
      <c r="K309" s="218">
        <f>ROUND(P309*H309,2)</f>
        <v>0</v>
      </c>
      <c r="L309" s="215" t="s">
        <v>193</v>
      </c>
      <c r="M309" s="42"/>
      <c r="N309" s="219" t="s">
        <v>19</v>
      </c>
      <c r="O309" s="220" t="s">
        <v>44</v>
      </c>
      <c r="P309" s="221">
        <f>I309+J309</f>
        <v>0</v>
      </c>
      <c r="Q309" s="221">
        <f>ROUND(I309*H309,2)</f>
        <v>0</v>
      </c>
      <c r="R309" s="221">
        <f>ROUND(J309*H309,2)</f>
        <v>0</v>
      </c>
      <c r="S309" s="82"/>
      <c r="T309" s="222">
        <f>S309*H309</f>
        <v>0</v>
      </c>
      <c r="U309" s="222">
        <v>0</v>
      </c>
      <c r="V309" s="222">
        <f>U309*H309</f>
        <v>0</v>
      </c>
      <c r="W309" s="222">
        <v>0</v>
      </c>
      <c r="X309" s="222">
        <f>W309*H309</f>
        <v>0</v>
      </c>
      <c r="Y309" s="223" t="s">
        <v>19</v>
      </c>
      <c r="Z309" s="36"/>
      <c r="AA309" s="36"/>
      <c r="AB309" s="36"/>
      <c r="AC309" s="36"/>
      <c r="AD309" s="36"/>
      <c r="AE309" s="36"/>
      <c r="AR309" s="224" t="s">
        <v>210</v>
      </c>
      <c r="AT309" s="224" t="s">
        <v>168</v>
      </c>
      <c r="AU309" s="224" t="s">
        <v>84</v>
      </c>
      <c r="AY309" s="15" t="s">
        <v>165</v>
      </c>
      <c r="BE309" s="225">
        <f>IF(O309="základní",K309,0)</f>
        <v>0</v>
      </c>
      <c r="BF309" s="225">
        <f>IF(O309="snížená",K309,0)</f>
        <v>0</v>
      </c>
      <c r="BG309" s="225">
        <f>IF(O309="zákl. přenesená",K309,0)</f>
        <v>0</v>
      </c>
      <c r="BH309" s="225">
        <f>IF(O309="sníž. přenesená",K309,0)</f>
        <v>0</v>
      </c>
      <c r="BI309" s="225">
        <f>IF(O309="nulová",K309,0)</f>
        <v>0</v>
      </c>
      <c r="BJ309" s="15" t="s">
        <v>82</v>
      </c>
      <c r="BK309" s="225">
        <f>ROUND(P309*H309,2)</f>
        <v>0</v>
      </c>
      <c r="BL309" s="15" t="s">
        <v>210</v>
      </c>
      <c r="BM309" s="224" t="s">
        <v>1217</v>
      </c>
    </row>
    <row r="310" s="2" customFormat="1">
      <c r="A310" s="36"/>
      <c r="B310" s="37"/>
      <c r="C310" s="38"/>
      <c r="D310" s="226" t="s">
        <v>174</v>
      </c>
      <c r="E310" s="38"/>
      <c r="F310" s="227" t="s">
        <v>659</v>
      </c>
      <c r="G310" s="38"/>
      <c r="H310" s="38"/>
      <c r="I310" s="228"/>
      <c r="J310" s="228"/>
      <c r="K310" s="38"/>
      <c r="L310" s="38"/>
      <c r="M310" s="42"/>
      <c r="N310" s="229"/>
      <c r="O310" s="230"/>
      <c r="P310" s="82"/>
      <c r="Q310" s="82"/>
      <c r="R310" s="82"/>
      <c r="S310" s="82"/>
      <c r="T310" s="82"/>
      <c r="U310" s="82"/>
      <c r="V310" s="82"/>
      <c r="W310" s="82"/>
      <c r="X310" s="82"/>
      <c r="Y310" s="83"/>
      <c r="Z310" s="36"/>
      <c r="AA310" s="36"/>
      <c r="AB310" s="36"/>
      <c r="AC310" s="36"/>
      <c r="AD310" s="36"/>
      <c r="AE310" s="36"/>
      <c r="AT310" s="15" t="s">
        <v>174</v>
      </c>
      <c r="AU310" s="15" t="s">
        <v>84</v>
      </c>
    </row>
    <row r="311" s="2" customFormat="1" ht="24.15" customHeight="1">
      <c r="A311" s="36"/>
      <c r="B311" s="37"/>
      <c r="C311" s="236" t="s">
        <v>832</v>
      </c>
      <c r="D311" s="236" t="s">
        <v>189</v>
      </c>
      <c r="E311" s="237" t="s">
        <v>661</v>
      </c>
      <c r="F311" s="238" t="s">
        <v>662</v>
      </c>
      <c r="G311" s="239" t="s">
        <v>192</v>
      </c>
      <c r="H311" s="240">
        <v>20</v>
      </c>
      <c r="I311" s="241"/>
      <c r="J311" s="242"/>
      <c r="K311" s="240">
        <f>ROUND(P311*H311,2)</f>
        <v>0</v>
      </c>
      <c r="L311" s="238" t="s">
        <v>193</v>
      </c>
      <c r="M311" s="243"/>
      <c r="N311" s="244" t="s">
        <v>19</v>
      </c>
      <c r="O311" s="220" t="s">
        <v>44</v>
      </c>
      <c r="P311" s="221">
        <f>I311+J311</f>
        <v>0</v>
      </c>
      <c r="Q311" s="221">
        <f>ROUND(I311*H311,2)</f>
        <v>0</v>
      </c>
      <c r="R311" s="221">
        <f>ROUND(J311*H311,2)</f>
        <v>0</v>
      </c>
      <c r="S311" s="82"/>
      <c r="T311" s="222">
        <f>S311*H311</f>
        <v>0</v>
      </c>
      <c r="U311" s="222">
        <v>0</v>
      </c>
      <c r="V311" s="222">
        <f>U311*H311</f>
        <v>0</v>
      </c>
      <c r="W311" s="222">
        <v>0</v>
      </c>
      <c r="X311" s="222">
        <f>W311*H311</f>
        <v>0</v>
      </c>
      <c r="Y311" s="223" t="s">
        <v>19</v>
      </c>
      <c r="Z311" s="36"/>
      <c r="AA311" s="36"/>
      <c r="AB311" s="36"/>
      <c r="AC311" s="36"/>
      <c r="AD311" s="36"/>
      <c r="AE311" s="36"/>
      <c r="AR311" s="224" t="s">
        <v>205</v>
      </c>
      <c r="AT311" s="224" t="s">
        <v>189</v>
      </c>
      <c r="AU311" s="224" t="s">
        <v>84</v>
      </c>
      <c r="AY311" s="15" t="s">
        <v>165</v>
      </c>
      <c r="BE311" s="225">
        <f>IF(O311="základní",K311,0)</f>
        <v>0</v>
      </c>
      <c r="BF311" s="225">
        <f>IF(O311="snížená",K311,0)</f>
        <v>0</v>
      </c>
      <c r="BG311" s="225">
        <f>IF(O311="zákl. přenesená",K311,0)</f>
        <v>0</v>
      </c>
      <c r="BH311" s="225">
        <f>IF(O311="sníž. přenesená",K311,0)</f>
        <v>0</v>
      </c>
      <c r="BI311" s="225">
        <f>IF(O311="nulová",K311,0)</f>
        <v>0</v>
      </c>
      <c r="BJ311" s="15" t="s">
        <v>82</v>
      </c>
      <c r="BK311" s="225">
        <f>ROUND(P311*H311,2)</f>
        <v>0</v>
      </c>
      <c r="BL311" s="15" t="s">
        <v>205</v>
      </c>
      <c r="BM311" s="224" t="s">
        <v>1218</v>
      </c>
    </row>
    <row r="312" s="2" customFormat="1">
      <c r="A312" s="36"/>
      <c r="B312" s="37"/>
      <c r="C312" s="38"/>
      <c r="D312" s="226" t="s">
        <v>174</v>
      </c>
      <c r="E312" s="38"/>
      <c r="F312" s="227" t="s">
        <v>662</v>
      </c>
      <c r="G312" s="38"/>
      <c r="H312" s="38"/>
      <c r="I312" s="228"/>
      <c r="J312" s="228"/>
      <c r="K312" s="38"/>
      <c r="L312" s="38"/>
      <c r="M312" s="42"/>
      <c r="N312" s="229"/>
      <c r="O312" s="230"/>
      <c r="P312" s="82"/>
      <c r="Q312" s="82"/>
      <c r="R312" s="82"/>
      <c r="S312" s="82"/>
      <c r="T312" s="82"/>
      <c r="U312" s="82"/>
      <c r="V312" s="82"/>
      <c r="W312" s="82"/>
      <c r="X312" s="82"/>
      <c r="Y312" s="83"/>
      <c r="Z312" s="36"/>
      <c r="AA312" s="36"/>
      <c r="AB312" s="36"/>
      <c r="AC312" s="36"/>
      <c r="AD312" s="36"/>
      <c r="AE312" s="36"/>
      <c r="AT312" s="15" t="s">
        <v>174</v>
      </c>
      <c r="AU312" s="15" t="s">
        <v>84</v>
      </c>
    </row>
    <row r="313" s="2" customFormat="1">
      <c r="A313" s="36"/>
      <c r="B313" s="37"/>
      <c r="C313" s="213" t="s">
        <v>836</v>
      </c>
      <c r="D313" s="213" t="s">
        <v>168</v>
      </c>
      <c r="E313" s="214" t="s">
        <v>665</v>
      </c>
      <c r="F313" s="215" t="s">
        <v>666</v>
      </c>
      <c r="G313" s="216" t="s">
        <v>192</v>
      </c>
      <c r="H313" s="218">
        <v>20</v>
      </c>
      <c r="I313" s="217"/>
      <c r="J313" s="217"/>
      <c r="K313" s="218">
        <f>ROUND(P313*H313,2)</f>
        <v>0</v>
      </c>
      <c r="L313" s="215" t="s">
        <v>193</v>
      </c>
      <c r="M313" s="42"/>
      <c r="N313" s="219" t="s">
        <v>19</v>
      </c>
      <c r="O313" s="220" t="s">
        <v>44</v>
      </c>
      <c r="P313" s="221">
        <f>I313+J313</f>
        <v>0</v>
      </c>
      <c r="Q313" s="221">
        <f>ROUND(I313*H313,2)</f>
        <v>0</v>
      </c>
      <c r="R313" s="221">
        <f>ROUND(J313*H313,2)</f>
        <v>0</v>
      </c>
      <c r="S313" s="82"/>
      <c r="T313" s="222">
        <f>S313*H313</f>
        <v>0</v>
      </c>
      <c r="U313" s="222">
        <v>0</v>
      </c>
      <c r="V313" s="222">
        <f>U313*H313</f>
        <v>0</v>
      </c>
      <c r="W313" s="222">
        <v>0</v>
      </c>
      <c r="X313" s="222">
        <f>W313*H313</f>
        <v>0</v>
      </c>
      <c r="Y313" s="223" t="s">
        <v>19</v>
      </c>
      <c r="Z313" s="36"/>
      <c r="AA313" s="36"/>
      <c r="AB313" s="36"/>
      <c r="AC313" s="36"/>
      <c r="AD313" s="36"/>
      <c r="AE313" s="36"/>
      <c r="AR313" s="224" t="s">
        <v>210</v>
      </c>
      <c r="AT313" s="224" t="s">
        <v>168</v>
      </c>
      <c r="AU313" s="224" t="s">
        <v>84</v>
      </c>
      <c r="AY313" s="15" t="s">
        <v>165</v>
      </c>
      <c r="BE313" s="225">
        <f>IF(O313="základní",K313,0)</f>
        <v>0</v>
      </c>
      <c r="BF313" s="225">
        <f>IF(O313="snížená",K313,0)</f>
        <v>0</v>
      </c>
      <c r="BG313" s="225">
        <f>IF(O313="zákl. přenesená",K313,0)</f>
        <v>0</v>
      </c>
      <c r="BH313" s="225">
        <f>IF(O313="sníž. přenesená",K313,0)</f>
        <v>0</v>
      </c>
      <c r="BI313" s="225">
        <f>IF(O313="nulová",K313,0)</f>
        <v>0</v>
      </c>
      <c r="BJ313" s="15" t="s">
        <v>82</v>
      </c>
      <c r="BK313" s="225">
        <f>ROUND(P313*H313,2)</f>
        <v>0</v>
      </c>
      <c r="BL313" s="15" t="s">
        <v>210</v>
      </c>
      <c r="BM313" s="224" t="s">
        <v>1219</v>
      </c>
    </row>
    <row r="314" s="2" customFormat="1">
      <c r="A314" s="36"/>
      <c r="B314" s="37"/>
      <c r="C314" s="38"/>
      <c r="D314" s="226" t="s">
        <v>174</v>
      </c>
      <c r="E314" s="38"/>
      <c r="F314" s="227" t="s">
        <v>666</v>
      </c>
      <c r="G314" s="38"/>
      <c r="H314" s="38"/>
      <c r="I314" s="228"/>
      <c r="J314" s="228"/>
      <c r="K314" s="38"/>
      <c r="L314" s="38"/>
      <c r="M314" s="42"/>
      <c r="N314" s="229"/>
      <c r="O314" s="230"/>
      <c r="P314" s="82"/>
      <c r="Q314" s="82"/>
      <c r="R314" s="82"/>
      <c r="S314" s="82"/>
      <c r="T314" s="82"/>
      <c r="U314" s="82"/>
      <c r="V314" s="82"/>
      <c r="W314" s="82"/>
      <c r="X314" s="82"/>
      <c r="Y314" s="83"/>
      <c r="Z314" s="36"/>
      <c r="AA314" s="36"/>
      <c r="AB314" s="36"/>
      <c r="AC314" s="36"/>
      <c r="AD314" s="36"/>
      <c r="AE314" s="36"/>
      <c r="AT314" s="15" t="s">
        <v>174</v>
      </c>
      <c r="AU314" s="15" t="s">
        <v>84</v>
      </c>
    </row>
    <row r="315" s="2" customFormat="1" ht="24.15" customHeight="1">
      <c r="A315" s="36"/>
      <c r="B315" s="37"/>
      <c r="C315" s="236" t="s">
        <v>840</v>
      </c>
      <c r="D315" s="236" t="s">
        <v>189</v>
      </c>
      <c r="E315" s="237" t="s">
        <v>677</v>
      </c>
      <c r="F315" s="238" t="s">
        <v>678</v>
      </c>
      <c r="G315" s="239" t="s">
        <v>192</v>
      </c>
      <c r="H315" s="240">
        <v>10</v>
      </c>
      <c r="I315" s="241"/>
      <c r="J315" s="242"/>
      <c r="K315" s="240">
        <f>ROUND(P315*H315,2)</f>
        <v>0</v>
      </c>
      <c r="L315" s="238" t="s">
        <v>193</v>
      </c>
      <c r="M315" s="243"/>
      <c r="N315" s="244" t="s">
        <v>19</v>
      </c>
      <c r="O315" s="220" t="s">
        <v>44</v>
      </c>
      <c r="P315" s="221">
        <f>I315+J315</f>
        <v>0</v>
      </c>
      <c r="Q315" s="221">
        <f>ROUND(I315*H315,2)</f>
        <v>0</v>
      </c>
      <c r="R315" s="221">
        <f>ROUND(J315*H315,2)</f>
        <v>0</v>
      </c>
      <c r="S315" s="82"/>
      <c r="T315" s="222">
        <f>S315*H315</f>
        <v>0</v>
      </c>
      <c r="U315" s="222">
        <v>0</v>
      </c>
      <c r="V315" s="222">
        <f>U315*H315</f>
        <v>0</v>
      </c>
      <c r="W315" s="222">
        <v>0</v>
      </c>
      <c r="X315" s="222">
        <f>W315*H315</f>
        <v>0</v>
      </c>
      <c r="Y315" s="223" t="s">
        <v>19</v>
      </c>
      <c r="Z315" s="36"/>
      <c r="AA315" s="36"/>
      <c r="AB315" s="36"/>
      <c r="AC315" s="36"/>
      <c r="AD315" s="36"/>
      <c r="AE315" s="36"/>
      <c r="AR315" s="224" t="s">
        <v>205</v>
      </c>
      <c r="AT315" s="224" t="s">
        <v>189</v>
      </c>
      <c r="AU315" s="224" t="s">
        <v>84</v>
      </c>
      <c r="AY315" s="15" t="s">
        <v>165</v>
      </c>
      <c r="BE315" s="225">
        <f>IF(O315="základní",K315,0)</f>
        <v>0</v>
      </c>
      <c r="BF315" s="225">
        <f>IF(O315="snížená",K315,0)</f>
        <v>0</v>
      </c>
      <c r="BG315" s="225">
        <f>IF(O315="zákl. přenesená",K315,0)</f>
        <v>0</v>
      </c>
      <c r="BH315" s="225">
        <f>IF(O315="sníž. přenesená",K315,0)</f>
        <v>0</v>
      </c>
      <c r="BI315" s="225">
        <f>IF(O315="nulová",K315,0)</f>
        <v>0</v>
      </c>
      <c r="BJ315" s="15" t="s">
        <v>82</v>
      </c>
      <c r="BK315" s="225">
        <f>ROUND(P315*H315,2)</f>
        <v>0</v>
      </c>
      <c r="BL315" s="15" t="s">
        <v>205</v>
      </c>
      <c r="BM315" s="224" t="s">
        <v>1220</v>
      </c>
    </row>
    <row r="316" s="2" customFormat="1">
      <c r="A316" s="36"/>
      <c r="B316" s="37"/>
      <c r="C316" s="38"/>
      <c r="D316" s="226" t="s">
        <v>174</v>
      </c>
      <c r="E316" s="38"/>
      <c r="F316" s="227" t="s">
        <v>678</v>
      </c>
      <c r="G316" s="38"/>
      <c r="H316" s="38"/>
      <c r="I316" s="228"/>
      <c r="J316" s="228"/>
      <c r="K316" s="38"/>
      <c r="L316" s="38"/>
      <c r="M316" s="42"/>
      <c r="N316" s="229"/>
      <c r="O316" s="230"/>
      <c r="P316" s="82"/>
      <c r="Q316" s="82"/>
      <c r="R316" s="82"/>
      <c r="S316" s="82"/>
      <c r="T316" s="82"/>
      <c r="U316" s="82"/>
      <c r="V316" s="82"/>
      <c r="W316" s="82"/>
      <c r="X316" s="82"/>
      <c r="Y316" s="83"/>
      <c r="Z316" s="36"/>
      <c r="AA316" s="36"/>
      <c r="AB316" s="36"/>
      <c r="AC316" s="36"/>
      <c r="AD316" s="36"/>
      <c r="AE316" s="36"/>
      <c r="AT316" s="15" t="s">
        <v>174</v>
      </c>
      <c r="AU316" s="15" t="s">
        <v>84</v>
      </c>
    </row>
    <row r="317" s="2" customFormat="1" ht="24.15" customHeight="1">
      <c r="A317" s="36"/>
      <c r="B317" s="37"/>
      <c r="C317" s="213" t="s">
        <v>844</v>
      </c>
      <c r="D317" s="213" t="s">
        <v>168</v>
      </c>
      <c r="E317" s="214" t="s">
        <v>681</v>
      </c>
      <c r="F317" s="215" t="s">
        <v>682</v>
      </c>
      <c r="G317" s="216" t="s">
        <v>192</v>
      </c>
      <c r="H317" s="218">
        <v>10</v>
      </c>
      <c r="I317" s="217"/>
      <c r="J317" s="217"/>
      <c r="K317" s="218">
        <f>ROUND(P317*H317,2)</f>
        <v>0</v>
      </c>
      <c r="L317" s="215" t="s">
        <v>193</v>
      </c>
      <c r="M317" s="42"/>
      <c r="N317" s="219" t="s">
        <v>19</v>
      </c>
      <c r="O317" s="220" t="s">
        <v>44</v>
      </c>
      <c r="P317" s="221">
        <f>I317+J317</f>
        <v>0</v>
      </c>
      <c r="Q317" s="221">
        <f>ROUND(I317*H317,2)</f>
        <v>0</v>
      </c>
      <c r="R317" s="221">
        <f>ROUND(J317*H317,2)</f>
        <v>0</v>
      </c>
      <c r="S317" s="82"/>
      <c r="T317" s="222">
        <f>S317*H317</f>
        <v>0</v>
      </c>
      <c r="U317" s="222">
        <v>0</v>
      </c>
      <c r="V317" s="222">
        <f>U317*H317</f>
        <v>0</v>
      </c>
      <c r="W317" s="222">
        <v>0</v>
      </c>
      <c r="X317" s="222">
        <f>W317*H317</f>
        <v>0</v>
      </c>
      <c r="Y317" s="223" t="s">
        <v>19</v>
      </c>
      <c r="Z317" s="36"/>
      <c r="AA317" s="36"/>
      <c r="AB317" s="36"/>
      <c r="AC317" s="36"/>
      <c r="AD317" s="36"/>
      <c r="AE317" s="36"/>
      <c r="AR317" s="224" t="s">
        <v>210</v>
      </c>
      <c r="AT317" s="224" t="s">
        <v>168</v>
      </c>
      <c r="AU317" s="224" t="s">
        <v>84</v>
      </c>
      <c r="AY317" s="15" t="s">
        <v>165</v>
      </c>
      <c r="BE317" s="225">
        <f>IF(O317="základní",K317,0)</f>
        <v>0</v>
      </c>
      <c r="BF317" s="225">
        <f>IF(O317="snížená",K317,0)</f>
        <v>0</v>
      </c>
      <c r="BG317" s="225">
        <f>IF(O317="zákl. přenesená",K317,0)</f>
        <v>0</v>
      </c>
      <c r="BH317" s="225">
        <f>IF(O317="sníž. přenesená",K317,0)</f>
        <v>0</v>
      </c>
      <c r="BI317" s="225">
        <f>IF(O317="nulová",K317,0)</f>
        <v>0</v>
      </c>
      <c r="BJ317" s="15" t="s">
        <v>82</v>
      </c>
      <c r="BK317" s="225">
        <f>ROUND(P317*H317,2)</f>
        <v>0</v>
      </c>
      <c r="BL317" s="15" t="s">
        <v>210</v>
      </c>
      <c r="BM317" s="224" t="s">
        <v>1221</v>
      </c>
    </row>
    <row r="318" s="2" customFormat="1">
      <c r="A318" s="36"/>
      <c r="B318" s="37"/>
      <c r="C318" s="38"/>
      <c r="D318" s="226" t="s">
        <v>174</v>
      </c>
      <c r="E318" s="38"/>
      <c r="F318" s="227" t="s">
        <v>682</v>
      </c>
      <c r="G318" s="38"/>
      <c r="H318" s="38"/>
      <c r="I318" s="228"/>
      <c r="J318" s="228"/>
      <c r="K318" s="38"/>
      <c r="L318" s="38"/>
      <c r="M318" s="42"/>
      <c r="N318" s="229"/>
      <c r="O318" s="230"/>
      <c r="P318" s="82"/>
      <c r="Q318" s="82"/>
      <c r="R318" s="82"/>
      <c r="S318" s="82"/>
      <c r="T318" s="82"/>
      <c r="U318" s="82"/>
      <c r="V318" s="82"/>
      <c r="W318" s="82"/>
      <c r="X318" s="82"/>
      <c r="Y318" s="83"/>
      <c r="Z318" s="36"/>
      <c r="AA318" s="36"/>
      <c r="AB318" s="36"/>
      <c r="AC318" s="36"/>
      <c r="AD318" s="36"/>
      <c r="AE318" s="36"/>
      <c r="AT318" s="15" t="s">
        <v>174</v>
      </c>
      <c r="AU318" s="15" t="s">
        <v>84</v>
      </c>
    </row>
    <row r="319" s="2" customFormat="1" ht="24.15" customHeight="1">
      <c r="A319" s="36"/>
      <c r="B319" s="37"/>
      <c r="C319" s="236" t="s">
        <v>848</v>
      </c>
      <c r="D319" s="236" t="s">
        <v>189</v>
      </c>
      <c r="E319" s="237" t="s">
        <v>685</v>
      </c>
      <c r="F319" s="238" t="s">
        <v>686</v>
      </c>
      <c r="G319" s="239" t="s">
        <v>192</v>
      </c>
      <c r="H319" s="240">
        <v>20</v>
      </c>
      <c r="I319" s="241"/>
      <c r="J319" s="242"/>
      <c r="K319" s="240">
        <f>ROUND(P319*H319,2)</f>
        <v>0</v>
      </c>
      <c r="L319" s="238" t="s">
        <v>193</v>
      </c>
      <c r="M319" s="243"/>
      <c r="N319" s="244" t="s">
        <v>19</v>
      </c>
      <c r="O319" s="220" t="s">
        <v>44</v>
      </c>
      <c r="P319" s="221">
        <f>I319+J319</f>
        <v>0</v>
      </c>
      <c r="Q319" s="221">
        <f>ROUND(I319*H319,2)</f>
        <v>0</v>
      </c>
      <c r="R319" s="221">
        <f>ROUND(J319*H319,2)</f>
        <v>0</v>
      </c>
      <c r="S319" s="82"/>
      <c r="T319" s="222">
        <f>S319*H319</f>
        <v>0</v>
      </c>
      <c r="U319" s="222">
        <v>0</v>
      </c>
      <c r="V319" s="222">
        <f>U319*H319</f>
        <v>0</v>
      </c>
      <c r="W319" s="222">
        <v>0</v>
      </c>
      <c r="X319" s="222">
        <f>W319*H319</f>
        <v>0</v>
      </c>
      <c r="Y319" s="223" t="s">
        <v>19</v>
      </c>
      <c r="Z319" s="36"/>
      <c r="AA319" s="36"/>
      <c r="AB319" s="36"/>
      <c r="AC319" s="36"/>
      <c r="AD319" s="36"/>
      <c r="AE319" s="36"/>
      <c r="AR319" s="224" t="s">
        <v>205</v>
      </c>
      <c r="AT319" s="224" t="s">
        <v>189</v>
      </c>
      <c r="AU319" s="224" t="s">
        <v>84</v>
      </c>
      <c r="AY319" s="15" t="s">
        <v>165</v>
      </c>
      <c r="BE319" s="225">
        <f>IF(O319="základní",K319,0)</f>
        <v>0</v>
      </c>
      <c r="BF319" s="225">
        <f>IF(O319="snížená",K319,0)</f>
        <v>0</v>
      </c>
      <c r="BG319" s="225">
        <f>IF(O319="zákl. přenesená",K319,0)</f>
        <v>0</v>
      </c>
      <c r="BH319" s="225">
        <f>IF(O319="sníž. přenesená",K319,0)</f>
        <v>0</v>
      </c>
      <c r="BI319" s="225">
        <f>IF(O319="nulová",K319,0)</f>
        <v>0</v>
      </c>
      <c r="BJ319" s="15" t="s">
        <v>82</v>
      </c>
      <c r="BK319" s="225">
        <f>ROUND(P319*H319,2)</f>
        <v>0</v>
      </c>
      <c r="BL319" s="15" t="s">
        <v>205</v>
      </c>
      <c r="BM319" s="224" t="s">
        <v>1222</v>
      </c>
    </row>
    <row r="320" s="2" customFormat="1">
      <c r="A320" s="36"/>
      <c r="B320" s="37"/>
      <c r="C320" s="38"/>
      <c r="D320" s="226" t="s">
        <v>174</v>
      </c>
      <c r="E320" s="38"/>
      <c r="F320" s="227" t="s">
        <v>686</v>
      </c>
      <c r="G320" s="38"/>
      <c r="H320" s="38"/>
      <c r="I320" s="228"/>
      <c r="J320" s="228"/>
      <c r="K320" s="38"/>
      <c r="L320" s="38"/>
      <c r="M320" s="42"/>
      <c r="N320" s="229"/>
      <c r="O320" s="230"/>
      <c r="P320" s="82"/>
      <c r="Q320" s="82"/>
      <c r="R320" s="82"/>
      <c r="S320" s="82"/>
      <c r="T320" s="82"/>
      <c r="U320" s="82"/>
      <c r="V320" s="82"/>
      <c r="W320" s="82"/>
      <c r="X320" s="82"/>
      <c r="Y320" s="83"/>
      <c r="Z320" s="36"/>
      <c r="AA320" s="36"/>
      <c r="AB320" s="36"/>
      <c r="AC320" s="36"/>
      <c r="AD320" s="36"/>
      <c r="AE320" s="36"/>
      <c r="AT320" s="15" t="s">
        <v>174</v>
      </c>
      <c r="AU320" s="15" t="s">
        <v>84</v>
      </c>
    </row>
    <row r="321" s="2" customFormat="1" ht="24.15" customHeight="1">
      <c r="A321" s="36"/>
      <c r="B321" s="37"/>
      <c r="C321" s="213" t="s">
        <v>852</v>
      </c>
      <c r="D321" s="213" t="s">
        <v>168</v>
      </c>
      <c r="E321" s="214" t="s">
        <v>689</v>
      </c>
      <c r="F321" s="215" t="s">
        <v>690</v>
      </c>
      <c r="G321" s="216" t="s">
        <v>192</v>
      </c>
      <c r="H321" s="218">
        <v>20</v>
      </c>
      <c r="I321" s="217"/>
      <c r="J321" s="217"/>
      <c r="K321" s="218">
        <f>ROUND(P321*H321,2)</f>
        <v>0</v>
      </c>
      <c r="L321" s="215" t="s">
        <v>193</v>
      </c>
      <c r="M321" s="42"/>
      <c r="N321" s="219" t="s">
        <v>19</v>
      </c>
      <c r="O321" s="220" t="s">
        <v>44</v>
      </c>
      <c r="P321" s="221">
        <f>I321+J321</f>
        <v>0</v>
      </c>
      <c r="Q321" s="221">
        <f>ROUND(I321*H321,2)</f>
        <v>0</v>
      </c>
      <c r="R321" s="221">
        <f>ROUND(J321*H321,2)</f>
        <v>0</v>
      </c>
      <c r="S321" s="82"/>
      <c r="T321" s="222">
        <f>S321*H321</f>
        <v>0</v>
      </c>
      <c r="U321" s="222">
        <v>0</v>
      </c>
      <c r="V321" s="222">
        <f>U321*H321</f>
        <v>0</v>
      </c>
      <c r="W321" s="222">
        <v>0</v>
      </c>
      <c r="X321" s="222">
        <f>W321*H321</f>
        <v>0</v>
      </c>
      <c r="Y321" s="223" t="s">
        <v>19</v>
      </c>
      <c r="Z321" s="36"/>
      <c r="AA321" s="36"/>
      <c r="AB321" s="36"/>
      <c r="AC321" s="36"/>
      <c r="AD321" s="36"/>
      <c r="AE321" s="36"/>
      <c r="AR321" s="224" t="s">
        <v>210</v>
      </c>
      <c r="AT321" s="224" t="s">
        <v>168</v>
      </c>
      <c r="AU321" s="224" t="s">
        <v>84</v>
      </c>
      <c r="AY321" s="15" t="s">
        <v>165</v>
      </c>
      <c r="BE321" s="225">
        <f>IF(O321="základní",K321,0)</f>
        <v>0</v>
      </c>
      <c r="BF321" s="225">
        <f>IF(O321="snížená",K321,0)</f>
        <v>0</v>
      </c>
      <c r="BG321" s="225">
        <f>IF(O321="zákl. přenesená",K321,0)</f>
        <v>0</v>
      </c>
      <c r="BH321" s="225">
        <f>IF(O321="sníž. přenesená",K321,0)</f>
        <v>0</v>
      </c>
      <c r="BI321" s="225">
        <f>IF(O321="nulová",K321,0)</f>
        <v>0</v>
      </c>
      <c r="BJ321" s="15" t="s">
        <v>82</v>
      </c>
      <c r="BK321" s="225">
        <f>ROUND(P321*H321,2)</f>
        <v>0</v>
      </c>
      <c r="BL321" s="15" t="s">
        <v>210</v>
      </c>
      <c r="BM321" s="224" t="s">
        <v>1223</v>
      </c>
    </row>
    <row r="322" s="2" customFormat="1">
      <c r="A322" s="36"/>
      <c r="B322" s="37"/>
      <c r="C322" s="38"/>
      <c r="D322" s="226" t="s">
        <v>174</v>
      </c>
      <c r="E322" s="38"/>
      <c r="F322" s="227" t="s">
        <v>690</v>
      </c>
      <c r="G322" s="38"/>
      <c r="H322" s="38"/>
      <c r="I322" s="228"/>
      <c r="J322" s="228"/>
      <c r="K322" s="38"/>
      <c r="L322" s="38"/>
      <c r="M322" s="42"/>
      <c r="N322" s="229"/>
      <c r="O322" s="230"/>
      <c r="P322" s="82"/>
      <c r="Q322" s="82"/>
      <c r="R322" s="82"/>
      <c r="S322" s="82"/>
      <c r="T322" s="82"/>
      <c r="U322" s="82"/>
      <c r="V322" s="82"/>
      <c r="W322" s="82"/>
      <c r="X322" s="82"/>
      <c r="Y322" s="83"/>
      <c r="Z322" s="36"/>
      <c r="AA322" s="36"/>
      <c r="AB322" s="36"/>
      <c r="AC322" s="36"/>
      <c r="AD322" s="36"/>
      <c r="AE322" s="36"/>
      <c r="AT322" s="15" t="s">
        <v>174</v>
      </c>
      <c r="AU322" s="15" t="s">
        <v>84</v>
      </c>
    </row>
    <row r="323" s="2" customFormat="1" ht="24.15" customHeight="1">
      <c r="A323" s="36"/>
      <c r="B323" s="37"/>
      <c r="C323" s="236" t="s">
        <v>856</v>
      </c>
      <c r="D323" s="236" t="s">
        <v>189</v>
      </c>
      <c r="E323" s="237" t="s">
        <v>693</v>
      </c>
      <c r="F323" s="238" t="s">
        <v>694</v>
      </c>
      <c r="G323" s="239" t="s">
        <v>192</v>
      </c>
      <c r="H323" s="240">
        <v>6</v>
      </c>
      <c r="I323" s="241"/>
      <c r="J323" s="242"/>
      <c r="K323" s="240">
        <f>ROUND(P323*H323,2)</f>
        <v>0</v>
      </c>
      <c r="L323" s="238" t="s">
        <v>193</v>
      </c>
      <c r="M323" s="243"/>
      <c r="N323" s="244" t="s">
        <v>19</v>
      </c>
      <c r="O323" s="220" t="s">
        <v>44</v>
      </c>
      <c r="P323" s="221">
        <f>I323+J323</f>
        <v>0</v>
      </c>
      <c r="Q323" s="221">
        <f>ROUND(I323*H323,2)</f>
        <v>0</v>
      </c>
      <c r="R323" s="221">
        <f>ROUND(J323*H323,2)</f>
        <v>0</v>
      </c>
      <c r="S323" s="82"/>
      <c r="T323" s="222">
        <f>S323*H323</f>
        <v>0</v>
      </c>
      <c r="U323" s="222">
        <v>0</v>
      </c>
      <c r="V323" s="222">
        <f>U323*H323</f>
        <v>0</v>
      </c>
      <c r="W323" s="222">
        <v>0</v>
      </c>
      <c r="X323" s="222">
        <f>W323*H323</f>
        <v>0</v>
      </c>
      <c r="Y323" s="223" t="s">
        <v>19</v>
      </c>
      <c r="Z323" s="36"/>
      <c r="AA323" s="36"/>
      <c r="AB323" s="36"/>
      <c r="AC323" s="36"/>
      <c r="AD323" s="36"/>
      <c r="AE323" s="36"/>
      <c r="AR323" s="224" t="s">
        <v>205</v>
      </c>
      <c r="AT323" s="224" t="s">
        <v>189</v>
      </c>
      <c r="AU323" s="224" t="s">
        <v>84</v>
      </c>
      <c r="AY323" s="15" t="s">
        <v>165</v>
      </c>
      <c r="BE323" s="225">
        <f>IF(O323="základní",K323,0)</f>
        <v>0</v>
      </c>
      <c r="BF323" s="225">
        <f>IF(O323="snížená",K323,0)</f>
        <v>0</v>
      </c>
      <c r="BG323" s="225">
        <f>IF(O323="zákl. přenesená",K323,0)</f>
        <v>0</v>
      </c>
      <c r="BH323" s="225">
        <f>IF(O323="sníž. přenesená",K323,0)</f>
        <v>0</v>
      </c>
      <c r="BI323" s="225">
        <f>IF(O323="nulová",K323,0)</f>
        <v>0</v>
      </c>
      <c r="BJ323" s="15" t="s">
        <v>82</v>
      </c>
      <c r="BK323" s="225">
        <f>ROUND(P323*H323,2)</f>
        <v>0</v>
      </c>
      <c r="BL323" s="15" t="s">
        <v>205</v>
      </c>
      <c r="BM323" s="224" t="s">
        <v>1224</v>
      </c>
    </row>
    <row r="324" s="2" customFormat="1">
      <c r="A324" s="36"/>
      <c r="B324" s="37"/>
      <c r="C324" s="38"/>
      <c r="D324" s="226" t="s">
        <v>174</v>
      </c>
      <c r="E324" s="38"/>
      <c r="F324" s="227" t="s">
        <v>694</v>
      </c>
      <c r="G324" s="38"/>
      <c r="H324" s="38"/>
      <c r="I324" s="228"/>
      <c r="J324" s="228"/>
      <c r="K324" s="38"/>
      <c r="L324" s="38"/>
      <c r="M324" s="42"/>
      <c r="N324" s="229"/>
      <c r="O324" s="230"/>
      <c r="P324" s="82"/>
      <c r="Q324" s="82"/>
      <c r="R324" s="82"/>
      <c r="S324" s="82"/>
      <c r="T324" s="82"/>
      <c r="U324" s="82"/>
      <c r="V324" s="82"/>
      <c r="W324" s="82"/>
      <c r="X324" s="82"/>
      <c r="Y324" s="83"/>
      <c r="Z324" s="36"/>
      <c r="AA324" s="36"/>
      <c r="AB324" s="36"/>
      <c r="AC324" s="36"/>
      <c r="AD324" s="36"/>
      <c r="AE324" s="36"/>
      <c r="AT324" s="15" t="s">
        <v>174</v>
      </c>
      <c r="AU324" s="15" t="s">
        <v>84</v>
      </c>
    </row>
    <row r="325" s="2" customFormat="1" ht="24.15" customHeight="1">
      <c r="A325" s="36"/>
      <c r="B325" s="37"/>
      <c r="C325" s="213" t="s">
        <v>860</v>
      </c>
      <c r="D325" s="213" t="s">
        <v>168</v>
      </c>
      <c r="E325" s="214" t="s">
        <v>697</v>
      </c>
      <c r="F325" s="215" t="s">
        <v>698</v>
      </c>
      <c r="G325" s="216" t="s">
        <v>192</v>
      </c>
      <c r="H325" s="218">
        <v>6</v>
      </c>
      <c r="I325" s="217"/>
      <c r="J325" s="217"/>
      <c r="K325" s="218">
        <f>ROUND(P325*H325,2)</f>
        <v>0</v>
      </c>
      <c r="L325" s="215" t="s">
        <v>193</v>
      </c>
      <c r="M325" s="42"/>
      <c r="N325" s="219" t="s">
        <v>19</v>
      </c>
      <c r="O325" s="220" t="s">
        <v>44</v>
      </c>
      <c r="P325" s="221">
        <f>I325+J325</f>
        <v>0</v>
      </c>
      <c r="Q325" s="221">
        <f>ROUND(I325*H325,2)</f>
        <v>0</v>
      </c>
      <c r="R325" s="221">
        <f>ROUND(J325*H325,2)</f>
        <v>0</v>
      </c>
      <c r="S325" s="82"/>
      <c r="T325" s="222">
        <f>S325*H325</f>
        <v>0</v>
      </c>
      <c r="U325" s="222">
        <v>0</v>
      </c>
      <c r="V325" s="222">
        <f>U325*H325</f>
        <v>0</v>
      </c>
      <c r="W325" s="222">
        <v>0</v>
      </c>
      <c r="X325" s="222">
        <f>W325*H325</f>
        <v>0</v>
      </c>
      <c r="Y325" s="223" t="s">
        <v>19</v>
      </c>
      <c r="Z325" s="36"/>
      <c r="AA325" s="36"/>
      <c r="AB325" s="36"/>
      <c r="AC325" s="36"/>
      <c r="AD325" s="36"/>
      <c r="AE325" s="36"/>
      <c r="AR325" s="224" t="s">
        <v>210</v>
      </c>
      <c r="AT325" s="224" t="s">
        <v>168</v>
      </c>
      <c r="AU325" s="224" t="s">
        <v>84</v>
      </c>
      <c r="AY325" s="15" t="s">
        <v>165</v>
      </c>
      <c r="BE325" s="225">
        <f>IF(O325="základní",K325,0)</f>
        <v>0</v>
      </c>
      <c r="BF325" s="225">
        <f>IF(O325="snížená",K325,0)</f>
        <v>0</v>
      </c>
      <c r="BG325" s="225">
        <f>IF(O325="zákl. přenesená",K325,0)</f>
        <v>0</v>
      </c>
      <c r="BH325" s="225">
        <f>IF(O325="sníž. přenesená",K325,0)</f>
        <v>0</v>
      </c>
      <c r="BI325" s="225">
        <f>IF(O325="nulová",K325,0)</f>
        <v>0</v>
      </c>
      <c r="BJ325" s="15" t="s">
        <v>82</v>
      </c>
      <c r="BK325" s="225">
        <f>ROUND(P325*H325,2)</f>
        <v>0</v>
      </c>
      <c r="BL325" s="15" t="s">
        <v>210</v>
      </c>
      <c r="BM325" s="224" t="s">
        <v>1225</v>
      </c>
    </row>
    <row r="326" s="2" customFormat="1">
      <c r="A326" s="36"/>
      <c r="B326" s="37"/>
      <c r="C326" s="38"/>
      <c r="D326" s="226" t="s">
        <v>174</v>
      </c>
      <c r="E326" s="38"/>
      <c r="F326" s="227" t="s">
        <v>698</v>
      </c>
      <c r="G326" s="38"/>
      <c r="H326" s="38"/>
      <c r="I326" s="228"/>
      <c r="J326" s="228"/>
      <c r="K326" s="38"/>
      <c r="L326" s="38"/>
      <c r="M326" s="42"/>
      <c r="N326" s="229"/>
      <c r="O326" s="230"/>
      <c r="P326" s="82"/>
      <c r="Q326" s="82"/>
      <c r="R326" s="82"/>
      <c r="S326" s="82"/>
      <c r="T326" s="82"/>
      <c r="U326" s="82"/>
      <c r="V326" s="82"/>
      <c r="W326" s="82"/>
      <c r="X326" s="82"/>
      <c r="Y326" s="83"/>
      <c r="Z326" s="36"/>
      <c r="AA326" s="36"/>
      <c r="AB326" s="36"/>
      <c r="AC326" s="36"/>
      <c r="AD326" s="36"/>
      <c r="AE326" s="36"/>
      <c r="AT326" s="15" t="s">
        <v>174</v>
      </c>
      <c r="AU326" s="15" t="s">
        <v>84</v>
      </c>
    </row>
    <row r="327" s="2" customFormat="1" ht="24.15" customHeight="1">
      <c r="A327" s="36"/>
      <c r="B327" s="37"/>
      <c r="C327" s="236" t="s">
        <v>864</v>
      </c>
      <c r="D327" s="236" t="s">
        <v>189</v>
      </c>
      <c r="E327" s="237" t="s">
        <v>1226</v>
      </c>
      <c r="F327" s="238" t="s">
        <v>1227</v>
      </c>
      <c r="G327" s="239" t="s">
        <v>192</v>
      </c>
      <c r="H327" s="240">
        <v>8</v>
      </c>
      <c r="I327" s="241"/>
      <c r="J327" s="242"/>
      <c r="K327" s="240">
        <f>ROUND(P327*H327,2)</f>
        <v>0</v>
      </c>
      <c r="L327" s="238" t="s">
        <v>193</v>
      </c>
      <c r="M327" s="243"/>
      <c r="N327" s="244" t="s">
        <v>19</v>
      </c>
      <c r="O327" s="220" t="s">
        <v>44</v>
      </c>
      <c r="P327" s="221">
        <f>I327+J327</f>
        <v>0</v>
      </c>
      <c r="Q327" s="221">
        <f>ROUND(I327*H327,2)</f>
        <v>0</v>
      </c>
      <c r="R327" s="221">
        <f>ROUND(J327*H327,2)</f>
        <v>0</v>
      </c>
      <c r="S327" s="82"/>
      <c r="T327" s="222">
        <f>S327*H327</f>
        <v>0</v>
      </c>
      <c r="U327" s="222">
        <v>0</v>
      </c>
      <c r="V327" s="222">
        <f>U327*H327</f>
        <v>0</v>
      </c>
      <c r="W327" s="222">
        <v>0</v>
      </c>
      <c r="X327" s="222">
        <f>W327*H327</f>
        <v>0</v>
      </c>
      <c r="Y327" s="223" t="s">
        <v>19</v>
      </c>
      <c r="Z327" s="36"/>
      <c r="AA327" s="36"/>
      <c r="AB327" s="36"/>
      <c r="AC327" s="36"/>
      <c r="AD327" s="36"/>
      <c r="AE327" s="36"/>
      <c r="AR327" s="224" t="s">
        <v>205</v>
      </c>
      <c r="AT327" s="224" t="s">
        <v>189</v>
      </c>
      <c r="AU327" s="224" t="s">
        <v>84</v>
      </c>
      <c r="AY327" s="15" t="s">
        <v>165</v>
      </c>
      <c r="BE327" s="225">
        <f>IF(O327="základní",K327,0)</f>
        <v>0</v>
      </c>
      <c r="BF327" s="225">
        <f>IF(O327="snížená",K327,0)</f>
        <v>0</v>
      </c>
      <c r="BG327" s="225">
        <f>IF(O327="zákl. přenesená",K327,0)</f>
        <v>0</v>
      </c>
      <c r="BH327" s="225">
        <f>IF(O327="sníž. přenesená",K327,0)</f>
        <v>0</v>
      </c>
      <c r="BI327" s="225">
        <f>IF(O327="nulová",K327,0)</f>
        <v>0</v>
      </c>
      <c r="BJ327" s="15" t="s">
        <v>82</v>
      </c>
      <c r="BK327" s="225">
        <f>ROUND(P327*H327,2)</f>
        <v>0</v>
      </c>
      <c r="BL327" s="15" t="s">
        <v>205</v>
      </c>
      <c r="BM327" s="224" t="s">
        <v>1228</v>
      </c>
    </row>
    <row r="328" s="2" customFormat="1">
      <c r="A328" s="36"/>
      <c r="B328" s="37"/>
      <c r="C328" s="38"/>
      <c r="D328" s="226" t="s">
        <v>174</v>
      </c>
      <c r="E328" s="38"/>
      <c r="F328" s="227" t="s">
        <v>1227</v>
      </c>
      <c r="G328" s="38"/>
      <c r="H328" s="38"/>
      <c r="I328" s="228"/>
      <c r="J328" s="228"/>
      <c r="K328" s="38"/>
      <c r="L328" s="38"/>
      <c r="M328" s="42"/>
      <c r="N328" s="229"/>
      <c r="O328" s="230"/>
      <c r="P328" s="82"/>
      <c r="Q328" s="82"/>
      <c r="R328" s="82"/>
      <c r="S328" s="82"/>
      <c r="T328" s="82"/>
      <c r="U328" s="82"/>
      <c r="V328" s="82"/>
      <c r="W328" s="82"/>
      <c r="X328" s="82"/>
      <c r="Y328" s="83"/>
      <c r="Z328" s="36"/>
      <c r="AA328" s="36"/>
      <c r="AB328" s="36"/>
      <c r="AC328" s="36"/>
      <c r="AD328" s="36"/>
      <c r="AE328" s="36"/>
      <c r="AT328" s="15" t="s">
        <v>174</v>
      </c>
      <c r="AU328" s="15" t="s">
        <v>84</v>
      </c>
    </row>
    <row r="329" s="2" customFormat="1" ht="24.15" customHeight="1">
      <c r="A329" s="36"/>
      <c r="B329" s="37"/>
      <c r="C329" s="213" t="s">
        <v>868</v>
      </c>
      <c r="D329" s="213" t="s">
        <v>168</v>
      </c>
      <c r="E329" s="214" t="s">
        <v>1229</v>
      </c>
      <c r="F329" s="215" t="s">
        <v>1230</v>
      </c>
      <c r="G329" s="216" t="s">
        <v>192</v>
      </c>
      <c r="H329" s="218">
        <v>8</v>
      </c>
      <c r="I329" s="217"/>
      <c r="J329" s="217"/>
      <c r="K329" s="218">
        <f>ROUND(P329*H329,2)</f>
        <v>0</v>
      </c>
      <c r="L329" s="215" t="s">
        <v>193</v>
      </c>
      <c r="M329" s="42"/>
      <c r="N329" s="219" t="s">
        <v>19</v>
      </c>
      <c r="O329" s="220" t="s">
        <v>44</v>
      </c>
      <c r="P329" s="221">
        <f>I329+J329</f>
        <v>0</v>
      </c>
      <c r="Q329" s="221">
        <f>ROUND(I329*H329,2)</f>
        <v>0</v>
      </c>
      <c r="R329" s="221">
        <f>ROUND(J329*H329,2)</f>
        <v>0</v>
      </c>
      <c r="S329" s="82"/>
      <c r="T329" s="222">
        <f>S329*H329</f>
        <v>0</v>
      </c>
      <c r="U329" s="222">
        <v>0</v>
      </c>
      <c r="V329" s="222">
        <f>U329*H329</f>
        <v>0</v>
      </c>
      <c r="W329" s="222">
        <v>0</v>
      </c>
      <c r="X329" s="222">
        <f>W329*H329</f>
        <v>0</v>
      </c>
      <c r="Y329" s="223" t="s">
        <v>19</v>
      </c>
      <c r="Z329" s="36"/>
      <c r="AA329" s="36"/>
      <c r="AB329" s="36"/>
      <c r="AC329" s="36"/>
      <c r="AD329" s="36"/>
      <c r="AE329" s="36"/>
      <c r="AR329" s="224" t="s">
        <v>210</v>
      </c>
      <c r="AT329" s="224" t="s">
        <v>168</v>
      </c>
      <c r="AU329" s="224" t="s">
        <v>84</v>
      </c>
      <c r="AY329" s="15" t="s">
        <v>165</v>
      </c>
      <c r="BE329" s="225">
        <f>IF(O329="základní",K329,0)</f>
        <v>0</v>
      </c>
      <c r="BF329" s="225">
        <f>IF(O329="snížená",K329,0)</f>
        <v>0</v>
      </c>
      <c r="BG329" s="225">
        <f>IF(O329="zákl. přenesená",K329,0)</f>
        <v>0</v>
      </c>
      <c r="BH329" s="225">
        <f>IF(O329="sníž. přenesená",K329,0)</f>
        <v>0</v>
      </c>
      <c r="BI329" s="225">
        <f>IF(O329="nulová",K329,0)</f>
        <v>0</v>
      </c>
      <c r="BJ329" s="15" t="s">
        <v>82</v>
      </c>
      <c r="BK329" s="225">
        <f>ROUND(P329*H329,2)</f>
        <v>0</v>
      </c>
      <c r="BL329" s="15" t="s">
        <v>210</v>
      </c>
      <c r="BM329" s="224" t="s">
        <v>1231</v>
      </c>
    </row>
    <row r="330" s="2" customFormat="1">
      <c r="A330" s="36"/>
      <c r="B330" s="37"/>
      <c r="C330" s="38"/>
      <c r="D330" s="226" t="s">
        <v>174</v>
      </c>
      <c r="E330" s="38"/>
      <c r="F330" s="227" t="s">
        <v>1230</v>
      </c>
      <c r="G330" s="38"/>
      <c r="H330" s="38"/>
      <c r="I330" s="228"/>
      <c r="J330" s="228"/>
      <c r="K330" s="38"/>
      <c r="L330" s="38"/>
      <c r="M330" s="42"/>
      <c r="N330" s="229"/>
      <c r="O330" s="230"/>
      <c r="P330" s="82"/>
      <c r="Q330" s="82"/>
      <c r="R330" s="82"/>
      <c r="S330" s="82"/>
      <c r="T330" s="82"/>
      <c r="U330" s="82"/>
      <c r="V330" s="82"/>
      <c r="W330" s="82"/>
      <c r="X330" s="82"/>
      <c r="Y330" s="83"/>
      <c r="Z330" s="36"/>
      <c r="AA330" s="36"/>
      <c r="AB330" s="36"/>
      <c r="AC330" s="36"/>
      <c r="AD330" s="36"/>
      <c r="AE330" s="36"/>
      <c r="AT330" s="15" t="s">
        <v>174</v>
      </c>
      <c r="AU330" s="15" t="s">
        <v>84</v>
      </c>
    </row>
    <row r="331" s="2" customFormat="1" ht="24.15" customHeight="1">
      <c r="A331" s="36"/>
      <c r="B331" s="37"/>
      <c r="C331" s="236" t="s">
        <v>872</v>
      </c>
      <c r="D331" s="236" t="s">
        <v>189</v>
      </c>
      <c r="E331" s="237" t="s">
        <v>1232</v>
      </c>
      <c r="F331" s="238" t="s">
        <v>1233</v>
      </c>
      <c r="G331" s="239" t="s">
        <v>192</v>
      </c>
      <c r="H331" s="240">
        <v>2</v>
      </c>
      <c r="I331" s="241"/>
      <c r="J331" s="242"/>
      <c r="K331" s="240">
        <f>ROUND(P331*H331,2)</f>
        <v>0</v>
      </c>
      <c r="L331" s="238" t="s">
        <v>193</v>
      </c>
      <c r="M331" s="243"/>
      <c r="N331" s="244" t="s">
        <v>19</v>
      </c>
      <c r="O331" s="220" t="s">
        <v>44</v>
      </c>
      <c r="P331" s="221">
        <f>I331+J331</f>
        <v>0</v>
      </c>
      <c r="Q331" s="221">
        <f>ROUND(I331*H331,2)</f>
        <v>0</v>
      </c>
      <c r="R331" s="221">
        <f>ROUND(J331*H331,2)</f>
        <v>0</v>
      </c>
      <c r="S331" s="82"/>
      <c r="T331" s="222">
        <f>S331*H331</f>
        <v>0</v>
      </c>
      <c r="U331" s="222">
        <v>0</v>
      </c>
      <c r="V331" s="222">
        <f>U331*H331</f>
        <v>0</v>
      </c>
      <c r="W331" s="222">
        <v>0</v>
      </c>
      <c r="X331" s="222">
        <f>W331*H331</f>
        <v>0</v>
      </c>
      <c r="Y331" s="223" t="s">
        <v>19</v>
      </c>
      <c r="Z331" s="36"/>
      <c r="AA331" s="36"/>
      <c r="AB331" s="36"/>
      <c r="AC331" s="36"/>
      <c r="AD331" s="36"/>
      <c r="AE331" s="36"/>
      <c r="AR331" s="224" t="s">
        <v>507</v>
      </c>
      <c r="AT331" s="224" t="s">
        <v>189</v>
      </c>
      <c r="AU331" s="224" t="s">
        <v>84</v>
      </c>
      <c r="AY331" s="15" t="s">
        <v>165</v>
      </c>
      <c r="BE331" s="225">
        <f>IF(O331="základní",K331,0)</f>
        <v>0</v>
      </c>
      <c r="BF331" s="225">
        <f>IF(O331="snížená",K331,0)</f>
        <v>0</v>
      </c>
      <c r="BG331" s="225">
        <f>IF(O331="zákl. přenesená",K331,0)</f>
        <v>0</v>
      </c>
      <c r="BH331" s="225">
        <f>IF(O331="sníž. přenesená",K331,0)</f>
        <v>0</v>
      </c>
      <c r="BI331" s="225">
        <f>IF(O331="nulová",K331,0)</f>
        <v>0</v>
      </c>
      <c r="BJ331" s="15" t="s">
        <v>82</v>
      </c>
      <c r="BK331" s="225">
        <f>ROUND(P331*H331,2)</f>
        <v>0</v>
      </c>
      <c r="BL331" s="15" t="s">
        <v>210</v>
      </c>
      <c r="BM331" s="224" t="s">
        <v>1234</v>
      </c>
    </row>
    <row r="332" s="2" customFormat="1">
      <c r="A332" s="36"/>
      <c r="B332" s="37"/>
      <c r="C332" s="38"/>
      <c r="D332" s="226" t="s">
        <v>174</v>
      </c>
      <c r="E332" s="38"/>
      <c r="F332" s="227" t="s">
        <v>1233</v>
      </c>
      <c r="G332" s="38"/>
      <c r="H332" s="38"/>
      <c r="I332" s="228"/>
      <c r="J332" s="228"/>
      <c r="K332" s="38"/>
      <c r="L332" s="38"/>
      <c r="M332" s="42"/>
      <c r="N332" s="229"/>
      <c r="O332" s="230"/>
      <c r="P332" s="82"/>
      <c r="Q332" s="82"/>
      <c r="R332" s="82"/>
      <c r="S332" s="82"/>
      <c r="T332" s="82"/>
      <c r="U332" s="82"/>
      <c r="V332" s="82"/>
      <c r="W332" s="82"/>
      <c r="X332" s="82"/>
      <c r="Y332" s="83"/>
      <c r="Z332" s="36"/>
      <c r="AA332" s="36"/>
      <c r="AB332" s="36"/>
      <c r="AC332" s="36"/>
      <c r="AD332" s="36"/>
      <c r="AE332" s="36"/>
      <c r="AT332" s="15" t="s">
        <v>174</v>
      </c>
      <c r="AU332" s="15" t="s">
        <v>84</v>
      </c>
    </row>
    <row r="333" s="2" customFormat="1" ht="24.15" customHeight="1">
      <c r="A333" s="36"/>
      <c r="B333" s="37"/>
      <c r="C333" s="213" t="s">
        <v>876</v>
      </c>
      <c r="D333" s="213" t="s">
        <v>168</v>
      </c>
      <c r="E333" s="214" t="s">
        <v>1235</v>
      </c>
      <c r="F333" s="215" t="s">
        <v>1236</v>
      </c>
      <c r="G333" s="216" t="s">
        <v>192</v>
      </c>
      <c r="H333" s="218">
        <v>2</v>
      </c>
      <c r="I333" s="217"/>
      <c r="J333" s="217"/>
      <c r="K333" s="218">
        <f>ROUND(P333*H333,2)</f>
        <v>0</v>
      </c>
      <c r="L333" s="215" t="s">
        <v>193</v>
      </c>
      <c r="M333" s="42"/>
      <c r="N333" s="219" t="s">
        <v>19</v>
      </c>
      <c r="O333" s="220" t="s">
        <v>44</v>
      </c>
      <c r="P333" s="221">
        <f>I333+J333</f>
        <v>0</v>
      </c>
      <c r="Q333" s="221">
        <f>ROUND(I333*H333,2)</f>
        <v>0</v>
      </c>
      <c r="R333" s="221">
        <f>ROUND(J333*H333,2)</f>
        <v>0</v>
      </c>
      <c r="S333" s="82"/>
      <c r="T333" s="222">
        <f>S333*H333</f>
        <v>0</v>
      </c>
      <c r="U333" s="222">
        <v>0</v>
      </c>
      <c r="V333" s="222">
        <f>U333*H333</f>
        <v>0</v>
      </c>
      <c r="W333" s="222">
        <v>0</v>
      </c>
      <c r="X333" s="222">
        <f>W333*H333</f>
        <v>0</v>
      </c>
      <c r="Y333" s="223" t="s">
        <v>19</v>
      </c>
      <c r="Z333" s="36"/>
      <c r="AA333" s="36"/>
      <c r="AB333" s="36"/>
      <c r="AC333" s="36"/>
      <c r="AD333" s="36"/>
      <c r="AE333" s="36"/>
      <c r="AR333" s="224" t="s">
        <v>210</v>
      </c>
      <c r="AT333" s="224" t="s">
        <v>168</v>
      </c>
      <c r="AU333" s="224" t="s">
        <v>84</v>
      </c>
      <c r="AY333" s="15" t="s">
        <v>165</v>
      </c>
      <c r="BE333" s="225">
        <f>IF(O333="základní",K333,0)</f>
        <v>0</v>
      </c>
      <c r="BF333" s="225">
        <f>IF(O333="snížená",K333,0)</f>
        <v>0</v>
      </c>
      <c r="BG333" s="225">
        <f>IF(O333="zákl. přenesená",K333,0)</f>
        <v>0</v>
      </c>
      <c r="BH333" s="225">
        <f>IF(O333="sníž. přenesená",K333,0)</f>
        <v>0</v>
      </c>
      <c r="BI333" s="225">
        <f>IF(O333="nulová",K333,0)</f>
        <v>0</v>
      </c>
      <c r="BJ333" s="15" t="s">
        <v>82</v>
      </c>
      <c r="BK333" s="225">
        <f>ROUND(P333*H333,2)</f>
        <v>0</v>
      </c>
      <c r="BL333" s="15" t="s">
        <v>210</v>
      </c>
      <c r="BM333" s="224" t="s">
        <v>1237</v>
      </c>
    </row>
    <row r="334" s="2" customFormat="1">
      <c r="A334" s="36"/>
      <c r="B334" s="37"/>
      <c r="C334" s="38"/>
      <c r="D334" s="226" t="s">
        <v>174</v>
      </c>
      <c r="E334" s="38"/>
      <c r="F334" s="227" t="s">
        <v>1236</v>
      </c>
      <c r="G334" s="38"/>
      <c r="H334" s="38"/>
      <c r="I334" s="228"/>
      <c r="J334" s="228"/>
      <c r="K334" s="38"/>
      <c r="L334" s="38"/>
      <c r="M334" s="42"/>
      <c r="N334" s="229"/>
      <c r="O334" s="230"/>
      <c r="P334" s="82"/>
      <c r="Q334" s="82"/>
      <c r="R334" s="82"/>
      <c r="S334" s="82"/>
      <c r="T334" s="82"/>
      <c r="U334" s="82"/>
      <c r="V334" s="82"/>
      <c r="W334" s="82"/>
      <c r="X334" s="82"/>
      <c r="Y334" s="83"/>
      <c r="Z334" s="36"/>
      <c r="AA334" s="36"/>
      <c r="AB334" s="36"/>
      <c r="AC334" s="36"/>
      <c r="AD334" s="36"/>
      <c r="AE334" s="36"/>
      <c r="AT334" s="15" t="s">
        <v>174</v>
      </c>
      <c r="AU334" s="15" t="s">
        <v>84</v>
      </c>
    </row>
    <row r="335" s="2" customFormat="1" ht="24.15" customHeight="1">
      <c r="A335" s="36"/>
      <c r="B335" s="37"/>
      <c r="C335" s="236" t="s">
        <v>880</v>
      </c>
      <c r="D335" s="236" t="s">
        <v>189</v>
      </c>
      <c r="E335" s="237" t="s">
        <v>701</v>
      </c>
      <c r="F335" s="238" t="s">
        <v>702</v>
      </c>
      <c r="G335" s="239" t="s">
        <v>192</v>
      </c>
      <c r="H335" s="240">
        <v>12</v>
      </c>
      <c r="I335" s="241"/>
      <c r="J335" s="242"/>
      <c r="K335" s="240">
        <f>ROUND(P335*H335,2)</f>
        <v>0</v>
      </c>
      <c r="L335" s="238" t="s">
        <v>193</v>
      </c>
      <c r="M335" s="243"/>
      <c r="N335" s="244" t="s">
        <v>19</v>
      </c>
      <c r="O335" s="220" t="s">
        <v>44</v>
      </c>
      <c r="P335" s="221">
        <f>I335+J335</f>
        <v>0</v>
      </c>
      <c r="Q335" s="221">
        <f>ROUND(I335*H335,2)</f>
        <v>0</v>
      </c>
      <c r="R335" s="221">
        <f>ROUND(J335*H335,2)</f>
        <v>0</v>
      </c>
      <c r="S335" s="82"/>
      <c r="T335" s="222">
        <f>S335*H335</f>
        <v>0</v>
      </c>
      <c r="U335" s="222">
        <v>0</v>
      </c>
      <c r="V335" s="222">
        <f>U335*H335</f>
        <v>0</v>
      </c>
      <c r="W335" s="222">
        <v>0</v>
      </c>
      <c r="X335" s="222">
        <f>W335*H335</f>
        <v>0</v>
      </c>
      <c r="Y335" s="223" t="s">
        <v>19</v>
      </c>
      <c r="Z335" s="36"/>
      <c r="AA335" s="36"/>
      <c r="AB335" s="36"/>
      <c r="AC335" s="36"/>
      <c r="AD335" s="36"/>
      <c r="AE335" s="36"/>
      <c r="AR335" s="224" t="s">
        <v>205</v>
      </c>
      <c r="AT335" s="224" t="s">
        <v>189</v>
      </c>
      <c r="AU335" s="224" t="s">
        <v>84</v>
      </c>
      <c r="AY335" s="15" t="s">
        <v>165</v>
      </c>
      <c r="BE335" s="225">
        <f>IF(O335="základní",K335,0)</f>
        <v>0</v>
      </c>
      <c r="BF335" s="225">
        <f>IF(O335="snížená",K335,0)</f>
        <v>0</v>
      </c>
      <c r="BG335" s="225">
        <f>IF(O335="zákl. přenesená",K335,0)</f>
        <v>0</v>
      </c>
      <c r="BH335" s="225">
        <f>IF(O335="sníž. přenesená",K335,0)</f>
        <v>0</v>
      </c>
      <c r="BI335" s="225">
        <f>IF(O335="nulová",K335,0)</f>
        <v>0</v>
      </c>
      <c r="BJ335" s="15" t="s">
        <v>82</v>
      </c>
      <c r="BK335" s="225">
        <f>ROUND(P335*H335,2)</f>
        <v>0</v>
      </c>
      <c r="BL335" s="15" t="s">
        <v>205</v>
      </c>
      <c r="BM335" s="224" t="s">
        <v>1238</v>
      </c>
    </row>
    <row r="336" s="2" customFormat="1">
      <c r="A336" s="36"/>
      <c r="B336" s="37"/>
      <c r="C336" s="38"/>
      <c r="D336" s="226" t="s">
        <v>174</v>
      </c>
      <c r="E336" s="38"/>
      <c r="F336" s="227" t="s">
        <v>702</v>
      </c>
      <c r="G336" s="38"/>
      <c r="H336" s="38"/>
      <c r="I336" s="228"/>
      <c r="J336" s="228"/>
      <c r="K336" s="38"/>
      <c r="L336" s="38"/>
      <c r="M336" s="42"/>
      <c r="N336" s="229"/>
      <c r="O336" s="230"/>
      <c r="P336" s="82"/>
      <c r="Q336" s="82"/>
      <c r="R336" s="82"/>
      <c r="S336" s="82"/>
      <c r="T336" s="82"/>
      <c r="U336" s="82"/>
      <c r="V336" s="82"/>
      <c r="W336" s="82"/>
      <c r="X336" s="82"/>
      <c r="Y336" s="83"/>
      <c r="Z336" s="36"/>
      <c r="AA336" s="36"/>
      <c r="AB336" s="36"/>
      <c r="AC336" s="36"/>
      <c r="AD336" s="36"/>
      <c r="AE336" s="36"/>
      <c r="AT336" s="15" t="s">
        <v>174</v>
      </c>
      <c r="AU336" s="15" t="s">
        <v>84</v>
      </c>
    </row>
    <row r="337" s="2" customFormat="1" ht="24.15" customHeight="1">
      <c r="A337" s="36"/>
      <c r="B337" s="37"/>
      <c r="C337" s="213" t="s">
        <v>884</v>
      </c>
      <c r="D337" s="213" t="s">
        <v>168</v>
      </c>
      <c r="E337" s="214" t="s">
        <v>705</v>
      </c>
      <c r="F337" s="215" t="s">
        <v>706</v>
      </c>
      <c r="G337" s="216" t="s">
        <v>192</v>
      </c>
      <c r="H337" s="218">
        <v>12</v>
      </c>
      <c r="I337" s="217"/>
      <c r="J337" s="217"/>
      <c r="K337" s="218">
        <f>ROUND(P337*H337,2)</f>
        <v>0</v>
      </c>
      <c r="L337" s="215" t="s">
        <v>193</v>
      </c>
      <c r="M337" s="42"/>
      <c r="N337" s="219" t="s">
        <v>19</v>
      </c>
      <c r="O337" s="220" t="s">
        <v>44</v>
      </c>
      <c r="P337" s="221">
        <f>I337+J337</f>
        <v>0</v>
      </c>
      <c r="Q337" s="221">
        <f>ROUND(I337*H337,2)</f>
        <v>0</v>
      </c>
      <c r="R337" s="221">
        <f>ROUND(J337*H337,2)</f>
        <v>0</v>
      </c>
      <c r="S337" s="82"/>
      <c r="T337" s="222">
        <f>S337*H337</f>
        <v>0</v>
      </c>
      <c r="U337" s="222">
        <v>0</v>
      </c>
      <c r="V337" s="222">
        <f>U337*H337</f>
        <v>0</v>
      </c>
      <c r="W337" s="222">
        <v>0</v>
      </c>
      <c r="X337" s="222">
        <f>W337*H337</f>
        <v>0</v>
      </c>
      <c r="Y337" s="223" t="s">
        <v>19</v>
      </c>
      <c r="Z337" s="36"/>
      <c r="AA337" s="36"/>
      <c r="AB337" s="36"/>
      <c r="AC337" s="36"/>
      <c r="AD337" s="36"/>
      <c r="AE337" s="36"/>
      <c r="AR337" s="224" t="s">
        <v>210</v>
      </c>
      <c r="AT337" s="224" t="s">
        <v>168</v>
      </c>
      <c r="AU337" s="224" t="s">
        <v>84</v>
      </c>
      <c r="AY337" s="15" t="s">
        <v>165</v>
      </c>
      <c r="BE337" s="225">
        <f>IF(O337="základní",K337,0)</f>
        <v>0</v>
      </c>
      <c r="BF337" s="225">
        <f>IF(O337="snížená",K337,0)</f>
        <v>0</v>
      </c>
      <c r="BG337" s="225">
        <f>IF(O337="zákl. přenesená",K337,0)</f>
        <v>0</v>
      </c>
      <c r="BH337" s="225">
        <f>IF(O337="sníž. přenesená",K337,0)</f>
        <v>0</v>
      </c>
      <c r="BI337" s="225">
        <f>IF(O337="nulová",K337,0)</f>
        <v>0</v>
      </c>
      <c r="BJ337" s="15" t="s">
        <v>82</v>
      </c>
      <c r="BK337" s="225">
        <f>ROUND(P337*H337,2)</f>
        <v>0</v>
      </c>
      <c r="BL337" s="15" t="s">
        <v>210</v>
      </c>
      <c r="BM337" s="224" t="s">
        <v>1239</v>
      </c>
    </row>
    <row r="338" s="2" customFormat="1">
      <c r="A338" s="36"/>
      <c r="B338" s="37"/>
      <c r="C338" s="38"/>
      <c r="D338" s="226" t="s">
        <v>174</v>
      </c>
      <c r="E338" s="38"/>
      <c r="F338" s="227" t="s">
        <v>706</v>
      </c>
      <c r="G338" s="38"/>
      <c r="H338" s="38"/>
      <c r="I338" s="228"/>
      <c r="J338" s="228"/>
      <c r="K338" s="38"/>
      <c r="L338" s="38"/>
      <c r="M338" s="42"/>
      <c r="N338" s="229"/>
      <c r="O338" s="230"/>
      <c r="P338" s="82"/>
      <c r="Q338" s="82"/>
      <c r="R338" s="82"/>
      <c r="S338" s="82"/>
      <c r="T338" s="82"/>
      <c r="U338" s="82"/>
      <c r="V338" s="82"/>
      <c r="W338" s="82"/>
      <c r="X338" s="82"/>
      <c r="Y338" s="83"/>
      <c r="Z338" s="36"/>
      <c r="AA338" s="36"/>
      <c r="AB338" s="36"/>
      <c r="AC338" s="36"/>
      <c r="AD338" s="36"/>
      <c r="AE338" s="36"/>
      <c r="AT338" s="15" t="s">
        <v>174</v>
      </c>
      <c r="AU338" s="15" t="s">
        <v>84</v>
      </c>
    </row>
    <row r="339" s="2" customFormat="1" ht="24.15" customHeight="1">
      <c r="A339" s="36"/>
      <c r="B339" s="37"/>
      <c r="C339" s="236" t="s">
        <v>888</v>
      </c>
      <c r="D339" s="236" t="s">
        <v>189</v>
      </c>
      <c r="E339" s="237" t="s">
        <v>630</v>
      </c>
      <c r="F339" s="238" t="s">
        <v>1240</v>
      </c>
      <c r="G339" s="239" t="s">
        <v>221</v>
      </c>
      <c r="H339" s="240">
        <v>1169</v>
      </c>
      <c r="I339" s="241"/>
      <c r="J339" s="242"/>
      <c r="K339" s="240">
        <f>ROUND(P339*H339,2)</f>
        <v>0</v>
      </c>
      <c r="L339" s="238" t="s">
        <v>193</v>
      </c>
      <c r="M339" s="243"/>
      <c r="N339" s="244" t="s">
        <v>19</v>
      </c>
      <c r="O339" s="220" t="s">
        <v>44</v>
      </c>
      <c r="P339" s="221">
        <f>I339+J339</f>
        <v>0</v>
      </c>
      <c r="Q339" s="221">
        <f>ROUND(I339*H339,2)</f>
        <v>0</v>
      </c>
      <c r="R339" s="221">
        <f>ROUND(J339*H339,2)</f>
        <v>0</v>
      </c>
      <c r="S339" s="82"/>
      <c r="T339" s="222">
        <f>S339*H339</f>
        <v>0</v>
      </c>
      <c r="U339" s="222">
        <v>0</v>
      </c>
      <c r="V339" s="222">
        <f>U339*H339</f>
        <v>0</v>
      </c>
      <c r="W339" s="222">
        <v>0</v>
      </c>
      <c r="X339" s="222">
        <f>W339*H339</f>
        <v>0</v>
      </c>
      <c r="Y339" s="223" t="s">
        <v>19</v>
      </c>
      <c r="Z339" s="36"/>
      <c r="AA339" s="36"/>
      <c r="AB339" s="36"/>
      <c r="AC339" s="36"/>
      <c r="AD339" s="36"/>
      <c r="AE339" s="36"/>
      <c r="AR339" s="224" t="s">
        <v>205</v>
      </c>
      <c r="AT339" s="224" t="s">
        <v>189</v>
      </c>
      <c r="AU339" s="224" t="s">
        <v>84</v>
      </c>
      <c r="AY339" s="15" t="s">
        <v>165</v>
      </c>
      <c r="BE339" s="225">
        <f>IF(O339="základní",K339,0)</f>
        <v>0</v>
      </c>
      <c r="BF339" s="225">
        <f>IF(O339="snížená",K339,0)</f>
        <v>0</v>
      </c>
      <c r="BG339" s="225">
        <f>IF(O339="zákl. přenesená",K339,0)</f>
        <v>0</v>
      </c>
      <c r="BH339" s="225">
        <f>IF(O339="sníž. přenesená",K339,0)</f>
        <v>0</v>
      </c>
      <c r="BI339" s="225">
        <f>IF(O339="nulová",K339,0)</f>
        <v>0</v>
      </c>
      <c r="BJ339" s="15" t="s">
        <v>82</v>
      </c>
      <c r="BK339" s="225">
        <f>ROUND(P339*H339,2)</f>
        <v>0</v>
      </c>
      <c r="BL339" s="15" t="s">
        <v>205</v>
      </c>
      <c r="BM339" s="224" t="s">
        <v>1241</v>
      </c>
    </row>
    <row r="340" s="2" customFormat="1">
      <c r="A340" s="36"/>
      <c r="B340" s="37"/>
      <c r="C340" s="38"/>
      <c r="D340" s="226" t="s">
        <v>174</v>
      </c>
      <c r="E340" s="38"/>
      <c r="F340" s="227" t="s">
        <v>1240</v>
      </c>
      <c r="G340" s="38"/>
      <c r="H340" s="38"/>
      <c r="I340" s="228"/>
      <c r="J340" s="228"/>
      <c r="K340" s="38"/>
      <c r="L340" s="38"/>
      <c r="M340" s="42"/>
      <c r="N340" s="229"/>
      <c r="O340" s="230"/>
      <c r="P340" s="82"/>
      <c r="Q340" s="82"/>
      <c r="R340" s="82"/>
      <c r="S340" s="82"/>
      <c r="T340" s="82"/>
      <c r="U340" s="82"/>
      <c r="V340" s="82"/>
      <c r="W340" s="82"/>
      <c r="X340" s="82"/>
      <c r="Y340" s="83"/>
      <c r="Z340" s="36"/>
      <c r="AA340" s="36"/>
      <c r="AB340" s="36"/>
      <c r="AC340" s="36"/>
      <c r="AD340" s="36"/>
      <c r="AE340" s="36"/>
      <c r="AT340" s="15" t="s">
        <v>174</v>
      </c>
      <c r="AU340" s="15" t="s">
        <v>84</v>
      </c>
    </row>
    <row r="341" s="2" customFormat="1" ht="24.15" customHeight="1">
      <c r="A341" s="36"/>
      <c r="B341" s="37"/>
      <c r="C341" s="236" t="s">
        <v>892</v>
      </c>
      <c r="D341" s="236" t="s">
        <v>189</v>
      </c>
      <c r="E341" s="237" t="s">
        <v>1242</v>
      </c>
      <c r="F341" s="238" t="s">
        <v>1243</v>
      </c>
      <c r="G341" s="239" t="s">
        <v>221</v>
      </c>
      <c r="H341" s="240">
        <v>80</v>
      </c>
      <c r="I341" s="241"/>
      <c r="J341" s="242"/>
      <c r="K341" s="240">
        <f>ROUND(P341*H341,2)</f>
        <v>0</v>
      </c>
      <c r="L341" s="238" t="s">
        <v>193</v>
      </c>
      <c r="M341" s="243"/>
      <c r="N341" s="244" t="s">
        <v>19</v>
      </c>
      <c r="O341" s="220" t="s">
        <v>44</v>
      </c>
      <c r="P341" s="221">
        <f>I341+J341</f>
        <v>0</v>
      </c>
      <c r="Q341" s="221">
        <f>ROUND(I341*H341,2)</f>
        <v>0</v>
      </c>
      <c r="R341" s="221">
        <f>ROUND(J341*H341,2)</f>
        <v>0</v>
      </c>
      <c r="S341" s="82"/>
      <c r="T341" s="222">
        <f>S341*H341</f>
        <v>0</v>
      </c>
      <c r="U341" s="222">
        <v>0</v>
      </c>
      <c r="V341" s="222">
        <f>U341*H341</f>
        <v>0</v>
      </c>
      <c r="W341" s="222">
        <v>0</v>
      </c>
      <c r="X341" s="222">
        <f>W341*H341</f>
        <v>0</v>
      </c>
      <c r="Y341" s="223" t="s">
        <v>19</v>
      </c>
      <c r="Z341" s="36"/>
      <c r="AA341" s="36"/>
      <c r="AB341" s="36"/>
      <c r="AC341" s="36"/>
      <c r="AD341" s="36"/>
      <c r="AE341" s="36"/>
      <c r="AR341" s="224" t="s">
        <v>205</v>
      </c>
      <c r="AT341" s="224" t="s">
        <v>189</v>
      </c>
      <c r="AU341" s="224" t="s">
        <v>84</v>
      </c>
      <c r="AY341" s="15" t="s">
        <v>165</v>
      </c>
      <c r="BE341" s="225">
        <f>IF(O341="základní",K341,0)</f>
        <v>0</v>
      </c>
      <c r="BF341" s="225">
        <f>IF(O341="snížená",K341,0)</f>
        <v>0</v>
      </c>
      <c r="BG341" s="225">
        <f>IF(O341="zákl. přenesená",K341,0)</f>
        <v>0</v>
      </c>
      <c r="BH341" s="225">
        <f>IF(O341="sníž. přenesená",K341,0)</f>
        <v>0</v>
      </c>
      <c r="BI341" s="225">
        <f>IF(O341="nulová",K341,0)</f>
        <v>0</v>
      </c>
      <c r="BJ341" s="15" t="s">
        <v>82</v>
      </c>
      <c r="BK341" s="225">
        <f>ROUND(P341*H341,2)</f>
        <v>0</v>
      </c>
      <c r="BL341" s="15" t="s">
        <v>205</v>
      </c>
      <c r="BM341" s="224" t="s">
        <v>1244</v>
      </c>
    </row>
    <row r="342" s="2" customFormat="1">
      <c r="A342" s="36"/>
      <c r="B342" s="37"/>
      <c r="C342" s="38"/>
      <c r="D342" s="226" t="s">
        <v>174</v>
      </c>
      <c r="E342" s="38"/>
      <c r="F342" s="227" t="s">
        <v>1243</v>
      </c>
      <c r="G342" s="38"/>
      <c r="H342" s="38"/>
      <c r="I342" s="228"/>
      <c r="J342" s="228"/>
      <c r="K342" s="38"/>
      <c r="L342" s="38"/>
      <c r="M342" s="42"/>
      <c r="N342" s="229"/>
      <c r="O342" s="230"/>
      <c r="P342" s="82"/>
      <c r="Q342" s="82"/>
      <c r="R342" s="82"/>
      <c r="S342" s="82"/>
      <c r="T342" s="82"/>
      <c r="U342" s="82"/>
      <c r="V342" s="82"/>
      <c r="W342" s="82"/>
      <c r="X342" s="82"/>
      <c r="Y342" s="83"/>
      <c r="Z342" s="36"/>
      <c r="AA342" s="36"/>
      <c r="AB342" s="36"/>
      <c r="AC342" s="36"/>
      <c r="AD342" s="36"/>
      <c r="AE342" s="36"/>
      <c r="AT342" s="15" t="s">
        <v>174</v>
      </c>
      <c r="AU342" s="15" t="s">
        <v>84</v>
      </c>
    </row>
    <row r="343" s="2" customFormat="1" ht="24.15" customHeight="1">
      <c r="A343" s="36"/>
      <c r="B343" s="37"/>
      <c r="C343" s="213" t="s">
        <v>896</v>
      </c>
      <c r="D343" s="213" t="s">
        <v>168</v>
      </c>
      <c r="E343" s="214" t="s">
        <v>634</v>
      </c>
      <c r="F343" s="215" t="s">
        <v>635</v>
      </c>
      <c r="G343" s="216" t="s">
        <v>221</v>
      </c>
      <c r="H343" s="218">
        <v>1249</v>
      </c>
      <c r="I343" s="217"/>
      <c r="J343" s="217"/>
      <c r="K343" s="218">
        <f>ROUND(P343*H343,2)</f>
        <v>0</v>
      </c>
      <c r="L343" s="215" t="s">
        <v>193</v>
      </c>
      <c r="M343" s="42"/>
      <c r="N343" s="219" t="s">
        <v>19</v>
      </c>
      <c r="O343" s="220" t="s">
        <v>44</v>
      </c>
      <c r="P343" s="221">
        <f>I343+J343</f>
        <v>0</v>
      </c>
      <c r="Q343" s="221">
        <f>ROUND(I343*H343,2)</f>
        <v>0</v>
      </c>
      <c r="R343" s="221">
        <f>ROUND(J343*H343,2)</f>
        <v>0</v>
      </c>
      <c r="S343" s="82"/>
      <c r="T343" s="222">
        <f>S343*H343</f>
        <v>0</v>
      </c>
      <c r="U343" s="222">
        <v>0</v>
      </c>
      <c r="V343" s="222">
        <f>U343*H343</f>
        <v>0</v>
      </c>
      <c r="W343" s="222">
        <v>0</v>
      </c>
      <c r="X343" s="222">
        <f>W343*H343</f>
        <v>0</v>
      </c>
      <c r="Y343" s="223" t="s">
        <v>19</v>
      </c>
      <c r="Z343" s="36"/>
      <c r="AA343" s="36"/>
      <c r="AB343" s="36"/>
      <c r="AC343" s="36"/>
      <c r="AD343" s="36"/>
      <c r="AE343" s="36"/>
      <c r="AR343" s="224" t="s">
        <v>210</v>
      </c>
      <c r="AT343" s="224" t="s">
        <v>168</v>
      </c>
      <c r="AU343" s="224" t="s">
        <v>84</v>
      </c>
      <c r="AY343" s="15" t="s">
        <v>165</v>
      </c>
      <c r="BE343" s="225">
        <f>IF(O343="základní",K343,0)</f>
        <v>0</v>
      </c>
      <c r="BF343" s="225">
        <f>IF(O343="snížená",K343,0)</f>
        <v>0</v>
      </c>
      <c r="BG343" s="225">
        <f>IF(O343="zákl. přenesená",K343,0)</f>
        <v>0</v>
      </c>
      <c r="BH343" s="225">
        <f>IF(O343="sníž. přenesená",K343,0)</f>
        <v>0</v>
      </c>
      <c r="BI343" s="225">
        <f>IF(O343="nulová",K343,0)</f>
        <v>0</v>
      </c>
      <c r="BJ343" s="15" t="s">
        <v>82</v>
      </c>
      <c r="BK343" s="225">
        <f>ROUND(P343*H343,2)</f>
        <v>0</v>
      </c>
      <c r="BL343" s="15" t="s">
        <v>210</v>
      </c>
      <c r="BM343" s="224" t="s">
        <v>1245</v>
      </c>
    </row>
    <row r="344" s="2" customFormat="1">
      <c r="A344" s="36"/>
      <c r="B344" s="37"/>
      <c r="C344" s="38"/>
      <c r="D344" s="226" t="s">
        <v>174</v>
      </c>
      <c r="E344" s="38"/>
      <c r="F344" s="227" t="s">
        <v>635</v>
      </c>
      <c r="G344" s="38"/>
      <c r="H344" s="38"/>
      <c r="I344" s="228"/>
      <c r="J344" s="228"/>
      <c r="K344" s="38"/>
      <c r="L344" s="38"/>
      <c r="M344" s="42"/>
      <c r="N344" s="229"/>
      <c r="O344" s="230"/>
      <c r="P344" s="82"/>
      <c r="Q344" s="82"/>
      <c r="R344" s="82"/>
      <c r="S344" s="82"/>
      <c r="T344" s="82"/>
      <c r="U344" s="82"/>
      <c r="V344" s="82"/>
      <c r="W344" s="82"/>
      <c r="X344" s="82"/>
      <c r="Y344" s="83"/>
      <c r="Z344" s="36"/>
      <c r="AA344" s="36"/>
      <c r="AB344" s="36"/>
      <c r="AC344" s="36"/>
      <c r="AD344" s="36"/>
      <c r="AE344" s="36"/>
      <c r="AT344" s="15" t="s">
        <v>174</v>
      </c>
      <c r="AU344" s="15" t="s">
        <v>84</v>
      </c>
    </row>
    <row r="345" s="2" customFormat="1" ht="24.15" customHeight="1">
      <c r="A345" s="36"/>
      <c r="B345" s="37"/>
      <c r="C345" s="236" t="s">
        <v>900</v>
      </c>
      <c r="D345" s="236" t="s">
        <v>189</v>
      </c>
      <c r="E345" s="237" t="s">
        <v>709</v>
      </c>
      <c r="F345" s="238" t="s">
        <v>710</v>
      </c>
      <c r="G345" s="239" t="s">
        <v>192</v>
      </c>
      <c r="H345" s="240">
        <v>7</v>
      </c>
      <c r="I345" s="241"/>
      <c r="J345" s="242"/>
      <c r="K345" s="240">
        <f>ROUND(P345*H345,2)</f>
        <v>0</v>
      </c>
      <c r="L345" s="238" t="s">
        <v>193</v>
      </c>
      <c r="M345" s="243"/>
      <c r="N345" s="244" t="s">
        <v>19</v>
      </c>
      <c r="O345" s="220" t="s">
        <v>44</v>
      </c>
      <c r="P345" s="221">
        <f>I345+J345</f>
        <v>0</v>
      </c>
      <c r="Q345" s="221">
        <f>ROUND(I345*H345,2)</f>
        <v>0</v>
      </c>
      <c r="R345" s="221">
        <f>ROUND(J345*H345,2)</f>
        <v>0</v>
      </c>
      <c r="S345" s="82"/>
      <c r="T345" s="222">
        <f>S345*H345</f>
        <v>0</v>
      </c>
      <c r="U345" s="222">
        <v>0</v>
      </c>
      <c r="V345" s="222">
        <f>U345*H345</f>
        <v>0</v>
      </c>
      <c r="W345" s="222">
        <v>0</v>
      </c>
      <c r="X345" s="222">
        <f>W345*H345</f>
        <v>0</v>
      </c>
      <c r="Y345" s="223" t="s">
        <v>19</v>
      </c>
      <c r="Z345" s="36"/>
      <c r="AA345" s="36"/>
      <c r="AB345" s="36"/>
      <c r="AC345" s="36"/>
      <c r="AD345" s="36"/>
      <c r="AE345" s="36"/>
      <c r="AR345" s="224" t="s">
        <v>205</v>
      </c>
      <c r="AT345" s="224" t="s">
        <v>189</v>
      </c>
      <c r="AU345" s="224" t="s">
        <v>84</v>
      </c>
      <c r="AY345" s="15" t="s">
        <v>165</v>
      </c>
      <c r="BE345" s="225">
        <f>IF(O345="základní",K345,0)</f>
        <v>0</v>
      </c>
      <c r="BF345" s="225">
        <f>IF(O345="snížená",K345,0)</f>
        <v>0</v>
      </c>
      <c r="BG345" s="225">
        <f>IF(O345="zákl. přenesená",K345,0)</f>
        <v>0</v>
      </c>
      <c r="BH345" s="225">
        <f>IF(O345="sníž. přenesená",K345,0)</f>
        <v>0</v>
      </c>
      <c r="BI345" s="225">
        <f>IF(O345="nulová",K345,0)</f>
        <v>0</v>
      </c>
      <c r="BJ345" s="15" t="s">
        <v>82</v>
      </c>
      <c r="BK345" s="225">
        <f>ROUND(P345*H345,2)</f>
        <v>0</v>
      </c>
      <c r="BL345" s="15" t="s">
        <v>205</v>
      </c>
      <c r="BM345" s="224" t="s">
        <v>1246</v>
      </c>
    </row>
    <row r="346" s="2" customFormat="1">
      <c r="A346" s="36"/>
      <c r="B346" s="37"/>
      <c r="C346" s="38"/>
      <c r="D346" s="226" t="s">
        <v>174</v>
      </c>
      <c r="E346" s="38"/>
      <c r="F346" s="227" t="s">
        <v>710</v>
      </c>
      <c r="G346" s="38"/>
      <c r="H346" s="38"/>
      <c r="I346" s="228"/>
      <c r="J346" s="228"/>
      <c r="K346" s="38"/>
      <c r="L346" s="38"/>
      <c r="M346" s="42"/>
      <c r="N346" s="229"/>
      <c r="O346" s="230"/>
      <c r="P346" s="82"/>
      <c r="Q346" s="82"/>
      <c r="R346" s="82"/>
      <c r="S346" s="82"/>
      <c r="T346" s="82"/>
      <c r="U346" s="82"/>
      <c r="V346" s="82"/>
      <c r="W346" s="82"/>
      <c r="X346" s="82"/>
      <c r="Y346" s="83"/>
      <c r="Z346" s="36"/>
      <c r="AA346" s="36"/>
      <c r="AB346" s="36"/>
      <c r="AC346" s="36"/>
      <c r="AD346" s="36"/>
      <c r="AE346" s="36"/>
      <c r="AT346" s="15" t="s">
        <v>174</v>
      </c>
      <c r="AU346" s="15" t="s">
        <v>84</v>
      </c>
    </row>
    <row r="347" s="2" customFormat="1" ht="24.15" customHeight="1">
      <c r="A347" s="36"/>
      <c r="B347" s="37"/>
      <c r="C347" s="236" t="s">
        <v>904</v>
      </c>
      <c r="D347" s="236" t="s">
        <v>189</v>
      </c>
      <c r="E347" s="237" t="s">
        <v>713</v>
      </c>
      <c r="F347" s="238" t="s">
        <v>714</v>
      </c>
      <c r="G347" s="239" t="s">
        <v>192</v>
      </c>
      <c r="H347" s="240">
        <v>6</v>
      </c>
      <c r="I347" s="241"/>
      <c r="J347" s="242"/>
      <c r="K347" s="240">
        <f>ROUND(P347*H347,2)</f>
        <v>0</v>
      </c>
      <c r="L347" s="238" t="s">
        <v>193</v>
      </c>
      <c r="M347" s="243"/>
      <c r="N347" s="244" t="s">
        <v>19</v>
      </c>
      <c r="O347" s="220" t="s">
        <v>44</v>
      </c>
      <c r="P347" s="221">
        <f>I347+J347</f>
        <v>0</v>
      </c>
      <c r="Q347" s="221">
        <f>ROUND(I347*H347,2)</f>
        <v>0</v>
      </c>
      <c r="R347" s="221">
        <f>ROUND(J347*H347,2)</f>
        <v>0</v>
      </c>
      <c r="S347" s="82"/>
      <c r="T347" s="222">
        <f>S347*H347</f>
        <v>0</v>
      </c>
      <c r="U347" s="222">
        <v>0</v>
      </c>
      <c r="V347" s="222">
        <f>U347*H347</f>
        <v>0</v>
      </c>
      <c r="W347" s="222">
        <v>0</v>
      </c>
      <c r="X347" s="222">
        <f>W347*H347</f>
        <v>0</v>
      </c>
      <c r="Y347" s="223" t="s">
        <v>19</v>
      </c>
      <c r="Z347" s="36"/>
      <c r="AA347" s="36"/>
      <c r="AB347" s="36"/>
      <c r="AC347" s="36"/>
      <c r="AD347" s="36"/>
      <c r="AE347" s="36"/>
      <c r="AR347" s="224" t="s">
        <v>205</v>
      </c>
      <c r="AT347" s="224" t="s">
        <v>189</v>
      </c>
      <c r="AU347" s="224" t="s">
        <v>84</v>
      </c>
      <c r="AY347" s="15" t="s">
        <v>165</v>
      </c>
      <c r="BE347" s="225">
        <f>IF(O347="základní",K347,0)</f>
        <v>0</v>
      </c>
      <c r="BF347" s="225">
        <f>IF(O347="snížená",K347,0)</f>
        <v>0</v>
      </c>
      <c r="BG347" s="225">
        <f>IF(O347="zákl. přenesená",K347,0)</f>
        <v>0</v>
      </c>
      <c r="BH347" s="225">
        <f>IF(O347="sníž. přenesená",K347,0)</f>
        <v>0</v>
      </c>
      <c r="BI347" s="225">
        <f>IF(O347="nulová",K347,0)</f>
        <v>0</v>
      </c>
      <c r="BJ347" s="15" t="s">
        <v>82</v>
      </c>
      <c r="BK347" s="225">
        <f>ROUND(P347*H347,2)</f>
        <v>0</v>
      </c>
      <c r="BL347" s="15" t="s">
        <v>205</v>
      </c>
      <c r="BM347" s="224" t="s">
        <v>1247</v>
      </c>
    </row>
    <row r="348" s="2" customFormat="1">
      <c r="A348" s="36"/>
      <c r="B348" s="37"/>
      <c r="C348" s="38"/>
      <c r="D348" s="226" t="s">
        <v>174</v>
      </c>
      <c r="E348" s="38"/>
      <c r="F348" s="227" t="s">
        <v>714</v>
      </c>
      <c r="G348" s="38"/>
      <c r="H348" s="38"/>
      <c r="I348" s="228"/>
      <c r="J348" s="228"/>
      <c r="K348" s="38"/>
      <c r="L348" s="38"/>
      <c r="M348" s="42"/>
      <c r="N348" s="229"/>
      <c r="O348" s="230"/>
      <c r="P348" s="82"/>
      <c r="Q348" s="82"/>
      <c r="R348" s="82"/>
      <c r="S348" s="82"/>
      <c r="T348" s="82"/>
      <c r="U348" s="82"/>
      <c r="V348" s="82"/>
      <c r="W348" s="82"/>
      <c r="X348" s="82"/>
      <c r="Y348" s="83"/>
      <c r="Z348" s="36"/>
      <c r="AA348" s="36"/>
      <c r="AB348" s="36"/>
      <c r="AC348" s="36"/>
      <c r="AD348" s="36"/>
      <c r="AE348" s="36"/>
      <c r="AT348" s="15" t="s">
        <v>174</v>
      </c>
      <c r="AU348" s="15" t="s">
        <v>84</v>
      </c>
    </row>
    <row r="349" s="2" customFormat="1" ht="24.15" customHeight="1">
      <c r="A349" s="36"/>
      <c r="B349" s="37"/>
      <c r="C349" s="236" t="s">
        <v>908</v>
      </c>
      <c r="D349" s="236" t="s">
        <v>189</v>
      </c>
      <c r="E349" s="237" t="s">
        <v>717</v>
      </c>
      <c r="F349" s="238" t="s">
        <v>718</v>
      </c>
      <c r="G349" s="239" t="s">
        <v>192</v>
      </c>
      <c r="H349" s="240">
        <v>1</v>
      </c>
      <c r="I349" s="241"/>
      <c r="J349" s="242"/>
      <c r="K349" s="240">
        <f>ROUND(P349*H349,2)</f>
        <v>0</v>
      </c>
      <c r="L349" s="238" t="s">
        <v>193</v>
      </c>
      <c r="M349" s="243"/>
      <c r="N349" s="244" t="s">
        <v>19</v>
      </c>
      <c r="O349" s="220" t="s">
        <v>44</v>
      </c>
      <c r="P349" s="221">
        <f>I349+J349</f>
        <v>0</v>
      </c>
      <c r="Q349" s="221">
        <f>ROUND(I349*H349,2)</f>
        <v>0</v>
      </c>
      <c r="R349" s="221">
        <f>ROUND(J349*H349,2)</f>
        <v>0</v>
      </c>
      <c r="S349" s="82"/>
      <c r="T349" s="222">
        <f>S349*H349</f>
        <v>0</v>
      </c>
      <c r="U349" s="222">
        <v>0</v>
      </c>
      <c r="V349" s="222">
        <f>U349*H349</f>
        <v>0</v>
      </c>
      <c r="W349" s="222">
        <v>0</v>
      </c>
      <c r="X349" s="222">
        <f>W349*H349</f>
        <v>0</v>
      </c>
      <c r="Y349" s="223" t="s">
        <v>19</v>
      </c>
      <c r="Z349" s="36"/>
      <c r="AA349" s="36"/>
      <c r="AB349" s="36"/>
      <c r="AC349" s="36"/>
      <c r="AD349" s="36"/>
      <c r="AE349" s="36"/>
      <c r="AR349" s="224" t="s">
        <v>205</v>
      </c>
      <c r="AT349" s="224" t="s">
        <v>189</v>
      </c>
      <c r="AU349" s="224" t="s">
        <v>84</v>
      </c>
      <c r="AY349" s="15" t="s">
        <v>165</v>
      </c>
      <c r="BE349" s="225">
        <f>IF(O349="základní",K349,0)</f>
        <v>0</v>
      </c>
      <c r="BF349" s="225">
        <f>IF(O349="snížená",K349,0)</f>
        <v>0</v>
      </c>
      <c r="BG349" s="225">
        <f>IF(O349="zákl. přenesená",K349,0)</f>
        <v>0</v>
      </c>
      <c r="BH349" s="225">
        <f>IF(O349="sníž. přenesená",K349,0)</f>
        <v>0</v>
      </c>
      <c r="BI349" s="225">
        <f>IF(O349="nulová",K349,0)</f>
        <v>0</v>
      </c>
      <c r="BJ349" s="15" t="s">
        <v>82</v>
      </c>
      <c r="BK349" s="225">
        <f>ROUND(P349*H349,2)</f>
        <v>0</v>
      </c>
      <c r="BL349" s="15" t="s">
        <v>205</v>
      </c>
      <c r="BM349" s="224" t="s">
        <v>1248</v>
      </c>
    </row>
    <row r="350" s="2" customFormat="1">
      <c r="A350" s="36"/>
      <c r="B350" s="37"/>
      <c r="C350" s="38"/>
      <c r="D350" s="226" t="s">
        <v>174</v>
      </c>
      <c r="E350" s="38"/>
      <c r="F350" s="227" t="s">
        <v>718</v>
      </c>
      <c r="G350" s="38"/>
      <c r="H350" s="38"/>
      <c r="I350" s="228"/>
      <c r="J350" s="228"/>
      <c r="K350" s="38"/>
      <c r="L350" s="38"/>
      <c r="M350" s="42"/>
      <c r="N350" s="229"/>
      <c r="O350" s="230"/>
      <c r="P350" s="82"/>
      <c r="Q350" s="82"/>
      <c r="R350" s="82"/>
      <c r="S350" s="82"/>
      <c r="T350" s="82"/>
      <c r="U350" s="82"/>
      <c r="V350" s="82"/>
      <c r="W350" s="82"/>
      <c r="X350" s="82"/>
      <c r="Y350" s="83"/>
      <c r="Z350" s="36"/>
      <c r="AA350" s="36"/>
      <c r="AB350" s="36"/>
      <c r="AC350" s="36"/>
      <c r="AD350" s="36"/>
      <c r="AE350" s="36"/>
      <c r="AT350" s="15" t="s">
        <v>174</v>
      </c>
      <c r="AU350" s="15" t="s">
        <v>84</v>
      </c>
    </row>
    <row r="351" s="2" customFormat="1" ht="24.15" customHeight="1">
      <c r="A351" s="36"/>
      <c r="B351" s="37"/>
      <c r="C351" s="213" t="s">
        <v>913</v>
      </c>
      <c r="D351" s="213" t="s">
        <v>168</v>
      </c>
      <c r="E351" s="214" t="s">
        <v>721</v>
      </c>
      <c r="F351" s="215" t="s">
        <v>722</v>
      </c>
      <c r="G351" s="216" t="s">
        <v>192</v>
      </c>
      <c r="H351" s="218">
        <v>7</v>
      </c>
      <c r="I351" s="217"/>
      <c r="J351" s="217"/>
      <c r="K351" s="218">
        <f>ROUND(P351*H351,2)</f>
        <v>0</v>
      </c>
      <c r="L351" s="215" t="s">
        <v>193</v>
      </c>
      <c r="M351" s="42"/>
      <c r="N351" s="219" t="s">
        <v>19</v>
      </c>
      <c r="O351" s="220" t="s">
        <v>44</v>
      </c>
      <c r="P351" s="221">
        <f>I351+J351</f>
        <v>0</v>
      </c>
      <c r="Q351" s="221">
        <f>ROUND(I351*H351,2)</f>
        <v>0</v>
      </c>
      <c r="R351" s="221">
        <f>ROUND(J351*H351,2)</f>
        <v>0</v>
      </c>
      <c r="S351" s="82"/>
      <c r="T351" s="222">
        <f>S351*H351</f>
        <v>0</v>
      </c>
      <c r="U351" s="222">
        <v>0</v>
      </c>
      <c r="V351" s="222">
        <f>U351*H351</f>
        <v>0</v>
      </c>
      <c r="W351" s="222">
        <v>0</v>
      </c>
      <c r="X351" s="222">
        <f>W351*H351</f>
        <v>0</v>
      </c>
      <c r="Y351" s="223" t="s">
        <v>19</v>
      </c>
      <c r="Z351" s="36"/>
      <c r="AA351" s="36"/>
      <c r="AB351" s="36"/>
      <c r="AC351" s="36"/>
      <c r="AD351" s="36"/>
      <c r="AE351" s="36"/>
      <c r="AR351" s="224" t="s">
        <v>210</v>
      </c>
      <c r="AT351" s="224" t="s">
        <v>168</v>
      </c>
      <c r="AU351" s="224" t="s">
        <v>84</v>
      </c>
      <c r="AY351" s="15" t="s">
        <v>165</v>
      </c>
      <c r="BE351" s="225">
        <f>IF(O351="základní",K351,0)</f>
        <v>0</v>
      </c>
      <c r="BF351" s="225">
        <f>IF(O351="snížená",K351,0)</f>
        <v>0</v>
      </c>
      <c r="BG351" s="225">
        <f>IF(O351="zákl. přenesená",K351,0)</f>
        <v>0</v>
      </c>
      <c r="BH351" s="225">
        <f>IF(O351="sníž. přenesená",K351,0)</f>
        <v>0</v>
      </c>
      <c r="BI351" s="225">
        <f>IF(O351="nulová",K351,0)</f>
        <v>0</v>
      </c>
      <c r="BJ351" s="15" t="s">
        <v>82</v>
      </c>
      <c r="BK351" s="225">
        <f>ROUND(P351*H351,2)</f>
        <v>0</v>
      </c>
      <c r="BL351" s="15" t="s">
        <v>210</v>
      </c>
      <c r="BM351" s="224" t="s">
        <v>1249</v>
      </c>
    </row>
    <row r="352" s="2" customFormat="1">
      <c r="A352" s="36"/>
      <c r="B352" s="37"/>
      <c r="C352" s="38"/>
      <c r="D352" s="226" t="s">
        <v>174</v>
      </c>
      <c r="E352" s="38"/>
      <c r="F352" s="227" t="s">
        <v>722</v>
      </c>
      <c r="G352" s="38"/>
      <c r="H352" s="38"/>
      <c r="I352" s="228"/>
      <c r="J352" s="228"/>
      <c r="K352" s="38"/>
      <c r="L352" s="38"/>
      <c r="M352" s="42"/>
      <c r="N352" s="229"/>
      <c r="O352" s="230"/>
      <c r="P352" s="82"/>
      <c r="Q352" s="82"/>
      <c r="R352" s="82"/>
      <c r="S352" s="82"/>
      <c r="T352" s="82"/>
      <c r="U352" s="82"/>
      <c r="V352" s="82"/>
      <c r="W352" s="82"/>
      <c r="X352" s="82"/>
      <c r="Y352" s="83"/>
      <c r="Z352" s="36"/>
      <c r="AA352" s="36"/>
      <c r="AB352" s="36"/>
      <c r="AC352" s="36"/>
      <c r="AD352" s="36"/>
      <c r="AE352" s="36"/>
      <c r="AT352" s="15" t="s">
        <v>174</v>
      </c>
      <c r="AU352" s="15" t="s">
        <v>84</v>
      </c>
    </row>
    <row r="353" s="2" customFormat="1" ht="24.15" customHeight="1">
      <c r="A353" s="36"/>
      <c r="B353" s="37"/>
      <c r="C353" s="236" t="s">
        <v>205</v>
      </c>
      <c r="D353" s="236" t="s">
        <v>189</v>
      </c>
      <c r="E353" s="237" t="s">
        <v>725</v>
      </c>
      <c r="F353" s="238" t="s">
        <v>726</v>
      </c>
      <c r="G353" s="239" t="s">
        <v>192</v>
      </c>
      <c r="H353" s="240">
        <v>7</v>
      </c>
      <c r="I353" s="241"/>
      <c r="J353" s="242"/>
      <c r="K353" s="240">
        <f>ROUND(P353*H353,2)</f>
        <v>0</v>
      </c>
      <c r="L353" s="238" t="s">
        <v>193</v>
      </c>
      <c r="M353" s="243"/>
      <c r="N353" s="244" t="s">
        <v>19</v>
      </c>
      <c r="O353" s="220" t="s">
        <v>44</v>
      </c>
      <c r="P353" s="221">
        <f>I353+J353</f>
        <v>0</v>
      </c>
      <c r="Q353" s="221">
        <f>ROUND(I353*H353,2)</f>
        <v>0</v>
      </c>
      <c r="R353" s="221">
        <f>ROUND(J353*H353,2)</f>
        <v>0</v>
      </c>
      <c r="S353" s="82"/>
      <c r="T353" s="222">
        <f>S353*H353</f>
        <v>0</v>
      </c>
      <c r="U353" s="222">
        <v>0</v>
      </c>
      <c r="V353" s="222">
        <f>U353*H353</f>
        <v>0</v>
      </c>
      <c r="W353" s="222">
        <v>0</v>
      </c>
      <c r="X353" s="222">
        <f>W353*H353</f>
        <v>0</v>
      </c>
      <c r="Y353" s="223" t="s">
        <v>19</v>
      </c>
      <c r="Z353" s="36"/>
      <c r="AA353" s="36"/>
      <c r="AB353" s="36"/>
      <c r="AC353" s="36"/>
      <c r="AD353" s="36"/>
      <c r="AE353" s="36"/>
      <c r="AR353" s="224" t="s">
        <v>205</v>
      </c>
      <c r="AT353" s="224" t="s">
        <v>189</v>
      </c>
      <c r="AU353" s="224" t="s">
        <v>84</v>
      </c>
      <c r="AY353" s="15" t="s">
        <v>165</v>
      </c>
      <c r="BE353" s="225">
        <f>IF(O353="základní",K353,0)</f>
        <v>0</v>
      </c>
      <c r="BF353" s="225">
        <f>IF(O353="snížená",K353,0)</f>
        <v>0</v>
      </c>
      <c r="BG353" s="225">
        <f>IF(O353="zákl. přenesená",K353,0)</f>
        <v>0</v>
      </c>
      <c r="BH353" s="225">
        <f>IF(O353="sníž. přenesená",K353,0)</f>
        <v>0</v>
      </c>
      <c r="BI353" s="225">
        <f>IF(O353="nulová",K353,0)</f>
        <v>0</v>
      </c>
      <c r="BJ353" s="15" t="s">
        <v>82</v>
      </c>
      <c r="BK353" s="225">
        <f>ROUND(P353*H353,2)</f>
        <v>0</v>
      </c>
      <c r="BL353" s="15" t="s">
        <v>205</v>
      </c>
      <c r="BM353" s="224" t="s">
        <v>1250</v>
      </c>
    </row>
    <row r="354" s="2" customFormat="1">
      <c r="A354" s="36"/>
      <c r="B354" s="37"/>
      <c r="C354" s="38"/>
      <c r="D354" s="226" t="s">
        <v>174</v>
      </c>
      <c r="E354" s="38"/>
      <c r="F354" s="227" t="s">
        <v>726</v>
      </c>
      <c r="G354" s="38"/>
      <c r="H354" s="38"/>
      <c r="I354" s="228"/>
      <c r="J354" s="228"/>
      <c r="K354" s="38"/>
      <c r="L354" s="38"/>
      <c r="M354" s="42"/>
      <c r="N354" s="229"/>
      <c r="O354" s="230"/>
      <c r="P354" s="82"/>
      <c r="Q354" s="82"/>
      <c r="R354" s="82"/>
      <c r="S354" s="82"/>
      <c r="T354" s="82"/>
      <c r="U354" s="82"/>
      <c r="V354" s="82"/>
      <c r="W354" s="82"/>
      <c r="X354" s="82"/>
      <c r="Y354" s="83"/>
      <c r="Z354" s="36"/>
      <c r="AA354" s="36"/>
      <c r="AB354" s="36"/>
      <c r="AC354" s="36"/>
      <c r="AD354" s="36"/>
      <c r="AE354" s="36"/>
      <c r="AT354" s="15" t="s">
        <v>174</v>
      </c>
      <c r="AU354" s="15" t="s">
        <v>84</v>
      </c>
    </row>
    <row r="355" s="2" customFormat="1" ht="24.15" customHeight="1">
      <c r="A355" s="36"/>
      <c r="B355" s="37"/>
      <c r="C355" s="236" t="s">
        <v>918</v>
      </c>
      <c r="D355" s="236" t="s">
        <v>189</v>
      </c>
      <c r="E355" s="237" t="s">
        <v>729</v>
      </c>
      <c r="F355" s="238" t="s">
        <v>730</v>
      </c>
      <c r="G355" s="239" t="s">
        <v>192</v>
      </c>
      <c r="H355" s="240">
        <v>6</v>
      </c>
      <c r="I355" s="241"/>
      <c r="J355" s="242"/>
      <c r="K355" s="240">
        <f>ROUND(P355*H355,2)</f>
        <v>0</v>
      </c>
      <c r="L355" s="238" t="s">
        <v>193</v>
      </c>
      <c r="M355" s="243"/>
      <c r="N355" s="244" t="s">
        <v>19</v>
      </c>
      <c r="O355" s="220" t="s">
        <v>44</v>
      </c>
      <c r="P355" s="221">
        <f>I355+J355</f>
        <v>0</v>
      </c>
      <c r="Q355" s="221">
        <f>ROUND(I355*H355,2)</f>
        <v>0</v>
      </c>
      <c r="R355" s="221">
        <f>ROUND(J355*H355,2)</f>
        <v>0</v>
      </c>
      <c r="S355" s="82"/>
      <c r="T355" s="222">
        <f>S355*H355</f>
        <v>0</v>
      </c>
      <c r="U355" s="222">
        <v>0</v>
      </c>
      <c r="V355" s="222">
        <f>U355*H355</f>
        <v>0</v>
      </c>
      <c r="W355" s="222">
        <v>0</v>
      </c>
      <c r="X355" s="222">
        <f>W355*H355</f>
        <v>0</v>
      </c>
      <c r="Y355" s="223" t="s">
        <v>19</v>
      </c>
      <c r="Z355" s="36"/>
      <c r="AA355" s="36"/>
      <c r="AB355" s="36"/>
      <c r="AC355" s="36"/>
      <c r="AD355" s="36"/>
      <c r="AE355" s="36"/>
      <c r="AR355" s="224" t="s">
        <v>205</v>
      </c>
      <c r="AT355" s="224" t="s">
        <v>189</v>
      </c>
      <c r="AU355" s="224" t="s">
        <v>84</v>
      </c>
      <c r="AY355" s="15" t="s">
        <v>165</v>
      </c>
      <c r="BE355" s="225">
        <f>IF(O355="základní",K355,0)</f>
        <v>0</v>
      </c>
      <c r="BF355" s="225">
        <f>IF(O355="snížená",K355,0)</f>
        <v>0</v>
      </c>
      <c r="BG355" s="225">
        <f>IF(O355="zákl. přenesená",K355,0)</f>
        <v>0</v>
      </c>
      <c r="BH355" s="225">
        <f>IF(O355="sníž. přenesená",K355,0)</f>
        <v>0</v>
      </c>
      <c r="BI355" s="225">
        <f>IF(O355="nulová",K355,0)</f>
        <v>0</v>
      </c>
      <c r="BJ355" s="15" t="s">
        <v>82</v>
      </c>
      <c r="BK355" s="225">
        <f>ROUND(P355*H355,2)</f>
        <v>0</v>
      </c>
      <c r="BL355" s="15" t="s">
        <v>205</v>
      </c>
      <c r="BM355" s="224" t="s">
        <v>1251</v>
      </c>
    </row>
    <row r="356" s="2" customFormat="1">
      <c r="A356" s="36"/>
      <c r="B356" s="37"/>
      <c r="C356" s="38"/>
      <c r="D356" s="226" t="s">
        <v>174</v>
      </c>
      <c r="E356" s="38"/>
      <c r="F356" s="227" t="s">
        <v>730</v>
      </c>
      <c r="G356" s="38"/>
      <c r="H356" s="38"/>
      <c r="I356" s="228"/>
      <c r="J356" s="228"/>
      <c r="K356" s="38"/>
      <c r="L356" s="38"/>
      <c r="M356" s="42"/>
      <c r="N356" s="229"/>
      <c r="O356" s="230"/>
      <c r="P356" s="82"/>
      <c r="Q356" s="82"/>
      <c r="R356" s="82"/>
      <c r="S356" s="82"/>
      <c r="T356" s="82"/>
      <c r="U356" s="82"/>
      <c r="V356" s="82"/>
      <c r="W356" s="82"/>
      <c r="X356" s="82"/>
      <c r="Y356" s="83"/>
      <c r="Z356" s="36"/>
      <c r="AA356" s="36"/>
      <c r="AB356" s="36"/>
      <c r="AC356" s="36"/>
      <c r="AD356" s="36"/>
      <c r="AE356" s="36"/>
      <c r="AT356" s="15" t="s">
        <v>174</v>
      </c>
      <c r="AU356" s="15" t="s">
        <v>84</v>
      </c>
    </row>
    <row r="357" s="2" customFormat="1" ht="24.15" customHeight="1">
      <c r="A357" s="36"/>
      <c r="B357" s="37"/>
      <c r="C357" s="236" t="s">
        <v>920</v>
      </c>
      <c r="D357" s="236" t="s">
        <v>189</v>
      </c>
      <c r="E357" s="237" t="s">
        <v>733</v>
      </c>
      <c r="F357" s="238" t="s">
        <v>734</v>
      </c>
      <c r="G357" s="239" t="s">
        <v>192</v>
      </c>
      <c r="H357" s="240">
        <v>6</v>
      </c>
      <c r="I357" s="241"/>
      <c r="J357" s="242"/>
      <c r="K357" s="240">
        <f>ROUND(P357*H357,2)</f>
        <v>0</v>
      </c>
      <c r="L357" s="238" t="s">
        <v>193</v>
      </c>
      <c r="M357" s="243"/>
      <c r="N357" s="244" t="s">
        <v>19</v>
      </c>
      <c r="O357" s="220" t="s">
        <v>44</v>
      </c>
      <c r="P357" s="221">
        <f>I357+J357</f>
        <v>0</v>
      </c>
      <c r="Q357" s="221">
        <f>ROUND(I357*H357,2)</f>
        <v>0</v>
      </c>
      <c r="R357" s="221">
        <f>ROUND(J357*H357,2)</f>
        <v>0</v>
      </c>
      <c r="S357" s="82"/>
      <c r="T357" s="222">
        <f>S357*H357</f>
        <v>0</v>
      </c>
      <c r="U357" s="222">
        <v>0</v>
      </c>
      <c r="V357" s="222">
        <f>U357*H357</f>
        <v>0</v>
      </c>
      <c r="W357" s="222">
        <v>0</v>
      </c>
      <c r="X357" s="222">
        <f>W357*H357</f>
        <v>0</v>
      </c>
      <c r="Y357" s="223" t="s">
        <v>19</v>
      </c>
      <c r="Z357" s="36"/>
      <c r="AA357" s="36"/>
      <c r="AB357" s="36"/>
      <c r="AC357" s="36"/>
      <c r="AD357" s="36"/>
      <c r="AE357" s="36"/>
      <c r="AR357" s="224" t="s">
        <v>205</v>
      </c>
      <c r="AT357" s="224" t="s">
        <v>189</v>
      </c>
      <c r="AU357" s="224" t="s">
        <v>84</v>
      </c>
      <c r="AY357" s="15" t="s">
        <v>165</v>
      </c>
      <c r="BE357" s="225">
        <f>IF(O357="základní",K357,0)</f>
        <v>0</v>
      </c>
      <c r="BF357" s="225">
        <f>IF(O357="snížená",K357,0)</f>
        <v>0</v>
      </c>
      <c r="BG357" s="225">
        <f>IF(O357="zákl. přenesená",K357,0)</f>
        <v>0</v>
      </c>
      <c r="BH357" s="225">
        <f>IF(O357="sníž. přenesená",K357,0)</f>
        <v>0</v>
      </c>
      <c r="BI357" s="225">
        <f>IF(O357="nulová",K357,0)</f>
        <v>0</v>
      </c>
      <c r="BJ357" s="15" t="s">
        <v>82</v>
      </c>
      <c r="BK357" s="225">
        <f>ROUND(P357*H357,2)</f>
        <v>0</v>
      </c>
      <c r="BL357" s="15" t="s">
        <v>205</v>
      </c>
      <c r="BM357" s="224" t="s">
        <v>1252</v>
      </c>
    </row>
    <row r="358" s="2" customFormat="1">
      <c r="A358" s="36"/>
      <c r="B358" s="37"/>
      <c r="C358" s="38"/>
      <c r="D358" s="226" t="s">
        <v>174</v>
      </c>
      <c r="E358" s="38"/>
      <c r="F358" s="227" t="s">
        <v>734</v>
      </c>
      <c r="G358" s="38"/>
      <c r="H358" s="38"/>
      <c r="I358" s="228"/>
      <c r="J358" s="228"/>
      <c r="K358" s="38"/>
      <c r="L358" s="38"/>
      <c r="M358" s="42"/>
      <c r="N358" s="229"/>
      <c r="O358" s="230"/>
      <c r="P358" s="82"/>
      <c r="Q358" s="82"/>
      <c r="R358" s="82"/>
      <c r="S358" s="82"/>
      <c r="T358" s="82"/>
      <c r="U358" s="82"/>
      <c r="V358" s="82"/>
      <c r="W358" s="82"/>
      <c r="X358" s="82"/>
      <c r="Y358" s="83"/>
      <c r="Z358" s="36"/>
      <c r="AA358" s="36"/>
      <c r="AB358" s="36"/>
      <c r="AC358" s="36"/>
      <c r="AD358" s="36"/>
      <c r="AE358" s="36"/>
      <c r="AT358" s="15" t="s">
        <v>174</v>
      </c>
      <c r="AU358" s="15" t="s">
        <v>84</v>
      </c>
    </row>
    <row r="359" s="2" customFormat="1" ht="24.15" customHeight="1">
      <c r="A359" s="36"/>
      <c r="B359" s="37"/>
      <c r="C359" s="213" t="s">
        <v>922</v>
      </c>
      <c r="D359" s="213" t="s">
        <v>168</v>
      </c>
      <c r="E359" s="214" t="s">
        <v>737</v>
      </c>
      <c r="F359" s="215" t="s">
        <v>738</v>
      </c>
      <c r="G359" s="216" t="s">
        <v>192</v>
      </c>
      <c r="H359" s="218">
        <v>6</v>
      </c>
      <c r="I359" s="217"/>
      <c r="J359" s="217"/>
      <c r="K359" s="218">
        <f>ROUND(P359*H359,2)</f>
        <v>0</v>
      </c>
      <c r="L359" s="215" t="s">
        <v>193</v>
      </c>
      <c r="M359" s="42"/>
      <c r="N359" s="219" t="s">
        <v>19</v>
      </c>
      <c r="O359" s="220" t="s">
        <v>44</v>
      </c>
      <c r="P359" s="221">
        <f>I359+J359</f>
        <v>0</v>
      </c>
      <c r="Q359" s="221">
        <f>ROUND(I359*H359,2)</f>
        <v>0</v>
      </c>
      <c r="R359" s="221">
        <f>ROUND(J359*H359,2)</f>
        <v>0</v>
      </c>
      <c r="S359" s="82"/>
      <c r="T359" s="222">
        <f>S359*H359</f>
        <v>0</v>
      </c>
      <c r="U359" s="222">
        <v>0</v>
      </c>
      <c r="V359" s="222">
        <f>U359*H359</f>
        <v>0</v>
      </c>
      <c r="W359" s="222">
        <v>0</v>
      </c>
      <c r="X359" s="222">
        <f>W359*H359</f>
        <v>0</v>
      </c>
      <c r="Y359" s="223" t="s">
        <v>19</v>
      </c>
      <c r="Z359" s="36"/>
      <c r="AA359" s="36"/>
      <c r="AB359" s="36"/>
      <c r="AC359" s="36"/>
      <c r="AD359" s="36"/>
      <c r="AE359" s="36"/>
      <c r="AR359" s="224" t="s">
        <v>210</v>
      </c>
      <c r="AT359" s="224" t="s">
        <v>168</v>
      </c>
      <c r="AU359" s="224" t="s">
        <v>84</v>
      </c>
      <c r="AY359" s="15" t="s">
        <v>165</v>
      </c>
      <c r="BE359" s="225">
        <f>IF(O359="základní",K359,0)</f>
        <v>0</v>
      </c>
      <c r="BF359" s="225">
        <f>IF(O359="snížená",K359,0)</f>
        <v>0</v>
      </c>
      <c r="BG359" s="225">
        <f>IF(O359="zákl. přenesená",K359,0)</f>
        <v>0</v>
      </c>
      <c r="BH359" s="225">
        <f>IF(O359="sníž. přenesená",K359,0)</f>
        <v>0</v>
      </c>
      <c r="BI359" s="225">
        <f>IF(O359="nulová",K359,0)</f>
        <v>0</v>
      </c>
      <c r="BJ359" s="15" t="s">
        <v>82</v>
      </c>
      <c r="BK359" s="225">
        <f>ROUND(P359*H359,2)</f>
        <v>0</v>
      </c>
      <c r="BL359" s="15" t="s">
        <v>210</v>
      </c>
      <c r="BM359" s="224" t="s">
        <v>1253</v>
      </c>
    </row>
    <row r="360" s="2" customFormat="1">
      <c r="A360" s="36"/>
      <c r="B360" s="37"/>
      <c r="C360" s="38"/>
      <c r="D360" s="226" t="s">
        <v>174</v>
      </c>
      <c r="E360" s="38"/>
      <c r="F360" s="227" t="s">
        <v>738</v>
      </c>
      <c r="G360" s="38"/>
      <c r="H360" s="38"/>
      <c r="I360" s="228"/>
      <c r="J360" s="228"/>
      <c r="K360" s="38"/>
      <c r="L360" s="38"/>
      <c r="M360" s="42"/>
      <c r="N360" s="229"/>
      <c r="O360" s="230"/>
      <c r="P360" s="82"/>
      <c r="Q360" s="82"/>
      <c r="R360" s="82"/>
      <c r="S360" s="82"/>
      <c r="T360" s="82"/>
      <c r="U360" s="82"/>
      <c r="V360" s="82"/>
      <c r="W360" s="82"/>
      <c r="X360" s="82"/>
      <c r="Y360" s="83"/>
      <c r="Z360" s="36"/>
      <c r="AA360" s="36"/>
      <c r="AB360" s="36"/>
      <c r="AC360" s="36"/>
      <c r="AD360" s="36"/>
      <c r="AE360" s="36"/>
      <c r="AT360" s="15" t="s">
        <v>174</v>
      </c>
      <c r="AU360" s="15" t="s">
        <v>84</v>
      </c>
    </row>
    <row r="361" s="2" customFormat="1" ht="24.15" customHeight="1">
      <c r="A361" s="36"/>
      <c r="B361" s="37"/>
      <c r="C361" s="213" t="s">
        <v>924</v>
      </c>
      <c r="D361" s="213" t="s">
        <v>168</v>
      </c>
      <c r="E361" s="214" t="s">
        <v>741</v>
      </c>
      <c r="F361" s="215" t="s">
        <v>742</v>
      </c>
      <c r="G361" s="216" t="s">
        <v>192</v>
      </c>
      <c r="H361" s="218">
        <v>1</v>
      </c>
      <c r="I361" s="217"/>
      <c r="J361" s="217"/>
      <c r="K361" s="218">
        <f>ROUND(P361*H361,2)</f>
        <v>0</v>
      </c>
      <c r="L361" s="215" t="s">
        <v>193</v>
      </c>
      <c r="M361" s="42"/>
      <c r="N361" s="219" t="s">
        <v>19</v>
      </c>
      <c r="O361" s="220" t="s">
        <v>44</v>
      </c>
      <c r="P361" s="221">
        <f>I361+J361</f>
        <v>0</v>
      </c>
      <c r="Q361" s="221">
        <f>ROUND(I361*H361,2)</f>
        <v>0</v>
      </c>
      <c r="R361" s="221">
        <f>ROUND(J361*H361,2)</f>
        <v>0</v>
      </c>
      <c r="S361" s="82"/>
      <c r="T361" s="222">
        <f>S361*H361</f>
        <v>0</v>
      </c>
      <c r="U361" s="222">
        <v>0</v>
      </c>
      <c r="V361" s="222">
        <f>U361*H361</f>
        <v>0</v>
      </c>
      <c r="W361" s="222">
        <v>0</v>
      </c>
      <c r="X361" s="222">
        <f>W361*H361</f>
        <v>0</v>
      </c>
      <c r="Y361" s="223" t="s">
        <v>19</v>
      </c>
      <c r="Z361" s="36"/>
      <c r="AA361" s="36"/>
      <c r="AB361" s="36"/>
      <c r="AC361" s="36"/>
      <c r="AD361" s="36"/>
      <c r="AE361" s="36"/>
      <c r="AR361" s="224" t="s">
        <v>210</v>
      </c>
      <c r="AT361" s="224" t="s">
        <v>168</v>
      </c>
      <c r="AU361" s="224" t="s">
        <v>84</v>
      </c>
      <c r="AY361" s="15" t="s">
        <v>165</v>
      </c>
      <c r="BE361" s="225">
        <f>IF(O361="základní",K361,0)</f>
        <v>0</v>
      </c>
      <c r="BF361" s="225">
        <f>IF(O361="snížená",K361,0)</f>
        <v>0</v>
      </c>
      <c r="BG361" s="225">
        <f>IF(O361="zákl. přenesená",K361,0)</f>
        <v>0</v>
      </c>
      <c r="BH361" s="225">
        <f>IF(O361="sníž. přenesená",K361,0)</f>
        <v>0</v>
      </c>
      <c r="BI361" s="225">
        <f>IF(O361="nulová",K361,0)</f>
        <v>0</v>
      </c>
      <c r="BJ361" s="15" t="s">
        <v>82</v>
      </c>
      <c r="BK361" s="225">
        <f>ROUND(P361*H361,2)</f>
        <v>0</v>
      </c>
      <c r="BL361" s="15" t="s">
        <v>210</v>
      </c>
      <c r="BM361" s="224" t="s">
        <v>1254</v>
      </c>
    </row>
    <row r="362" s="2" customFormat="1">
      <c r="A362" s="36"/>
      <c r="B362" s="37"/>
      <c r="C362" s="38"/>
      <c r="D362" s="226" t="s">
        <v>174</v>
      </c>
      <c r="E362" s="38"/>
      <c r="F362" s="227" t="s">
        <v>742</v>
      </c>
      <c r="G362" s="38"/>
      <c r="H362" s="38"/>
      <c r="I362" s="228"/>
      <c r="J362" s="228"/>
      <c r="K362" s="38"/>
      <c r="L362" s="38"/>
      <c r="M362" s="42"/>
      <c r="N362" s="229"/>
      <c r="O362" s="230"/>
      <c r="P362" s="82"/>
      <c r="Q362" s="82"/>
      <c r="R362" s="82"/>
      <c r="S362" s="82"/>
      <c r="T362" s="82"/>
      <c r="U362" s="82"/>
      <c r="V362" s="82"/>
      <c r="W362" s="82"/>
      <c r="X362" s="82"/>
      <c r="Y362" s="83"/>
      <c r="Z362" s="36"/>
      <c r="AA362" s="36"/>
      <c r="AB362" s="36"/>
      <c r="AC362" s="36"/>
      <c r="AD362" s="36"/>
      <c r="AE362" s="36"/>
      <c r="AT362" s="15" t="s">
        <v>174</v>
      </c>
      <c r="AU362" s="15" t="s">
        <v>84</v>
      </c>
    </row>
    <row r="363" s="2" customFormat="1" ht="24.15" customHeight="1">
      <c r="A363" s="36"/>
      <c r="B363" s="37"/>
      <c r="C363" s="236" t="s">
        <v>929</v>
      </c>
      <c r="D363" s="236" t="s">
        <v>189</v>
      </c>
      <c r="E363" s="237" t="s">
        <v>1255</v>
      </c>
      <c r="F363" s="238" t="s">
        <v>1256</v>
      </c>
      <c r="G363" s="239" t="s">
        <v>192</v>
      </c>
      <c r="H363" s="240">
        <v>1</v>
      </c>
      <c r="I363" s="241"/>
      <c r="J363" s="242"/>
      <c r="K363" s="240">
        <f>ROUND(P363*H363,2)</f>
        <v>0</v>
      </c>
      <c r="L363" s="238" t="s">
        <v>193</v>
      </c>
      <c r="M363" s="243"/>
      <c r="N363" s="244" t="s">
        <v>19</v>
      </c>
      <c r="O363" s="220" t="s">
        <v>44</v>
      </c>
      <c r="P363" s="221">
        <f>I363+J363</f>
        <v>0</v>
      </c>
      <c r="Q363" s="221">
        <f>ROUND(I363*H363,2)</f>
        <v>0</v>
      </c>
      <c r="R363" s="221">
        <f>ROUND(J363*H363,2)</f>
        <v>0</v>
      </c>
      <c r="S363" s="82"/>
      <c r="T363" s="222">
        <f>S363*H363</f>
        <v>0</v>
      </c>
      <c r="U363" s="222">
        <v>0</v>
      </c>
      <c r="V363" s="222">
        <f>U363*H363</f>
        <v>0</v>
      </c>
      <c r="W363" s="222">
        <v>0</v>
      </c>
      <c r="X363" s="222">
        <f>W363*H363</f>
        <v>0</v>
      </c>
      <c r="Y363" s="223" t="s">
        <v>19</v>
      </c>
      <c r="Z363" s="36"/>
      <c r="AA363" s="36"/>
      <c r="AB363" s="36"/>
      <c r="AC363" s="36"/>
      <c r="AD363" s="36"/>
      <c r="AE363" s="36"/>
      <c r="AR363" s="224" t="s">
        <v>205</v>
      </c>
      <c r="AT363" s="224" t="s">
        <v>189</v>
      </c>
      <c r="AU363" s="224" t="s">
        <v>84</v>
      </c>
      <c r="AY363" s="15" t="s">
        <v>165</v>
      </c>
      <c r="BE363" s="225">
        <f>IF(O363="základní",K363,0)</f>
        <v>0</v>
      </c>
      <c r="BF363" s="225">
        <f>IF(O363="snížená",K363,0)</f>
        <v>0</v>
      </c>
      <c r="BG363" s="225">
        <f>IF(O363="zákl. přenesená",K363,0)</f>
        <v>0</v>
      </c>
      <c r="BH363" s="225">
        <f>IF(O363="sníž. přenesená",K363,0)</f>
        <v>0</v>
      </c>
      <c r="BI363" s="225">
        <f>IF(O363="nulová",K363,0)</f>
        <v>0</v>
      </c>
      <c r="BJ363" s="15" t="s">
        <v>82</v>
      </c>
      <c r="BK363" s="225">
        <f>ROUND(P363*H363,2)</f>
        <v>0</v>
      </c>
      <c r="BL363" s="15" t="s">
        <v>205</v>
      </c>
      <c r="BM363" s="224" t="s">
        <v>1257</v>
      </c>
    </row>
    <row r="364" s="2" customFormat="1">
      <c r="A364" s="36"/>
      <c r="B364" s="37"/>
      <c r="C364" s="38"/>
      <c r="D364" s="226" t="s">
        <v>174</v>
      </c>
      <c r="E364" s="38"/>
      <c r="F364" s="227" t="s">
        <v>1256</v>
      </c>
      <c r="G364" s="38"/>
      <c r="H364" s="38"/>
      <c r="I364" s="228"/>
      <c r="J364" s="228"/>
      <c r="K364" s="38"/>
      <c r="L364" s="38"/>
      <c r="M364" s="42"/>
      <c r="N364" s="229"/>
      <c r="O364" s="230"/>
      <c r="P364" s="82"/>
      <c r="Q364" s="82"/>
      <c r="R364" s="82"/>
      <c r="S364" s="82"/>
      <c r="T364" s="82"/>
      <c r="U364" s="82"/>
      <c r="V364" s="82"/>
      <c r="W364" s="82"/>
      <c r="X364" s="82"/>
      <c r="Y364" s="83"/>
      <c r="Z364" s="36"/>
      <c r="AA364" s="36"/>
      <c r="AB364" s="36"/>
      <c r="AC364" s="36"/>
      <c r="AD364" s="36"/>
      <c r="AE364" s="36"/>
      <c r="AT364" s="15" t="s">
        <v>174</v>
      </c>
      <c r="AU364" s="15" t="s">
        <v>84</v>
      </c>
    </row>
    <row r="365" s="2" customFormat="1" ht="24.15" customHeight="1">
      <c r="A365" s="36"/>
      <c r="B365" s="37"/>
      <c r="C365" s="213" t="s">
        <v>931</v>
      </c>
      <c r="D365" s="213" t="s">
        <v>168</v>
      </c>
      <c r="E365" s="214" t="s">
        <v>1258</v>
      </c>
      <c r="F365" s="215" t="s">
        <v>1259</v>
      </c>
      <c r="G365" s="216" t="s">
        <v>192</v>
      </c>
      <c r="H365" s="218">
        <v>1</v>
      </c>
      <c r="I365" s="217"/>
      <c r="J365" s="217"/>
      <c r="K365" s="218">
        <f>ROUND(P365*H365,2)</f>
        <v>0</v>
      </c>
      <c r="L365" s="215" t="s">
        <v>193</v>
      </c>
      <c r="M365" s="42"/>
      <c r="N365" s="219" t="s">
        <v>19</v>
      </c>
      <c r="O365" s="220" t="s">
        <v>44</v>
      </c>
      <c r="P365" s="221">
        <f>I365+J365</f>
        <v>0</v>
      </c>
      <c r="Q365" s="221">
        <f>ROUND(I365*H365,2)</f>
        <v>0</v>
      </c>
      <c r="R365" s="221">
        <f>ROUND(J365*H365,2)</f>
        <v>0</v>
      </c>
      <c r="S365" s="82"/>
      <c r="T365" s="222">
        <f>S365*H365</f>
        <v>0</v>
      </c>
      <c r="U365" s="222">
        <v>0</v>
      </c>
      <c r="V365" s="222">
        <f>U365*H365</f>
        <v>0</v>
      </c>
      <c r="W365" s="222">
        <v>0</v>
      </c>
      <c r="X365" s="222">
        <f>W365*H365</f>
        <v>0</v>
      </c>
      <c r="Y365" s="223" t="s">
        <v>19</v>
      </c>
      <c r="Z365" s="36"/>
      <c r="AA365" s="36"/>
      <c r="AB365" s="36"/>
      <c r="AC365" s="36"/>
      <c r="AD365" s="36"/>
      <c r="AE365" s="36"/>
      <c r="AR365" s="224" t="s">
        <v>210</v>
      </c>
      <c r="AT365" s="224" t="s">
        <v>168</v>
      </c>
      <c r="AU365" s="224" t="s">
        <v>84</v>
      </c>
      <c r="AY365" s="15" t="s">
        <v>165</v>
      </c>
      <c r="BE365" s="225">
        <f>IF(O365="základní",K365,0)</f>
        <v>0</v>
      </c>
      <c r="BF365" s="225">
        <f>IF(O365="snížená",K365,0)</f>
        <v>0</v>
      </c>
      <c r="BG365" s="225">
        <f>IF(O365="zákl. přenesená",K365,0)</f>
        <v>0</v>
      </c>
      <c r="BH365" s="225">
        <f>IF(O365="sníž. přenesená",K365,0)</f>
        <v>0</v>
      </c>
      <c r="BI365" s="225">
        <f>IF(O365="nulová",K365,0)</f>
        <v>0</v>
      </c>
      <c r="BJ365" s="15" t="s">
        <v>82</v>
      </c>
      <c r="BK365" s="225">
        <f>ROUND(P365*H365,2)</f>
        <v>0</v>
      </c>
      <c r="BL365" s="15" t="s">
        <v>210</v>
      </c>
      <c r="BM365" s="224" t="s">
        <v>1260</v>
      </c>
    </row>
    <row r="366" s="2" customFormat="1">
      <c r="A366" s="36"/>
      <c r="B366" s="37"/>
      <c r="C366" s="38"/>
      <c r="D366" s="226" t="s">
        <v>174</v>
      </c>
      <c r="E366" s="38"/>
      <c r="F366" s="227" t="s">
        <v>1259</v>
      </c>
      <c r="G366" s="38"/>
      <c r="H366" s="38"/>
      <c r="I366" s="228"/>
      <c r="J366" s="228"/>
      <c r="K366" s="38"/>
      <c r="L366" s="38"/>
      <c r="M366" s="42"/>
      <c r="N366" s="229"/>
      <c r="O366" s="230"/>
      <c r="P366" s="82"/>
      <c r="Q366" s="82"/>
      <c r="R366" s="82"/>
      <c r="S366" s="82"/>
      <c r="T366" s="82"/>
      <c r="U366" s="82"/>
      <c r="V366" s="82"/>
      <c r="W366" s="82"/>
      <c r="X366" s="82"/>
      <c r="Y366" s="83"/>
      <c r="Z366" s="36"/>
      <c r="AA366" s="36"/>
      <c r="AB366" s="36"/>
      <c r="AC366" s="36"/>
      <c r="AD366" s="36"/>
      <c r="AE366" s="36"/>
      <c r="AT366" s="15" t="s">
        <v>174</v>
      </c>
      <c r="AU366" s="15" t="s">
        <v>84</v>
      </c>
    </row>
    <row r="367" s="2" customFormat="1" ht="24.15" customHeight="1">
      <c r="A367" s="36"/>
      <c r="B367" s="37"/>
      <c r="C367" s="236" t="s">
        <v>937</v>
      </c>
      <c r="D367" s="236" t="s">
        <v>189</v>
      </c>
      <c r="E367" s="237" t="s">
        <v>753</v>
      </c>
      <c r="F367" s="238" t="s">
        <v>754</v>
      </c>
      <c r="G367" s="239" t="s">
        <v>192</v>
      </c>
      <c r="H367" s="240">
        <v>2</v>
      </c>
      <c r="I367" s="241"/>
      <c r="J367" s="242"/>
      <c r="K367" s="240">
        <f>ROUND(P367*H367,2)</f>
        <v>0</v>
      </c>
      <c r="L367" s="238" t="s">
        <v>193</v>
      </c>
      <c r="M367" s="243"/>
      <c r="N367" s="244" t="s">
        <v>19</v>
      </c>
      <c r="O367" s="220" t="s">
        <v>44</v>
      </c>
      <c r="P367" s="221">
        <f>I367+J367</f>
        <v>0</v>
      </c>
      <c r="Q367" s="221">
        <f>ROUND(I367*H367,2)</f>
        <v>0</v>
      </c>
      <c r="R367" s="221">
        <f>ROUND(J367*H367,2)</f>
        <v>0</v>
      </c>
      <c r="S367" s="82"/>
      <c r="T367" s="222">
        <f>S367*H367</f>
        <v>0</v>
      </c>
      <c r="U367" s="222">
        <v>0</v>
      </c>
      <c r="V367" s="222">
        <f>U367*H367</f>
        <v>0</v>
      </c>
      <c r="W367" s="222">
        <v>0</v>
      </c>
      <c r="X367" s="222">
        <f>W367*H367</f>
        <v>0</v>
      </c>
      <c r="Y367" s="223" t="s">
        <v>19</v>
      </c>
      <c r="Z367" s="36"/>
      <c r="AA367" s="36"/>
      <c r="AB367" s="36"/>
      <c r="AC367" s="36"/>
      <c r="AD367" s="36"/>
      <c r="AE367" s="36"/>
      <c r="AR367" s="224" t="s">
        <v>205</v>
      </c>
      <c r="AT367" s="224" t="s">
        <v>189</v>
      </c>
      <c r="AU367" s="224" t="s">
        <v>84</v>
      </c>
      <c r="AY367" s="15" t="s">
        <v>165</v>
      </c>
      <c r="BE367" s="225">
        <f>IF(O367="základní",K367,0)</f>
        <v>0</v>
      </c>
      <c r="BF367" s="225">
        <f>IF(O367="snížená",K367,0)</f>
        <v>0</v>
      </c>
      <c r="BG367" s="225">
        <f>IF(O367="zákl. přenesená",K367,0)</f>
        <v>0</v>
      </c>
      <c r="BH367" s="225">
        <f>IF(O367="sníž. přenesená",K367,0)</f>
        <v>0</v>
      </c>
      <c r="BI367" s="225">
        <f>IF(O367="nulová",K367,0)</f>
        <v>0</v>
      </c>
      <c r="BJ367" s="15" t="s">
        <v>82</v>
      </c>
      <c r="BK367" s="225">
        <f>ROUND(P367*H367,2)</f>
        <v>0</v>
      </c>
      <c r="BL367" s="15" t="s">
        <v>205</v>
      </c>
      <c r="BM367" s="224" t="s">
        <v>1261</v>
      </c>
    </row>
    <row r="368" s="2" customFormat="1">
      <c r="A368" s="36"/>
      <c r="B368" s="37"/>
      <c r="C368" s="38"/>
      <c r="D368" s="226" t="s">
        <v>174</v>
      </c>
      <c r="E368" s="38"/>
      <c r="F368" s="227" t="s">
        <v>754</v>
      </c>
      <c r="G368" s="38"/>
      <c r="H368" s="38"/>
      <c r="I368" s="228"/>
      <c r="J368" s="228"/>
      <c r="K368" s="38"/>
      <c r="L368" s="38"/>
      <c r="M368" s="42"/>
      <c r="N368" s="229"/>
      <c r="O368" s="230"/>
      <c r="P368" s="82"/>
      <c r="Q368" s="82"/>
      <c r="R368" s="82"/>
      <c r="S368" s="82"/>
      <c r="T368" s="82"/>
      <c r="U368" s="82"/>
      <c r="V368" s="82"/>
      <c r="W368" s="82"/>
      <c r="X368" s="82"/>
      <c r="Y368" s="83"/>
      <c r="Z368" s="36"/>
      <c r="AA368" s="36"/>
      <c r="AB368" s="36"/>
      <c r="AC368" s="36"/>
      <c r="AD368" s="36"/>
      <c r="AE368" s="36"/>
      <c r="AT368" s="15" t="s">
        <v>174</v>
      </c>
      <c r="AU368" s="15" t="s">
        <v>84</v>
      </c>
    </row>
    <row r="369" s="2" customFormat="1" ht="24.15" customHeight="1">
      <c r="A369" s="36"/>
      <c r="B369" s="37"/>
      <c r="C369" s="213" t="s">
        <v>939</v>
      </c>
      <c r="D369" s="213" t="s">
        <v>168</v>
      </c>
      <c r="E369" s="214" t="s">
        <v>757</v>
      </c>
      <c r="F369" s="215" t="s">
        <v>758</v>
      </c>
      <c r="G369" s="216" t="s">
        <v>192</v>
      </c>
      <c r="H369" s="218">
        <v>2</v>
      </c>
      <c r="I369" s="217"/>
      <c r="J369" s="217"/>
      <c r="K369" s="218">
        <f>ROUND(P369*H369,2)</f>
        <v>0</v>
      </c>
      <c r="L369" s="215" t="s">
        <v>193</v>
      </c>
      <c r="M369" s="42"/>
      <c r="N369" s="219" t="s">
        <v>19</v>
      </c>
      <c r="O369" s="220" t="s">
        <v>44</v>
      </c>
      <c r="P369" s="221">
        <f>I369+J369</f>
        <v>0</v>
      </c>
      <c r="Q369" s="221">
        <f>ROUND(I369*H369,2)</f>
        <v>0</v>
      </c>
      <c r="R369" s="221">
        <f>ROUND(J369*H369,2)</f>
        <v>0</v>
      </c>
      <c r="S369" s="82"/>
      <c r="T369" s="222">
        <f>S369*H369</f>
        <v>0</v>
      </c>
      <c r="U369" s="222">
        <v>0</v>
      </c>
      <c r="V369" s="222">
        <f>U369*H369</f>
        <v>0</v>
      </c>
      <c r="W369" s="222">
        <v>0</v>
      </c>
      <c r="X369" s="222">
        <f>W369*H369</f>
        <v>0</v>
      </c>
      <c r="Y369" s="223" t="s">
        <v>19</v>
      </c>
      <c r="Z369" s="36"/>
      <c r="AA369" s="36"/>
      <c r="AB369" s="36"/>
      <c r="AC369" s="36"/>
      <c r="AD369" s="36"/>
      <c r="AE369" s="36"/>
      <c r="AR369" s="224" t="s">
        <v>210</v>
      </c>
      <c r="AT369" s="224" t="s">
        <v>168</v>
      </c>
      <c r="AU369" s="224" t="s">
        <v>84</v>
      </c>
      <c r="AY369" s="15" t="s">
        <v>165</v>
      </c>
      <c r="BE369" s="225">
        <f>IF(O369="základní",K369,0)</f>
        <v>0</v>
      </c>
      <c r="BF369" s="225">
        <f>IF(O369="snížená",K369,0)</f>
        <v>0</v>
      </c>
      <c r="BG369" s="225">
        <f>IF(O369="zákl. přenesená",K369,0)</f>
        <v>0</v>
      </c>
      <c r="BH369" s="225">
        <f>IF(O369="sníž. přenesená",K369,0)</f>
        <v>0</v>
      </c>
      <c r="BI369" s="225">
        <f>IF(O369="nulová",K369,0)</f>
        <v>0</v>
      </c>
      <c r="BJ369" s="15" t="s">
        <v>82</v>
      </c>
      <c r="BK369" s="225">
        <f>ROUND(P369*H369,2)</f>
        <v>0</v>
      </c>
      <c r="BL369" s="15" t="s">
        <v>210</v>
      </c>
      <c r="BM369" s="224" t="s">
        <v>1262</v>
      </c>
    </row>
    <row r="370" s="2" customFormat="1">
      <c r="A370" s="36"/>
      <c r="B370" s="37"/>
      <c r="C370" s="38"/>
      <c r="D370" s="226" t="s">
        <v>174</v>
      </c>
      <c r="E370" s="38"/>
      <c r="F370" s="227" t="s">
        <v>758</v>
      </c>
      <c r="G370" s="38"/>
      <c r="H370" s="38"/>
      <c r="I370" s="228"/>
      <c r="J370" s="228"/>
      <c r="K370" s="38"/>
      <c r="L370" s="38"/>
      <c r="M370" s="42"/>
      <c r="N370" s="229"/>
      <c r="O370" s="230"/>
      <c r="P370" s="82"/>
      <c r="Q370" s="82"/>
      <c r="R370" s="82"/>
      <c r="S370" s="82"/>
      <c r="T370" s="82"/>
      <c r="U370" s="82"/>
      <c r="V370" s="82"/>
      <c r="W370" s="82"/>
      <c r="X370" s="82"/>
      <c r="Y370" s="83"/>
      <c r="Z370" s="36"/>
      <c r="AA370" s="36"/>
      <c r="AB370" s="36"/>
      <c r="AC370" s="36"/>
      <c r="AD370" s="36"/>
      <c r="AE370" s="36"/>
      <c r="AT370" s="15" t="s">
        <v>174</v>
      </c>
      <c r="AU370" s="15" t="s">
        <v>84</v>
      </c>
    </row>
    <row r="371" s="2" customFormat="1" ht="24.15" customHeight="1">
      <c r="A371" s="36"/>
      <c r="B371" s="37"/>
      <c r="C371" s="236" t="s">
        <v>941</v>
      </c>
      <c r="D371" s="236" t="s">
        <v>189</v>
      </c>
      <c r="E371" s="237" t="s">
        <v>761</v>
      </c>
      <c r="F371" s="238" t="s">
        <v>762</v>
      </c>
      <c r="G371" s="239" t="s">
        <v>192</v>
      </c>
      <c r="H371" s="240">
        <v>4</v>
      </c>
      <c r="I371" s="241"/>
      <c r="J371" s="242"/>
      <c r="K371" s="240">
        <f>ROUND(P371*H371,2)</f>
        <v>0</v>
      </c>
      <c r="L371" s="238" t="s">
        <v>193</v>
      </c>
      <c r="M371" s="243"/>
      <c r="N371" s="244" t="s">
        <v>19</v>
      </c>
      <c r="O371" s="220" t="s">
        <v>44</v>
      </c>
      <c r="P371" s="221">
        <f>I371+J371</f>
        <v>0</v>
      </c>
      <c r="Q371" s="221">
        <f>ROUND(I371*H371,2)</f>
        <v>0</v>
      </c>
      <c r="R371" s="221">
        <f>ROUND(J371*H371,2)</f>
        <v>0</v>
      </c>
      <c r="S371" s="82"/>
      <c r="T371" s="222">
        <f>S371*H371</f>
        <v>0</v>
      </c>
      <c r="U371" s="222">
        <v>0</v>
      </c>
      <c r="V371" s="222">
        <f>U371*H371</f>
        <v>0</v>
      </c>
      <c r="W371" s="222">
        <v>0</v>
      </c>
      <c r="X371" s="222">
        <f>W371*H371</f>
        <v>0</v>
      </c>
      <c r="Y371" s="223" t="s">
        <v>19</v>
      </c>
      <c r="Z371" s="36"/>
      <c r="AA371" s="36"/>
      <c r="AB371" s="36"/>
      <c r="AC371" s="36"/>
      <c r="AD371" s="36"/>
      <c r="AE371" s="36"/>
      <c r="AR371" s="224" t="s">
        <v>205</v>
      </c>
      <c r="AT371" s="224" t="s">
        <v>189</v>
      </c>
      <c r="AU371" s="224" t="s">
        <v>84</v>
      </c>
      <c r="AY371" s="15" t="s">
        <v>165</v>
      </c>
      <c r="BE371" s="225">
        <f>IF(O371="základní",K371,0)</f>
        <v>0</v>
      </c>
      <c r="BF371" s="225">
        <f>IF(O371="snížená",K371,0)</f>
        <v>0</v>
      </c>
      <c r="BG371" s="225">
        <f>IF(O371="zákl. přenesená",K371,0)</f>
        <v>0</v>
      </c>
      <c r="BH371" s="225">
        <f>IF(O371="sníž. přenesená",K371,0)</f>
        <v>0</v>
      </c>
      <c r="BI371" s="225">
        <f>IF(O371="nulová",K371,0)</f>
        <v>0</v>
      </c>
      <c r="BJ371" s="15" t="s">
        <v>82</v>
      </c>
      <c r="BK371" s="225">
        <f>ROUND(P371*H371,2)</f>
        <v>0</v>
      </c>
      <c r="BL371" s="15" t="s">
        <v>205</v>
      </c>
      <c r="BM371" s="224" t="s">
        <v>1263</v>
      </c>
    </row>
    <row r="372" s="2" customFormat="1">
      <c r="A372" s="36"/>
      <c r="B372" s="37"/>
      <c r="C372" s="38"/>
      <c r="D372" s="226" t="s">
        <v>174</v>
      </c>
      <c r="E372" s="38"/>
      <c r="F372" s="227" t="s">
        <v>762</v>
      </c>
      <c r="G372" s="38"/>
      <c r="H372" s="38"/>
      <c r="I372" s="228"/>
      <c r="J372" s="228"/>
      <c r="K372" s="38"/>
      <c r="L372" s="38"/>
      <c r="M372" s="42"/>
      <c r="N372" s="229"/>
      <c r="O372" s="230"/>
      <c r="P372" s="82"/>
      <c r="Q372" s="82"/>
      <c r="R372" s="82"/>
      <c r="S372" s="82"/>
      <c r="T372" s="82"/>
      <c r="U372" s="82"/>
      <c r="V372" s="82"/>
      <c r="W372" s="82"/>
      <c r="X372" s="82"/>
      <c r="Y372" s="83"/>
      <c r="Z372" s="36"/>
      <c r="AA372" s="36"/>
      <c r="AB372" s="36"/>
      <c r="AC372" s="36"/>
      <c r="AD372" s="36"/>
      <c r="AE372" s="36"/>
      <c r="AT372" s="15" t="s">
        <v>174</v>
      </c>
      <c r="AU372" s="15" t="s">
        <v>84</v>
      </c>
    </row>
    <row r="373" s="2" customFormat="1" ht="24.15" customHeight="1">
      <c r="A373" s="36"/>
      <c r="B373" s="37"/>
      <c r="C373" s="213" t="s">
        <v>946</v>
      </c>
      <c r="D373" s="213" t="s">
        <v>168</v>
      </c>
      <c r="E373" s="214" t="s">
        <v>765</v>
      </c>
      <c r="F373" s="215" t="s">
        <v>766</v>
      </c>
      <c r="G373" s="216" t="s">
        <v>192</v>
      </c>
      <c r="H373" s="218">
        <v>4</v>
      </c>
      <c r="I373" s="217"/>
      <c r="J373" s="217"/>
      <c r="K373" s="218">
        <f>ROUND(P373*H373,2)</f>
        <v>0</v>
      </c>
      <c r="L373" s="215" t="s">
        <v>193</v>
      </c>
      <c r="M373" s="42"/>
      <c r="N373" s="219" t="s">
        <v>19</v>
      </c>
      <c r="O373" s="220" t="s">
        <v>44</v>
      </c>
      <c r="P373" s="221">
        <f>I373+J373</f>
        <v>0</v>
      </c>
      <c r="Q373" s="221">
        <f>ROUND(I373*H373,2)</f>
        <v>0</v>
      </c>
      <c r="R373" s="221">
        <f>ROUND(J373*H373,2)</f>
        <v>0</v>
      </c>
      <c r="S373" s="82"/>
      <c r="T373" s="222">
        <f>S373*H373</f>
        <v>0</v>
      </c>
      <c r="U373" s="222">
        <v>0</v>
      </c>
      <c r="V373" s="222">
        <f>U373*H373</f>
        <v>0</v>
      </c>
      <c r="W373" s="222">
        <v>0</v>
      </c>
      <c r="X373" s="222">
        <f>W373*H373</f>
        <v>0</v>
      </c>
      <c r="Y373" s="223" t="s">
        <v>19</v>
      </c>
      <c r="Z373" s="36"/>
      <c r="AA373" s="36"/>
      <c r="AB373" s="36"/>
      <c r="AC373" s="36"/>
      <c r="AD373" s="36"/>
      <c r="AE373" s="36"/>
      <c r="AR373" s="224" t="s">
        <v>210</v>
      </c>
      <c r="AT373" s="224" t="s">
        <v>168</v>
      </c>
      <c r="AU373" s="224" t="s">
        <v>84</v>
      </c>
      <c r="AY373" s="15" t="s">
        <v>165</v>
      </c>
      <c r="BE373" s="225">
        <f>IF(O373="základní",K373,0)</f>
        <v>0</v>
      </c>
      <c r="BF373" s="225">
        <f>IF(O373="snížená",K373,0)</f>
        <v>0</v>
      </c>
      <c r="BG373" s="225">
        <f>IF(O373="zákl. přenesená",K373,0)</f>
        <v>0</v>
      </c>
      <c r="BH373" s="225">
        <f>IF(O373="sníž. přenesená",K373,0)</f>
        <v>0</v>
      </c>
      <c r="BI373" s="225">
        <f>IF(O373="nulová",K373,0)</f>
        <v>0</v>
      </c>
      <c r="BJ373" s="15" t="s">
        <v>82</v>
      </c>
      <c r="BK373" s="225">
        <f>ROUND(P373*H373,2)</f>
        <v>0</v>
      </c>
      <c r="BL373" s="15" t="s">
        <v>210</v>
      </c>
      <c r="BM373" s="224" t="s">
        <v>1264</v>
      </c>
    </row>
    <row r="374" s="2" customFormat="1">
      <c r="A374" s="36"/>
      <c r="B374" s="37"/>
      <c r="C374" s="38"/>
      <c r="D374" s="226" t="s">
        <v>174</v>
      </c>
      <c r="E374" s="38"/>
      <c r="F374" s="227" t="s">
        <v>766</v>
      </c>
      <c r="G374" s="38"/>
      <c r="H374" s="38"/>
      <c r="I374" s="228"/>
      <c r="J374" s="228"/>
      <c r="K374" s="38"/>
      <c r="L374" s="38"/>
      <c r="M374" s="42"/>
      <c r="N374" s="229"/>
      <c r="O374" s="230"/>
      <c r="P374" s="82"/>
      <c r="Q374" s="82"/>
      <c r="R374" s="82"/>
      <c r="S374" s="82"/>
      <c r="T374" s="82"/>
      <c r="U374" s="82"/>
      <c r="V374" s="82"/>
      <c r="W374" s="82"/>
      <c r="X374" s="82"/>
      <c r="Y374" s="83"/>
      <c r="Z374" s="36"/>
      <c r="AA374" s="36"/>
      <c r="AB374" s="36"/>
      <c r="AC374" s="36"/>
      <c r="AD374" s="36"/>
      <c r="AE374" s="36"/>
      <c r="AT374" s="15" t="s">
        <v>174</v>
      </c>
      <c r="AU374" s="15" t="s">
        <v>84</v>
      </c>
    </row>
    <row r="375" s="2" customFormat="1" ht="24.15" customHeight="1">
      <c r="A375" s="36"/>
      <c r="B375" s="37"/>
      <c r="C375" s="236" t="s">
        <v>951</v>
      </c>
      <c r="D375" s="236" t="s">
        <v>189</v>
      </c>
      <c r="E375" s="237" t="s">
        <v>1265</v>
      </c>
      <c r="F375" s="238" t="s">
        <v>1266</v>
      </c>
      <c r="G375" s="239" t="s">
        <v>192</v>
      </c>
      <c r="H375" s="240">
        <v>1</v>
      </c>
      <c r="I375" s="241"/>
      <c r="J375" s="242"/>
      <c r="K375" s="240">
        <f>ROUND(P375*H375,2)</f>
        <v>0</v>
      </c>
      <c r="L375" s="238" t="s">
        <v>193</v>
      </c>
      <c r="M375" s="243"/>
      <c r="N375" s="244" t="s">
        <v>19</v>
      </c>
      <c r="O375" s="220" t="s">
        <v>44</v>
      </c>
      <c r="P375" s="221">
        <f>I375+J375</f>
        <v>0</v>
      </c>
      <c r="Q375" s="221">
        <f>ROUND(I375*H375,2)</f>
        <v>0</v>
      </c>
      <c r="R375" s="221">
        <f>ROUND(J375*H375,2)</f>
        <v>0</v>
      </c>
      <c r="S375" s="82"/>
      <c r="T375" s="222">
        <f>S375*H375</f>
        <v>0</v>
      </c>
      <c r="U375" s="222">
        <v>0</v>
      </c>
      <c r="V375" s="222">
        <f>U375*H375</f>
        <v>0</v>
      </c>
      <c r="W375" s="222">
        <v>0</v>
      </c>
      <c r="X375" s="222">
        <f>W375*H375</f>
        <v>0</v>
      </c>
      <c r="Y375" s="223" t="s">
        <v>19</v>
      </c>
      <c r="Z375" s="36"/>
      <c r="AA375" s="36"/>
      <c r="AB375" s="36"/>
      <c r="AC375" s="36"/>
      <c r="AD375" s="36"/>
      <c r="AE375" s="36"/>
      <c r="AR375" s="224" t="s">
        <v>205</v>
      </c>
      <c r="AT375" s="224" t="s">
        <v>189</v>
      </c>
      <c r="AU375" s="224" t="s">
        <v>84</v>
      </c>
      <c r="AY375" s="15" t="s">
        <v>165</v>
      </c>
      <c r="BE375" s="225">
        <f>IF(O375="základní",K375,0)</f>
        <v>0</v>
      </c>
      <c r="BF375" s="225">
        <f>IF(O375="snížená",K375,0)</f>
        <v>0</v>
      </c>
      <c r="BG375" s="225">
        <f>IF(O375="zákl. přenesená",K375,0)</f>
        <v>0</v>
      </c>
      <c r="BH375" s="225">
        <f>IF(O375="sníž. přenesená",K375,0)</f>
        <v>0</v>
      </c>
      <c r="BI375" s="225">
        <f>IF(O375="nulová",K375,0)</f>
        <v>0</v>
      </c>
      <c r="BJ375" s="15" t="s">
        <v>82</v>
      </c>
      <c r="BK375" s="225">
        <f>ROUND(P375*H375,2)</f>
        <v>0</v>
      </c>
      <c r="BL375" s="15" t="s">
        <v>205</v>
      </c>
      <c r="BM375" s="224" t="s">
        <v>1267</v>
      </c>
    </row>
    <row r="376" s="2" customFormat="1">
      <c r="A376" s="36"/>
      <c r="B376" s="37"/>
      <c r="C376" s="38"/>
      <c r="D376" s="226" t="s">
        <v>174</v>
      </c>
      <c r="E376" s="38"/>
      <c r="F376" s="227" t="s">
        <v>1266</v>
      </c>
      <c r="G376" s="38"/>
      <c r="H376" s="38"/>
      <c r="I376" s="228"/>
      <c r="J376" s="228"/>
      <c r="K376" s="38"/>
      <c r="L376" s="38"/>
      <c r="M376" s="42"/>
      <c r="N376" s="229"/>
      <c r="O376" s="230"/>
      <c r="P376" s="82"/>
      <c r="Q376" s="82"/>
      <c r="R376" s="82"/>
      <c r="S376" s="82"/>
      <c r="T376" s="82"/>
      <c r="U376" s="82"/>
      <c r="V376" s="82"/>
      <c r="W376" s="82"/>
      <c r="X376" s="82"/>
      <c r="Y376" s="83"/>
      <c r="Z376" s="36"/>
      <c r="AA376" s="36"/>
      <c r="AB376" s="36"/>
      <c r="AC376" s="36"/>
      <c r="AD376" s="36"/>
      <c r="AE376" s="36"/>
      <c r="AT376" s="15" t="s">
        <v>174</v>
      </c>
      <c r="AU376" s="15" t="s">
        <v>84</v>
      </c>
    </row>
    <row r="377" s="2" customFormat="1" ht="24.15" customHeight="1">
      <c r="A377" s="36"/>
      <c r="B377" s="37"/>
      <c r="C377" s="213" t="s">
        <v>953</v>
      </c>
      <c r="D377" s="213" t="s">
        <v>168</v>
      </c>
      <c r="E377" s="214" t="s">
        <v>1268</v>
      </c>
      <c r="F377" s="215" t="s">
        <v>1269</v>
      </c>
      <c r="G377" s="216" t="s">
        <v>192</v>
      </c>
      <c r="H377" s="218">
        <v>1</v>
      </c>
      <c r="I377" s="217"/>
      <c r="J377" s="217"/>
      <c r="K377" s="218">
        <f>ROUND(P377*H377,2)</f>
        <v>0</v>
      </c>
      <c r="L377" s="215" t="s">
        <v>193</v>
      </c>
      <c r="M377" s="42"/>
      <c r="N377" s="219" t="s">
        <v>19</v>
      </c>
      <c r="O377" s="220" t="s">
        <v>44</v>
      </c>
      <c r="P377" s="221">
        <f>I377+J377</f>
        <v>0</v>
      </c>
      <c r="Q377" s="221">
        <f>ROUND(I377*H377,2)</f>
        <v>0</v>
      </c>
      <c r="R377" s="221">
        <f>ROUND(J377*H377,2)</f>
        <v>0</v>
      </c>
      <c r="S377" s="82"/>
      <c r="T377" s="222">
        <f>S377*H377</f>
        <v>0</v>
      </c>
      <c r="U377" s="222">
        <v>0</v>
      </c>
      <c r="V377" s="222">
        <f>U377*H377</f>
        <v>0</v>
      </c>
      <c r="W377" s="222">
        <v>0</v>
      </c>
      <c r="X377" s="222">
        <f>W377*H377</f>
        <v>0</v>
      </c>
      <c r="Y377" s="223" t="s">
        <v>19</v>
      </c>
      <c r="Z377" s="36"/>
      <c r="AA377" s="36"/>
      <c r="AB377" s="36"/>
      <c r="AC377" s="36"/>
      <c r="AD377" s="36"/>
      <c r="AE377" s="36"/>
      <c r="AR377" s="224" t="s">
        <v>210</v>
      </c>
      <c r="AT377" s="224" t="s">
        <v>168</v>
      </c>
      <c r="AU377" s="224" t="s">
        <v>84</v>
      </c>
      <c r="AY377" s="15" t="s">
        <v>165</v>
      </c>
      <c r="BE377" s="225">
        <f>IF(O377="základní",K377,0)</f>
        <v>0</v>
      </c>
      <c r="BF377" s="225">
        <f>IF(O377="snížená",K377,0)</f>
        <v>0</v>
      </c>
      <c r="BG377" s="225">
        <f>IF(O377="zákl. přenesená",K377,0)</f>
        <v>0</v>
      </c>
      <c r="BH377" s="225">
        <f>IF(O377="sníž. přenesená",K377,0)</f>
        <v>0</v>
      </c>
      <c r="BI377" s="225">
        <f>IF(O377="nulová",K377,0)</f>
        <v>0</v>
      </c>
      <c r="BJ377" s="15" t="s">
        <v>82</v>
      </c>
      <c r="BK377" s="225">
        <f>ROUND(P377*H377,2)</f>
        <v>0</v>
      </c>
      <c r="BL377" s="15" t="s">
        <v>210</v>
      </c>
      <c r="BM377" s="224" t="s">
        <v>1270</v>
      </c>
    </row>
    <row r="378" s="2" customFormat="1">
      <c r="A378" s="36"/>
      <c r="B378" s="37"/>
      <c r="C378" s="38"/>
      <c r="D378" s="226" t="s">
        <v>174</v>
      </c>
      <c r="E378" s="38"/>
      <c r="F378" s="227" t="s">
        <v>1269</v>
      </c>
      <c r="G378" s="38"/>
      <c r="H378" s="38"/>
      <c r="I378" s="228"/>
      <c r="J378" s="228"/>
      <c r="K378" s="38"/>
      <c r="L378" s="38"/>
      <c r="M378" s="42"/>
      <c r="N378" s="229"/>
      <c r="O378" s="230"/>
      <c r="P378" s="82"/>
      <c r="Q378" s="82"/>
      <c r="R378" s="82"/>
      <c r="S378" s="82"/>
      <c r="T378" s="82"/>
      <c r="U378" s="82"/>
      <c r="V378" s="82"/>
      <c r="W378" s="82"/>
      <c r="X378" s="82"/>
      <c r="Y378" s="83"/>
      <c r="Z378" s="36"/>
      <c r="AA378" s="36"/>
      <c r="AB378" s="36"/>
      <c r="AC378" s="36"/>
      <c r="AD378" s="36"/>
      <c r="AE378" s="36"/>
      <c r="AT378" s="15" t="s">
        <v>174</v>
      </c>
      <c r="AU378" s="15" t="s">
        <v>84</v>
      </c>
    </row>
    <row r="379" s="2" customFormat="1" ht="24.15" customHeight="1">
      <c r="A379" s="36"/>
      <c r="B379" s="37"/>
      <c r="C379" s="236" t="s">
        <v>1271</v>
      </c>
      <c r="D379" s="236" t="s">
        <v>189</v>
      </c>
      <c r="E379" s="237" t="s">
        <v>1272</v>
      </c>
      <c r="F379" s="238" t="s">
        <v>1273</v>
      </c>
      <c r="G379" s="239" t="s">
        <v>192</v>
      </c>
      <c r="H379" s="240">
        <v>8</v>
      </c>
      <c r="I379" s="241"/>
      <c r="J379" s="242"/>
      <c r="K379" s="240">
        <f>ROUND(P379*H379,2)</f>
        <v>0</v>
      </c>
      <c r="L379" s="238" t="s">
        <v>193</v>
      </c>
      <c r="M379" s="243"/>
      <c r="N379" s="244" t="s">
        <v>19</v>
      </c>
      <c r="O379" s="220" t="s">
        <v>44</v>
      </c>
      <c r="P379" s="221">
        <f>I379+J379</f>
        <v>0</v>
      </c>
      <c r="Q379" s="221">
        <f>ROUND(I379*H379,2)</f>
        <v>0</v>
      </c>
      <c r="R379" s="221">
        <f>ROUND(J379*H379,2)</f>
        <v>0</v>
      </c>
      <c r="S379" s="82"/>
      <c r="T379" s="222">
        <f>S379*H379</f>
        <v>0</v>
      </c>
      <c r="U379" s="222">
        <v>0</v>
      </c>
      <c r="V379" s="222">
        <f>U379*H379</f>
        <v>0</v>
      </c>
      <c r="W379" s="222">
        <v>0</v>
      </c>
      <c r="X379" s="222">
        <f>W379*H379</f>
        <v>0</v>
      </c>
      <c r="Y379" s="223" t="s">
        <v>19</v>
      </c>
      <c r="Z379" s="36"/>
      <c r="AA379" s="36"/>
      <c r="AB379" s="36"/>
      <c r="AC379" s="36"/>
      <c r="AD379" s="36"/>
      <c r="AE379" s="36"/>
      <c r="AR379" s="224" t="s">
        <v>507</v>
      </c>
      <c r="AT379" s="224" t="s">
        <v>189</v>
      </c>
      <c r="AU379" s="224" t="s">
        <v>84</v>
      </c>
      <c r="AY379" s="15" t="s">
        <v>165</v>
      </c>
      <c r="BE379" s="225">
        <f>IF(O379="základní",K379,0)</f>
        <v>0</v>
      </c>
      <c r="BF379" s="225">
        <f>IF(O379="snížená",K379,0)</f>
        <v>0</v>
      </c>
      <c r="BG379" s="225">
        <f>IF(O379="zákl. přenesená",K379,0)</f>
        <v>0</v>
      </c>
      <c r="BH379" s="225">
        <f>IF(O379="sníž. přenesená",K379,0)</f>
        <v>0</v>
      </c>
      <c r="BI379" s="225">
        <f>IF(O379="nulová",K379,0)</f>
        <v>0</v>
      </c>
      <c r="BJ379" s="15" t="s">
        <v>82</v>
      </c>
      <c r="BK379" s="225">
        <f>ROUND(P379*H379,2)</f>
        <v>0</v>
      </c>
      <c r="BL379" s="15" t="s">
        <v>210</v>
      </c>
      <c r="BM379" s="224" t="s">
        <v>1274</v>
      </c>
    </row>
    <row r="380" s="2" customFormat="1">
      <c r="A380" s="36"/>
      <c r="B380" s="37"/>
      <c r="C380" s="38"/>
      <c r="D380" s="226" t="s">
        <v>174</v>
      </c>
      <c r="E380" s="38"/>
      <c r="F380" s="227" t="s">
        <v>1273</v>
      </c>
      <c r="G380" s="38"/>
      <c r="H380" s="38"/>
      <c r="I380" s="228"/>
      <c r="J380" s="228"/>
      <c r="K380" s="38"/>
      <c r="L380" s="38"/>
      <c r="M380" s="42"/>
      <c r="N380" s="229"/>
      <c r="O380" s="230"/>
      <c r="P380" s="82"/>
      <c r="Q380" s="82"/>
      <c r="R380" s="82"/>
      <c r="S380" s="82"/>
      <c r="T380" s="82"/>
      <c r="U380" s="82"/>
      <c r="V380" s="82"/>
      <c r="W380" s="82"/>
      <c r="X380" s="82"/>
      <c r="Y380" s="83"/>
      <c r="Z380" s="36"/>
      <c r="AA380" s="36"/>
      <c r="AB380" s="36"/>
      <c r="AC380" s="36"/>
      <c r="AD380" s="36"/>
      <c r="AE380" s="36"/>
      <c r="AT380" s="15" t="s">
        <v>174</v>
      </c>
      <c r="AU380" s="15" t="s">
        <v>84</v>
      </c>
    </row>
    <row r="381" s="2" customFormat="1">
      <c r="A381" s="36"/>
      <c r="B381" s="37"/>
      <c r="C381" s="213" t="s">
        <v>1275</v>
      </c>
      <c r="D381" s="213" t="s">
        <v>168</v>
      </c>
      <c r="E381" s="214" t="s">
        <v>1276</v>
      </c>
      <c r="F381" s="215" t="s">
        <v>1277</v>
      </c>
      <c r="G381" s="216" t="s">
        <v>192</v>
      </c>
      <c r="H381" s="218">
        <v>8</v>
      </c>
      <c r="I381" s="217"/>
      <c r="J381" s="217"/>
      <c r="K381" s="218">
        <f>ROUND(P381*H381,2)</f>
        <v>0</v>
      </c>
      <c r="L381" s="215" t="s">
        <v>193</v>
      </c>
      <c r="M381" s="42"/>
      <c r="N381" s="219" t="s">
        <v>19</v>
      </c>
      <c r="O381" s="220" t="s">
        <v>44</v>
      </c>
      <c r="P381" s="221">
        <f>I381+J381</f>
        <v>0</v>
      </c>
      <c r="Q381" s="221">
        <f>ROUND(I381*H381,2)</f>
        <v>0</v>
      </c>
      <c r="R381" s="221">
        <f>ROUND(J381*H381,2)</f>
        <v>0</v>
      </c>
      <c r="S381" s="82"/>
      <c r="T381" s="222">
        <f>S381*H381</f>
        <v>0</v>
      </c>
      <c r="U381" s="222">
        <v>0</v>
      </c>
      <c r="V381" s="222">
        <f>U381*H381</f>
        <v>0</v>
      </c>
      <c r="W381" s="222">
        <v>0</v>
      </c>
      <c r="X381" s="222">
        <f>W381*H381</f>
        <v>0</v>
      </c>
      <c r="Y381" s="223" t="s">
        <v>19</v>
      </c>
      <c r="Z381" s="36"/>
      <c r="AA381" s="36"/>
      <c r="AB381" s="36"/>
      <c r="AC381" s="36"/>
      <c r="AD381" s="36"/>
      <c r="AE381" s="36"/>
      <c r="AR381" s="224" t="s">
        <v>210</v>
      </c>
      <c r="AT381" s="224" t="s">
        <v>168</v>
      </c>
      <c r="AU381" s="224" t="s">
        <v>84</v>
      </c>
      <c r="AY381" s="15" t="s">
        <v>165</v>
      </c>
      <c r="BE381" s="225">
        <f>IF(O381="základní",K381,0)</f>
        <v>0</v>
      </c>
      <c r="BF381" s="225">
        <f>IF(O381="snížená",K381,0)</f>
        <v>0</v>
      </c>
      <c r="BG381" s="225">
        <f>IF(O381="zákl. přenesená",K381,0)</f>
        <v>0</v>
      </c>
      <c r="BH381" s="225">
        <f>IF(O381="sníž. přenesená",K381,0)</f>
        <v>0</v>
      </c>
      <c r="BI381" s="225">
        <f>IF(O381="nulová",K381,0)</f>
        <v>0</v>
      </c>
      <c r="BJ381" s="15" t="s">
        <v>82</v>
      </c>
      <c r="BK381" s="225">
        <f>ROUND(P381*H381,2)</f>
        <v>0</v>
      </c>
      <c r="BL381" s="15" t="s">
        <v>210</v>
      </c>
      <c r="BM381" s="224" t="s">
        <v>1278</v>
      </c>
    </row>
    <row r="382" s="2" customFormat="1">
      <c r="A382" s="36"/>
      <c r="B382" s="37"/>
      <c r="C382" s="38"/>
      <c r="D382" s="226" t="s">
        <v>174</v>
      </c>
      <c r="E382" s="38"/>
      <c r="F382" s="227" t="s">
        <v>1277</v>
      </c>
      <c r="G382" s="38"/>
      <c r="H382" s="38"/>
      <c r="I382" s="228"/>
      <c r="J382" s="228"/>
      <c r="K382" s="38"/>
      <c r="L382" s="38"/>
      <c r="M382" s="42"/>
      <c r="N382" s="229"/>
      <c r="O382" s="230"/>
      <c r="P382" s="82"/>
      <c r="Q382" s="82"/>
      <c r="R382" s="82"/>
      <c r="S382" s="82"/>
      <c r="T382" s="82"/>
      <c r="U382" s="82"/>
      <c r="V382" s="82"/>
      <c r="W382" s="82"/>
      <c r="X382" s="82"/>
      <c r="Y382" s="83"/>
      <c r="Z382" s="36"/>
      <c r="AA382" s="36"/>
      <c r="AB382" s="36"/>
      <c r="AC382" s="36"/>
      <c r="AD382" s="36"/>
      <c r="AE382" s="36"/>
      <c r="AT382" s="15" t="s">
        <v>174</v>
      </c>
      <c r="AU382" s="15" t="s">
        <v>84</v>
      </c>
    </row>
    <row r="383" s="2" customFormat="1" ht="24.15" customHeight="1">
      <c r="A383" s="36"/>
      <c r="B383" s="37"/>
      <c r="C383" s="236" t="s">
        <v>1279</v>
      </c>
      <c r="D383" s="236" t="s">
        <v>189</v>
      </c>
      <c r="E383" s="237" t="s">
        <v>1280</v>
      </c>
      <c r="F383" s="238" t="s">
        <v>1281</v>
      </c>
      <c r="G383" s="239" t="s">
        <v>192</v>
      </c>
      <c r="H383" s="240">
        <v>2</v>
      </c>
      <c r="I383" s="241"/>
      <c r="J383" s="242"/>
      <c r="K383" s="240">
        <f>ROUND(P383*H383,2)</f>
        <v>0</v>
      </c>
      <c r="L383" s="238" t="s">
        <v>193</v>
      </c>
      <c r="M383" s="243"/>
      <c r="N383" s="244" t="s">
        <v>19</v>
      </c>
      <c r="O383" s="220" t="s">
        <v>44</v>
      </c>
      <c r="P383" s="221">
        <f>I383+J383</f>
        <v>0</v>
      </c>
      <c r="Q383" s="221">
        <f>ROUND(I383*H383,2)</f>
        <v>0</v>
      </c>
      <c r="R383" s="221">
        <f>ROUND(J383*H383,2)</f>
        <v>0</v>
      </c>
      <c r="S383" s="82"/>
      <c r="T383" s="222">
        <f>S383*H383</f>
        <v>0</v>
      </c>
      <c r="U383" s="222">
        <v>0</v>
      </c>
      <c r="V383" s="222">
        <f>U383*H383</f>
        <v>0</v>
      </c>
      <c r="W383" s="222">
        <v>0</v>
      </c>
      <c r="X383" s="222">
        <f>W383*H383</f>
        <v>0</v>
      </c>
      <c r="Y383" s="223" t="s">
        <v>19</v>
      </c>
      <c r="Z383" s="36"/>
      <c r="AA383" s="36"/>
      <c r="AB383" s="36"/>
      <c r="AC383" s="36"/>
      <c r="AD383" s="36"/>
      <c r="AE383" s="36"/>
      <c r="AR383" s="224" t="s">
        <v>205</v>
      </c>
      <c r="AT383" s="224" t="s">
        <v>189</v>
      </c>
      <c r="AU383" s="224" t="s">
        <v>84</v>
      </c>
      <c r="AY383" s="15" t="s">
        <v>165</v>
      </c>
      <c r="BE383" s="225">
        <f>IF(O383="základní",K383,0)</f>
        <v>0</v>
      </c>
      <c r="BF383" s="225">
        <f>IF(O383="snížená",K383,0)</f>
        <v>0</v>
      </c>
      <c r="BG383" s="225">
        <f>IF(O383="zákl. přenesená",K383,0)</f>
        <v>0</v>
      </c>
      <c r="BH383" s="225">
        <f>IF(O383="sníž. přenesená",K383,0)</f>
        <v>0</v>
      </c>
      <c r="BI383" s="225">
        <f>IF(O383="nulová",K383,0)</f>
        <v>0</v>
      </c>
      <c r="BJ383" s="15" t="s">
        <v>82</v>
      </c>
      <c r="BK383" s="225">
        <f>ROUND(P383*H383,2)</f>
        <v>0</v>
      </c>
      <c r="BL383" s="15" t="s">
        <v>205</v>
      </c>
      <c r="BM383" s="224" t="s">
        <v>1282</v>
      </c>
    </row>
    <row r="384" s="2" customFormat="1">
      <c r="A384" s="36"/>
      <c r="B384" s="37"/>
      <c r="C384" s="38"/>
      <c r="D384" s="226" t="s">
        <v>174</v>
      </c>
      <c r="E384" s="38"/>
      <c r="F384" s="227" t="s">
        <v>1281</v>
      </c>
      <c r="G384" s="38"/>
      <c r="H384" s="38"/>
      <c r="I384" s="228"/>
      <c r="J384" s="228"/>
      <c r="K384" s="38"/>
      <c r="L384" s="38"/>
      <c r="M384" s="42"/>
      <c r="N384" s="229"/>
      <c r="O384" s="230"/>
      <c r="P384" s="82"/>
      <c r="Q384" s="82"/>
      <c r="R384" s="82"/>
      <c r="S384" s="82"/>
      <c r="T384" s="82"/>
      <c r="U384" s="82"/>
      <c r="V384" s="82"/>
      <c r="W384" s="82"/>
      <c r="X384" s="82"/>
      <c r="Y384" s="83"/>
      <c r="Z384" s="36"/>
      <c r="AA384" s="36"/>
      <c r="AB384" s="36"/>
      <c r="AC384" s="36"/>
      <c r="AD384" s="36"/>
      <c r="AE384" s="36"/>
      <c r="AT384" s="15" t="s">
        <v>174</v>
      </c>
      <c r="AU384" s="15" t="s">
        <v>84</v>
      </c>
    </row>
    <row r="385" s="2" customFormat="1" ht="24.15" customHeight="1">
      <c r="A385" s="36"/>
      <c r="B385" s="37"/>
      <c r="C385" s="213" t="s">
        <v>1283</v>
      </c>
      <c r="D385" s="213" t="s">
        <v>168</v>
      </c>
      <c r="E385" s="214" t="s">
        <v>1284</v>
      </c>
      <c r="F385" s="215" t="s">
        <v>1285</v>
      </c>
      <c r="G385" s="216" t="s">
        <v>192</v>
      </c>
      <c r="H385" s="218">
        <v>2</v>
      </c>
      <c r="I385" s="217"/>
      <c r="J385" s="217"/>
      <c r="K385" s="218">
        <f>ROUND(P385*H385,2)</f>
        <v>0</v>
      </c>
      <c r="L385" s="215" t="s">
        <v>193</v>
      </c>
      <c r="M385" s="42"/>
      <c r="N385" s="219" t="s">
        <v>19</v>
      </c>
      <c r="O385" s="220" t="s">
        <v>44</v>
      </c>
      <c r="P385" s="221">
        <f>I385+J385</f>
        <v>0</v>
      </c>
      <c r="Q385" s="221">
        <f>ROUND(I385*H385,2)</f>
        <v>0</v>
      </c>
      <c r="R385" s="221">
        <f>ROUND(J385*H385,2)</f>
        <v>0</v>
      </c>
      <c r="S385" s="82"/>
      <c r="T385" s="222">
        <f>S385*H385</f>
        <v>0</v>
      </c>
      <c r="U385" s="222">
        <v>0</v>
      </c>
      <c r="V385" s="222">
        <f>U385*H385</f>
        <v>0</v>
      </c>
      <c r="W385" s="222">
        <v>0</v>
      </c>
      <c r="X385" s="222">
        <f>W385*H385</f>
        <v>0</v>
      </c>
      <c r="Y385" s="223" t="s">
        <v>19</v>
      </c>
      <c r="Z385" s="36"/>
      <c r="AA385" s="36"/>
      <c r="AB385" s="36"/>
      <c r="AC385" s="36"/>
      <c r="AD385" s="36"/>
      <c r="AE385" s="36"/>
      <c r="AR385" s="224" t="s">
        <v>210</v>
      </c>
      <c r="AT385" s="224" t="s">
        <v>168</v>
      </c>
      <c r="AU385" s="224" t="s">
        <v>84</v>
      </c>
      <c r="AY385" s="15" t="s">
        <v>165</v>
      </c>
      <c r="BE385" s="225">
        <f>IF(O385="základní",K385,0)</f>
        <v>0</v>
      </c>
      <c r="BF385" s="225">
        <f>IF(O385="snížená",K385,0)</f>
        <v>0</v>
      </c>
      <c r="BG385" s="225">
        <f>IF(O385="zákl. přenesená",K385,0)</f>
        <v>0</v>
      </c>
      <c r="BH385" s="225">
        <f>IF(O385="sníž. přenesená",K385,0)</f>
        <v>0</v>
      </c>
      <c r="BI385" s="225">
        <f>IF(O385="nulová",K385,0)</f>
        <v>0</v>
      </c>
      <c r="BJ385" s="15" t="s">
        <v>82</v>
      </c>
      <c r="BK385" s="225">
        <f>ROUND(P385*H385,2)</f>
        <v>0</v>
      </c>
      <c r="BL385" s="15" t="s">
        <v>210</v>
      </c>
      <c r="BM385" s="224" t="s">
        <v>1286</v>
      </c>
    </row>
    <row r="386" s="2" customFormat="1">
      <c r="A386" s="36"/>
      <c r="B386" s="37"/>
      <c r="C386" s="38"/>
      <c r="D386" s="226" t="s">
        <v>174</v>
      </c>
      <c r="E386" s="38"/>
      <c r="F386" s="227" t="s">
        <v>1285</v>
      </c>
      <c r="G386" s="38"/>
      <c r="H386" s="38"/>
      <c r="I386" s="228"/>
      <c r="J386" s="228"/>
      <c r="K386" s="38"/>
      <c r="L386" s="38"/>
      <c r="M386" s="42"/>
      <c r="N386" s="229"/>
      <c r="O386" s="230"/>
      <c r="P386" s="82"/>
      <c r="Q386" s="82"/>
      <c r="R386" s="82"/>
      <c r="S386" s="82"/>
      <c r="T386" s="82"/>
      <c r="U386" s="82"/>
      <c r="V386" s="82"/>
      <c r="W386" s="82"/>
      <c r="X386" s="82"/>
      <c r="Y386" s="83"/>
      <c r="Z386" s="36"/>
      <c r="AA386" s="36"/>
      <c r="AB386" s="36"/>
      <c r="AC386" s="36"/>
      <c r="AD386" s="36"/>
      <c r="AE386" s="36"/>
      <c r="AT386" s="15" t="s">
        <v>174</v>
      </c>
      <c r="AU386" s="15" t="s">
        <v>84</v>
      </c>
    </row>
    <row r="387" s="2" customFormat="1">
      <c r="A387" s="36"/>
      <c r="B387" s="37"/>
      <c r="C387" s="236" t="s">
        <v>1287</v>
      </c>
      <c r="D387" s="236" t="s">
        <v>189</v>
      </c>
      <c r="E387" s="237" t="s">
        <v>1288</v>
      </c>
      <c r="F387" s="238" t="s">
        <v>1289</v>
      </c>
      <c r="G387" s="239" t="s">
        <v>192</v>
      </c>
      <c r="H387" s="240">
        <v>4</v>
      </c>
      <c r="I387" s="241"/>
      <c r="J387" s="242"/>
      <c r="K387" s="240">
        <f>ROUND(P387*H387,2)</f>
        <v>0</v>
      </c>
      <c r="L387" s="238" t="s">
        <v>193</v>
      </c>
      <c r="M387" s="243"/>
      <c r="N387" s="244" t="s">
        <v>19</v>
      </c>
      <c r="O387" s="220" t="s">
        <v>44</v>
      </c>
      <c r="P387" s="221">
        <f>I387+J387</f>
        <v>0</v>
      </c>
      <c r="Q387" s="221">
        <f>ROUND(I387*H387,2)</f>
        <v>0</v>
      </c>
      <c r="R387" s="221">
        <f>ROUND(J387*H387,2)</f>
        <v>0</v>
      </c>
      <c r="S387" s="82"/>
      <c r="T387" s="222">
        <f>S387*H387</f>
        <v>0</v>
      </c>
      <c r="U387" s="222">
        <v>0</v>
      </c>
      <c r="V387" s="222">
        <f>U387*H387</f>
        <v>0</v>
      </c>
      <c r="W387" s="222">
        <v>0</v>
      </c>
      <c r="X387" s="222">
        <f>W387*H387</f>
        <v>0</v>
      </c>
      <c r="Y387" s="223" t="s">
        <v>19</v>
      </c>
      <c r="Z387" s="36"/>
      <c r="AA387" s="36"/>
      <c r="AB387" s="36"/>
      <c r="AC387" s="36"/>
      <c r="AD387" s="36"/>
      <c r="AE387" s="36"/>
      <c r="AR387" s="224" t="s">
        <v>205</v>
      </c>
      <c r="AT387" s="224" t="s">
        <v>189</v>
      </c>
      <c r="AU387" s="224" t="s">
        <v>84</v>
      </c>
      <c r="AY387" s="15" t="s">
        <v>165</v>
      </c>
      <c r="BE387" s="225">
        <f>IF(O387="základní",K387,0)</f>
        <v>0</v>
      </c>
      <c r="BF387" s="225">
        <f>IF(O387="snížená",K387,0)</f>
        <v>0</v>
      </c>
      <c r="BG387" s="225">
        <f>IF(O387="zákl. přenesená",K387,0)</f>
        <v>0</v>
      </c>
      <c r="BH387" s="225">
        <f>IF(O387="sníž. přenesená",K387,0)</f>
        <v>0</v>
      </c>
      <c r="BI387" s="225">
        <f>IF(O387="nulová",K387,0)</f>
        <v>0</v>
      </c>
      <c r="BJ387" s="15" t="s">
        <v>82</v>
      </c>
      <c r="BK387" s="225">
        <f>ROUND(P387*H387,2)</f>
        <v>0</v>
      </c>
      <c r="BL387" s="15" t="s">
        <v>205</v>
      </c>
      <c r="BM387" s="224" t="s">
        <v>1290</v>
      </c>
    </row>
    <row r="388" s="2" customFormat="1">
      <c r="A388" s="36"/>
      <c r="B388" s="37"/>
      <c r="C388" s="38"/>
      <c r="D388" s="226" t="s">
        <v>174</v>
      </c>
      <c r="E388" s="38"/>
      <c r="F388" s="227" t="s">
        <v>1289</v>
      </c>
      <c r="G388" s="38"/>
      <c r="H388" s="38"/>
      <c r="I388" s="228"/>
      <c r="J388" s="228"/>
      <c r="K388" s="38"/>
      <c r="L388" s="38"/>
      <c r="M388" s="42"/>
      <c r="N388" s="229"/>
      <c r="O388" s="230"/>
      <c r="P388" s="82"/>
      <c r="Q388" s="82"/>
      <c r="R388" s="82"/>
      <c r="S388" s="82"/>
      <c r="T388" s="82"/>
      <c r="U388" s="82"/>
      <c r="V388" s="82"/>
      <c r="W388" s="82"/>
      <c r="X388" s="82"/>
      <c r="Y388" s="83"/>
      <c r="Z388" s="36"/>
      <c r="AA388" s="36"/>
      <c r="AB388" s="36"/>
      <c r="AC388" s="36"/>
      <c r="AD388" s="36"/>
      <c r="AE388" s="36"/>
      <c r="AT388" s="15" t="s">
        <v>174</v>
      </c>
      <c r="AU388" s="15" t="s">
        <v>84</v>
      </c>
    </row>
    <row r="389" s="2" customFormat="1" ht="24.15" customHeight="1">
      <c r="A389" s="36"/>
      <c r="B389" s="37"/>
      <c r="C389" s="213" t="s">
        <v>1291</v>
      </c>
      <c r="D389" s="213" t="s">
        <v>168</v>
      </c>
      <c r="E389" s="214" t="s">
        <v>1292</v>
      </c>
      <c r="F389" s="215" t="s">
        <v>1293</v>
      </c>
      <c r="G389" s="216" t="s">
        <v>192</v>
      </c>
      <c r="H389" s="218">
        <v>4</v>
      </c>
      <c r="I389" s="217"/>
      <c r="J389" s="217"/>
      <c r="K389" s="218">
        <f>ROUND(P389*H389,2)</f>
        <v>0</v>
      </c>
      <c r="L389" s="215" t="s">
        <v>193</v>
      </c>
      <c r="M389" s="42"/>
      <c r="N389" s="219" t="s">
        <v>19</v>
      </c>
      <c r="O389" s="220" t="s">
        <v>44</v>
      </c>
      <c r="P389" s="221">
        <f>I389+J389</f>
        <v>0</v>
      </c>
      <c r="Q389" s="221">
        <f>ROUND(I389*H389,2)</f>
        <v>0</v>
      </c>
      <c r="R389" s="221">
        <f>ROUND(J389*H389,2)</f>
        <v>0</v>
      </c>
      <c r="S389" s="82"/>
      <c r="T389" s="222">
        <f>S389*H389</f>
        <v>0</v>
      </c>
      <c r="U389" s="222">
        <v>0</v>
      </c>
      <c r="V389" s="222">
        <f>U389*H389</f>
        <v>0</v>
      </c>
      <c r="W389" s="222">
        <v>0</v>
      </c>
      <c r="X389" s="222">
        <f>W389*H389</f>
        <v>0</v>
      </c>
      <c r="Y389" s="223" t="s">
        <v>19</v>
      </c>
      <c r="Z389" s="36"/>
      <c r="AA389" s="36"/>
      <c r="AB389" s="36"/>
      <c r="AC389" s="36"/>
      <c r="AD389" s="36"/>
      <c r="AE389" s="36"/>
      <c r="AR389" s="224" t="s">
        <v>210</v>
      </c>
      <c r="AT389" s="224" t="s">
        <v>168</v>
      </c>
      <c r="AU389" s="224" t="s">
        <v>84</v>
      </c>
      <c r="AY389" s="15" t="s">
        <v>165</v>
      </c>
      <c r="BE389" s="225">
        <f>IF(O389="základní",K389,0)</f>
        <v>0</v>
      </c>
      <c r="BF389" s="225">
        <f>IF(O389="snížená",K389,0)</f>
        <v>0</v>
      </c>
      <c r="BG389" s="225">
        <f>IF(O389="zákl. přenesená",K389,0)</f>
        <v>0</v>
      </c>
      <c r="BH389" s="225">
        <f>IF(O389="sníž. přenesená",K389,0)</f>
        <v>0</v>
      </c>
      <c r="BI389" s="225">
        <f>IF(O389="nulová",K389,0)</f>
        <v>0</v>
      </c>
      <c r="BJ389" s="15" t="s">
        <v>82</v>
      </c>
      <c r="BK389" s="225">
        <f>ROUND(P389*H389,2)</f>
        <v>0</v>
      </c>
      <c r="BL389" s="15" t="s">
        <v>210</v>
      </c>
      <c r="BM389" s="224" t="s">
        <v>1294</v>
      </c>
    </row>
    <row r="390" s="2" customFormat="1">
      <c r="A390" s="36"/>
      <c r="B390" s="37"/>
      <c r="C390" s="38"/>
      <c r="D390" s="226" t="s">
        <v>174</v>
      </c>
      <c r="E390" s="38"/>
      <c r="F390" s="227" t="s">
        <v>1293</v>
      </c>
      <c r="G390" s="38"/>
      <c r="H390" s="38"/>
      <c r="I390" s="228"/>
      <c r="J390" s="228"/>
      <c r="K390" s="38"/>
      <c r="L390" s="38"/>
      <c r="M390" s="42"/>
      <c r="N390" s="229"/>
      <c r="O390" s="230"/>
      <c r="P390" s="82"/>
      <c r="Q390" s="82"/>
      <c r="R390" s="82"/>
      <c r="S390" s="82"/>
      <c r="T390" s="82"/>
      <c r="U390" s="82"/>
      <c r="V390" s="82"/>
      <c r="W390" s="82"/>
      <c r="X390" s="82"/>
      <c r="Y390" s="83"/>
      <c r="Z390" s="36"/>
      <c r="AA390" s="36"/>
      <c r="AB390" s="36"/>
      <c r="AC390" s="36"/>
      <c r="AD390" s="36"/>
      <c r="AE390" s="36"/>
      <c r="AT390" s="15" t="s">
        <v>174</v>
      </c>
      <c r="AU390" s="15" t="s">
        <v>84</v>
      </c>
    </row>
    <row r="391" s="2" customFormat="1" ht="24.15" customHeight="1">
      <c r="A391" s="36"/>
      <c r="B391" s="37"/>
      <c r="C391" s="236" t="s">
        <v>1295</v>
      </c>
      <c r="D391" s="236" t="s">
        <v>189</v>
      </c>
      <c r="E391" s="237" t="s">
        <v>1296</v>
      </c>
      <c r="F391" s="238" t="s">
        <v>1297</v>
      </c>
      <c r="G391" s="239" t="s">
        <v>192</v>
      </c>
      <c r="H391" s="240">
        <v>1</v>
      </c>
      <c r="I391" s="241"/>
      <c r="J391" s="242"/>
      <c r="K391" s="240">
        <f>ROUND(P391*H391,2)</f>
        <v>0</v>
      </c>
      <c r="L391" s="238" t="s">
        <v>193</v>
      </c>
      <c r="M391" s="243"/>
      <c r="N391" s="244" t="s">
        <v>19</v>
      </c>
      <c r="O391" s="220" t="s">
        <v>44</v>
      </c>
      <c r="P391" s="221">
        <f>I391+J391</f>
        <v>0</v>
      </c>
      <c r="Q391" s="221">
        <f>ROUND(I391*H391,2)</f>
        <v>0</v>
      </c>
      <c r="R391" s="221">
        <f>ROUND(J391*H391,2)</f>
        <v>0</v>
      </c>
      <c r="S391" s="82"/>
      <c r="T391" s="222">
        <f>S391*H391</f>
        <v>0</v>
      </c>
      <c r="U391" s="222">
        <v>0</v>
      </c>
      <c r="V391" s="222">
        <f>U391*H391</f>
        <v>0</v>
      </c>
      <c r="W391" s="222">
        <v>0</v>
      </c>
      <c r="X391" s="222">
        <f>W391*H391</f>
        <v>0</v>
      </c>
      <c r="Y391" s="223" t="s">
        <v>19</v>
      </c>
      <c r="Z391" s="36"/>
      <c r="AA391" s="36"/>
      <c r="AB391" s="36"/>
      <c r="AC391" s="36"/>
      <c r="AD391" s="36"/>
      <c r="AE391" s="36"/>
      <c r="AR391" s="224" t="s">
        <v>205</v>
      </c>
      <c r="AT391" s="224" t="s">
        <v>189</v>
      </c>
      <c r="AU391" s="224" t="s">
        <v>84</v>
      </c>
      <c r="AY391" s="15" t="s">
        <v>165</v>
      </c>
      <c r="BE391" s="225">
        <f>IF(O391="základní",K391,0)</f>
        <v>0</v>
      </c>
      <c r="BF391" s="225">
        <f>IF(O391="snížená",K391,0)</f>
        <v>0</v>
      </c>
      <c r="BG391" s="225">
        <f>IF(O391="zákl. přenesená",K391,0)</f>
        <v>0</v>
      </c>
      <c r="BH391" s="225">
        <f>IF(O391="sníž. přenesená",K391,0)</f>
        <v>0</v>
      </c>
      <c r="BI391" s="225">
        <f>IF(O391="nulová",K391,0)</f>
        <v>0</v>
      </c>
      <c r="BJ391" s="15" t="s">
        <v>82</v>
      </c>
      <c r="BK391" s="225">
        <f>ROUND(P391*H391,2)</f>
        <v>0</v>
      </c>
      <c r="BL391" s="15" t="s">
        <v>205</v>
      </c>
      <c r="BM391" s="224" t="s">
        <v>1298</v>
      </c>
    </row>
    <row r="392" s="2" customFormat="1">
      <c r="A392" s="36"/>
      <c r="B392" s="37"/>
      <c r="C392" s="38"/>
      <c r="D392" s="226" t="s">
        <v>174</v>
      </c>
      <c r="E392" s="38"/>
      <c r="F392" s="227" t="s">
        <v>1297</v>
      </c>
      <c r="G392" s="38"/>
      <c r="H392" s="38"/>
      <c r="I392" s="228"/>
      <c r="J392" s="228"/>
      <c r="K392" s="38"/>
      <c r="L392" s="38"/>
      <c r="M392" s="42"/>
      <c r="N392" s="229"/>
      <c r="O392" s="230"/>
      <c r="P392" s="82"/>
      <c r="Q392" s="82"/>
      <c r="R392" s="82"/>
      <c r="S392" s="82"/>
      <c r="T392" s="82"/>
      <c r="U392" s="82"/>
      <c r="V392" s="82"/>
      <c r="W392" s="82"/>
      <c r="X392" s="82"/>
      <c r="Y392" s="83"/>
      <c r="Z392" s="36"/>
      <c r="AA392" s="36"/>
      <c r="AB392" s="36"/>
      <c r="AC392" s="36"/>
      <c r="AD392" s="36"/>
      <c r="AE392" s="36"/>
      <c r="AT392" s="15" t="s">
        <v>174</v>
      </c>
      <c r="AU392" s="15" t="s">
        <v>84</v>
      </c>
    </row>
    <row r="393" s="2" customFormat="1" ht="24.15" customHeight="1">
      <c r="A393" s="36"/>
      <c r="B393" s="37"/>
      <c r="C393" s="213" t="s">
        <v>1299</v>
      </c>
      <c r="D393" s="213" t="s">
        <v>168</v>
      </c>
      <c r="E393" s="214" t="s">
        <v>1300</v>
      </c>
      <c r="F393" s="215" t="s">
        <v>1301</v>
      </c>
      <c r="G393" s="216" t="s">
        <v>192</v>
      </c>
      <c r="H393" s="218">
        <v>1</v>
      </c>
      <c r="I393" s="217"/>
      <c r="J393" s="217"/>
      <c r="K393" s="218">
        <f>ROUND(P393*H393,2)</f>
        <v>0</v>
      </c>
      <c r="L393" s="215" t="s">
        <v>193</v>
      </c>
      <c r="M393" s="42"/>
      <c r="N393" s="219" t="s">
        <v>19</v>
      </c>
      <c r="O393" s="220" t="s">
        <v>44</v>
      </c>
      <c r="P393" s="221">
        <f>I393+J393</f>
        <v>0</v>
      </c>
      <c r="Q393" s="221">
        <f>ROUND(I393*H393,2)</f>
        <v>0</v>
      </c>
      <c r="R393" s="221">
        <f>ROUND(J393*H393,2)</f>
        <v>0</v>
      </c>
      <c r="S393" s="82"/>
      <c r="T393" s="222">
        <f>S393*H393</f>
        <v>0</v>
      </c>
      <c r="U393" s="222">
        <v>0</v>
      </c>
      <c r="V393" s="222">
        <f>U393*H393</f>
        <v>0</v>
      </c>
      <c r="W393" s="222">
        <v>0</v>
      </c>
      <c r="X393" s="222">
        <f>W393*H393</f>
        <v>0</v>
      </c>
      <c r="Y393" s="223" t="s">
        <v>19</v>
      </c>
      <c r="Z393" s="36"/>
      <c r="AA393" s="36"/>
      <c r="AB393" s="36"/>
      <c r="AC393" s="36"/>
      <c r="AD393" s="36"/>
      <c r="AE393" s="36"/>
      <c r="AR393" s="224" t="s">
        <v>210</v>
      </c>
      <c r="AT393" s="224" t="s">
        <v>168</v>
      </c>
      <c r="AU393" s="224" t="s">
        <v>84</v>
      </c>
      <c r="AY393" s="15" t="s">
        <v>165</v>
      </c>
      <c r="BE393" s="225">
        <f>IF(O393="základní",K393,0)</f>
        <v>0</v>
      </c>
      <c r="BF393" s="225">
        <f>IF(O393="snížená",K393,0)</f>
        <v>0</v>
      </c>
      <c r="BG393" s="225">
        <f>IF(O393="zákl. přenesená",K393,0)</f>
        <v>0</v>
      </c>
      <c r="BH393" s="225">
        <f>IF(O393="sníž. přenesená",K393,0)</f>
        <v>0</v>
      </c>
      <c r="BI393" s="225">
        <f>IF(O393="nulová",K393,0)</f>
        <v>0</v>
      </c>
      <c r="BJ393" s="15" t="s">
        <v>82</v>
      </c>
      <c r="BK393" s="225">
        <f>ROUND(P393*H393,2)</f>
        <v>0</v>
      </c>
      <c r="BL393" s="15" t="s">
        <v>210</v>
      </c>
      <c r="BM393" s="224" t="s">
        <v>1302</v>
      </c>
    </row>
    <row r="394" s="2" customFormat="1">
      <c r="A394" s="36"/>
      <c r="B394" s="37"/>
      <c r="C394" s="38"/>
      <c r="D394" s="226" t="s">
        <v>174</v>
      </c>
      <c r="E394" s="38"/>
      <c r="F394" s="227" t="s">
        <v>1301</v>
      </c>
      <c r="G394" s="38"/>
      <c r="H394" s="38"/>
      <c r="I394" s="228"/>
      <c r="J394" s="228"/>
      <c r="K394" s="38"/>
      <c r="L394" s="38"/>
      <c r="M394" s="42"/>
      <c r="N394" s="229"/>
      <c r="O394" s="230"/>
      <c r="P394" s="82"/>
      <c r="Q394" s="82"/>
      <c r="R394" s="82"/>
      <c r="S394" s="82"/>
      <c r="T394" s="82"/>
      <c r="U394" s="82"/>
      <c r="V394" s="82"/>
      <c r="W394" s="82"/>
      <c r="X394" s="82"/>
      <c r="Y394" s="83"/>
      <c r="Z394" s="36"/>
      <c r="AA394" s="36"/>
      <c r="AB394" s="36"/>
      <c r="AC394" s="36"/>
      <c r="AD394" s="36"/>
      <c r="AE394" s="36"/>
      <c r="AT394" s="15" t="s">
        <v>174</v>
      </c>
      <c r="AU394" s="15" t="s">
        <v>84</v>
      </c>
    </row>
    <row r="395" s="2" customFormat="1" ht="24.15" customHeight="1">
      <c r="A395" s="36"/>
      <c r="B395" s="37"/>
      <c r="C395" s="236" t="s">
        <v>1303</v>
      </c>
      <c r="D395" s="236" t="s">
        <v>189</v>
      </c>
      <c r="E395" s="237" t="s">
        <v>785</v>
      </c>
      <c r="F395" s="238" t="s">
        <v>1304</v>
      </c>
      <c r="G395" s="239" t="s">
        <v>221</v>
      </c>
      <c r="H395" s="240">
        <v>190</v>
      </c>
      <c r="I395" s="241"/>
      <c r="J395" s="242"/>
      <c r="K395" s="240">
        <f>ROUND(P395*H395,2)</f>
        <v>0</v>
      </c>
      <c r="L395" s="238" t="s">
        <v>193</v>
      </c>
      <c r="M395" s="243"/>
      <c r="N395" s="244" t="s">
        <v>19</v>
      </c>
      <c r="O395" s="220" t="s">
        <v>44</v>
      </c>
      <c r="P395" s="221">
        <f>I395+J395</f>
        <v>0</v>
      </c>
      <c r="Q395" s="221">
        <f>ROUND(I395*H395,2)</f>
        <v>0</v>
      </c>
      <c r="R395" s="221">
        <f>ROUND(J395*H395,2)</f>
        <v>0</v>
      </c>
      <c r="S395" s="82"/>
      <c r="T395" s="222">
        <f>S395*H395</f>
        <v>0</v>
      </c>
      <c r="U395" s="222">
        <v>0</v>
      </c>
      <c r="V395" s="222">
        <f>U395*H395</f>
        <v>0</v>
      </c>
      <c r="W395" s="222">
        <v>0</v>
      </c>
      <c r="X395" s="222">
        <f>W395*H395</f>
        <v>0</v>
      </c>
      <c r="Y395" s="223" t="s">
        <v>19</v>
      </c>
      <c r="Z395" s="36"/>
      <c r="AA395" s="36"/>
      <c r="AB395" s="36"/>
      <c r="AC395" s="36"/>
      <c r="AD395" s="36"/>
      <c r="AE395" s="36"/>
      <c r="AR395" s="224" t="s">
        <v>205</v>
      </c>
      <c r="AT395" s="224" t="s">
        <v>189</v>
      </c>
      <c r="AU395" s="224" t="s">
        <v>84</v>
      </c>
      <c r="AY395" s="15" t="s">
        <v>165</v>
      </c>
      <c r="BE395" s="225">
        <f>IF(O395="základní",K395,0)</f>
        <v>0</v>
      </c>
      <c r="BF395" s="225">
        <f>IF(O395="snížená",K395,0)</f>
        <v>0</v>
      </c>
      <c r="BG395" s="225">
        <f>IF(O395="zákl. přenesená",K395,0)</f>
        <v>0</v>
      </c>
      <c r="BH395" s="225">
        <f>IF(O395="sníž. přenesená",K395,0)</f>
        <v>0</v>
      </c>
      <c r="BI395" s="225">
        <f>IF(O395="nulová",K395,0)</f>
        <v>0</v>
      </c>
      <c r="BJ395" s="15" t="s">
        <v>82</v>
      </c>
      <c r="BK395" s="225">
        <f>ROUND(P395*H395,2)</f>
        <v>0</v>
      </c>
      <c r="BL395" s="15" t="s">
        <v>205</v>
      </c>
      <c r="BM395" s="224" t="s">
        <v>1305</v>
      </c>
    </row>
    <row r="396" s="2" customFormat="1">
      <c r="A396" s="36"/>
      <c r="B396" s="37"/>
      <c r="C396" s="38"/>
      <c r="D396" s="226" t="s">
        <v>174</v>
      </c>
      <c r="E396" s="38"/>
      <c r="F396" s="227" t="s">
        <v>1304</v>
      </c>
      <c r="G396" s="38"/>
      <c r="H396" s="38"/>
      <c r="I396" s="228"/>
      <c r="J396" s="228"/>
      <c r="K396" s="38"/>
      <c r="L396" s="38"/>
      <c r="M396" s="42"/>
      <c r="N396" s="229"/>
      <c r="O396" s="230"/>
      <c r="P396" s="82"/>
      <c r="Q396" s="82"/>
      <c r="R396" s="82"/>
      <c r="S396" s="82"/>
      <c r="T396" s="82"/>
      <c r="U396" s="82"/>
      <c r="V396" s="82"/>
      <c r="W396" s="82"/>
      <c r="X396" s="82"/>
      <c r="Y396" s="83"/>
      <c r="Z396" s="36"/>
      <c r="AA396" s="36"/>
      <c r="AB396" s="36"/>
      <c r="AC396" s="36"/>
      <c r="AD396" s="36"/>
      <c r="AE396" s="36"/>
      <c r="AT396" s="15" t="s">
        <v>174</v>
      </c>
      <c r="AU396" s="15" t="s">
        <v>84</v>
      </c>
    </row>
    <row r="397" s="2" customFormat="1" ht="24.15" customHeight="1">
      <c r="A397" s="36"/>
      <c r="B397" s="37"/>
      <c r="C397" s="213" t="s">
        <v>1306</v>
      </c>
      <c r="D397" s="213" t="s">
        <v>168</v>
      </c>
      <c r="E397" s="214" t="s">
        <v>789</v>
      </c>
      <c r="F397" s="215" t="s">
        <v>790</v>
      </c>
      <c r="G397" s="216" t="s">
        <v>221</v>
      </c>
      <c r="H397" s="218">
        <v>190</v>
      </c>
      <c r="I397" s="217"/>
      <c r="J397" s="217"/>
      <c r="K397" s="218">
        <f>ROUND(P397*H397,2)</f>
        <v>0</v>
      </c>
      <c r="L397" s="215" t="s">
        <v>193</v>
      </c>
      <c r="M397" s="42"/>
      <c r="N397" s="219" t="s">
        <v>19</v>
      </c>
      <c r="O397" s="220" t="s">
        <v>44</v>
      </c>
      <c r="P397" s="221">
        <f>I397+J397</f>
        <v>0</v>
      </c>
      <c r="Q397" s="221">
        <f>ROUND(I397*H397,2)</f>
        <v>0</v>
      </c>
      <c r="R397" s="221">
        <f>ROUND(J397*H397,2)</f>
        <v>0</v>
      </c>
      <c r="S397" s="82"/>
      <c r="T397" s="222">
        <f>S397*H397</f>
        <v>0</v>
      </c>
      <c r="U397" s="222">
        <v>0</v>
      </c>
      <c r="V397" s="222">
        <f>U397*H397</f>
        <v>0</v>
      </c>
      <c r="W397" s="222">
        <v>0</v>
      </c>
      <c r="X397" s="222">
        <f>W397*H397</f>
        <v>0</v>
      </c>
      <c r="Y397" s="223" t="s">
        <v>19</v>
      </c>
      <c r="Z397" s="36"/>
      <c r="AA397" s="36"/>
      <c r="AB397" s="36"/>
      <c r="AC397" s="36"/>
      <c r="AD397" s="36"/>
      <c r="AE397" s="36"/>
      <c r="AR397" s="224" t="s">
        <v>210</v>
      </c>
      <c r="AT397" s="224" t="s">
        <v>168</v>
      </c>
      <c r="AU397" s="224" t="s">
        <v>84</v>
      </c>
      <c r="AY397" s="15" t="s">
        <v>165</v>
      </c>
      <c r="BE397" s="225">
        <f>IF(O397="základní",K397,0)</f>
        <v>0</v>
      </c>
      <c r="BF397" s="225">
        <f>IF(O397="snížená",K397,0)</f>
        <v>0</v>
      </c>
      <c r="BG397" s="225">
        <f>IF(O397="zákl. přenesená",K397,0)</f>
        <v>0</v>
      </c>
      <c r="BH397" s="225">
        <f>IF(O397="sníž. přenesená",K397,0)</f>
        <v>0</v>
      </c>
      <c r="BI397" s="225">
        <f>IF(O397="nulová",K397,0)</f>
        <v>0</v>
      </c>
      <c r="BJ397" s="15" t="s">
        <v>82</v>
      </c>
      <c r="BK397" s="225">
        <f>ROUND(P397*H397,2)</f>
        <v>0</v>
      </c>
      <c r="BL397" s="15" t="s">
        <v>210</v>
      </c>
      <c r="BM397" s="224" t="s">
        <v>1307</v>
      </c>
    </row>
    <row r="398" s="2" customFormat="1">
      <c r="A398" s="36"/>
      <c r="B398" s="37"/>
      <c r="C398" s="38"/>
      <c r="D398" s="226" t="s">
        <v>174</v>
      </c>
      <c r="E398" s="38"/>
      <c r="F398" s="227" t="s">
        <v>790</v>
      </c>
      <c r="G398" s="38"/>
      <c r="H398" s="38"/>
      <c r="I398" s="228"/>
      <c r="J398" s="228"/>
      <c r="K398" s="38"/>
      <c r="L398" s="38"/>
      <c r="M398" s="42"/>
      <c r="N398" s="229"/>
      <c r="O398" s="230"/>
      <c r="P398" s="82"/>
      <c r="Q398" s="82"/>
      <c r="R398" s="82"/>
      <c r="S398" s="82"/>
      <c r="T398" s="82"/>
      <c r="U398" s="82"/>
      <c r="V398" s="82"/>
      <c r="W398" s="82"/>
      <c r="X398" s="82"/>
      <c r="Y398" s="83"/>
      <c r="Z398" s="36"/>
      <c r="AA398" s="36"/>
      <c r="AB398" s="36"/>
      <c r="AC398" s="36"/>
      <c r="AD398" s="36"/>
      <c r="AE398" s="36"/>
      <c r="AT398" s="15" t="s">
        <v>174</v>
      </c>
      <c r="AU398" s="15" t="s">
        <v>84</v>
      </c>
    </row>
    <row r="399" s="2" customFormat="1" ht="24.15" customHeight="1">
      <c r="A399" s="36"/>
      <c r="B399" s="37"/>
      <c r="C399" s="236" t="s">
        <v>1308</v>
      </c>
      <c r="D399" s="236" t="s">
        <v>189</v>
      </c>
      <c r="E399" s="237" t="s">
        <v>793</v>
      </c>
      <c r="F399" s="238" t="s">
        <v>794</v>
      </c>
      <c r="G399" s="239" t="s">
        <v>192</v>
      </c>
      <c r="H399" s="240">
        <v>6</v>
      </c>
      <c r="I399" s="241"/>
      <c r="J399" s="242"/>
      <c r="K399" s="240">
        <f>ROUND(P399*H399,2)</f>
        <v>0</v>
      </c>
      <c r="L399" s="238" t="s">
        <v>193</v>
      </c>
      <c r="M399" s="243"/>
      <c r="N399" s="244" t="s">
        <v>19</v>
      </c>
      <c r="O399" s="220" t="s">
        <v>44</v>
      </c>
      <c r="P399" s="221">
        <f>I399+J399</f>
        <v>0</v>
      </c>
      <c r="Q399" s="221">
        <f>ROUND(I399*H399,2)</f>
        <v>0</v>
      </c>
      <c r="R399" s="221">
        <f>ROUND(J399*H399,2)</f>
        <v>0</v>
      </c>
      <c r="S399" s="82"/>
      <c r="T399" s="222">
        <f>S399*H399</f>
        <v>0</v>
      </c>
      <c r="U399" s="222">
        <v>0</v>
      </c>
      <c r="V399" s="222">
        <f>U399*H399</f>
        <v>0</v>
      </c>
      <c r="W399" s="222">
        <v>0</v>
      </c>
      <c r="X399" s="222">
        <f>W399*H399</f>
        <v>0</v>
      </c>
      <c r="Y399" s="223" t="s">
        <v>19</v>
      </c>
      <c r="Z399" s="36"/>
      <c r="AA399" s="36"/>
      <c r="AB399" s="36"/>
      <c r="AC399" s="36"/>
      <c r="AD399" s="36"/>
      <c r="AE399" s="36"/>
      <c r="AR399" s="224" t="s">
        <v>205</v>
      </c>
      <c r="AT399" s="224" t="s">
        <v>189</v>
      </c>
      <c r="AU399" s="224" t="s">
        <v>84</v>
      </c>
      <c r="AY399" s="15" t="s">
        <v>165</v>
      </c>
      <c r="BE399" s="225">
        <f>IF(O399="základní",K399,0)</f>
        <v>0</v>
      </c>
      <c r="BF399" s="225">
        <f>IF(O399="snížená",K399,0)</f>
        <v>0</v>
      </c>
      <c r="BG399" s="225">
        <f>IF(O399="zákl. přenesená",K399,0)</f>
        <v>0</v>
      </c>
      <c r="BH399" s="225">
        <f>IF(O399="sníž. přenesená",K399,0)</f>
        <v>0</v>
      </c>
      <c r="BI399" s="225">
        <f>IF(O399="nulová",K399,0)</f>
        <v>0</v>
      </c>
      <c r="BJ399" s="15" t="s">
        <v>82</v>
      </c>
      <c r="BK399" s="225">
        <f>ROUND(P399*H399,2)</f>
        <v>0</v>
      </c>
      <c r="BL399" s="15" t="s">
        <v>205</v>
      </c>
      <c r="BM399" s="224" t="s">
        <v>1309</v>
      </c>
    </row>
    <row r="400" s="2" customFormat="1">
      <c r="A400" s="36"/>
      <c r="B400" s="37"/>
      <c r="C400" s="38"/>
      <c r="D400" s="226" t="s">
        <v>174</v>
      </c>
      <c r="E400" s="38"/>
      <c r="F400" s="227" t="s">
        <v>794</v>
      </c>
      <c r="G400" s="38"/>
      <c r="H400" s="38"/>
      <c r="I400" s="228"/>
      <c r="J400" s="228"/>
      <c r="K400" s="38"/>
      <c r="L400" s="38"/>
      <c r="M400" s="42"/>
      <c r="N400" s="229"/>
      <c r="O400" s="230"/>
      <c r="P400" s="82"/>
      <c r="Q400" s="82"/>
      <c r="R400" s="82"/>
      <c r="S400" s="82"/>
      <c r="T400" s="82"/>
      <c r="U400" s="82"/>
      <c r="V400" s="82"/>
      <c r="W400" s="82"/>
      <c r="X400" s="82"/>
      <c r="Y400" s="83"/>
      <c r="Z400" s="36"/>
      <c r="AA400" s="36"/>
      <c r="AB400" s="36"/>
      <c r="AC400" s="36"/>
      <c r="AD400" s="36"/>
      <c r="AE400" s="36"/>
      <c r="AT400" s="15" t="s">
        <v>174</v>
      </c>
      <c r="AU400" s="15" t="s">
        <v>84</v>
      </c>
    </row>
    <row r="401" s="2" customFormat="1" ht="24.15" customHeight="1">
      <c r="A401" s="36"/>
      <c r="B401" s="37"/>
      <c r="C401" s="213" t="s">
        <v>1310</v>
      </c>
      <c r="D401" s="213" t="s">
        <v>168</v>
      </c>
      <c r="E401" s="214" t="s">
        <v>797</v>
      </c>
      <c r="F401" s="215" t="s">
        <v>798</v>
      </c>
      <c r="G401" s="216" t="s">
        <v>192</v>
      </c>
      <c r="H401" s="218">
        <v>6</v>
      </c>
      <c r="I401" s="217"/>
      <c r="J401" s="217"/>
      <c r="K401" s="218">
        <f>ROUND(P401*H401,2)</f>
        <v>0</v>
      </c>
      <c r="L401" s="215" t="s">
        <v>193</v>
      </c>
      <c r="M401" s="42"/>
      <c r="N401" s="219" t="s">
        <v>19</v>
      </c>
      <c r="O401" s="220" t="s">
        <v>44</v>
      </c>
      <c r="P401" s="221">
        <f>I401+J401</f>
        <v>0</v>
      </c>
      <c r="Q401" s="221">
        <f>ROUND(I401*H401,2)</f>
        <v>0</v>
      </c>
      <c r="R401" s="221">
        <f>ROUND(J401*H401,2)</f>
        <v>0</v>
      </c>
      <c r="S401" s="82"/>
      <c r="T401" s="222">
        <f>S401*H401</f>
        <v>0</v>
      </c>
      <c r="U401" s="222">
        <v>0</v>
      </c>
      <c r="V401" s="222">
        <f>U401*H401</f>
        <v>0</v>
      </c>
      <c r="W401" s="222">
        <v>0</v>
      </c>
      <c r="X401" s="222">
        <f>W401*H401</f>
        <v>0</v>
      </c>
      <c r="Y401" s="223" t="s">
        <v>19</v>
      </c>
      <c r="Z401" s="36"/>
      <c r="AA401" s="36"/>
      <c r="AB401" s="36"/>
      <c r="AC401" s="36"/>
      <c r="AD401" s="36"/>
      <c r="AE401" s="36"/>
      <c r="AR401" s="224" t="s">
        <v>210</v>
      </c>
      <c r="AT401" s="224" t="s">
        <v>168</v>
      </c>
      <c r="AU401" s="224" t="s">
        <v>84</v>
      </c>
      <c r="AY401" s="15" t="s">
        <v>165</v>
      </c>
      <c r="BE401" s="225">
        <f>IF(O401="základní",K401,0)</f>
        <v>0</v>
      </c>
      <c r="BF401" s="225">
        <f>IF(O401="snížená",K401,0)</f>
        <v>0</v>
      </c>
      <c r="BG401" s="225">
        <f>IF(O401="zákl. přenesená",K401,0)</f>
        <v>0</v>
      </c>
      <c r="BH401" s="225">
        <f>IF(O401="sníž. přenesená",K401,0)</f>
        <v>0</v>
      </c>
      <c r="BI401" s="225">
        <f>IF(O401="nulová",K401,0)</f>
        <v>0</v>
      </c>
      <c r="BJ401" s="15" t="s">
        <v>82</v>
      </c>
      <c r="BK401" s="225">
        <f>ROUND(P401*H401,2)</f>
        <v>0</v>
      </c>
      <c r="BL401" s="15" t="s">
        <v>210</v>
      </c>
      <c r="BM401" s="224" t="s">
        <v>1311</v>
      </c>
    </row>
    <row r="402" s="2" customFormat="1">
      <c r="A402" s="36"/>
      <c r="B402" s="37"/>
      <c r="C402" s="38"/>
      <c r="D402" s="226" t="s">
        <v>174</v>
      </c>
      <c r="E402" s="38"/>
      <c r="F402" s="227" t="s">
        <v>798</v>
      </c>
      <c r="G402" s="38"/>
      <c r="H402" s="38"/>
      <c r="I402" s="228"/>
      <c r="J402" s="228"/>
      <c r="K402" s="38"/>
      <c r="L402" s="38"/>
      <c r="M402" s="42"/>
      <c r="N402" s="229"/>
      <c r="O402" s="230"/>
      <c r="P402" s="82"/>
      <c r="Q402" s="82"/>
      <c r="R402" s="82"/>
      <c r="S402" s="82"/>
      <c r="T402" s="82"/>
      <c r="U402" s="82"/>
      <c r="V402" s="82"/>
      <c r="W402" s="82"/>
      <c r="X402" s="82"/>
      <c r="Y402" s="83"/>
      <c r="Z402" s="36"/>
      <c r="AA402" s="36"/>
      <c r="AB402" s="36"/>
      <c r="AC402" s="36"/>
      <c r="AD402" s="36"/>
      <c r="AE402" s="36"/>
      <c r="AT402" s="15" t="s">
        <v>174</v>
      </c>
      <c r="AU402" s="15" t="s">
        <v>84</v>
      </c>
    </row>
    <row r="403" s="2" customFormat="1" ht="24.15" customHeight="1">
      <c r="A403" s="36"/>
      <c r="B403" s="37"/>
      <c r="C403" s="236" t="s">
        <v>1312</v>
      </c>
      <c r="D403" s="236" t="s">
        <v>189</v>
      </c>
      <c r="E403" s="237" t="s">
        <v>801</v>
      </c>
      <c r="F403" s="238" t="s">
        <v>802</v>
      </c>
      <c r="G403" s="239" t="s">
        <v>192</v>
      </c>
      <c r="H403" s="240">
        <v>4</v>
      </c>
      <c r="I403" s="241"/>
      <c r="J403" s="242"/>
      <c r="K403" s="240">
        <f>ROUND(P403*H403,2)</f>
        <v>0</v>
      </c>
      <c r="L403" s="238" t="s">
        <v>193</v>
      </c>
      <c r="M403" s="243"/>
      <c r="N403" s="244" t="s">
        <v>19</v>
      </c>
      <c r="O403" s="220" t="s">
        <v>44</v>
      </c>
      <c r="P403" s="221">
        <f>I403+J403</f>
        <v>0</v>
      </c>
      <c r="Q403" s="221">
        <f>ROUND(I403*H403,2)</f>
        <v>0</v>
      </c>
      <c r="R403" s="221">
        <f>ROUND(J403*H403,2)</f>
        <v>0</v>
      </c>
      <c r="S403" s="82"/>
      <c r="T403" s="222">
        <f>S403*H403</f>
        <v>0</v>
      </c>
      <c r="U403" s="222">
        <v>0</v>
      </c>
      <c r="V403" s="222">
        <f>U403*H403</f>
        <v>0</v>
      </c>
      <c r="W403" s="222">
        <v>0</v>
      </c>
      <c r="X403" s="222">
        <f>W403*H403</f>
        <v>0</v>
      </c>
      <c r="Y403" s="223" t="s">
        <v>19</v>
      </c>
      <c r="Z403" s="36"/>
      <c r="AA403" s="36"/>
      <c r="AB403" s="36"/>
      <c r="AC403" s="36"/>
      <c r="AD403" s="36"/>
      <c r="AE403" s="36"/>
      <c r="AR403" s="224" t="s">
        <v>205</v>
      </c>
      <c r="AT403" s="224" t="s">
        <v>189</v>
      </c>
      <c r="AU403" s="224" t="s">
        <v>84</v>
      </c>
      <c r="AY403" s="15" t="s">
        <v>165</v>
      </c>
      <c r="BE403" s="225">
        <f>IF(O403="základní",K403,0)</f>
        <v>0</v>
      </c>
      <c r="BF403" s="225">
        <f>IF(O403="snížená",K403,0)</f>
        <v>0</v>
      </c>
      <c r="BG403" s="225">
        <f>IF(O403="zákl. přenesená",K403,0)</f>
        <v>0</v>
      </c>
      <c r="BH403" s="225">
        <f>IF(O403="sníž. přenesená",K403,0)</f>
        <v>0</v>
      </c>
      <c r="BI403" s="225">
        <f>IF(O403="nulová",K403,0)</f>
        <v>0</v>
      </c>
      <c r="BJ403" s="15" t="s">
        <v>82</v>
      </c>
      <c r="BK403" s="225">
        <f>ROUND(P403*H403,2)</f>
        <v>0</v>
      </c>
      <c r="BL403" s="15" t="s">
        <v>205</v>
      </c>
      <c r="BM403" s="224" t="s">
        <v>1313</v>
      </c>
    </row>
    <row r="404" s="2" customFormat="1">
      <c r="A404" s="36"/>
      <c r="B404" s="37"/>
      <c r="C404" s="38"/>
      <c r="D404" s="226" t="s">
        <v>174</v>
      </c>
      <c r="E404" s="38"/>
      <c r="F404" s="227" t="s">
        <v>802</v>
      </c>
      <c r="G404" s="38"/>
      <c r="H404" s="38"/>
      <c r="I404" s="228"/>
      <c r="J404" s="228"/>
      <c r="K404" s="38"/>
      <c r="L404" s="38"/>
      <c r="M404" s="42"/>
      <c r="N404" s="229"/>
      <c r="O404" s="230"/>
      <c r="P404" s="82"/>
      <c r="Q404" s="82"/>
      <c r="R404" s="82"/>
      <c r="S404" s="82"/>
      <c r="T404" s="82"/>
      <c r="U404" s="82"/>
      <c r="V404" s="82"/>
      <c r="W404" s="82"/>
      <c r="X404" s="82"/>
      <c r="Y404" s="83"/>
      <c r="Z404" s="36"/>
      <c r="AA404" s="36"/>
      <c r="AB404" s="36"/>
      <c r="AC404" s="36"/>
      <c r="AD404" s="36"/>
      <c r="AE404" s="36"/>
      <c r="AT404" s="15" t="s">
        <v>174</v>
      </c>
      <c r="AU404" s="15" t="s">
        <v>84</v>
      </c>
    </row>
    <row r="405" s="2" customFormat="1" ht="24.15" customHeight="1">
      <c r="A405" s="36"/>
      <c r="B405" s="37"/>
      <c r="C405" s="213" t="s">
        <v>1314</v>
      </c>
      <c r="D405" s="213" t="s">
        <v>168</v>
      </c>
      <c r="E405" s="214" t="s">
        <v>805</v>
      </c>
      <c r="F405" s="215" t="s">
        <v>806</v>
      </c>
      <c r="G405" s="216" t="s">
        <v>192</v>
      </c>
      <c r="H405" s="218">
        <v>4</v>
      </c>
      <c r="I405" s="217"/>
      <c r="J405" s="217"/>
      <c r="K405" s="218">
        <f>ROUND(P405*H405,2)</f>
        <v>0</v>
      </c>
      <c r="L405" s="215" t="s">
        <v>193</v>
      </c>
      <c r="M405" s="42"/>
      <c r="N405" s="219" t="s">
        <v>19</v>
      </c>
      <c r="O405" s="220" t="s">
        <v>44</v>
      </c>
      <c r="P405" s="221">
        <f>I405+J405</f>
        <v>0</v>
      </c>
      <c r="Q405" s="221">
        <f>ROUND(I405*H405,2)</f>
        <v>0</v>
      </c>
      <c r="R405" s="221">
        <f>ROUND(J405*H405,2)</f>
        <v>0</v>
      </c>
      <c r="S405" s="82"/>
      <c r="T405" s="222">
        <f>S405*H405</f>
        <v>0</v>
      </c>
      <c r="U405" s="222">
        <v>0</v>
      </c>
      <c r="V405" s="222">
        <f>U405*H405</f>
        <v>0</v>
      </c>
      <c r="W405" s="222">
        <v>0</v>
      </c>
      <c r="X405" s="222">
        <f>W405*H405</f>
        <v>0</v>
      </c>
      <c r="Y405" s="223" t="s">
        <v>19</v>
      </c>
      <c r="Z405" s="36"/>
      <c r="AA405" s="36"/>
      <c r="AB405" s="36"/>
      <c r="AC405" s="36"/>
      <c r="AD405" s="36"/>
      <c r="AE405" s="36"/>
      <c r="AR405" s="224" t="s">
        <v>210</v>
      </c>
      <c r="AT405" s="224" t="s">
        <v>168</v>
      </c>
      <c r="AU405" s="224" t="s">
        <v>84</v>
      </c>
      <c r="AY405" s="15" t="s">
        <v>165</v>
      </c>
      <c r="BE405" s="225">
        <f>IF(O405="základní",K405,0)</f>
        <v>0</v>
      </c>
      <c r="BF405" s="225">
        <f>IF(O405="snížená",K405,0)</f>
        <v>0</v>
      </c>
      <c r="BG405" s="225">
        <f>IF(O405="zákl. přenesená",K405,0)</f>
        <v>0</v>
      </c>
      <c r="BH405" s="225">
        <f>IF(O405="sníž. přenesená",K405,0)</f>
        <v>0</v>
      </c>
      <c r="BI405" s="225">
        <f>IF(O405="nulová",K405,0)</f>
        <v>0</v>
      </c>
      <c r="BJ405" s="15" t="s">
        <v>82</v>
      </c>
      <c r="BK405" s="225">
        <f>ROUND(P405*H405,2)</f>
        <v>0</v>
      </c>
      <c r="BL405" s="15" t="s">
        <v>210</v>
      </c>
      <c r="BM405" s="224" t="s">
        <v>1315</v>
      </c>
    </row>
    <row r="406" s="2" customFormat="1">
      <c r="A406" s="36"/>
      <c r="B406" s="37"/>
      <c r="C406" s="38"/>
      <c r="D406" s="226" t="s">
        <v>174</v>
      </c>
      <c r="E406" s="38"/>
      <c r="F406" s="227" t="s">
        <v>806</v>
      </c>
      <c r="G406" s="38"/>
      <c r="H406" s="38"/>
      <c r="I406" s="228"/>
      <c r="J406" s="228"/>
      <c r="K406" s="38"/>
      <c r="L406" s="38"/>
      <c r="M406" s="42"/>
      <c r="N406" s="229"/>
      <c r="O406" s="230"/>
      <c r="P406" s="82"/>
      <c r="Q406" s="82"/>
      <c r="R406" s="82"/>
      <c r="S406" s="82"/>
      <c r="T406" s="82"/>
      <c r="U406" s="82"/>
      <c r="V406" s="82"/>
      <c r="W406" s="82"/>
      <c r="X406" s="82"/>
      <c r="Y406" s="83"/>
      <c r="Z406" s="36"/>
      <c r="AA406" s="36"/>
      <c r="AB406" s="36"/>
      <c r="AC406" s="36"/>
      <c r="AD406" s="36"/>
      <c r="AE406" s="36"/>
      <c r="AT406" s="15" t="s">
        <v>174</v>
      </c>
      <c r="AU406" s="15" t="s">
        <v>84</v>
      </c>
    </row>
    <row r="407" s="2" customFormat="1" ht="24.15" customHeight="1">
      <c r="A407" s="36"/>
      <c r="B407" s="37"/>
      <c r="C407" s="236" t="s">
        <v>1316</v>
      </c>
      <c r="D407" s="236" t="s">
        <v>189</v>
      </c>
      <c r="E407" s="237" t="s">
        <v>809</v>
      </c>
      <c r="F407" s="238" t="s">
        <v>810</v>
      </c>
      <c r="G407" s="239" t="s">
        <v>192</v>
      </c>
      <c r="H407" s="240">
        <v>6</v>
      </c>
      <c r="I407" s="241"/>
      <c r="J407" s="242"/>
      <c r="K407" s="240">
        <f>ROUND(P407*H407,2)</f>
        <v>0</v>
      </c>
      <c r="L407" s="238" t="s">
        <v>193</v>
      </c>
      <c r="M407" s="243"/>
      <c r="N407" s="244" t="s">
        <v>19</v>
      </c>
      <c r="O407" s="220" t="s">
        <v>44</v>
      </c>
      <c r="P407" s="221">
        <f>I407+J407</f>
        <v>0</v>
      </c>
      <c r="Q407" s="221">
        <f>ROUND(I407*H407,2)</f>
        <v>0</v>
      </c>
      <c r="R407" s="221">
        <f>ROUND(J407*H407,2)</f>
        <v>0</v>
      </c>
      <c r="S407" s="82"/>
      <c r="T407" s="222">
        <f>S407*H407</f>
        <v>0</v>
      </c>
      <c r="U407" s="222">
        <v>0</v>
      </c>
      <c r="V407" s="222">
        <f>U407*H407</f>
        <v>0</v>
      </c>
      <c r="W407" s="222">
        <v>0</v>
      </c>
      <c r="X407" s="222">
        <f>W407*H407</f>
        <v>0</v>
      </c>
      <c r="Y407" s="223" t="s">
        <v>19</v>
      </c>
      <c r="Z407" s="36"/>
      <c r="AA407" s="36"/>
      <c r="AB407" s="36"/>
      <c r="AC407" s="36"/>
      <c r="AD407" s="36"/>
      <c r="AE407" s="36"/>
      <c r="AR407" s="224" t="s">
        <v>205</v>
      </c>
      <c r="AT407" s="224" t="s">
        <v>189</v>
      </c>
      <c r="AU407" s="224" t="s">
        <v>84</v>
      </c>
      <c r="AY407" s="15" t="s">
        <v>165</v>
      </c>
      <c r="BE407" s="225">
        <f>IF(O407="základní",K407,0)</f>
        <v>0</v>
      </c>
      <c r="BF407" s="225">
        <f>IF(O407="snížená",K407,0)</f>
        <v>0</v>
      </c>
      <c r="BG407" s="225">
        <f>IF(O407="zákl. přenesená",K407,0)</f>
        <v>0</v>
      </c>
      <c r="BH407" s="225">
        <f>IF(O407="sníž. přenesená",K407,0)</f>
        <v>0</v>
      </c>
      <c r="BI407" s="225">
        <f>IF(O407="nulová",K407,0)</f>
        <v>0</v>
      </c>
      <c r="BJ407" s="15" t="s">
        <v>82</v>
      </c>
      <c r="BK407" s="225">
        <f>ROUND(P407*H407,2)</f>
        <v>0</v>
      </c>
      <c r="BL407" s="15" t="s">
        <v>205</v>
      </c>
      <c r="BM407" s="224" t="s">
        <v>1317</v>
      </c>
    </row>
    <row r="408" s="2" customFormat="1">
      <c r="A408" s="36"/>
      <c r="B408" s="37"/>
      <c r="C408" s="38"/>
      <c r="D408" s="226" t="s">
        <v>174</v>
      </c>
      <c r="E408" s="38"/>
      <c r="F408" s="227" t="s">
        <v>810</v>
      </c>
      <c r="G408" s="38"/>
      <c r="H408" s="38"/>
      <c r="I408" s="228"/>
      <c r="J408" s="228"/>
      <c r="K408" s="38"/>
      <c r="L408" s="38"/>
      <c r="M408" s="42"/>
      <c r="N408" s="229"/>
      <c r="O408" s="230"/>
      <c r="P408" s="82"/>
      <c r="Q408" s="82"/>
      <c r="R408" s="82"/>
      <c r="S408" s="82"/>
      <c r="T408" s="82"/>
      <c r="U408" s="82"/>
      <c r="V408" s="82"/>
      <c r="W408" s="82"/>
      <c r="X408" s="82"/>
      <c r="Y408" s="83"/>
      <c r="Z408" s="36"/>
      <c r="AA408" s="36"/>
      <c r="AB408" s="36"/>
      <c r="AC408" s="36"/>
      <c r="AD408" s="36"/>
      <c r="AE408" s="36"/>
      <c r="AT408" s="15" t="s">
        <v>174</v>
      </c>
      <c r="AU408" s="15" t="s">
        <v>84</v>
      </c>
    </row>
    <row r="409" s="2" customFormat="1" ht="24.15" customHeight="1">
      <c r="A409" s="36"/>
      <c r="B409" s="37"/>
      <c r="C409" s="213" t="s">
        <v>1318</v>
      </c>
      <c r="D409" s="213" t="s">
        <v>168</v>
      </c>
      <c r="E409" s="214" t="s">
        <v>813</v>
      </c>
      <c r="F409" s="215" t="s">
        <v>814</v>
      </c>
      <c r="G409" s="216" t="s">
        <v>192</v>
      </c>
      <c r="H409" s="218">
        <v>6</v>
      </c>
      <c r="I409" s="217"/>
      <c r="J409" s="217"/>
      <c r="K409" s="218">
        <f>ROUND(P409*H409,2)</f>
        <v>0</v>
      </c>
      <c r="L409" s="215" t="s">
        <v>193</v>
      </c>
      <c r="M409" s="42"/>
      <c r="N409" s="219" t="s">
        <v>19</v>
      </c>
      <c r="O409" s="220" t="s">
        <v>44</v>
      </c>
      <c r="P409" s="221">
        <f>I409+J409</f>
        <v>0</v>
      </c>
      <c r="Q409" s="221">
        <f>ROUND(I409*H409,2)</f>
        <v>0</v>
      </c>
      <c r="R409" s="221">
        <f>ROUND(J409*H409,2)</f>
        <v>0</v>
      </c>
      <c r="S409" s="82"/>
      <c r="T409" s="222">
        <f>S409*H409</f>
        <v>0</v>
      </c>
      <c r="U409" s="222">
        <v>0</v>
      </c>
      <c r="V409" s="222">
        <f>U409*H409</f>
        <v>0</v>
      </c>
      <c r="W409" s="222">
        <v>0</v>
      </c>
      <c r="X409" s="222">
        <f>W409*H409</f>
        <v>0</v>
      </c>
      <c r="Y409" s="223" t="s">
        <v>19</v>
      </c>
      <c r="Z409" s="36"/>
      <c r="AA409" s="36"/>
      <c r="AB409" s="36"/>
      <c r="AC409" s="36"/>
      <c r="AD409" s="36"/>
      <c r="AE409" s="36"/>
      <c r="AR409" s="224" t="s">
        <v>210</v>
      </c>
      <c r="AT409" s="224" t="s">
        <v>168</v>
      </c>
      <c r="AU409" s="224" t="s">
        <v>84</v>
      </c>
      <c r="AY409" s="15" t="s">
        <v>165</v>
      </c>
      <c r="BE409" s="225">
        <f>IF(O409="základní",K409,0)</f>
        <v>0</v>
      </c>
      <c r="BF409" s="225">
        <f>IF(O409="snížená",K409,0)</f>
        <v>0</v>
      </c>
      <c r="BG409" s="225">
        <f>IF(O409="zákl. přenesená",K409,0)</f>
        <v>0</v>
      </c>
      <c r="BH409" s="225">
        <f>IF(O409="sníž. přenesená",K409,0)</f>
        <v>0</v>
      </c>
      <c r="BI409" s="225">
        <f>IF(O409="nulová",K409,0)</f>
        <v>0</v>
      </c>
      <c r="BJ409" s="15" t="s">
        <v>82</v>
      </c>
      <c r="BK409" s="225">
        <f>ROUND(P409*H409,2)</f>
        <v>0</v>
      </c>
      <c r="BL409" s="15" t="s">
        <v>210</v>
      </c>
      <c r="BM409" s="224" t="s">
        <v>1319</v>
      </c>
    </row>
    <row r="410" s="2" customFormat="1">
      <c r="A410" s="36"/>
      <c r="B410" s="37"/>
      <c r="C410" s="38"/>
      <c r="D410" s="226" t="s">
        <v>174</v>
      </c>
      <c r="E410" s="38"/>
      <c r="F410" s="227" t="s">
        <v>814</v>
      </c>
      <c r="G410" s="38"/>
      <c r="H410" s="38"/>
      <c r="I410" s="228"/>
      <c r="J410" s="228"/>
      <c r="K410" s="38"/>
      <c r="L410" s="38"/>
      <c r="M410" s="42"/>
      <c r="N410" s="229"/>
      <c r="O410" s="230"/>
      <c r="P410" s="82"/>
      <c r="Q410" s="82"/>
      <c r="R410" s="82"/>
      <c r="S410" s="82"/>
      <c r="T410" s="82"/>
      <c r="U410" s="82"/>
      <c r="V410" s="82"/>
      <c r="W410" s="82"/>
      <c r="X410" s="82"/>
      <c r="Y410" s="83"/>
      <c r="Z410" s="36"/>
      <c r="AA410" s="36"/>
      <c r="AB410" s="36"/>
      <c r="AC410" s="36"/>
      <c r="AD410" s="36"/>
      <c r="AE410" s="36"/>
      <c r="AT410" s="15" t="s">
        <v>174</v>
      </c>
      <c r="AU410" s="15" t="s">
        <v>84</v>
      </c>
    </row>
    <row r="411" s="2" customFormat="1" ht="24.15" customHeight="1">
      <c r="A411" s="36"/>
      <c r="B411" s="37"/>
      <c r="C411" s="236" t="s">
        <v>1320</v>
      </c>
      <c r="D411" s="236" t="s">
        <v>189</v>
      </c>
      <c r="E411" s="237" t="s">
        <v>1321</v>
      </c>
      <c r="F411" s="238" t="s">
        <v>1322</v>
      </c>
      <c r="G411" s="239" t="s">
        <v>192</v>
      </c>
      <c r="H411" s="240">
        <v>2</v>
      </c>
      <c r="I411" s="241"/>
      <c r="J411" s="242"/>
      <c r="K411" s="240">
        <f>ROUND(P411*H411,2)</f>
        <v>0</v>
      </c>
      <c r="L411" s="238" t="s">
        <v>193</v>
      </c>
      <c r="M411" s="243"/>
      <c r="N411" s="244" t="s">
        <v>19</v>
      </c>
      <c r="O411" s="220" t="s">
        <v>44</v>
      </c>
      <c r="P411" s="221">
        <f>I411+J411</f>
        <v>0</v>
      </c>
      <c r="Q411" s="221">
        <f>ROUND(I411*H411,2)</f>
        <v>0</v>
      </c>
      <c r="R411" s="221">
        <f>ROUND(J411*H411,2)</f>
        <v>0</v>
      </c>
      <c r="S411" s="82"/>
      <c r="T411" s="222">
        <f>S411*H411</f>
        <v>0</v>
      </c>
      <c r="U411" s="222">
        <v>0</v>
      </c>
      <c r="V411" s="222">
        <f>U411*H411</f>
        <v>0</v>
      </c>
      <c r="W411" s="222">
        <v>0</v>
      </c>
      <c r="X411" s="222">
        <f>W411*H411</f>
        <v>0</v>
      </c>
      <c r="Y411" s="223" t="s">
        <v>19</v>
      </c>
      <c r="Z411" s="36"/>
      <c r="AA411" s="36"/>
      <c r="AB411" s="36"/>
      <c r="AC411" s="36"/>
      <c r="AD411" s="36"/>
      <c r="AE411" s="36"/>
      <c r="AR411" s="224" t="s">
        <v>205</v>
      </c>
      <c r="AT411" s="224" t="s">
        <v>189</v>
      </c>
      <c r="AU411" s="224" t="s">
        <v>84</v>
      </c>
      <c r="AY411" s="15" t="s">
        <v>165</v>
      </c>
      <c r="BE411" s="225">
        <f>IF(O411="základní",K411,0)</f>
        <v>0</v>
      </c>
      <c r="BF411" s="225">
        <f>IF(O411="snížená",K411,0)</f>
        <v>0</v>
      </c>
      <c r="BG411" s="225">
        <f>IF(O411="zákl. přenesená",K411,0)</f>
        <v>0</v>
      </c>
      <c r="BH411" s="225">
        <f>IF(O411="sníž. přenesená",K411,0)</f>
        <v>0</v>
      </c>
      <c r="BI411" s="225">
        <f>IF(O411="nulová",K411,0)</f>
        <v>0</v>
      </c>
      <c r="BJ411" s="15" t="s">
        <v>82</v>
      </c>
      <c r="BK411" s="225">
        <f>ROUND(P411*H411,2)</f>
        <v>0</v>
      </c>
      <c r="BL411" s="15" t="s">
        <v>205</v>
      </c>
      <c r="BM411" s="224" t="s">
        <v>1323</v>
      </c>
    </row>
    <row r="412" s="2" customFormat="1">
      <c r="A412" s="36"/>
      <c r="B412" s="37"/>
      <c r="C412" s="38"/>
      <c r="D412" s="226" t="s">
        <v>174</v>
      </c>
      <c r="E412" s="38"/>
      <c r="F412" s="227" t="s">
        <v>1322</v>
      </c>
      <c r="G412" s="38"/>
      <c r="H412" s="38"/>
      <c r="I412" s="228"/>
      <c r="J412" s="228"/>
      <c r="K412" s="38"/>
      <c r="L412" s="38"/>
      <c r="M412" s="42"/>
      <c r="N412" s="229"/>
      <c r="O412" s="230"/>
      <c r="P412" s="82"/>
      <c r="Q412" s="82"/>
      <c r="R412" s="82"/>
      <c r="S412" s="82"/>
      <c r="T412" s="82"/>
      <c r="U412" s="82"/>
      <c r="V412" s="82"/>
      <c r="W412" s="82"/>
      <c r="X412" s="82"/>
      <c r="Y412" s="83"/>
      <c r="Z412" s="36"/>
      <c r="AA412" s="36"/>
      <c r="AB412" s="36"/>
      <c r="AC412" s="36"/>
      <c r="AD412" s="36"/>
      <c r="AE412" s="36"/>
      <c r="AT412" s="15" t="s">
        <v>174</v>
      </c>
      <c r="AU412" s="15" t="s">
        <v>84</v>
      </c>
    </row>
    <row r="413" s="2" customFormat="1" ht="24.15" customHeight="1">
      <c r="A413" s="36"/>
      <c r="B413" s="37"/>
      <c r="C413" s="213" t="s">
        <v>1324</v>
      </c>
      <c r="D413" s="213" t="s">
        <v>168</v>
      </c>
      <c r="E413" s="214" t="s">
        <v>1325</v>
      </c>
      <c r="F413" s="215" t="s">
        <v>1326</v>
      </c>
      <c r="G413" s="216" t="s">
        <v>192</v>
      </c>
      <c r="H413" s="218">
        <v>2</v>
      </c>
      <c r="I413" s="217"/>
      <c r="J413" s="217"/>
      <c r="K413" s="218">
        <f>ROUND(P413*H413,2)</f>
        <v>0</v>
      </c>
      <c r="L413" s="215" t="s">
        <v>193</v>
      </c>
      <c r="M413" s="42"/>
      <c r="N413" s="219" t="s">
        <v>19</v>
      </c>
      <c r="O413" s="220" t="s">
        <v>44</v>
      </c>
      <c r="P413" s="221">
        <f>I413+J413</f>
        <v>0</v>
      </c>
      <c r="Q413" s="221">
        <f>ROUND(I413*H413,2)</f>
        <v>0</v>
      </c>
      <c r="R413" s="221">
        <f>ROUND(J413*H413,2)</f>
        <v>0</v>
      </c>
      <c r="S413" s="82"/>
      <c r="T413" s="222">
        <f>S413*H413</f>
        <v>0</v>
      </c>
      <c r="U413" s="222">
        <v>0</v>
      </c>
      <c r="V413" s="222">
        <f>U413*H413</f>
        <v>0</v>
      </c>
      <c r="W413" s="222">
        <v>0</v>
      </c>
      <c r="X413" s="222">
        <f>W413*H413</f>
        <v>0</v>
      </c>
      <c r="Y413" s="223" t="s">
        <v>19</v>
      </c>
      <c r="Z413" s="36"/>
      <c r="AA413" s="36"/>
      <c r="AB413" s="36"/>
      <c r="AC413" s="36"/>
      <c r="AD413" s="36"/>
      <c r="AE413" s="36"/>
      <c r="AR413" s="224" t="s">
        <v>210</v>
      </c>
      <c r="AT413" s="224" t="s">
        <v>168</v>
      </c>
      <c r="AU413" s="224" t="s">
        <v>84</v>
      </c>
      <c r="AY413" s="15" t="s">
        <v>165</v>
      </c>
      <c r="BE413" s="225">
        <f>IF(O413="základní",K413,0)</f>
        <v>0</v>
      </c>
      <c r="BF413" s="225">
        <f>IF(O413="snížená",K413,0)</f>
        <v>0</v>
      </c>
      <c r="BG413" s="225">
        <f>IF(O413="zákl. přenesená",K413,0)</f>
        <v>0</v>
      </c>
      <c r="BH413" s="225">
        <f>IF(O413="sníž. přenesená",K413,0)</f>
        <v>0</v>
      </c>
      <c r="BI413" s="225">
        <f>IF(O413="nulová",K413,0)</f>
        <v>0</v>
      </c>
      <c r="BJ413" s="15" t="s">
        <v>82</v>
      </c>
      <c r="BK413" s="225">
        <f>ROUND(P413*H413,2)</f>
        <v>0</v>
      </c>
      <c r="BL413" s="15" t="s">
        <v>210</v>
      </c>
      <c r="BM413" s="224" t="s">
        <v>1327</v>
      </c>
    </row>
    <row r="414" s="2" customFormat="1">
      <c r="A414" s="36"/>
      <c r="B414" s="37"/>
      <c r="C414" s="38"/>
      <c r="D414" s="226" t="s">
        <v>174</v>
      </c>
      <c r="E414" s="38"/>
      <c r="F414" s="227" t="s">
        <v>1326</v>
      </c>
      <c r="G414" s="38"/>
      <c r="H414" s="38"/>
      <c r="I414" s="228"/>
      <c r="J414" s="228"/>
      <c r="K414" s="38"/>
      <c r="L414" s="38"/>
      <c r="M414" s="42"/>
      <c r="N414" s="229"/>
      <c r="O414" s="230"/>
      <c r="P414" s="82"/>
      <c r="Q414" s="82"/>
      <c r="R414" s="82"/>
      <c r="S414" s="82"/>
      <c r="T414" s="82"/>
      <c r="U414" s="82"/>
      <c r="V414" s="82"/>
      <c r="W414" s="82"/>
      <c r="X414" s="82"/>
      <c r="Y414" s="83"/>
      <c r="Z414" s="36"/>
      <c r="AA414" s="36"/>
      <c r="AB414" s="36"/>
      <c r="AC414" s="36"/>
      <c r="AD414" s="36"/>
      <c r="AE414" s="36"/>
      <c r="AT414" s="15" t="s">
        <v>174</v>
      </c>
      <c r="AU414" s="15" t="s">
        <v>84</v>
      </c>
    </row>
    <row r="415" s="2" customFormat="1" ht="24.15" customHeight="1">
      <c r="A415" s="36"/>
      <c r="B415" s="37"/>
      <c r="C415" s="213" t="s">
        <v>1328</v>
      </c>
      <c r="D415" s="213" t="s">
        <v>168</v>
      </c>
      <c r="E415" s="214" t="s">
        <v>470</v>
      </c>
      <c r="F415" s="215" t="s">
        <v>471</v>
      </c>
      <c r="G415" s="216" t="s">
        <v>215</v>
      </c>
      <c r="H415" s="218">
        <v>438</v>
      </c>
      <c r="I415" s="217"/>
      <c r="J415" s="217"/>
      <c r="K415" s="218">
        <f>ROUND(P415*H415,2)</f>
        <v>0</v>
      </c>
      <c r="L415" s="215" t="s">
        <v>193</v>
      </c>
      <c r="M415" s="42"/>
      <c r="N415" s="219" t="s">
        <v>19</v>
      </c>
      <c r="O415" s="220" t="s">
        <v>44</v>
      </c>
      <c r="P415" s="221">
        <f>I415+J415</f>
        <v>0</v>
      </c>
      <c r="Q415" s="221">
        <f>ROUND(I415*H415,2)</f>
        <v>0</v>
      </c>
      <c r="R415" s="221">
        <f>ROUND(J415*H415,2)</f>
        <v>0</v>
      </c>
      <c r="S415" s="82"/>
      <c r="T415" s="222">
        <f>S415*H415</f>
        <v>0</v>
      </c>
      <c r="U415" s="222">
        <v>0</v>
      </c>
      <c r="V415" s="222">
        <f>U415*H415</f>
        <v>0</v>
      </c>
      <c r="W415" s="222">
        <v>0</v>
      </c>
      <c r="X415" s="222">
        <f>W415*H415</f>
        <v>0</v>
      </c>
      <c r="Y415" s="223" t="s">
        <v>19</v>
      </c>
      <c r="Z415" s="36"/>
      <c r="AA415" s="36"/>
      <c r="AB415" s="36"/>
      <c r="AC415" s="36"/>
      <c r="AD415" s="36"/>
      <c r="AE415" s="36"/>
      <c r="AR415" s="224" t="s">
        <v>210</v>
      </c>
      <c r="AT415" s="224" t="s">
        <v>168</v>
      </c>
      <c r="AU415" s="224" t="s">
        <v>84</v>
      </c>
      <c r="AY415" s="15" t="s">
        <v>165</v>
      </c>
      <c r="BE415" s="225">
        <f>IF(O415="základní",K415,0)</f>
        <v>0</v>
      </c>
      <c r="BF415" s="225">
        <f>IF(O415="snížená",K415,0)</f>
        <v>0</v>
      </c>
      <c r="BG415" s="225">
        <f>IF(O415="zákl. přenesená",K415,0)</f>
        <v>0</v>
      </c>
      <c r="BH415" s="225">
        <f>IF(O415="sníž. přenesená",K415,0)</f>
        <v>0</v>
      </c>
      <c r="BI415" s="225">
        <f>IF(O415="nulová",K415,0)</f>
        <v>0</v>
      </c>
      <c r="BJ415" s="15" t="s">
        <v>82</v>
      </c>
      <c r="BK415" s="225">
        <f>ROUND(P415*H415,2)</f>
        <v>0</v>
      </c>
      <c r="BL415" s="15" t="s">
        <v>210</v>
      </c>
      <c r="BM415" s="224" t="s">
        <v>1329</v>
      </c>
    </row>
    <row r="416" s="2" customFormat="1">
      <c r="A416" s="36"/>
      <c r="B416" s="37"/>
      <c r="C416" s="38"/>
      <c r="D416" s="226" t="s">
        <v>174</v>
      </c>
      <c r="E416" s="38"/>
      <c r="F416" s="227" t="s">
        <v>471</v>
      </c>
      <c r="G416" s="38"/>
      <c r="H416" s="38"/>
      <c r="I416" s="228"/>
      <c r="J416" s="228"/>
      <c r="K416" s="38"/>
      <c r="L416" s="38"/>
      <c r="M416" s="42"/>
      <c r="N416" s="229"/>
      <c r="O416" s="230"/>
      <c r="P416" s="82"/>
      <c r="Q416" s="82"/>
      <c r="R416" s="82"/>
      <c r="S416" s="82"/>
      <c r="T416" s="82"/>
      <c r="U416" s="82"/>
      <c r="V416" s="82"/>
      <c r="W416" s="82"/>
      <c r="X416" s="82"/>
      <c r="Y416" s="83"/>
      <c r="Z416" s="36"/>
      <c r="AA416" s="36"/>
      <c r="AB416" s="36"/>
      <c r="AC416" s="36"/>
      <c r="AD416" s="36"/>
      <c r="AE416" s="36"/>
      <c r="AT416" s="15" t="s">
        <v>174</v>
      </c>
      <c r="AU416" s="15" t="s">
        <v>84</v>
      </c>
    </row>
    <row r="417" s="12" customFormat="1" ht="22.8" customHeight="1">
      <c r="A417" s="12"/>
      <c r="B417" s="196"/>
      <c r="C417" s="197"/>
      <c r="D417" s="198" t="s">
        <v>74</v>
      </c>
      <c r="E417" s="211" t="s">
        <v>818</v>
      </c>
      <c r="F417" s="211" t="s">
        <v>819</v>
      </c>
      <c r="G417" s="197"/>
      <c r="H417" s="197"/>
      <c r="I417" s="200"/>
      <c r="J417" s="200"/>
      <c r="K417" s="212">
        <f>BK417</f>
        <v>0</v>
      </c>
      <c r="L417" s="197"/>
      <c r="M417" s="202"/>
      <c r="N417" s="203"/>
      <c r="O417" s="204"/>
      <c r="P417" s="204"/>
      <c r="Q417" s="205">
        <f>SUM(Q418:Q477)</f>
        <v>0</v>
      </c>
      <c r="R417" s="205">
        <f>SUM(R418:R477)</f>
        <v>0</v>
      </c>
      <c r="S417" s="204"/>
      <c r="T417" s="206">
        <f>SUM(T418:T477)</f>
        <v>0</v>
      </c>
      <c r="U417" s="204"/>
      <c r="V417" s="206">
        <f>SUM(V418:V477)</f>
        <v>0</v>
      </c>
      <c r="W417" s="204"/>
      <c r="X417" s="206">
        <f>SUM(X418:X477)</f>
        <v>0</v>
      </c>
      <c r="Y417" s="207"/>
      <c r="Z417" s="12"/>
      <c r="AA417" s="12"/>
      <c r="AB417" s="12"/>
      <c r="AC417" s="12"/>
      <c r="AD417" s="12"/>
      <c r="AE417" s="12"/>
      <c r="AR417" s="208" t="s">
        <v>82</v>
      </c>
      <c r="AT417" s="209" t="s">
        <v>74</v>
      </c>
      <c r="AU417" s="209" t="s">
        <v>82</v>
      </c>
      <c r="AY417" s="208" t="s">
        <v>165</v>
      </c>
      <c r="BK417" s="210">
        <f>SUM(BK418:BK477)</f>
        <v>0</v>
      </c>
    </row>
    <row r="418" s="2" customFormat="1" ht="24.15" customHeight="1">
      <c r="A418" s="36"/>
      <c r="B418" s="37"/>
      <c r="C418" s="213" t="s">
        <v>1330</v>
      </c>
      <c r="D418" s="213" t="s">
        <v>168</v>
      </c>
      <c r="E418" s="214" t="s">
        <v>821</v>
      </c>
      <c r="F418" s="215" t="s">
        <v>822</v>
      </c>
      <c r="G418" s="216" t="s">
        <v>192</v>
      </c>
      <c r="H418" s="218">
        <v>19</v>
      </c>
      <c r="I418" s="217"/>
      <c r="J418" s="217"/>
      <c r="K418" s="218">
        <f>ROUND(P418*H418,2)</f>
        <v>0</v>
      </c>
      <c r="L418" s="215" t="s">
        <v>193</v>
      </c>
      <c r="M418" s="42"/>
      <c r="N418" s="219" t="s">
        <v>19</v>
      </c>
      <c r="O418" s="220" t="s">
        <v>44</v>
      </c>
      <c r="P418" s="221">
        <f>I418+J418</f>
        <v>0</v>
      </c>
      <c r="Q418" s="221">
        <f>ROUND(I418*H418,2)</f>
        <v>0</v>
      </c>
      <c r="R418" s="221">
        <f>ROUND(J418*H418,2)</f>
        <v>0</v>
      </c>
      <c r="S418" s="82"/>
      <c r="T418" s="222">
        <f>S418*H418</f>
        <v>0</v>
      </c>
      <c r="U418" s="222">
        <v>0</v>
      </c>
      <c r="V418" s="222">
        <f>U418*H418</f>
        <v>0</v>
      </c>
      <c r="W418" s="222">
        <v>0</v>
      </c>
      <c r="X418" s="222">
        <f>W418*H418</f>
        <v>0</v>
      </c>
      <c r="Y418" s="223" t="s">
        <v>19</v>
      </c>
      <c r="Z418" s="36"/>
      <c r="AA418" s="36"/>
      <c r="AB418" s="36"/>
      <c r="AC418" s="36"/>
      <c r="AD418" s="36"/>
      <c r="AE418" s="36"/>
      <c r="AR418" s="224" t="s">
        <v>172</v>
      </c>
      <c r="AT418" s="224" t="s">
        <v>168</v>
      </c>
      <c r="AU418" s="224" t="s">
        <v>84</v>
      </c>
      <c r="AY418" s="15" t="s">
        <v>165</v>
      </c>
      <c r="BE418" s="225">
        <f>IF(O418="základní",K418,0)</f>
        <v>0</v>
      </c>
      <c r="BF418" s="225">
        <f>IF(O418="snížená",K418,0)</f>
        <v>0</v>
      </c>
      <c r="BG418" s="225">
        <f>IF(O418="zákl. přenesená",K418,0)</f>
        <v>0</v>
      </c>
      <c r="BH418" s="225">
        <f>IF(O418="sníž. přenesená",K418,0)</f>
        <v>0</v>
      </c>
      <c r="BI418" s="225">
        <f>IF(O418="nulová",K418,0)</f>
        <v>0</v>
      </c>
      <c r="BJ418" s="15" t="s">
        <v>82</v>
      </c>
      <c r="BK418" s="225">
        <f>ROUND(P418*H418,2)</f>
        <v>0</v>
      </c>
      <c r="BL418" s="15" t="s">
        <v>172</v>
      </c>
      <c r="BM418" s="224" t="s">
        <v>1331</v>
      </c>
    </row>
    <row r="419" s="2" customFormat="1">
      <c r="A419" s="36"/>
      <c r="B419" s="37"/>
      <c r="C419" s="38"/>
      <c r="D419" s="226" t="s">
        <v>174</v>
      </c>
      <c r="E419" s="38"/>
      <c r="F419" s="227" t="s">
        <v>822</v>
      </c>
      <c r="G419" s="38"/>
      <c r="H419" s="38"/>
      <c r="I419" s="228"/>
      <c r="J419" s="228"/>
      <c r="K419" s="38"/>
      <c r="L419" s="38"/>
      <c r="M419" s="42"/>
      <c r="N419" s="229"/>
      <c r="O419" s="230"/>
      <c r="P419" s="82"/>
      <c r="Q419" s="82"/>
      <c r="R419" s="82"/>
      <c r="S419" s="82"/>
      <c r="T419" s="82"/>
      <c r="U419" s="82"/>
      <c r="V419" s="82"/>
      <c r="W419" s="82"/>
      <c r="X419" s="82"/>
      <c r="Y419" s="83"/>
      <c r="Z419" s="36"/>
      <c r="AA419" s="36"/>
      <c r="AB419" s="36"/>
      <c r="AC419" s="36"/>
      <c r="AD419" s="36"/>
      <c r="AE419" s="36"/>
      <c r="AT419" s="15" t="s">
        <v>174</v>
      </c>
      <c r="AU419" s="15" t="s">
        <v>84</v>
      </c>
    </row>
    <row r="420" s="2" customFormat="1" ht="24.15" customHeight="1">
      <c r="A420" s="36"/>
      <c r="B420" s="37"/>
      <c r="C420" s="213" t="s">
        <v>1332</v>
      </c>
      <c r="D420" s="213" t="s">
        <v>168</v>
      </c>
      <c r="E420" s="214" t="s">
        <v>1333</v>
      </c>
      <c r="F420" s="215" t="s">
        <v>1334</v>
      </c>
      <c r="G420" s="216" t="s">
        <v>192</v>
      </c>
      <c r="H420" s="218">
        <v>1</v>
      </c>
      <c r="I420" s="217"/>
      <c r="J420" s="217"/>
      <c r="K420" s="218">
        <f>ROUND(P420*H420,2)</f>
        <v>0</v>
      </c>
      <c r="L420" s="215" t="s">
        <v>193</v>
      </c>
      <c r="M420" s="42"/>
      <c r="N420" s="219" t="s">
        <v>19</v>
      </c>
      <c r="O420" s="220" t="s">
        <v>44</v>
      </c>
      <c r="P420" s="221">
        <f>I420+J420</f>
        <v>0</v>
      </c>
      <c r="Q420" s="221">
        <f>ROUND(I420*H420,2)</f>
        <v>0</v>
      </c>
      <c r="R420" s="221">
        <f>ROUND(J420*H420,2)</f>
        <v>0</v>
      </c>
      <c r="S420" s="82"/>
      <c r="T420" s="222">
        <f>S420*H420</f>
        <v>0</v>
      </c>
      <c r="U420" s="222">
        <v>0</v>
      </c>
      <c r="V420" s="222">
        <f>U420*H420</f>
        <v>0</v>
      </c>
      <c r="W420" s="222">
        <v>0</v>
      </c>
      <c r="X420" s="222">
        <f>W420*H420</f>
        <v>0</v>
      </c>
      <c r="Y420" s="223" t="s">
        <v>19</v>
      </c>
      <c r="Z420" s="36"/>
      <c r="AA420" s="36"/>
      <c r="AB420" s="36"/>
      <c r="AC420" s="36"/>
      <c r="AD420" s="36"/>
      <c r="AE420" s="36"/>
      <c r="AR420" s="224" t="s">
        <v>172</v>
      </c>
      <c r="AT420" s="224" t="s">
        <v>168</v>
      </c>
      <c r="AU420" s="224" t="s">
        <v>84</v>
      </c>
      <c r="AY420" s="15" t="s">
        <v>165</v>
      </c>
      <c r="BE420" s="225">
        <f>IF(O420="základní",K420,0)</f>
        <v>0</v>
      </c>
      <c r="BF420" s="225">
        <f>IF(O420="snížená",K420,0)</f>
        <v>0</v>
      </c>
      <c r="BG420" s="225">
        <f>IF(O420="zákl. přenesená",K420,0)</f>
        <v>0</v>
      </c>
      <c r="BH420" s="225">
        <f>IF(O420="sníž. přenesená",K420,0)</f>
        <v>0</v>
      </c>
      <c r="BI420" s="225">
        <f>IF(O420="nulová",K420,0)</f>
        <v>0</v>
      </c>
      <c r="BJ420" s="15" t="s">
        <v>82</v>
      </c>
      <c r="BK420" s="225">
        <f>ROUND(P420*H420,2)</f>
        <v>0</v>
      </c>
      <c r="BL420" s="15" t="s">
        <v>172</v>
      </c>
      <c r="BM420" s="224" t="s">
        <v>1335</v>
      </c>
    </row>
    <row r="421" s="2" customFormat="1">
      <c r="A421" s="36"/>
      <c r="B421" s="37"/>
      <c r="C421" s="38"/>
      <c r="D421" s="226" t="s">
        <v>174</v>
      </c>
      <c r="E421" s="38"/>
      <c r="F421" s="227" t="s">
        <v>1334</v>
      </c>
      <c r="G421" s="38"/>
      <c r="H421" s="38"/>
      <c r="I421" s="228"/>
      <c r="J421" s="228"/>
      <c r="K421" s="38"/>
      <c r="L421" s="38"/>
      <c r="M421" s="42"/>
      <c r="N421" s="229"/>
      <c r="O421" s="230"/>
      <c r="P421" s="82"/>
      <c r="Q421" s="82"/>
      <c r="R421" s="82"/>
      <c r="S421" s="82"/>
      <c r="T421" s="82"/>
      <c r="U421" s="82"/>
      <c r="V421" s="82"/>
      <c r="W421" s="82"/>
      <c r="X421" s="82"/>
      <c r="Y421" s="83"/>
      <c r="Z421" s="36"/>
      <c r="AA421" s="36"/>
      <c r="AB421" s="36"/>
      <c r="AC421" s="36"/>
      <c r="AD421" s="36"/>
      <c r="AE421" s="36"/>
      <c r="AT421" s="15" t="s">
        <v>174</v>
      </c>
      <c r="AU421" s="15" t="s">
        <v>84</v>
      </c>
    </row>
    <row r="422" s="2" customFormat="1" ht="24.15" customHeight="1">
      <c r="A422" s="36"/>
      <c r="B422" s="37"/>
      <c r="C422" s="213" t="s">
        <v>1336</v>
      </c>
      <c r="D422" s="213" t="s">
        <v>168</v>
      </c>
      <c r="E422" s="214" t="s">
        <v>1337</v>
      </c>
      <c r="F422" s="215" t="s">
        <v>1338</v>
      </c>
      <c r="G422" s="216" t="s">
        <v>192</v>
      </c>
      <c r="H422" s="218">
        <v>4</v>
      </c>
      <c r="I422" s="217"/>
      <c r="J422" s="217"/>
      <c r="K422" s="218">
        <f>ROUND(P422*H422,2)</f>
        <v>0</v>
      </c>
      <c r="L422" s="215" t="s">
        <v>193</v>
      </c>
      <c r="M422" s="42"/>
      <c r="N422" s="219" t="s">
        <v>19</v>
      </c>
      <c r="O422" s="220" t="s">
        <v>44</v>
      </c>
      <c r="P422" s="221">
        <f>I422+J422</f>
        <v>0</v>
      </c>
      <c r="Q422" s="221">
        <f>ROUND(I422*H422,2)</f>
        <v>0</v>
      </c>
      <c r="R422" s="221">
        <f>ROUND(J422*H422,2)</f>
        <v>0</v>
      </c>
      <c r="S422" s="82"/>
      <c r="T422" s="222">
        <f>S422*H422</f>
        <v>0</v>
      </c>
      <c r="U422" s="222">
        <v>0</v>
      </c>
      <c r="V422" s="222">
        <f>U422*H422</f>
        <v>0</v>
      </c>
      <c r="W422" s="222">
        <v>0</v>
      </c>
      <c r="X422" s="222">
        <f>W422*H422</f>
        <v>0</v>
      </c>
      <c r="Y422" s="223" t="s">
        <v>19</v>
      </c>
      <c r="Z422" s="36"/>
      <c r="AA422" s="36"/>
      <c r="AB422" s="36"/>
      <c r="AC422" s="36"/>
      <c r="AD422" s="36"/>
      <c r="AE422" s="36"/>
      <c r="AR422" s="224" t="s">
        <v>172</v>
      </c>
      <c r="AT422" s="224" t="s">
        <v>168</v>
      </c>
      <c r="AU422" s="224" t="s">
        <v>84</v>
      </c>
      <c r="AY422" s="15" t="s">
        <v>165</v>
      </c>
      <c r="BE422" s="225">
        <f>IF(O422="základní",K422,0)</f>
        <v>0</v>
      </c>
      <c r="BF422" s="225">
        <f>IF(O422="snížená",K422,0)</f>
        <v>0</v>
      </c>
      <c r="BG422" s="225">
        <f>IF(O422="zákl. přenesená",K422,0)</f>
        <v>0</v>
      </c>
      <c r="BH422" s="225">
        <f>IF(O422="sníž. přenesená",K422,0)</f>
        <v>0</v>
      </c>
      <c r="BI422" s="225">
        <f>IF(O422="nulová",K422,0)</f>
        <v>0</v>
      </c>
      <c r="BJ422" s="15" t="s">
        <v>82</v>
      </c>
      <c r="BK422" s="225">
        <f>ROUND(P422*H422,2)</f>
        <v>0</v>
      </c>
      <c r="BL422" s="15" t="s">
        <v>172</v>
      </c>
      <c r="BM422" s="224" t="s">
        <v>1339</v>
      </c>
    </row>
    <row r="423" s="2" customFormat="1">
      <c r="A423" s="36"/>
      <c r="B423" s="37"/>
      <c r="C423" s="38"/>
      <c r="D423" s="226" t="s">
        <v>174</v>
      </c>
      <c r="E423" s="38"/>
      <c r="F423" s="227" t="s">
        <v>1338</v>
      </c>
      <c r="G423" s="38"/>
      <c r="H423" s="38"/>
      <c r="I423" s="228"/>
      <c r="J423" s="228"/>
      <c r="K423" s="38"/>
      <c r="L423" s="38"/>
      <c r="M423" s="42"/>
      <c r="N423" s="229"/>
      <c r="O423" s="230"/>
      <c r="P423" s="82"/>
      <c r="Q423" s="82"/>
      <c r="R423" s="82"/>
      <c r="S423" s="82"/>
      <c r="T423" s="82"/>
      <c r="U423" s="82"/>
      <c r="V423" s="82"/>
      <c r="W423" s="82"/>
      <c r="X423" s="82"/>
      <c r="Y423" s="83"/>
      <c r="Z423" s="36"/>
      <c r="AA423" s="36"/>
      <c r="AB423" s="36"/>
      <c r="AC423" s="36"/>
      <c r="AD423" s="36"/>
      <c r="AE423" s="36"/>
      <c r="AT423" s="15" t="s">
        <v>174</v>
      </c>
      <c r="AU423" s="15" t="s">
        <v>84</v>
      </c>
    </row>
    <row r="424" s="2" customFormat="1" ht="24.15" customHeight="1">
      <c r="A424" s="36"/>
      <c r="B424" s="37"/>
      <c r="C424" s="213" t="s">
        <v>1340</v>
      </c>
      <c r="D424" s="213" t="s">
        <v>168</v>
      </c>
      <c r="E424" s="214" t="s">
        <v>829</v>
      </c>
      <c r="F424" s="215" t="s">
        <v>830</v>
      </c>
      <c r="G424" s="216" t="s">
        <v>192</v>
      </c>
      <c r="H424" s="218">
        <v>40</v>
      </c>
      <c r="I424" s="217"/>
      <c r="J424" s="217"/>
      <c r="K424" s="218">
        <f>ROUND(P424*H424,2)</f>
        <v>0</v>
      </c>
      <c r="L424" s="215" t="s">
        <v>193</v>
      </c>
      <c r="M424" s="42"/>
      <c r="N424" s="219" t="s">
        <v>19</v>
      </c>
      <c r="O424" s="220" t="s">
        <v>44</v>
      </c>
      <c r="P424" s="221">
        <f>I424+J424</f>
        <v>0</v>
      </c>
      <c r="Q424" s="221">
        <f>ROUND(I424*H424,2)</f>
        <v>0</v>
      </c>
      <c r="R424" s="221">
        <f>ROUND(J424*H424,2)</f>
        <v>0</v>
      </c>
      <c r="S424" s="82"/>
      <c r="T424" s="222">
        <f>S424*H424</f>
        <v>0</v>
      </c>
      <c r="U424" s="222">
        <v>0</v>
      </c>
      <c r="V424" s="222">
        <f>U424*H424</f>
        <v>0</v>
      </c>
      <c r="W424" s="222">
        <v>0</v>
      </c>
      <c r="X424" s="222">
        <f>W424*H424</f>
        <v>0</v>
      </c>
      <c r="Y424" s="223" t="s">
        <v>19</v>
      </c>
      <c r="Z424" s="36"/>
      <c r="AA424" s="36"/>
      <c r="AB424" s="36"/>
      <c r="AC424" s="36"/>
      <c r="AD424" s="36"/>
      <c r="AE424" s="36"/>
      <c r="AR424" s="224" t="s">
        <v>172</v>
      </c>
      <c r="AT424" s="224" t="s">
        <v>168</v>
      </c>
      <c r="AU424" s="224" t="s">
        <v>84</v>
      </c>
      <c r="AY424" s="15" t="s">
        <v>165</v>
      </c>
      <c r="BE424" s="225">
        <f>IF(O424="základní",K424,0)</f>
        <v>0</v>
      </c>
      <c r="BF424" s="225">
        <f>IF(O424="snížená",K424,0)</f>
        <v>0</v>
      </c>
      <c r="BG424" s="225">
        <f>IF(O424="zákl. přenesená",K424,0)</f>
        <v>0</v>
      </c>
      <c r="BH424" s="225">
        <f>IF(O424="sníž. přenesená",K424,0)</f>
        <v>0</v>
      </c>
      <c r="BI424" s="225">
        <f>IF(O424="nulová",K424,0)</f>
        <v>0</v>
      </c>
      <c r="BJ424" s="15" t="s">
        <v>82</v>
      </c>
      <c r="BK424" s="225">
        <f>ROUND(P424*H424,2)</f>
        <v>0</v>
      </c>
      <c r="BL424" s="15" t="s">
        <v>172</v>
      </c>
      <c r="BM424" s="224" t="s">
        <v>1341</v>
      </c>
    </row>
    <row r="425" s="2" customFormat="1">
      <c r="A425" s="36"/>
      <c r="B425" s="37"/>
      <c r="C425" s="38"/>
      <c r="D425" s="226" t="s">
        <v>174</v>
      </c>
      <c r="E425" s="38"/>
      <c r="F425" s="227" t="s">
        <v>830</v>
      </c>
      <c r="G425" s="38"/>
      <c r="H425" s="38"/>
      <c r="I425" s="228"/>
      <c r="J425" s="228"/>
      <c r="K425" s="38"/>
      <c r="L425" s="38"/>
      <c r="M425" s="42"/>
      <c r="N425" s="229"/>
      <c r="O425" s="230"/>
      <c r="P425" s="82"/>
      <c r="Q425" s="82"/>
      <c r="R425" s="82"/>
      <c r="S425" s="82"/>
      <c r="T425" s="82"/>
      <c r="U425" s="82"/>
      <c r="V425" s="82"/>
      <c r="W425" s="82"/>
      <c r="X425" s="82"/>
      <c r="Y425" s="83"/>
      <c r="Z425" s="36"/>
      <c r="AA425" s="36"/>
      <c r="AB425" s="36"/>
      <c r="AC425" s="36"/>
      <c r="AD425" s="36"/>
      <c r="AE425" s="36"/>
      <c r="AT425" s="15" t="s">
        <v>174</v>
      </c>
      <c r="AU425" s="15" t="s">
        <v>84</v>
      </c>
    </row>
    <row r="426" s="2" customFormat="1" ht="24.15" customHeight="1">
      <c r="A426" s="36"/>
      <c r="B426" s="37"/>
      <c r="C426" s="213" t="s">
        <v>1342</v>
      </c>
      <c r="D426" s="213" t="s">
        <v>168</v>
      </c>
      <c r="E426" s="214" t="s">
        <v>1343</v>
      </c>
      <c r="F426" s="215" t="s">
        <v>1344</v>
      </c>
      <c r="G426" s="216" t="s">
        <v>192</v>
      </c>
      <c r="H426" s="218">
        <v>18</v>
      </c>
      <c r="I426" s="217"/>
      <c r="J426" s="217"/>
      <c r="K426" s="218">
        <f>ROUND(P426*H426,2)</f>
        <v>0</v>
      </c>
      <c r="L426" s="215" t="s">
        <v>193</v>
      </c>
      <c r="M426" s="42"/>
      <c r="N426" s="219" t="s">
        <v>19</v>
      </c>
      <c r="O426" s="220" t="s">
        <v>44</v>
      </c>
      <c r="P426" s="221">
        <f>I426+J426</f>
        <v>0</v>
      </c>
      <c r="Q426" s="221">
        <f>ROUND(I426*H426,2)</f>
        <v>0</v>
      </c>
      <c r="R426" s="221">
        <f>ROUND(J426*H426,2)</f>
        <v>0</v>
      </c>
      <c r="S426" s="82"/>
      <c r="T426" s="222">
        <f>S426*H426</f>
        <v>0</v>
      </c>
      <c r="U426" s="222">
        <v>0</v>
      </c>
      <c r="V426" s="222">
        <f>U426*H426</f>
        <v>0</v>
      </c>
      <c r="W426" s="222">
        <v>0</v>
      </c>
      <c r="X426" s="222">
        <f>W426*H426</f>
        <v>0</v>
      </c>
      <c r="Y426" s="223" t="s">
        <v>19</v>
      </c>
      <c r="Z426" s="36"/>
      <c r="AA426" s="36"/>
      <c r="AB426" s="36"/>
      <c r="AC426" s="36"/>
      <c r="AD426" s="36"/>
      <c r="AE426" s="36"/>
      <c r="AR426" s="224" t="s">
        <v>172</v>
      </c>
      <c r="AT426" s="224" t="s">
        <v>168</v>
      </c>
      <c r="AU426" s="224" t="s">
        <v>84</v>
      </c>
      <c r="AY426" s="15" t="s">
        <v>165</v>
      </c>
      <c r="BE426" s="225">
        <f>IF(O426="základní",K426,0)</f>
        <v>0</v>
      </c>
      <c r="BF426" s="225">
        <f>IF(O426="snížená",K426,0)</f>
        <v>0</v>
      </c>
      <c r="BG426" s="225">
        <f>IF(O426="zákl. přenesená",K426,0)</f>
        <v>0</v>
      </c>
      <c r="BH426" s="225">
        <f>IF(O426="sníž. přenesená",K426,0)</f>
        <v>0</v>
      </c>
      <c r="BI426" s="225">
        <f>IF(O426="nulová",K426,0)</f>
        <v>0</v>
      </c>
      <c r="BJ426" s="15" t="s">
        <v>82</v>
      </c>
      <c r="BK426" s="225">
        <f>ROUND(P426*H426,2)</f>
        <v>0</v>
      </c>
      <c r="BL426" s="15" t="s">
        <v>172</v>
      </c>
      <c r="BM426" s="224" t="s">
        <v>1345</v>
      </c>
    </row>
    <row r="427" s="2" customFormat="1">
      <c r="A427" s="36"/>
      <c r="B427" s="37"/>
      <c r="C427" s="38"/>
      <c r="D427" s="226" t="s">
        <v>174</v>
      </c>
      <c r="E427" s="38"/>
      <c r="F427" s="227" t="s">
        <v>1344</v>
      </c>
      <c r="G427" s="38"/>
      <c r="H427" s="38"/>
      <c r="I427" s="228"/>
      <c r="J427" s="228"/>
      <c r="K427" s="38"/>
      <c r="L427" s="38"/>
      <c r="M427" s="42"/>
      <c r="N427" s="229"/>
      <c r="O427" s="230"/>
      <c r="P427" s="82"/>
      <c r="Q427" s="82"/>
      <c r="R427" s="82"/>
      <c r="S427" s="82"/>
      <c r="T427" s="82"/>
      <c r="U427" s="82"/>
      <c r="V427" s="82"/>
      <c r="W427" s="82"/>
      <c r="X427" s="82"/>
      <c r="Y427" s="83"/>
      <c r="Z427" s="36"/>
      <c r="AA427" s="36"/>
      <c r="AB427" s="36"/>
      <c r="AC427" s="36"/>
      <c r="AD427" s="36"/>
      <c r="AE427" s="36"/>
      <c r="AT427" s="15" t="s">
        <v>174</v>
      </c>
      <c r="AU427" s="15" t="s">
        <v>84</v>
      </c>
    </row>
    <row r="428" s="2" customFormat="1" ht="24.15" customHeight="1">
      <c r="A428" s="36"/>
      <c r="B428" s="37"/>
      <c r="C428" s="213" t="s">
        <v>1346</v>
      </c>
      <c r="D428" s="213" t="s">
        <v>168</v>
      </c>
      <c r="E428" s="214" t="s">
        <v>833</v>
      </c>
      <c r="F428" s="215" t="s">
        <v>834</v>
      </c>
      <c r="G428" s="216" t="s">
        <v>192</v>
      </c>
      <c r="H428" s="218">
        <v>34</v>
      </c>
      <c r="I428" s="217"/>
      <c r="J428" s="217"/>
      <c r="K428" s="218">
        <f>ROUND(P428*H428,2)</f>
        <v>0</v>
      </c>
      <c r="L428" s="215" t="s">
        <v>193</v>
      </c>
      <c r="M428" s="42"/>
      <c r="N428" s="219" t="s">
        <v>19</v>
      </c>
      <c r="O428" s="220" t="s">
        <v>44</v>
      </c>
      <c r="P428" s="221">
        <f>I428+J428</f>
        <v>0</v>
      </c>
      <c r="Q428" s="221">
        <f>ROUND(I428*H428,2)</f>
        <v>0</v>
      </c>
      <c r="R428" s="221">
        <f>ROUND(J428*H428,2)</f>
        <v>0</v>
      </c>
      <c r="S428" s="82"/>
      <c r="T428" s="222">
        <f>S428*H428</f>
        <v>0</v>
      </c>
      <c r="U428" s="222">
        <v>0</v>
      </c>
      <c r="V428" s="222">
        <f>U428*H428</f>
        <v>0</v>
      </c>
      <c r="W428" s="222">
        <v>0</v>
      </c>
      <c r="X428" s="222">
        <f>W428*H428</f>
        <v>0</v>
      </c>
      <c r="Y428" s="223" t="s">
        <v>19</v>
      </c>
      <c r="Z428" s="36"/>
      <c r="AA428" s="36"/>
      <c r="AB428" s="36"/>
      <c r="AC428" s="36"/>
      <c r="AD428" s="36"/>
      <c r="AE428" s="36"/>
      <c r="AR428" s="224" t="s">
        <v>172</v>
      </c>
      <c r="AT428" s="224" t="s">
        <v>168</v>
      </c>
      <c r="AU428" s="224" t="s">
        <v>84</v>
      </c>
      <c r="AY428" s="15" t="s">
        <v>165</v>
      </c>
      <c r="BE428" s="225">
        <f>IF(O428="základní",K428,0)</f>
        <v>0</v>
      </c>
      <c r="BF428" s="225">
        <f>IF(O428="snížená",K428,0)</f>
        <v>0</v>
      </c>
      <c r="BG428" s="225">
        <f>IF(O428="zákl. přenesená",K428,0)</f>
        <v>0</v>
      </c>
      <c r="BH428" s="225">
        <f>IF(O428="sníž. přenesená",K428,0)</f>
        <v>0</v>
      </c>
      <c r="BI428" s="225">
        <f>IF(O428="nulová",K428,0)</f>
        <v>0</v>
      </c>
      <c r="BJ428" s="15" t="s">
        <v>82</v>
      </c>
      <c r="BK428" s="225">
        <f>ROUND(P428*H428,2)</f>
        <v>0</v>
      </c>
      <c r="BL428" s="15" t="s">
        <v>172</v>
      </c>
      <c r="BM428" s="224" t="s">
        <v>1347</v>
      </c>
    </row>
    <row r="429" s="2" customFormat="1">
      <c r="A429" s="36"/>
      <c r="B429" s="37"/>
      <c r="C429" s="38"/>
      <c r="D429" s="226" t="s">
        <v>174</v>
      </c>
      <c r="E429" s="38"/>
      <c r="F429" s="227" t="s">
        <v>834</v>
      </c>
      <c r="G429" s="38"/>
      <c r="H429" s="38"/>
      <c r="I429" s="228"/>
      <c r="J429" s="228"/>
      <c r="K429" s="38"/>
      <c r="L429" s="38"/>
      <c r="M429" s="42"/>
      <c r="N429" s="229"/>
      <c r="O429" s="230"/>
      <c r="P429" s="82"/>
      <c r="Q429" s="82"/>
      <c r="R429" s="82"/>
      <c r="S429" s="82"/>
      <c r="T429" s="82"/>
      <c r="U429" s="82"/>
      <c r="V429" s="82"/>
      <c r="W429" s="82"/>
      <c r="X429" s="82"/>
      <c r="Y429" s="83"/>
      <c r="Z429" s="36"/>
      <c r="AA429" s="36"/>
      <c r="AB429" s="36"/>
      <c r="AC429" s="36"/>
      <c r="AD429" s="36"/>
      <c r="AE429" s="36"/>
      <c r="AT429" s="15" t="s">
        <v>174</v>
      </c>
      <c r="AU429" s="15" t="s">
        <v>84</v>
      </c>
    </row>
    <row r="430" s="2" customFormat="1" ht="24.15" customHeight="1">
      <c r="A430" s="36"/>
      <c r="B430" s="37"/>
      <c r="C430" s="213" t="s">
        <v>1348</v>
      </c>
      <c r="D430" s="213" t="s">
        <v>168</v>
      </c>
      <c r="E430" s="214" t="s">
        <v>837</v>
      </c>
      <c r="F430" s="215" t="s">
        <v>838</v>
      </c>
      <c r="G430" s="216" t="s">
        <v>192</v>
      </c>
      <c r="H430" s="218">
        <v>8</v>
      </c>
      <c r="I430" s="217"/>
      <c r="J430" s="217"/>
      <c r="K430" s="218">
        <f>ROUND(P430*H430,2)</f>
        <v>0</v>
      </c>
      <c r="L430" s="215" t="s">
        <v>193</v>
      </c>
      <c r="M430" s="42"/>
      <c r="N430" s="219" t="s">
        <v>19</v>
      </c>
      <c r="O430" s="220" t="s">
        <v>44</v>
      </c>
      <c r="P430" s="221">
        <f>I430+J430</f>
        <v>0</v>
      </c>
      <c r="Q430" s="221">
        <f>ROUND(I430*H430,2)</f>
        <v>0</v>
      </c>
      <c r="R430" s="221">
        <f>ROUND(J430*H430,2)</f>
        <v>0</v>
      </c>
      <c r="S430" s="82"/>
      <c r="T430" s="222">
        <f>S430*H430</f>
        <v>0</v>
      </c>
      <c r="U430" s="222">
        <v>0</v>
      </c>
      <c r="V430" s="222">
        <f>U430*H430</f>
        <v>0</v>
      </c>
      <c r="W430" s="222">
        <v>0</v>
      </c>
      <c r="X430" s="222">
        <f>W430*H430</f>
        <v>0</v>
      </c>
      <c r="Y430" s="223" t="s">
        <v>19</v>
      </c>
      <c r="Z430" s="36"/>
      <c r="AA430" s="36"/>
      <c r="AB430" s="36"/>
      <c r="AC430" s="36"/>
      <c r="AD430" s="36"/>
      <c r="AE430" s="36"/>
      <c r="AR430" s="224" t="s">
        <v>172</v>
      </c>
      <c r="AT430" s="224" t="s">
        <v>168</v>
      </c>
      <c r="AU430" s="224" t="s">
        <v>84</v>
      </c>
      <c r="AY430" s="15" t="s">
        <v>165</v>
      </c>
      <c r="BE430" s="225">
        <f>IF(O430="základní",K430,0)</f>
        <v>0</v>
      </c>
      <c r="BF430" s="225">
        <f>IF(O430="snížená",K430,0)</f>
        <v>0</v>
      </c>
      <c r="BG430" s="225">
        <f>IF(O430="zákl. přenesená",K430,0)</f>
        <v>0</v>
      </c>
      <c r="BH430" s="225">
        <f>IF(O430="sníž. přenesená",K430,0)</f>
        <v>0</v>
      </c>
      <c r="BI430" s="225">
        <f>IF(O430="nulová",K430,0)</f>
        <v>0</v>
      </c>
      <c r="BJ430" s="15" t="s">
        <v>82</v>
      </c>
      <c r="BK430" s="225">
        <f>ROUND(P430*H430,2)</f>
        <v>0</v>
      </c>
      <c r="BL430" s="15" t="s">
        <v>172</v>
      </c>
      <c r="BM430" s="224" t="s">
        <v>1349</v>
      </c>
    </row>
    <row r="431" s="2" customFormat="1">
      <c r="A431" s="36"/>
      <c r="B431" s="37"/>
      <c r="C431" s="38"/>
      <c r="D431" s="226" t="s">
        <v>174</v>
      </c>
      <c r="E431" s="38"/>
      <c r="F431" s="227" t="s">
        <v>838</v>
      </c>
      <c r="G431" s="38"/>
      <c r="H431" s="38"/>
      <c r="I431" s="228"/>
      <c r="J431" s="228"/>
      <c r="K431" s="38"/>
      <c r="L431" s="38"/>
      <c r="M431" s="42"/>
      <c r="N431" s="229"/>
      <c r="O431" s="230"/>
      <c r="P431" s="82"/>
      <c r="Q431" s="82"/>
      <c r="R431" s="82"/>
      <c r="S431" s="82"/>
      <c r="T431" s="82"/>
      <c r="U431" s="82"/>
      <c r="V431" s="82"/>
      <c r="W431" s="82"/>
      <c r="X431" s="82"/>
      <c r="Y431" s="83"/>
      <c r="Z431" s="36"/>
      <c r="AA431" s="36"/>
      <c r="AB431" s="36"/>
      <c r="AC431" s="36"/>
      <c r="AD431" s="36"/>
      <c r="AE431" s="36"/>
      <c r="AT431" s="15" t="s">
        <v>174</v>
      </c>
      <c r="AU431" s="15" t="s">
        <v>84</v>
      </c>
    </row>
    <row r="432" s="2" customFormat="1" ht="24.15" customHeight="1">
      <c r="A432" s="36"/>
      <c r="B432" s="37"/>
      <c r="C432" s="213" t="s">
        <v>1350</v>
      </c>
      <c r="D432" s="213" t="s">
        <v>168</v>
      </c>
      <c r="E432" s="214" t="s">
        <v>1351</v>
      </c>
      <c r="F432" s="215" t="s">
        <v>1352</v>
      </c>
      <c r="G432" s="216" t="s">
        <v>192</v>
      </c>
      <c r="H432" s="218">
        <v>73</v>
      </c>
      <c r="I432" s="217"/>
      <c r="J432" s="217"/>
      <c r="K432" s="218">
        <f>ROUND(P432*H432,2)</f>
        <v>0</v>
      </c>
      <c r="L432" s="215" t="s">
        <v>193</v>
      </c>
      <c r="M432" s="42"/>
      <c r="N432" s="219" t="s">
        <v>19</v>
      </c>
      <c r="O432" s="220" t="s">
        <v>44</v>
      </c>
      <c r="P432" s="221">
        <f>I432+J432</f>
        <v>0</v>
      </c>
      <c r="Q432" s="221">
        <f>ROUND(I432*H432,2)</f>
        <v>0</v>
      </c>
      <c r="R432" s="221">
        <f>ROUND(J432*H432,2)</f>
        <v>0</v>
      </c>
      <c r="S432" s="82"/>
      <c r="T432" s="222">
        <f>S432*H432</f>
        <v>0</v>
      </c>
      <c r="U432" s="222">
        <v>0</v>
      </c>
      <c r="V432" s="222">
        <f>U432*H432</f>
        <v>0</v>
      </c>
      <c r="W432" s="222">
        <v>0</v>
      </c>
      <c r="X432" s="222">
        <f>W432*H432</f>
        <v>0</v>
      </c>
      <c r="Y432" s="223" t="s">
        <v>19</v>
      </c>
      <c r="Z432" s="36"/>
      <c r="AA432" s="36"/>
      <c r="AB432" s="36"/>
      <c r="AC432" s="36"/>
      <c r="AD432" s="36"/>
      <c r="AE432" s="36"/>
      <c r="AR432" s="224" t="s">
        <v>172</v>
      </c>
      <c r="AT432" s="224" t="s">
        <v>168</v>
      </c>
      <c r="AU432" s="224" t="s">
        <v>84</v>
      </c>
      <c r="AY432" s="15" t="s">
        <v>165</v>
      </c>
      <c r="BE432" s="225">
        <f>IF(O432="základní",K432,0)</f>
        <v>0</v>
      </c>
      <c r="BF432" s="225">
        <f>IF(O432="snížená",K432,0)</f>
        <v>0</v>
      </c>
      <c r="BG432" s="225">
        <f>IF(O432="zákl. přenesená",K432,0)</f>
        <v>0</v>
      </c>
      <c r="BH432" s="225">
        <f>IF(O432="sníž. přenesená",K432,0)</f>
        <v>0</v>
      </c>
      <c r="BI432" s="225">
        <f>IF(O432="nulová",K432,0)</f>
        <v>0</v>
      </c>
      <c r="BJ432" s="15" t="s">
        <v>82</v>
      </c>
      <c r="BK432" s="225">
        <f>ROUND(P432*H432,2)</f>
        <v>0</v>
      </c>
      <c r="BL432" s="15" t="s">
        <v>172</v>
      </c>
      <c r="BM432" s="224" t="s">
        <v>1353</v>
      </c>
    </row>
    <row r="433" s="2" customFormat="1">
      <c r="A433" s="36"/>
      <c r="B433" s="37"/>
      <c r="C433" s="38"/>
      <c r="D433" s="226" t="s">
        <v>174</v>
      </c>
      <c r="E433" s="38"/>
      <c r="F433" s="227" t="s">
        <v>1352</v>
      </c>
      <c r="G433" s="38"/>
      <c r="H433" s="38"/>
      <c r="I433" s="228"/>
      <c r="J433" s="228"/>
      <c r="K433" s="38"/>
      <c r="L433" s="38"/>
      <c r="M433" s="42"/>
      <c r="N433" s="229"/>
      <c r="O433" s="230"/>
      <c r="P433" s="82"/>
      <c r="Q433" s="82"/>
      <c r="R433" s="82"/>
      <c r="S433" s="82"/>
      <c r="T433" s="82"/>
      <c r="U433" s="82"/>
      <c r="V433" s="82"/>
      <c r="W433" s="82"/>
      <c r="X433" s="82"/>
      <c r="Y433" s="83"/>
      <c r="Z433" s="36"/>
      <c r="AA433" s="36"/>
      <c r="AB433" s="36"/>
      <c r="AC433" s="36"/>
      <c r="AD433" s="36"/>
      <c r="AE433" s="36"/>
      <c r="AT433" s="15" t="s">
        <v>174</v>
      </c>
      <c r="AU433" s="15" t="s">
        <v>84</v>
      </c>
    </row>
    <row r="434" s="2" customFormat="1" ht="24.15" customHeight="1">
      <c r="A434" s="36"/>
      <c r="B434" s="37"/>
      <c r="C434" s="213" t="s">
        <v>1354</v>
      </c>
      <c r="D434" s="213" t="s">
        <v>168</v>
      </c>
      <c r="E434" s="214" t="s">
        <v>1355</v>
      </c>
      <c r="F434" s="215" t="s">
        <v>1356</v>
      </c>
      <c r="G434" s="216" t="s">
        <v>192</v>
      </c>
      <c r="H434" s="218">
        <v>1</v>
      </c>
      <c r="I434" s="217"/>
      <c r="J434" s="217"/>
      <c r="K434" s="218">
        <f>ROUND(P434*H434,2)</f>
        <v>0</v>
      </c>
      <c r="L434" s="215" t="s">
        <v>193</v>
      </c>
      <c r="M434" s="42"/>
      <c r="N434" s="219" t="s">
        <v>19</v>
      </c>
      <c r="O434" s="220" t="s">
        <v>44</v>
      </c>
      <c r="P434" s="221">
        <f>I434+J434</f>
        <v>0</v>
      </c>
      <c r="Q434" s="221">
        <f>ROUND(I434*H434,2)</f>
        <v>0</v>
      </c>
      <c r="R434" s="221">
        <f>ROUND(J434*H434,2)</f>
        <v>0</v>
      </c>
      <c r="S434" s="82"/>
      <c r="T434" s="222">
        <f>S434*H434</f>
        <v>0</v>
      </c>
      <c r="U434" s="222">
        <v>0</v>
      </c>
      <c r="V434" s="222">
        <f>U434*H434</f>
        <v>0</v>
      </c>
      <c r="W434" s="222">
        <v>0</v>
      </c>
      <c r="X434" s="222">
        <f>W434*H434</f>
        <v>0</v>
      </c>
      <c r="Y434" s="223" t="s">
        <v>19</v>
      </c>
      <c r="Z434" s="36"/>
      <c r="AA434" s="36"/>
      <c r="AB434" s="36"/>
      <c r="AC434" s="36"/>
      <c r="AD434" s="36"/>
      <c r="AE434" s="36"/>
      <c r="AR434" s="224" t="s">
        <v>172</v>
      </c>
      <c r="AT434" s="224" t="s">
        <v>168</v>
      </c>
      <c r="AU434" s="224" t="s">
        <v>84</v>
      </c>
      <c r="AY434" s="15" t="s">
        <v>165</v>
      </c>
      <c r="BE434" s="225">
        <f>IF(O434="základní",K434,0)</f>
        <v>0</v>
      </c>
      <c r="BF434" s="225">
        <f>IF(O434="snížená",K434,0)</f>
        <v>0</v>
      </c>
      <c r="BG434" s="225">
        <f>IF(O434="zákl. přenesená",K434,0)</f>
        <v>0</v>
      </c>
      <c r="BH434" s="225">
        <f>IF(O434="sníž. přenesená",K434,0)</f>
        <v>0</v>
      </c>
      <c r="BI434" s="225">
        <f>IF(O434="nulová",K434,0)</f>
        <v>0</v>
      </c>
      <c r="BJ434" s="15" t="s">
        <v>82</v>
      </c>
      <c r="BK434" s="225">
        <f>ROUND(P434*H434,2)</f>
        <v>0</v>
      </c>
      <c r="BL434" s="15" t="s">
        <v>172</v>
      </c>
      <c r="BM434" s="224" t="s">
        <v>1357</v>
      </c>
    </row>
    <row r="435" s="2" customFormat="1">
      <c r="A435" s="36"/>
      <c r="B435" s="37"/>
      <c r="C435" s="38"/>
      <c r="D435" s="226" t="s">
        <v>174</v>
      </c>
      <c r="E435" s="38"/>
      <c r="F435" s="227" t="s">
        <v>1356</v>
      </c>
      <c r="G435" s="38"/>
      <c r="H435" s="38"/>
      <c r="I435" s="228"/>
      <c r="J435" s="228"/>
      <c r="K435" s="38"/>
      <c r="L435" s="38"/>
      <c r="M435" s="42"/>
      <c r="N435" s="229"/>
      <c r="O435" s="230"/>
      <c r="P435" s="82"/>
      <c r="Q435" s="82"/>
      <c r="R435" s="82"/>
      <c r="S435" s="82"/>
      <c r="T435" s="82"/>
      <c r="U435" s="82"/>
      <c r="V435" s="82"/>
      <c r="W435" s="82"/>
      <c r="X435" s="82"/>
      <c r="Y435" s="83"/>
      <c r="Z435" s="36"/>
      <c r="AA435" s="36"/>
      <c r="AB435" s="36"/>
      <c r="AC435" s="36"/>
      <c r="AD435" s="36"/>
      <c r="AE435" s="36"/>
      <c r="AT435" s="15" t="s">
        <v>174</v>
      </c>
      <c r="AU435" s="15" t="s">
        <v>84</v>
      </c>
    </row>
    <row r="436" s="2" customFormat="1" ht="24.15" customHeight="1">
      <c r="A436" s="36"/>
      <c r="B436" s="37"/>
      <c r="C436" s="213" t="s">
        <v>1358</v>
      </c>
      <c r="D436" s="213" t="s">
        <v>168</v>
      </c>
      <c r="E436" s="214" t="s">
        <v>1359</v>
      </c>
      <c r="F436" s="215" t="s">
        <v>1360</v>
      </c>
      <c r="G436" s="216" t="s">
        <v>192</v>
      </c>
      <c r="H436" s="218">
        <v>18</v>
      </c>
      <c r="I436" s="217"/>
      <c r="J436" s="217"/>
      <c r="K436" s="218">
        <f>ROUND(P436*H436,2)</f>
        <v>0</v>
      </c>
      <c r="L436" s="215" t="s">
        <v>193</v>
      </c>
      <c r="M436" s="42"/>
      <c r="N436" s="219" t="s">
        <v>19</v>
      </c>
      <c r="O436" s="220" t="s">
        <v>44</v>
      </c>
      <c r="P436" s="221">
        <f>I436+J436</f>
        <v>0</v>
      </c>
      <c r="Q436" s="221">
        <f>ROUND(I436*H436,2)</f>
        <v>0</v>
      </c>
      <c r="R436" s="221">
        <f>ROUND(J436*H436,2)</f>
        <v>0</v>
      </c>
      <c r="S436" s="82"/>
      <c r="T436" s="222">
        <f>S436*H436</f>
        <v>0</v>
      </c>
      <c r="U436" s="222">
        <v>0</v>
      </c>
      <c r="V436" s="222">
        <f>U436*H436</f>
        <v>0</v>
      </c>
      <c r="W436" s="222">
        <v>0</v>
      </c>
      <c r="X436" s="222">
        <f>W436*H436</f>
        <v>0</v>
      </c>
      <c r="Y436" s="223" t="s">
        <v>19</v>
      </c>
      <c r="Z436" s="36"/>
      <c r="AA436" s="36"/>
      <c r="AB436" s="36"/>
      <c r="AC436" s="36"/>
      <c r="AD436" s="36"/>
      <c r="AE436" s="36"/>
      <c r="AR436" s="224" t="s">
        <v>172</v>
      </c>
      <c r="AT436" s="224" t="s">
        <v>168</v>
      </c>
      <c r="AU436" s="224" t="s">
        <v>84</v>
      </c>
      <c r="AY436" s="15" t="s">
        <v>165</v>
      </c>
      <c r="BE436" s="225">
        <f>IF(O436="základní",K436,0)</f>
        <v>0</v>
      </c>
      <c r="BF436" s="225">
        <f>IF(O436="snížená",K436,0)</f>
        <v>0</v>
      </c>
      <c r="BG436" s="225">
        <f>IF(O436="zákl. přenesená",K436,0)</f>
        <v>0</v>
      </c>
      <c r="BH436" s="225">
        <f>IF(O436="sníž. přenesená",K436,0)</f>
        <v>0</v>
      </c>
      <c r="BI436" s="225">
        <f>IF(O436="nulová",K436,0)</f>
        <v>0</v>
      </c>
      <c r="BJ436" s="15" t="s">
        <v>82</v>
      </c>
      <c r="BK436" s="225">
        <f>ROUND(P436*H436,2)</f>
        <v>0</v>
      </c>
      <c r="BL436" s="15" t="s">
        <v>172</v>
      </c>
      <c r="BM436" s="224" t="s">
        <v>1361</v>
      </c>
    </row>
    <row r="437" s="2" customFormat="1">
      <c r="A437" s="36"/>
      <c r="B437" s="37"/>
      <c r="C437" s="38"/>
      <c r="D437" s="226" t="s">
        <v>174</v>
      </c>
      <c r="E437" s="38"/>
      <c r="F437" s="227" t="s">
        <v>1360</v>
      </c>
      <c r="G437" s="38"/>
      <c r="H437" s="38"/>
      <c r="I437" s="228"/>
      <c r="J437" s="228"/>
      <c r="K437" s="38"/>
      <c r="L437" s="38"/>
      <c r="M437" s="42"/>
      <c r="N437" s="229"/>
      <c r="O437" s="230"/>
      <c r="P437" s="82"/>
      <c r="Q437" s="82"/>
      <c r="R437" s="82"/>
      <c r="S437" s="82"/>
      <c r="T437" s="82"/>
      <c r="U437" s="82"/>
      <c r="V437" s="82"/>
      <c r="W437" s="82"/>
      <c r="X437" s="82"/>
      <c r="Y437" s="83"/>
      <c r="Z437" s="36"/>
      <c r="AA437" s="36"/>
      <c r="AB437" s="36"/>
      <c r="AC437" s="36"/>
      <c r="AD437" s="36"/>
      <c r="AE437" s="36"/>
      <c r="AT437" s="15" t="s">
        <v>174</v>
      </c>
      <c r="AU437" s="15" t="s">
        <v>84</v>
      </c>
    </row>
    <row r="438" s="2" customFormat="1" ht="24.15" customHeight="1">
      <c r="A438" s="36"/>
      <c r="B438" s="37"/>
      <c r="C438" s="213" t="s">
        <v>1362</v>
      </c>
      <c r="D438" s="213" t="s">
        <v>168</v>
      </c>
      <c r="E438" s="214" t="s">
        <v>841</v>
      </c>
      <c r="F438" s="215" t="s">
        <v>842</v>
      </c>
      <c r="G438" s="216" t="s">
        <v>192</v>
      </c>
      <c r="H438" s="218">
        <v>886</v>
      </c>
      <c r="I438" s="217"/>
      <c r="J438" s="217"/>
      <c r="K438" s="218">
        <f>ROUND(P438*H438,2)</f>
        <v>0</v>
      </c>
      <c r="L438" s="215" t="s">
        <v>193</v>
      </c>
      <c r="M438" s="42"/>
      <c r="N438" s="219" t="s">
        <v>19</v>
      </c>
      <c r="O438" s="220" t="s">
        <v>44</v>
      </c>
      <c r="P438" s="221">
        <f>I438+J438</f>
        <v>0</v>
      </c>
      <c r="Q438" s="221">
        <f>ROUND(I438*H438,2)</f>
        <v>0</v>
      </c>
      <c r="R438" s="221">
        <f>ROUND(J438*H438,2)</f>
        <v>0</v>
      </c>
      <c r="S438" s="82"/>
      <c r="T438" s="222">
        <f>S438*H438</f>
        <v>0</v>
      </c>
      <c r="U438" s="222">
        <v>0</v>
      </c>
      <c r="V438" s="222">
        <f>U438*H438</f>
        <v>0</v>
      </c>
      <c r="W438" s="222">
        <v>0</v>
      </c>
      <c r="X438" s="222">
        <f>W438*H438</f>
        <v>0</v>
      </c>
      <c r="Y438" s="223" t="s">
        <v>19</v>
      </c>
      <c r="Z438" s="36"/>
      <c r="AA438" s="36"/>
      <c r="AB438" s="36"/>
      <c r="AC438" s="36"/>
      <c r="AD438" s="36"/>
      <c r="AE438" s="36"/>
      <c r="AR438" s="224" t="s">
        <v>172</v>
      </c>
      <c r="AT438" s="224" t="s">
        <v>168</v>
      </c>
      <c r="AU438" s="224" t="s">
        <v>84</v>
      </c>
      <c r="AY438" s="15" t="s">
        <v>165</v>
      </c>
      <c r="BE438" s="225">
        <f>IF(O438="základní",K438,0)</f>
        <v>0</v>
      </c>
      <c r="BF438" s="225">
        <f>IF(O438="snížená",K438,0)</f>
        <v>0</v>
      </c>
      <c r="BG438" s="225">
        <f>IF(O438="zákl. přenesená",K438,0)</f>
        <v>0</v>
      </c>
      <c r="BH438" s="225">
        <f>IF(O438="sníž. přenesená",K438,0)</f>
        <v>0</v>
      </c>
      <c r="BI438" s="225">
        <f>IF(O438="nulová",K438,0)</f>
        <v>0</v>
      </c>
      <c r="BJ438" s="15" t="s">
        <v>82</v>
      </c>
      <c r="BK438" s="225">
        <f>ROUND(P438*H438,2)</f>
        <v>0</v>
      </c>
      <c r="BL438" s="15" t="s">
        <v>172</v>
      </c>
      <c r="BM438" s="224" t="s">
        <v>1363</v>
      </c>
    </row>
    <row r="439" s="2" customFormat="1">
      <c r="A439" s="36"/>
      <c r="B439" s="37"/>
      <c r="C439" s="38"/>
      <c r="D439" s="226" t="s">
        <v>174</v>
      </c>
      <c r="E439" s="38"/>
      <c r="F439" s="227" t="s">
        <v>842</v>
      </c>
      <c r="G439" s="38"/>
      <c r="H439" s="38"/>
      <c r="I439" s="228"/>
      <c r="J439" s="228"/>
      <c r="K439" s="38"/>
      <c r="L439" s="38"/>
      <c r="M439" s="42"/>
      <c r="N439" s="229"/>
      <c r="O439" s="230"/>
      <c r="P439" s="82"/>
      <c r="Q439" s="82"/>
      <c r="R439" s="82"/>
      <c r="S439" s="82"/>
      <c r="T439" s="82"/>
      <c r="U439" s="82"/>
      <c r="V439" s="82"/>
      <c r="W439" s="82"/>
      <c r="X439" s="82"/>
      <c r="Y439" s="83"/>
      <c r="Z439" s="36"/>
      <c r="AA439" s="36"/>
      <c r="AB439" s="36"/>
      <c r="AC439" s="36"/>
      <c r="AD439" s="36"/>
      <c r="AE439" s="36"/>
      <c r="AT439" s="15" t="s">
        <v>174</v>
      </c>
      <c r="AU439" s="15" t="s">
        <v>84</v>
      </c>
    </row>
    <row r="440" s="2" customFormat="1" ht="24.15" customHeight="1">
      <c r="A440" s="36"/>
      <c r="B440" s="37"/>
      <c r="C440" s="213" t="s">
        <v>1364</v>
      </c>
      <c r="D440" s="213" t="s">
        <v>168</v>
      </c>
      <c r="E440" s="214" t="s">
        <v>845</v>
      </c>
      <c r="F440" s="215" t="s">
        <v>846</v>
      </c>
      <c r="G440" s="216" t="s">
        <v>192</v>
      </c>
      <c r="H440" s="218">
        <v>31</v>
      </c>
      <c r="I440" s="217"/>
      <c r="J440" s="217"/>
      <c r="K440" s="218">
        <f>ROUND(P440*H440,2)</f>
        <v>0</v>
      </c>
      <c r="L440" s="215" t="s">
        <v>193</v>
      </c>
      <c r="M440" s="42"/>
      <c r="N440" s="219" t="s">
        <v>19</v>
      </c>
      <c r="O440" s="220" t="s">
        <v>44</v>
      </c>
      <c r="P440" s="221">
        <f>I440+J440</f>
        <v>0</v>
      </c>
      <c r="Q440" s="221">
        <f>ROUND(I440*H440,2)</f>
        <v>0</v>
      </c>
      <c r="R440" s="221">
        <f>ROUND(J440*H440,2)</f>
        <v>0</v>
      </c>
      <c r="S440" s="82"/>
      <c r="T440" s="222">
        <f>S440*H440</f>
        <v>0</v>
      </c>
      <c r="U440" s="222">
        <v>0</v>
      </c>
      <c r="V440" s="222">
        <f>U440*H440</f>
        <v>0</v>
      </c>
      <c r="W440" s="222">
        <v>0</v>
      </c>
      <c r="X440" s="222">
        <f>W440*H440</f>
        <v>0</v>
      </c>
      <c r="Y440" s="223" t="s">
        <v>19</v>
      </c>
      <c r="Z440" s="36"/>
      <c r="AA440" s="36"/>
      <c r="AB440" s="36"/>
      <c r="AC440" s="36"/>
      <c r="AD440" s="36"/>
      <c r="AE440" s="36"/>
      <c r="AR440" s="224" t="s">
        <v>172</v>
      </c>
      <c r="AT440" s="224" t="s">
        <v>168</v>
      </c>
      <c r="AU440" s="224" t="s">
        <v>84</v>
      </c>
      <c r="AY440" s="15" t="s">
        <v>165</v>
      </c>
      <c r="BE440" s="225">
        <f>IF(O440="základní",K440,0)</f>
        <v>0</v>
      </c>
      <c r="BF440" s="225">
        <f>IF(O440="snížená",K440,0)</f>
        <v>0</v>
      </c>
      <c r="BG440" s="225">
        <f>IF(O440="zákl. přenesená",K440,0)</f>
        <v>0</v>
      </c>
      <c r="BH440" s="225">
        <f>IF(O440="sníž. přenesená",K440,0)</f>
        <v>0</v>
      </c>
      <c r="BI440" s="225">
        <f>IF(O440="nulová",K440,0)</f>
        <v>0</v>
      </c>
      <c r="BJ440" s="15" t="s">
        <v>82</v>
      </c>
      <c r="BK440" s="225">
        <f>ROUND(P440*H440,2)</f>
        <v>0</v>
      </c>
      <c r="BL440" s="15" t="s">
        <v>172</v>
      </c>
      <c r="BM440" s="224" t="s">
        <v>1365</v>
      </c>
    </row>
    <row r="441" s="2" customFormat="1">
      <c r="A441" s="36"/>
      <c r="B441" s="37"/>
      <c r="C441" s="38"/>
      <c r="D441" s="226" t="s">
        <v>174</v>
      </c>
      <c r="E441" s="38"/>
      <c r="F441" s="227" t="s">
        <v>846</v>
      </c>
      <c r="G441" s="38"/>
      <c r="H441" s="38"/>
      <c r="I441" s="228"/>
      <c r="J441" s="228"/>
      <c r="K441" s="38"/>
      <c r="L441" s="38"/>
      <c r="M441" s="42"/>
      <c r="N441" s="229"/>
      <c r="O441" s="230"/>
      <c r="P441" s="82"/>
      <c r="Q441" s="82"/>
      <c r="R441" s="82"/>
      <c r="S441" s="82"/>
      <c r="T441" s="82"/>
      <c r="U441" s="82"/>
      <c r="V441" s="82"/>
      <c r="W441" s="82"/>
      <c r="X441" s="82"/>
      <c r="Y441" s="83"/>
      <c r="Z441" s="36"/>
      <c r="AA441" s="36"/>
      <c r="AB441" s="36"/>
      <c r="AC441" s="36"/>
      <c r="AD441" s="36"/>
      <c r="AE441" s="36"/>
      <c r="AT441" s="15" t="s">
        <v>174</v>
      </c>
      <c r="AU441" s="15" t="s">
        <v>84</v>
      </c>
    </row>
    <row r="442" s="2" customFormat="1" ht="24.15" customHeight="1">
      <c r="A442" s="36"/>
      <c r="B442" s="37"/>
      <c r="C442" s="213" t="s">
        <v>1366</v>
      </c>
      <c r="D442" s="213" t="s">
        <v>168</v>
      </c>
      <c r="E442" s="214" t="s">
        <v>1367</v>
      </c>
      <c r="F442" s="215" t="s">
        <v>1368</v>
      </c>
      <c r="G442" s="216" t="s">
        <v>192</v>
      </c>
      <c r="H442" s="218">
        <v>5</v>
      </c>
      <c r="I442" s="217"/>
      <c r="J442" s="217"/>
      <c r="K442" s="218">
        <f>ROUND(P442*H442,2)</f>
        <v>0</v>
      </c>
      <c r="L442" s="215" t="s">
        <v>193</v>
      </c>
      <c r="M442" s="42"/>
      <c r="N442" s="219" t="s">
        <v>19</v>
      </c>
      <c r="O442" s="220" t="s">
        <v>44</v>
      </c>
      <c r="P442" s="221">
        <f>I442+J442</f>
        <v>0</v>
      </c>
      <c r="Q442" s="221">
        <f>ROUND(I442*H442,2)</f>
        <v>0</v>
      </c>
      <c r="R442" s="221">
        <f>ROUND(J442*H442,2)</f>
        <v>0</v>
      </c>
      <c r="S442" s="82"/>
      <c r="T442" s="222">
        <f>S442*H442</f>
        <v>0</v>
      </c>
      <c r="U442" s="222">
        <v>0</v>
      </c>
      <c r="V442" s="222">
        <f>U442*H442</f>
        <v>0</v>
      </c>
      <c r="W442" s="222">
        <v>0</v>
      </c>
      <c r="X442" s="222">
        <f>W442*H442</f>
        <v>0</v>
      </c>
      <c r="Y442" s="223" t="s">
        <v>19</v>
      </c>
      <c r="Z442" s="36"/>
      <c r="AA442" s="36"/>
      <c r="AB442" s="36"/>
      <c r="AC442" s="36"/>
      <c r="AD442" s="36"/>
      <c r="AE442" s="36"/>
      <c r="AR442" s="224" t="s">
        <v>172</v>
      </c>
      <c r="AT442" s="224" t="s">
        <v>168</v>
      </c>
      <c r="AU442" s="224" t="s">
        <v>84</v>
      </c>
      <c r="AY442" s="15" t="s">
        <v>165</v>
      </c>
      <c r="BE442" s="225">
        <f>IF(O442="základní",K442,0)</f>
        <v>0</v>
      </c>
      <c r="BF442" s="225">
        <f>IF(O442="snížená",K442,0)</f>
        <v>0</v>
      </c>
      <c r="BG442" s="225">
        <f>IF(O442="zákl. přenesená",K442,0)</f>
        <v>0</v>
      </c>
      <c r="BH442" s="225">
        <f>IF(O442="sníž. přenesená",K442,0)</f>
        <v>0</v>
      </c>
      <c r="BI442" s="225">
        <f>IF(O442="nulová",K442,0)</f>
        <v>0</v>
      </c>
      <c r="BJ442" s="15" t="s">
        <v>82</v>
      </c>
      <c r="BK442" s="225">
        <f>ROUND(P442*H442,2)</f>
        <v>0</v>
      </c>
      <c r="BL442" s="15" t="s">
        <v>172</v>
      </c>
      <c r="BM442" s="224" t="s">
        <v>1369</v>
      </c>
    </row>
    <row r="443" s="2" customFormat="1">
      <c r="A443" s="36"/>
      <c r="B443" s="37"/>
      <c r="C443" s="38"/>
      <c r="D443" s="226" t="s">
        <v>174</v>
      </c>
      <c r="E443" s="38"/>
      <c r="F443" s="227" t="s">
        <v>1368</v>
      </c>
      <c r="G443" s="38"/>
      <c r="H443" s="38"/>
      <c r="I443" s="228"/>
      <c r="J443" s="228"/>
      <c r="K443" s="38"/>
      <c r="L443" s="38"/>
      <c r="M443" s="42"/>
      <c r="N443" s="229"/>
      <c r="O443" s="230"/>
      <c r="P443" s="82"/>
      <c r="Q443" s="82"/>
      <c r="R443" s="82"/>
      <c r="S443" s="82"/>
      <c r="T443" s="82"/>
      <c r="U443" s="82"/>
      <c r="V443" s="82"/>
      <c r="W443" s="82"/>
      <c r="X443" s="82"/>
      <c r="Y443" s="83"/>
      <c r="Z443" s="36"/>
      <c r="AA443" s="36"/>
      <c r="AB443" s="36"/>
      <c r="AC443" s="36"/>
      <c r="AD443" s="36"/>
      <c r="AE443" s="36"/>
      <c r="AT443" s="15" t="s">
        <v>174</v>
      </c>
      <c r="AU443" s="15" t="s">
        <v>84</v>
      </c>
    </row>
    <row r="444" s="2" customFormat="1" ht="24.15" customHeight="1">
      <c r="A444" s="36"/>
      <c r="B444" s="37"/>
      <c r="C444" s="213" t="s">
        <v>1370</v>
      </c>
      <c r="D444" s="213" t="s">
        <v>168</v>
      </c>
      <c r="E444" s="214" t="s">
        <v>853</v>
      </c>
      <c r="F444" s="215" t="s">
        <v>854</v>
      </c>
      <c r="G444" s="216" t="s">
        <v>192</v>
      </c>
      <c r="H444" s="218">
        <v>73</v>
      </c>
      <c r="I444" s="217"/>
      <c r="J444" s="217"/>
      <c r="K444" s="218">
        <f>ROUND(P444*H444,2)</f>
        <v>0</v>
      </c>
      <c r="L444" s="215" t="s">
        <v>193</v>
      </c>
      <c r="M444" s="42"/>
      <c r="N444" s="219" t="s">
        <v>19</v>
      </c>
      <c r="O444" s="220" t="s">
        <v>44</v>
      </c>
      <c r="P444" s="221">
        <f>I444+J444</f>
        <v>0</v>
      </c>
      <c r="Q444" s="221">
        <f>ROUND(I444*H444,2)</f>
        <v>0</v>
      </c>
      <c r="R444" s="221">
        <f>ROUND(J444*H444,2)</f>
        <v>0</v>
      </c>
      <c r="S444" s="82"/>
      <c r="T444" s="222">
        <f>S444*H444</f>
        <v>0</v>
      </c>
      <c r="U444" s="222">
        <v>0</v>
      </c>
      <c r="V444" s="222">
        <f>U444*H444</f>
        <v>0</v>
      </c>
      <c r="W444" s="222">
        <v>0</v>
      </c>
      <c r="X444" s="222">
        <f>W444*H444</f>
        <v>0</v>
      </c>
      <c r="Y444" s="223" t="s">
        <v>19</v>
      </c>
      <c r="Z444" s="36"/>
      <c r="AA444" s="36"/>
      <c r="AB444" s="36"/>
      <c r="AC444" s="36"/>
      <c r="AD444" s="36"/>
      <c r="AE444" s="36"/>
      <c r="AR444" s="224" t="s">
        <v>172</v>
      </c>
      <c r="AT444" s="224" t="s">
        <v>168</v>
      </c>
      <c r="AU444" s="224" t="s">
        <v>84</v>
      </c>
      <c r="AY444" s="15" t="s">
        <v>165</v>
      </c>
      <c r="BE444" s="225">
        <f>IF(O444="základní",K444,0)</f>
        <v>0</v>
      </c>
      <c r="BF444" s="225">
        <f>IF(O444="snížená",K444,0)</f>
        <v>0</v>
      </c>
      <c r="BG444" s="225">
        <f>IF(O444="zákl. přenesená",K444,0)</f>
        <v>0</v>
      </c>
      <c r="BH444" s="225">
        <f>IF(O444="sníž. přenesená",K444,0)</f>
        <v>0</v>
      </c>
      <c r="BI444" s="225">
        <f>IF(O444="nulová",K444,0)</f>
        <v>0</v>
      </c>
      <c r="BJ444" s="15" t="s">
        <v>82</v>
      </c>
      <c r="BK444" s="225">
        <f>ROUND(P444*H444,2)</f>
        <v>0</v>
      </c>
      <c r="BL444" s="15" t="s">
        <v>172</v>
      </c>
      <c r="BM444" s="224" t="s">
        <v>1371</v>
      </c>
    </row>
    <row r="445" s="2" customFormat="1">
      <c r="A445" s="36"/>
      <c r="B445" s="37"/>
      <c r="C445" s="38"/>
      <c r="D445" s="226" t="s">
        <v>174</v>
      </c>
      <c r="E445" s="38"/>
      <c r="F445" s="227" t="s">
        <v>854</v>
      </c>
      <c r="G445" s="38"/>
      <c r="H445" s="38"/>
      <c r="I445" s="228"/>
      <c r="J445" s="228"/>
      <c r="K445" s="38"/>
      <c r="L445" s="38"/>
      <c r="M445" s="42"/>
      <c r="N445" s="229"/>
      <c r="O445" s="230"/>
      <c r="P445" s="82"/>
      <c r="Q445" s="82"/>
      <c r="R445" s="82"/>
      <c r="S445" s="82"/>
      <c r="T445" s="82"/>
      <c r="U445" s="82"/>
      <c r="V445" s="82"/>
      <c r="W445" s="82"/>
      <c r="X445" s="82"/>
      <c r="Y445" s="83"/>
      <c r="Z445" s="36"/>
      <c r="AA445" s="36"/>
      <c r="AB445" s="36"/>
      <c r="AC445" s="36"/>
      <c r="AD445" s="36"/>
      <c r="AE445" s="36"/>
      <c r="AT445" s="15" t="s">
        <v>174</v>
      </c>
      <c r="AU445" s="15" t="s">
        <v>84</v>
      </c>
    </row>
    <row r="446" s="2" customFormat="1" ht="24.15" customHeight="1">
      <c r="A446" s="36"/>
      <c r="B446" s="37"/>
      <c r="C446" s="213" t="s">
        <v>1372</v>
      </c>
      <c r="D446" s="213" t="s">
        <v>168</v>
      </c>
      <c r="E446" s="214" t="s">
        <v>857</v>
      </c>
      <c r="F446" s="215" t="s">
        <v>858</v>
      </c>
      <c r="G446" s="216" t="s">
        <v>192</v>
      </c>
      <c r="H446" s="218">
        <v>6</v>
      </c>
      <c r="I446" s="217"/>
      <c r="J446" s="217"/>
      <c r="K446" s="218">
        <f>ROUND(P446*H446,2)</f>
        <v>0</v>
      </c>
      <c r="L446" s="215" t="s">
        <v>193</v>
      </c>
      <c r="M446" s="42"/>
      <c r="N446" s="219" t="s">
        <v>19</v>
      </c>
      <c r="O446" s="220" t="s">
        <v>44</v>
      </c>
      <c r="P446" s="221">
        <f>I446+J446</f>
        <v>0</v>
      </c>
      <c r="Q446" s="221">
        <f>ROUND(I446*H446,2)</f>
        <v>0</v>
      </c>
      <c r="R446" s="221">
        <f>ROUND(J446*H446,2)</f>
        <v>0</v>
      </c>
      <c r="S446" s="82"/>
      <c r="T446" s="222">
        <f>S446*H446</f>
        <v>0</v>
      </c>
      <c r="U446" s="222">
        <v>0</v>
      </c>
      <c r="V446" s="222">
        <f>U446*H446</f>
        <v>0</v>
      </c>
      <c r="W446" s="222">
        <v>0</v>
      </c>
      <c r="X446" s="222">
        <f>W446*H446</f>
        <v>0</v>
      </c>
      <c r="Y446" s="223" t="s">
        <v>19</v>
      </c>
      <c r="Z446" s="36"/>
      <c r="AA446" s="36"/>
      <c r="AB446" s="36"/>
      <c r="AC446" s="36"/>
      <c r="AD446" s="36"/>
      <c r="AE446" s="36"/>
      <c r="AR446" s="224" t="s">
        <v>172</v>
      </c>
      <c r="AT446" s="224" t="s">
        <v>168</v>
      </c>
      <c r="AU446" s="224" t="s">
        <v>84</v>
      </c>
      <c r="AY446" s="15" t="s">
        <v>165</v>
      </c>
      <c r="BE446" s="225">
        <f>IF(O446="základní",K446,0)</f>
        <v>0</v>
      </c>
      <c r="BF446" s="225">
        <f>IF(O446="snížená",K446,0)</f>
        <v>0</v>
      </c>
      <c r="BG446" s="225">
        <f>IF(O446="zákl. přenesená",K446,0)</f>
        <v>0</v>
      </c>
      <c r="BH446" s="225">
        <f>IF(O446="sníž. přenesená",K446,0)</f>
        <v>0</v>
      </c>
      <c r="BI446" s="225">
        <f>IF(O446="nulová",K446,0)</f>
        <v>0</v>
      </c>
      <c r="BJ446" s="15" t="s">
        <v>82</v>
      </c>
      <c r="BK446" s="225">
        <f>ROUND(P446*H446,2)</f>
        <v>0</v>
      </c>
      <c r="BL446" s="15" t="s">
        <v>172</v>
      </c>
      <c r="BM446" s="224" t="s">
        <v>1373</v>
      </c>
    </row>
    <row r="447" s="2" customFormat="1">
      <c r="A447" s="36"/>
      <c r="B447" s="37"/>
      <c r="C447" s="38"/>
      <c r="D447" s="226" t="s">
        <v>174</v>
      </c>
      <c r="E447" s="38"/>
      <c r="F447" s="227" t="s">
        <v>858</v>
      </c>
      <c r="G447" s="38"/>
      <c r="H447" s="38"/>
      <c r="I447" s="228"/>
      <c r="J447" s="228"/>
      <c r="K447" s="38"/>
      <c r="L447" s="38"/>
      <c r="M447" s="42"/>
      <c r="N447" s="229"/>
      <c r="O447" s="230"/>
      <c r="P447" s="82"/>
      <c r="Q447" s="82"/>
      <c r="R447" s="82"/>
      <c r="S447" s="82"/>
      <c r="T447" s="82"/>
      <c r="U447" s="82"/>
      <c r="V447" s="82"/>
      <c r="W447" s="82"/>
      <c r="X447" s="82"/>
      <c r="Y447" s="83"/>
      <c r="Z447" s="36"/>
      <c r="AA447" s="36"/>
      <c r="AB447" s="36"/>
      <c r="AC447" s="36"/>
      <c r="AD447" s="36"/>
      <c r="AE447" s="36"/>
      <c r="AT447" s="15" t="s">
        <v>174</v>
      </c>
      <c r="AU447" s="15" t="s">
        <v>84</v>
      </c>
    </row>
    <row r="448" s="2" customFormat="1" ht="24.15" customHeight="1">
      <c r="A448" s="36"/>
      <c r="B448" s="37"/>
      <c r="C448" s="213" t="s">
        <v>1374</v>
      </c>
      <c r="D448" s="213" t="s">
        <v>168</v>
      </c>
      <c r="E448" s="214" t="s">
        <v>861</v>
      </c>
      <c r="F448" s="215" t="s">
        <v>862</v>
      </c>
      <c r="G448" s="216" t="s">
        <v>221</v>
      </c>
      <c r="H448" s="218">
        <v>5665</v>
      </c>
      <c r="I448" s="217"/>
      <c r="J448" s="217"/>
      <c r="K448" s="218">
        <f>ROUND(P448*H448,2)</f>
        <v>0</v>
      </c>
      <c r="L448" s="215" t="s">
        <v>193</v>
      </c>
      <c r="M448" s="42"/>
      <c r="N448" s="219" t="s">
        <v>19</v>
      </c>
      <c r="O448" s="220" t="s">
        <v>44</v>
      </c>
      <c r="P448" s="221">
        <f>I448+J448</f>
        <v>0</v>
      </c>
      <c r="Q448" s="221">
        <f>ROUND(I448*H448,2)</f>
        <v>0</v>
      </c>
      <c r="R448" s="221">
        <f>ROUND(J448*H448,2)</f>
        <v>0</v>
      </c>
      <c r="S448" s="82"/>
      <c r="T448" s="222">
        <f>S448*H448</f>
        <v>0</v>
      </c>
      <c r="U448" s="222">
        <v>0</v>
      </c>
      <c r="V448" s="222">
        <f>U448*H448</f>
        <v>0</v>
      </c>
      <c r="W448" s="222">
        <v>0</v>
      </c>
      <c r="X448" s="222">
        <f>W448*H448</f>
        <v>0</v>
      </c>
      <c r="Y448" s="223" t="s">
        <v>19</v>
      </c>
      <c r="Z448" s="36"/>
      <c r="AA448" s="36"/>
      <c r="AB448" s="36"/>
      <c r="AC448" s="36"/>
      <c r="AD448" s="36"/>
      <c r="AE448" s="36"/>
      <c r="AR448" s="224" t="s">
        <v>172</v>
      </c>
      <c r="AT448" s="224" t="s">
        <v>168</v>
      </c>
      <c r="AU448" s="224" t="s">
        <v>84</v>
      </c>
      <c r="AY448" s="15" t="s">
        <v>165</v>
      </c>
      <c r="BE448" s="225">
        <f>IF(O448="základní",K448,0)</f>
        <v>0</v>
      </c>
      <c r="BF448" s="225">
        <f>IF(O448="snížená",K448,0)</f>
        <v>0</v>
      </c>
      <c r="BG448" s="225">
        <f>IF(O448="zákl. přenesená",K448,0)</f>
        <v>0</v>
      </c>
      <c r="BH448" s="225">
        <f>IF(O448="sníž. přenesená",K448,0)</f>
        <v>0</v>
      </c>
      <c r="BI448" s="225">
        <f>IF(O448="nulová",K448,0)</f>
        <v>0</v>
      </c>
      <c r="BJ448" s="15" t="s">
        <v>82</v>
      </c>
      <c r="BK448" s="225">
        <f>ROUND(P448*H448,2)</f>
        <v>0</v>
      </c>
      <c r="BL448" s="15" t="s">
        <v>172</v>
      </c>
      <c r="BM448" s="224" t="s">
        <v>1375</v>
      </c>
    </row>
    <row r="449" s="2" customFormat="1">
      <c r="A449" s="36"/>
      <c r="B449" s="37"/>
      <c r="C449" s="38"/>
      <c r="D449" s="226" t="s">
        <v>174</v>
      </c>
      <c r="E449" s="38"/>
      <c r="F449" s="227" t="s">
        <v>862</v>
      </c>
      <c r="G449" s="38"/>
      <c r="H449" s="38"/>
      <c r="I449" s="228"/>
      <c r="J449" s="228"/>
      <c r="K449" s="38"/>
      <c r="L449" s="38"/>
      <c r="M449" s="42"/>
      <c r="N449" s="229"/>
      <c r="O449" s="230"/>
      <c r="P449" s="82"/>
      <c r="Q449" s="82"/>
      <c r="R449" s="82"/>
      <c r="S449" s="82"/>
      <c r="T449" s="82"/>
      <c r="U449" s="82"/>
      <c r="V449" s="82"/>
      <c r="W449" s="82"/>
      <c r="X449" s="82"/>
      <c r="Y449" s="83"/>
      <c r="Z449" s="36"/>
      <c r="AA449" s="36"/>
      <c r="AB449" s="36"/>
      <c r="AC449" s="36"/>
      <c r="AD449" s="36"/>
      <c r="AE449" s="36"/>
      <c r="AT449" s="15" t="s">
        <v>174</v>
      </c>
      <c r="AU449" s="15" t="s">
        <v>84</v>
      </c>
    </row>
    <row r="450" s="2" customFormat="1" ht="24.15" customHeight="1">
      <c r="A450" s="36"/>
      <c r="B450" s="37"/>
      <c r="C450" s="213" t="s">
        <v>1376</v>
      </c>
      <c r="D450" s="213" t="s">
        <v>168</v>
      </c>
      <c r="E450" s="214" t="s">
        <v>865</v>
      </c>
      <c r="F450" s="215" t="s">
        <v>866</v>
      </c>
      <c r="G450" s="216" t="s">
        <v>221</v>
      </c>
      <c r="H450" s="218">
        <v>5665</v>
      </c>
      <c r="I450" s="217"/>
      <c r="J450" s="217"/>
      <c r="K450" s="218">
        <f>ROUND(P450*H450,2)</f>
        <v>0</v>
      </c>
      <c r="L450" s="215" t="s">
        <v>193</v>
      </c>
      <c r="M450" s="42"/>
      <c r="N450" s="219" t="s">
        <v>19</v>
      </c>
      <c r="O450" s="220" t="s">
        <v>44</v>
      </c>
      <c r="P450" s="221">
        <f>I450+J450</f>
        <v>0</v>
      </c>
      <c r="Q450" s="221">
        <f>ROUND(I450*H450,2)</f>
        <v>0</v>
      </c>
      <c r="R450" s="221">
        <f>ROUND(J450*H450,2)</f>
        <v>0</v>
      </c>
      <c r="S450" s="82"/>
      <c r="T450" s="222">
        <f>S450*H450</f>
        <v>0</v>
      </c>
      <c r="U450" s="222">
        <v>0</v>
      </c>
      <c r="V450" s="222">
        <f>U450*H450</f>
        <v>0</v>
      </c>
      <c r="W450" s="222">
        <v>0</v>
      </c>
      <c r="X450" s="222">
        <f>W450*H450</f>
        <v>0</v>
      </c>
      <c r="Y450" s="223" t="s">
        <v>19</v>
      </c>
      <c r="Z450" s="36"/>
      <c r="AA450" s="36"/>
      <c r="AB450" s="36"/>
      <c r="AC450" s="36"/>
      <c r="AD450" s="36"/>
      <c r="AE450" s="36"/>
      <c r="AR450" s="224" t="s">
        <v>172</v>
      </c>
      <c r="AT450" s="224" t="s">
        <v>168</v>
      </c>
      <c r="AU450" s="224" t="s">
        <v>84</v>
      </c>
      <c r="AY450" s="15" t="s">
        <v>165</v>
      </c>
      <c r="BE450" s="225">
        <f>IF(O450="základní",K450,0)</f>
        <v>0</v>
      </c>
      <c r="BF450" s="225">
        <f>IF(O450="snížená",K450,0)</f>
        <v>0</v>
      </c>
      <c r="BG450" s="225">
        <f>IF(O450="zákl. přenesená",K450,0)</f>
        <v>0</v>
      </c>
      <c r="BH450" s="225">
        <f>IF(O450="sníž. přenesená",K450,0)</f>
        <v>0</v>
      </c>
      <c r="BI450" s="225">
        <f>IF(O450="nulová",K450,0)</f>
        <v>0</v>
      </c>
      <c r="BJ450" s="15" t="s">
        <v>82</v>
      </c>
      <c r="BK450" s="225">
        <f>ROUND(P450*H450,2)</f>
        <v>0</v>
      </c>
      <c r="BL450" s="15" t="s">
        <v>172</v>
      </c>
      <c r="BM450" s="224" t="s">
        <v>1377</v>
      </c>
    </row>
    <row r="451" s="2" customFormat="1">
      <c r="A451" s="36"/>
      <c r="B451" s="37"/>
      <c r="C451" s="38"/>
      <c r="D451" s="226" t="s">
        <v>174</v>
      </c>
      <c r="E451" s="38"/>
      <c r="F451" s="227" t="s">
        <v>866</v>
      </c>
      <c r="G451" s="38"/>
      <c r="H451" s="38"/>
      <c r="I451" s="228"/>
      <c r="J451" s="228"/>
      <c r="K451" s="38"/>
      <c r="L451" s="38"/>
      <c r="M451" s="42"/>
      <c r="N451" s="229"/>
      <c r="O451" s="230"/>
      <c r="P451" s="82"/>
      <c r="Q451" s="82"/>
      <c r="R451" s="82"/>
      <c r="S451" s="82"/>
      <c r="T451" s="82"/>
      <c r="U451" s="82"/>
      <c r="V451" s="82"/>
      <c r="W451" s="82"/>
      <c r="X451" s="82"/>
      <c r="Y451" s="83"/>
      <c r="Z451" s="36"/>
      <c r="AA451" s="36"/>
      <c r="AB451" s="36"/>
      <c r="AC451" s="36"/>
      <c r="AD451" s="36"/>
      <c r="AE451" s="36"/>
      <c r="AT451" s="15" t="s">
        <v>174</v>
      </c>
      <c r="AU451" s="15" t="s">
        <v>84</v>
      </c>
    </row>
    <row r="452" s="2" customFormat="1" ht="24.15" customHeight="1">
      <c r="A452" s="36"/>
      <c r="B452" s="37"/>
      <c r="C452" s="213" t="s">
        <v>1378</v>
      </c>
      <c r="D452" s="213" t="s">
        <v>168</v>
      </c>
      <c r="E452" s="214" t="s">
        <v>1379</v>
      </c>
      <c r="F452" s="215" t="s">
        <v>1380</v>
      </c>
      <c r="G452" s="216" t="s">
        <v>192</v>
      </c>
      <c r="H452" s="218">
        <v>4</v>
      </c>
      <c r="I452" s="217"/>
      <c r="J452" s="217"/>
      <c r="K452" s="218">
        <f>ROUND(P452*H452,2)</f>
        <v>0</v>
      </c>
      <c r="L452" s="215" t="s">
        <v>193</v>
      </c>
      <c r="M452" s="42"/>
      <c r="N452" s="219" t="s">
        <v>19</v>
      </c>
      <c r="O452" s="220" t="s">
        <v>44</v>
      </c>
      <c r="P452" s="221">
        <f>I452+J452</f>
        <v>0</v>
      </c>
      <c r="Q452" s="221">
        <f>ROUND(I452*H452,2)</f>
        <v>0</v>
      </c>
      <c r="R452" s="221">
        <f>ROUND(J452*H452,2)</f>
        <v>0</v>
      </c>
      <c r="S452" s="82"/>
      <c r="T452" s="222">
        <f>S452*H452</f>
        <v>0</v>
      </c>
      <c r="U452" s="222">
        <v>0</v>
      </c>
      <c r="V452" s="222">
        <f>U452*H452</f>
        <v>0</v>
      </c>
      <c r="W452" s="222">
        <v>0</v>
      </c>
      <c r="X452" s="222">
        <f>W452*H452</f>
        <v>0</v>
      </c>
      <c r="Y452" s="223" t="s">
        <v>19</v>
      </c>
      <c r="Z452" s="36"/>
      <c r="AA452" s="36"/>
      <c r="AB452" s="36"/>
      <c r="AC452" s="36"/>
      <c r="AD452" s="36"/>
      <c r="AE452" s="36"/>
      <c r="AR452" s="224" t="s">
        <v>172</v>
      </c>
      <c r="AT452" s="224" t="s">
        <v>168</v>
      </c>
      <c r="AU452" s="224" t="s">
        <v>84</v>
      </c>
      <c r="AY452" s="15" t="s">
        <v>165</v>
      </c>
      <c r="BE452" s="225">
        <f>IF(O452="základní",K452,0)</f>
        <v>0</v>
      </c>
      <c r="BF452" s="225">
        <f>IF(O452="snížená",K452,0)</f>
        <v>0</v>
      </c>
      <c r="BG452" s="225">
        <f>IF(O452="zákl. přenesená",K452,0)</f>
        <v>0</v>
      </c>
      <c r="BH452" s="225">
        <f>IF(O452="sníž. přenesená",K452,0)</f>
        <v>0</v>
      </c>
      <c r="BI452" s="225">
        <f>IF(O452="nulová",K452,0)</f>
        <v>0</v>
      </c>
      <c r="BJ452" s="15" t="s">
        <v>82</v>
      </c>
      <c r="BK452" s="225">
        <f>ROUND(P452*H452,2)</f>
        <v>0</v>
      </c>
      <c r="BL452" s="15" t="s">
        <v>172</v>
      </c>
      <c r="BM452" s="224" t="s">
        <v>1381</v>
      </c>
    </row>
    <row r="453" s="2" customFormat="1">
      <c r="A453" s="36"/>
      <c r="B453" s="37"/>
      <c r="C453" s="38"/>
      <c r="D453" s="226" t="s">
        <v>174</v>
      </c>
      <c r="E453" s="38"/>
      <c r="F453" s="227" t="s">
        <v>1380</v>
      </c>
      <c r="G453" s="38"/>
      <c r="H453" s="38"/>
      <c r="I453" s="228"/>
      <c r="J453" s="228"/>
      <c r="K453" s="38"/>
      <c r="L453" s="38"/>
      <c r="M453" s="42"/>
      <c r="N453" s="229"/>
      <c r="O453" s="230"/>
      <c r="P453" s="82"/>
      <c r="Q453" s="82"/>
      <c r="R453" s="82"/>
      <c r="S453" s="82"/>
      <c r="T453" s="82"/>
      <c r="U453" s="82"/>
      <c r="V453" s="82"/>
      <c r="W453" s="82"/>
      <c r="X453" s="82"/>
      <c r="Y453" s="83"/>
      <c r="Z453" s="36"/>
      <c r="AA453" s="36"/>
      <c r="AB453" s="36"/>
      <c r="AC453" s="36"/>
      <c r="AD453" s="36"/>
      <c r="AE453" s="36"/>
      <c r="AT453" s="15" t="s">
        <v>174</v>
      </c>
      <c r="AU453" s="15" t="s">
        <v>84</v>
      </c>
    </row>
    <row r="454" s="2" customFormat="1" ht="24.15" customHeight="1">
      <c r="A454" s="36"/>
      <c r="B454" s="37"/>
      <c r="C454" s="213" t="s">
        <v>1382</v>
      </c>
      <c r="D454" s="213" t="s">
        <v>168</v>
      </c>
      <c r="E454" s="214" t="s">
        <v>869</v>
      </c>
      <c r="F454" s="215" t="s">
        <v>870</v>
      </c>
      <c r="G454" s="216" t="s">
        <v>192</v>
      </c>
      <c r="H454" s="218">
        <v>14</v>
      </c>
      <c r="I454" s="217"/>
      <c r="J454" s="217"/>
      <c r="K454" s="218">
        <f>ROUND(P454*H454,2)</f>
        <v>0</v>
      </c>
      <c r="L454" s="215" t="s">
        <v>193</v>
      </c>
      <c r="M454" s="42"/>
      <c r="N454" s="219" t="s">
        <v>19</v>
      </c>
      <c r="O454" s="220" t="s">
        <v>44</v>
      </c>
      <c r="P454" s="221">
        <f>I454+J454</f>
        <v>0</v>
      </c>
      <c r="Q454" s="221">
        <f>ROUND(I454*H454,2)</f>
        <v>0</v>
      </c>
      <c r="R454" s="221">
        <f>ROUND(J454*H454,2)</f>
        <v>0</v>
      </c>
      <c r="S454" s="82"/>
      <c r="T454" s="222">
        <f>S454*H454</f>
        <v>0</v>
      </c>
      <c r="U454" s="222">
        <v>0</v>
      </c>
      <c r="V454" s="222">
        <f>U454*H454</f>
        <v>0</v>
      </c>
      <c r="W454" s="222">
        <v>0</v>
      </c>
      <c r="X454" s="222">
        <f>W454*H454</f>
        <v>0</v>
      </c>
      <c r="Y454" s="223" t="s">
        <v>19</v>
      </c>
      <c r="Z454" s="36"/>
      <c r="AA454" s="36"/>
      <c r="AB454" s="36"/>
      <c r="AC454" s="36"/>
      <c r="AD454" s="36"/>
      <c r="AE454" s="36"/>
      <c r="AR454" s="224" t="s">
        <v>172</v>
      </c>
      <c r="AT454" s="224" t="s">
        <v>168</v>
      </c>
      <c r="AU454" s="224" t="s">
        <v>84</v>
      </c>
      <c r="AY454" s="15" t="s">
        <v>165</v>
      </c>
      <c r="BE454" s="225">
        <f>IF(O454="základní",K454,0)</f>
        <v>0</v>
      </c>
      <c r="BF454" s="225">
        <f>IF(O454="snížená",K454,0)</f>
        <v>0</v>
      </c>
      <c r="BG454" s="225">
        <f>IF(O454="zákl. přenesená",K454,0)</f>
        <v>0</v>
      </c>
      <c r="BH454" s="225">
        <f>IF(O454="sníž. přenesená",K454,0)</f>
        <v>0</v>
      </c>
      <c r="BI454" s="225">
        <f>IF(O454="nulová",K454,0)</f>
        <v>0</v>
      </c>
      <c r="BJ454" s="15" t="s">
        <v>82</v>
      </c>
      <c r="BK454" s="225">
        <f>ROUND(P454*H454,2)</f>
        <v>0</v>
      </c>
      <c r="BL454" s="15" t="s">
        <v>172</v>
      </c>
      <c r="BM454" s="224" t="s">
        <v>1383</v>
      </c>
    </row>
    <row r="455" s="2" customFormat="1">
      <c r="A455" s="36"/>
      <c r="B455" s="37"/>
      <c r="C455" s="38"/>
      <c r="D455" s="226" t="s">
        <v>174</v>
      </c>
      <c r="E455" s="38"/>
      <c r="F455" s="227" t="s">
        <v>870</v>
      </c>
      <c r="G455" s="38"/>
      <c r="H455" s="38"/>
      <c r="I455" s="228"/>
      <c r="J455" s="228"/>
      <c r="K455" s="38"/>
      <c r="L455" s="38"/>
      <c r="M455" s="42"/>
      <c r="N455" s="229"/>
      <c r="O455" s="230"/>
      <c r="P455" s="82"/>
      <c r="Q455" s="82"/>
      <c r="R455" s="82"/>
      <c r="S455" s="82"/>
      <c r="T455" s="82"/>
      <c r="U455" s="82"/>
      <c r="V455" s="82"/>
      <c r="W455" s="82"/>
      <c r="X455" s="82"/>
      <c r="Y455" s="83"/>
      <c r="Z455" s="36"/>
      <c r="AA455" s="36"/>
      <c r="AB455" s="36"/>
      <c r="AC455" s="36"/>
      <c r="AD455" s="36"/>
      <c r="AE455" s="36"/>
      <c r="AT455" s="15" t="s">
        <v>174</v>
      </c>
      <c r="AU455" s="15" t="s">
        <v>84</v>
      </c>
    </row>
    <row r="456" s="2" customFormat="1" ht="24.15" customHeight="1">
      <c r="A456" s="36"/>
      <c r="B456" s="37"/>
      <c r="C456" s="213" t="s">
        <v>1384</v>
      </c>
      <c r="D456" s="213" t="s">
        <v>168</v>
      </c>
      <c r="E456" s="214" t="s">
        <v>873</v>
      </c>
      <c r="F456" s="215" t="s">
        <v>874</v>
      </c>
      <c r="G456" s="216" t="s">
        <v>192</v>
      </c>
      <c r="H456" s="218">
        <v>4</v>
      </c>
      <c r="I456" s="217"/>
      <c r="J456" s="217"/>
      <c r="K456" s="218">
        <f>ROUND(P456*H456,2)</f>
        <v>0</v>
      </c>
      <c r="L456" s="215" t="s">
        <v>193</v>
      </c>
      <c r="M456" s="42"/>
      <c r="N456" s="219" t="s">
        <v>19</v>
      </c>
      <c r="O456" s="220" t="s">
        <v>44</v>
      </c>
      <c r="P456" s="221">
        <f>I456+J456</f>
        <v>0</v>
      </c>
      <c r="Q456" s="221">
        <f>ROUND(I456*H456,2)</f>
        <v>0</v>
      </c>
      <c r="R456" s="221">
        <f>ROUND(J456*H456,2)</f>
        <v>0</v>
      </c>
      <c r="S456" s="82"/>
      <c r="T456" s="222">
        <f>S456*H456</f>
        <v>0</v>
      </c>
      <c r="U456" s="222">
        <v>0</v>
      </c>
      <c r="V456" s="222">
        <f>U456*H456</f>
        <v>0</v>
      </c>
      <c r="W456" s="222">
        <v>0</v>
      </c>
      <c r="X456" s="222">
        <f>W456*H456</f>
        <v>0</v>
      </c>
      <c r="Y456" s="223" t="s">
        <v>19</v>
      </c>
      <c r="Z456" s="36"/>
      <c r="AA456" s="36"/>
      <c r="AB456" s="36"/>
      <c r="AC456" s="36"/>
      <c r="AD456" s="36"/>
      <c r="AE456" s="36"/>
      <c r="AR456" s="224" t="s">
        <v>172</v>
      </c>
      <c r="AT456" s="224" t="s">
        <v>168</v>
      </c>
      <c r="AU456" s="224" t="s">
        <v>84</v>
      </c>
      <c r="AY456" s="15" t="s">
        <v>165</v>
      </c>
      <c r="BE456" s="225">
        <f>IF(O456="základní",K456,0)</f>
        <v>0</v>
      </c>
      <c r="BF456" s="225">
        <f>IF(O456="snížená",K456,0)</f>
        <v>0</v>
      </c>
      <c r="BG456" s="225">
        <f>IF(O456="zákl. přenesená",K456,0)</f>
        <v>0</v>
      </c>
      <c r="BH456" s="225">
        <f>IF(O456="sníž. přenesená",K456,0)</f>
        <v>0</v>
      </c>
      <c r="BI456" s="225">
        <f>IF(O456="nulová",K456,0)</f>
        <v>0</v>
      </c>
      <c r="BJ456" s="15" t="s">
        <v>82</v>
      </c>
      <c r="BK456" s="225">
        <f>ROUND(P456*H456,2)</f>
        <v>0</v>
      </c>
      <c r="BL456" s="15" t="s">
        <v>172</v>
      </c>
      <c r="BM456" s="224" t="s">
        <v>1385</v>
      </c>
    </row>
    <row r="457" s="2" customFormat="1">
      <c r="A457" s="36"/>
      <c r="B457" s="37"/>
      <c r="C457" s="38"/>
      <c r="D457" s="226" t="s">
        <v>174</v>
      </c>
      <c r="E457" s="38"/>
      <c r="F457" s="227" t="s">
        <v>874</v>
      </c>
      <c r="G457" s="38"/>
      <c r="H457" s="38"/>
      <c r="I457" s="228"/>
      <c r="J457" s="228"/>
      <c r="K457" s="38"/>
      <c r="L457" s="38"/>
      <c r="M457" s="42"/>
      <c r="N457" s="229"/>
      <c r="O457" s="230"/>
      <c r="P457" s="82"/>
      <c r="Q457" s="82"/>
      <c r="R457" s="82"/>
      <c r="S457" s="82"/>
      <c r="T457" s="82"/>
      <c r="U457" s="82"/>
      <c r="V457" s="82"/>
      <c r="W457" s="82"/>
      <c r="X457" s="82"/>
      <c r="Y457" s="83"/>
      <c r="Z457" s="36"/>
      <c r="AA457" s="36"/>
      <c r="AB457" s="36"/>
      <c r="AC457" s="36"/>
      <c r="AD457" s="36"/>
      <c r="AE457" s="36"/>
      <c r="AT457" s="15" t="s">
        <v>174</v>
      </c>
      <c r="AU457" s="15" t="s">
        <v>84</v>
      </c>
    </row>
    <row r="458" s="2" customFormat="1" ht="24.15" customHeight="1">
      <c r="A458" s="36"/>
      <c r="B458" s="37"/>
      <c r="C458" s="213" t="s">
        <v>1386</v>
      </c>
      <c r="D458" s="213" t="s">
        <v>168</v>
      </c>
      <c r="E458" s="214" t="s">
        <v>877</v>
      </c>
      <c r="F458" s="215" t="s">
        <v>878</v>
      </c>
      <c r="G458" s="216" t="s">
        <v>221</v>
      </c>
      <c r="H458" s="218">
        <v>1150</v>
      </c>
      <c r="I458" s="217"/>
      <c r="J458" s="217"/>
      <c r="K458" s="218">
        <f>ROUND(P458*H458,2)</f>
        <v>0</v>
      </c>
      <c r="L458" s="215" t="s">
        <v>193</v>
      </c>
      <c r="M458" s="42"/>
      <c r="N458" s="219" t="s">
        <v>19</v>
      </c>
      <c r="O458" s="220" t="s">
        <v>44</v>
      </c>
      <c r="P458" s="221">
        <f>I458+J458</f>
        <v>0</v>
      </c>
      <c r="Q458" s="221">
        <f>ROUND(I458*H458,2)</f>
        <v>0</v>
      </c>
      <c r="R458" s="221">
        <f>ROUND(J458*H458,2)</f>
        <v>0</v>
      </c>
      <c r="S458" s="82"/>
      <c r="T458" s="222">
        <f>S458*H458</f>
        <v>0</v>
      </c>
      <c r="U458" s="222">
        <v>0</v>
      </c>
      <c r="V458" s="222">
        <f>U458*H458</f>
        <v>0</v>
      </c>
      <c r="W458" s="222">
        <v>0</v>
      </c>
      <c r="X458" s="222">
        <f>W458*H458</f>
        <v>0</v>
      </c>
      <c r="Y458" s="223" t="s">
        <v>19</v>
      </c>
      <c r="Z458" s="36"/>
      <c r="AA458" s="36"/>
      <c r="AB458" s="36"/>
      <c r="AC458" s="36"/>
      <c r="AD458" s="36"/>
      <c r="AE458" s="36"/>
      <c r="AR458" s="224" t="s">
        <v>172</v>
      </c>
      <c r="AT458" s="224" t="s">
        <v>168</v>
      </c>
      <c r="AU458" s="224" t="s">
        <v>84</v>
      </c>
      <c r="AY458" s="15" t="s">
        <v>165</v>
      </c>
      <c r="BE458" s="225">
        <f>IF(O458="základní",K458,0)</f>
        <v>0</v>
      </c>
      <c r="BF458" s="225">
        <f>IF(O458="snížená",K458,0)</f>
        <v>0</v>
      </c>
      <c r="BG458" s="225">
        <f>IF(O458="zákl. přenesená",K458,0)</f>
        <v>0</v>
      </c>
      <c r="BH458" s="225">
        <f>IF(O458="sníž. přenesená",K458,0)</f>
        <v>0</v>
      </c>
      <c r="BI458" s="225">
        <f>IF(O458="nulová",K458,0)</f>
        <v>0</v>
      </c>
      <c r="BJ458" s="15" t="s">
        <v>82</v>
      </c>
      <c r="BK458" s="225">
        <f>ROUND(P458*H458,2)</f>
        <v>0</v>
      </c>
      <c r="BL458" s="15" t="s">
        <v>172</v>
      </c>
      <c r="BM458" s="224" t="s">
        <v>1387</v>
      </c>
    </row>
    <row r="459" s="2" customFormat="1">
      <c r="A459" s="36"/>
      <c r="B459" s="37"/>
      <c r="C459" s="38"/>
      <c r="D459" s="226" t="s">
        <v>174</v>
      </c>
      <c r="E459" s="38"/>
      <c r="F459" s="227" t="s">
        <v>878</v>
      </c>
      <c r="G459" s="38"/>
      <c r="H459" s="38"/>
      <c r="I459" s="228"/>
      <c r="J459" s="228"/>
      <c r="K459" s="38"/>
      <c r="L459" s="38"/>
      <c r="M459" s="42"/>
      <c r="N459" s="229"/>
      <c r="O459" s="230"/>
      <c r="P459" s="82"/>
      <c r="Q459" s="82"/>
      <c r="R459" s="82"/>
      <c r="S459" s="82"/>
      <c r="T459" s="82"/>
      <c r="U459" s="82"/>
      <c r="V459" s="82"/>
      <c r="W459" s="82"/>
      <c r="X459" s="82"/>
      <c r="Y459" s="83"/>
      <c r="Z459" s="36"/>
      <c r="AA459" s="36"/>
      <c r="AB459" s="36"/>
      <c r="AC459" s="36"/>
      <c r="AD459" s="36"/>
      <c r="AE459" s="36"/>
      <c r="AT459" s="15" t="s">
        <v>174</v>
      </c>
      <c r="AU459" s="15" t="s">
        <v>84</v>
      </c>
    </row>
    <row r="460" s="2" customFormat="1" ht="24.15" customHeight="1">
      <c r="A460" s="36"/>
      <c r="B460" s="37"/>
      <c r="C460" s="213" t="s">
        <v>1388</v>
      </c>
      <c r="D460" s="213" t="s">
        <v>168</v>
      </c>
      <c r="E460" s="214" t="s">
        <v>881</v>
      </c>
      <c r="F460" s="215" t="s">
        <v>882</v>
      </c>
      <c r="G460" s="216" t="s">
        <v>192</v>
      </c>
      <c r="H460" s="218">
        <v>7</v>
      </c>
      <c r="I460" s="217"/>
      <c r="J460" s="217"/>
      <c r="K460" s="218">
        <f>ROUND(P460*H460,2)</f>
        <v>0</v>
      </c>
      <c r="L460" s="215" t="s">
        <v>193</v>
      </c>
      <c r="M460" s="42"/>
      <c r="N460" s="219" t="s">
        <v>19</v>
      </c>
      <c r="O460" s="220" t="s">
        <v>44</v>
      </c>
      <c r="P460" s="221">
        <f>I460+J460</f>
        <v>0</v>
      </c>
      <c r="Q460" s="221">
        <f>ROUND(I460*H460,2)</f>
        <v>0</v>
      </c>
      <c r="R460" s="221">
        <f>ROUND(J460*H460,2)</f>
        <v>0</v>
      </c>
      <c r="S460" s="82"/>
      <c r="T460" s="222">
        <f>S460*H460</f>
        <v>0</v>
      </c>
      <c r="U460" s="222">
        <v>0</v>
      </c>
      <c r="V460" s="222">
        <f>U460*H460</f>
        <v>0</v>
      </c>
      <c r="W460" s="222">
        <v>0</v>
      </c>
      <c r="X460" s="222">
        <f>W460*H460</f>
        <v>0</v>
      </c>
      <c r="Y460" s="223" t="s">
        <v>19</v>
      </c>
      <c r="Z460" s="36"/>
      <c r="AA460" s="36"/>
      <c r="AB460" s="36"/>
      <c r="AC460" s="36"/>
      <c r="AD460" s="36"/>
      <c r="AE460" s="36"/>
      <c r="AR460" s="224" t="s">
        <v>172</v>
      </c>
      <c r="AT460" s="224" t="s">
        <v>168</v>
      </c>
      <c r="AU460" s="224" t="s">
        <v>84</v>
      </c>
      <c r="AY460" s="15" t="s">
        <v>165</v>
      </c>
      <c r="BE460" s="225">
        <f>IF(O460="základní",K460,0)</f>
        <v>0</v>
      </c>
      <c r="BF460" s="225">
        <f>IF(O460="snížená",K460,0)</f>
        <v>0</v>
      </c>
      <c r="BG460" s="225">
        <f>IF(O460="zákl. přenesená",K460,0)</f>
        <v>0</v>
      </c>
      <c r="BH460" s="225">
        <f>IF(O460="sníž. přenesená",K460,0)</f>
        <v>0</v>
      </c>
      <c r="BI460" s="225">
        <f>IF(O460="nulová",K460,0)</f>
        <v>0</v>
      </c>
      <c r="BJ460" s="15" t="s">
        <v>82</v>
      </c>
      <c r="BK460" s="225">
        <f>ROUND(P460*H460,2)</f>
        <v>0</v>
      </c>
      <c r="BL460" s="15" t="s">
        <v>172</v>
      </c>
      <c r="BM460" s="224" t="s">
        <v>1389</v>
      </c>
    </row>
    <row r="461" s="2" customFormat="1">
      <c r="A461" s="36"/>
      <c r="B461" s="37"/>
      <c r="C461" s="38"/>
      <c r="D461" s="226" t="s">
        <v>174</v>
      </c>
      <c r="E461" s="38"/>
      <c r="F461" s="227" t="s">
        <v>882</v>
      </c>
      <c r="G461" s="38"/>
      <c r="H461" s="38"/>
      <c r="I461" s="228"/>
      <c r="J461" s="228"/>
      <c r="K461" s="38"/>
      <c r="L461" s="38"/>
      <c r="M461" s="42"/>
      <c r="N461" s="229"/>
      <c r="O461" s="230"/>
      <c r="P461" s="82"/>
      <c r="Q461" s="82"/>
      <c r="R461" s="82"/>
      <c r="S461" s="82"/>
      <c r="T461" s="82"/>
      <c r="U461" s="82"/>
      <c r="V461" s="82"/>
      <c r="W461" s="82"/>
      <c r="X461" s="82"/>
      <c r="Y461" s="83"/>
      <c r="Z461" s="36"/>
      <c r="AA461" s="36"/>
      <c r="AB461" s="36"/>
      <c r="AC461" s="36"/>
      <c r="AD461" s="36"/>
      <c r="AE461" s="36"/>
      <c r="AT461" s="15" t="s">
        <v>174</v>
      </c>
      <c r="AU461" s="15" t="s">
        <v>84</v>
      </c>
    </row>
    <row r="462" s="2" customFormat="1" ht="24.15" customHeight="1">
      <c r="A462" s="36"/>
      <c r="B462" s="37"/>
      <c r="C462" s="213" t="s">
        <v>1390</v>
      </c>
      <c r="D462" s="213" t="s">
        <v>168</v>
      </c>
      <c r="E462" s="214" t="s">
        <v>1391</v>
      </c>
      <c r="F462" s="215" t="s">
        <v>1392</v>
      </c>
      <c r="G462" s="216" t="s">
        <v>192</v>
      </c>
      <c r="H462" s="218">
        <v>8</v>
      </c>
      <c r="I462" s="217"/>
      <c r="J462" s="217"/>
      <c r="K462" s="218">
        <f>ROUND(P462*H462,2)</f>
        <v>0</v>
      </c>
      <c r="L462" s="215" t="s">
        <v>193</v>
      </c>
      <c r="M462" s="42"/>
      <c r="N462" s="219" t="s">
        <v>19</v>
      </c>
      <c r="O462" s="220" t="s">
        <v>44</v>
      </c>
      <c r="P462" s="221">
        <f>I462+J462</f>
        <v>0</v>
      </c>
      <c r="Q462" s="221">
        <f>ROUND(I462*H462,2)</f>
        <v>0</v>
      </c>
      <c r="R462" s="221">
        <f>ROUND(J462*H462,2)</f>
        <v>0</v>
      </c>
      <c r="S462" s="82"/>
      <c r="T462" s="222">
        <f>S462*H462</f>
        <v>0</v>
      </c>
      <c r="U462" s="222">
        <v>0</v>
      </c>
      <c r="V462" s="222">
        <f>U462*H462</f>
        <v>0</v>
      </c>
      <c r="W462" s="222">
        <v>0</v>
      </c>
      <c r="X462" s="222">
        <f>W462*H462</f>
        <v>0</v>
      </c>
      <c r="Y462" s="223" t="s">
        <v>19</v>
      </c>
      <c r="Z462" s="36"/>
      <c r="AA462" s="36"/>
      <c r="AB462" s="36"/>
      <c r="AC462" s="36"/>
      <c r="AD462" s="36"/>
      <c r="AE462" s="36"/>
      <c r="AR462" s="224" t="s">
        <v>172</v>
      </c>
      <c r="AT462" s="224" t="s">
        <v>168</v>
      </c>
      <c r="AU462" s="224" t="s">
        <v>84</v>
      </c>
      <c r="AY462" s="15" t="s">
        <v>165</v>
      </c>
      <c r="BE462" s="225">
        <f>IF(O462="základní",K462,0)</f>
        <v>0</v>
      </c>
      <c r="BF462" s="225">
        <f>IF(O462="snížená",K462,0)</f>
        <v>0</v>
      </c>
      <c r="BG462" s="225">
        <f>IF(O462="zákl. přenesená",K462,0)</f>
        <v>0</v>
      </c>
      <c r="BH462" s="225">
        <f>IF(O462="sníž. přenesená",K462,0)</f>
        <v>0</v>
      </c>
      <c r="BI462" s="225">
        <f>IF(O462="nulová",K462,0)</f>
        <v>0</v>
      </c>
      <c r="BJ462" s="15" t="s">
        <v>82</v>
      </c>
      <c r="BK462" s="225">
        <f>ROUND(P462*H462,2)</f>
        <v>0</v>
      </c>
      <c r="BL462" s="15" t="s">
        <v>172</v>
      </c>
      <c r="BM462" s="224" t="s">
        <v>1393</v>
      </c>
    </row>
    <row r="463" s="2" customFormat="1">
      <c r="A463" s="36"/>
      <c r="B463" s="37"/>
      <c r="C463" s="38"/>
      <c r="D463" s="226" t="s">
        <v>174</v>
      </c>
      <c r="E463" s="38"/>
      <c r="F463" s="227" t="s">
        <v>1392</v>
      </c>
      <c r="G463" s="38"/>
      <c r="H463" s="38"/>
      <c r="I463" s="228"/>
      <c r="J463" s="228"/>
      <c r="K463" s="38"/>
      <c r="L463" s="38"/>
      <c r="M463" s="42"/>
      <c r="N463" s="229"/>
      <c r="O463" s="230"/>
      <c r="P463" s="82"/>
      <c r="Q463" s="82"/>
      <c r="R463" s="82"/>
      <c r="S463" s="82"/>
      <c r="T463" s="82"/>
      <c r="U463" s="82"/>
      <c r="V463" s="82"/>
      <c r="W463" s="82"/>
      <c r="X463" s="82"/>
      <c r="Y463" s="83"/>
      <c r="Z463" s="36"/>
      <c r="AA463" s="36"/>
      <c r="AB463" s="36"/>
      <c r="AC463" s="36"/>
      <c r="AD463" s="36"/>
      <c r="AE463" s="36"/>
      <c r="AT463" s="15" t="s">
        <v>174</v>
      </c>
      <c r="AU463" s="15" t="s">
        <v>84</v>
      </c>
    </row>
    <row r="464" s="2" customFormat="1" ht="24.15" customHeight="1">
      <c r="A464" s="36"/>
      <c r="B464" s="37"/>
      <c r="C464" s="213" t="s">
        <v>1394</v>
      </c>
      <c r="D464" s="213" t="s">
        <v>168</v>
      </c>
      <c r="E464" s="214" t="s">
        <v>1395</v>
      </c>
      <c r="F464" s="215" t="s">
        <v>1396</v>
      </c>
      <c r="G464" s="216" t="s">
        <v>192</v>
      </c>
      <c r="H464" s="218">
        <v>4</v>
      </c>
      <c r="I464" s="217"/>
      <c r="J464" s="217"/>
      <c r="K464" s="218">
        <f>ROUND(P464*H464,2)</f>
        <v>0</v>
      </c>
      <c r="L464" s="215" t="s">
        <v>193</v>
      </c>
      <c r="M464" s="42"/>
      <c r="N464" s="219" t="s">
        <v>19</v>
      </c>
      <c r="O464" s="220" t="s">
        <v>44</v>
      </c>
      <c r="P464" s="221">
        <f>I464+J464</f>
        <v>0</v>
      </c>
      <c r="Q464" s="221">
        <f>ROUND(I464*H464,2)</f>
        <v>0</v>
      </c>
      <c r="R464" s="221">
        <f>ROUND(J464*H464,2)</f>
        <v>0</v>
      </c>
      <c r="S464" s="82"/>
      <c r="T464" s="222">
        <f>S464*H464</f>
        <v>0</v>
      </c>
      <c r="U464" s="222">
        <v>0</v>
      </c>
      <c r="V464" s="222">
        <f>U464*H464</f>
        <v>0</v>
      </c>
      <c r="W464" s="222">
        <v>0</v>
      </c>
      <c r="X464" s="222">
        <f>W464*H464</f>
        <v>0</v>
      </c>
      <c r="Y464" s="223" t="s">
        <v>19</v>
      </c>
      <c r="Z464" s="36"/>
      <c r="AA464" s="36"/>
      <c r="AB464" s="36"/>
      <c r="AC464" s="36"/>
      <c r="AD464" s="36"/>
      <c r="AE464" s="36"/>
      <c r="AR464" s="224" t="s">
        <v>172</v>
      </c>
      <c r="AT464" s="224" t="s">
        <v>168</v>
      </c>
      <c r="AU464" s="224" t="s">
        <v>84</v>
      </c>
      <c r="AY464" s="15" t="s">
        <v>165</v>
      </c>
      <c r="BE464" s="225">
        <f>IF(O464="základní",K464,0)</f>
        <v>0</v>
      </c>
      <c r="BF464" s="225">
        <f>IF(O464="snížená",K464,0)</f>
        <v>0</v>
      </c>
      <c r="BG464" s="225">
        <f>IF(O464="zákl. přenesená",K464,0)</f>
        <v>0</v>
      </c>
      <c r="BH464" s="225">
        <f>IF(O464="sníž. přenesená",K464,0)</f>
        <v>0</v>
      </c>
      <c r="BI464" s="225">
        <f>IF(O464="nulová",K464,0)</f>
        <v>0</v>
      </c>
      <c r="BJ464" s="15" t="s">
        <v>82</v>
      </c>
      <c r="BK464" s="225">
        <f>ROUND(P464*H464,2)</f>
        <v>0</v>
      </c>
      <c r="BL464" s="15" t="s">
        <v>172</v>
      </c>
      <c r="BM464" s="224" t="s">
        <v>1397</v>
      </c>
    </row>
    <row r="465" s="2" customFormat="1">
      <c r="A465" s="36"/>
      <c r="B465" s="37"/>
      <c r="C465" s="38"/>
      <c r="D465" s="226" t="s">
        <v>174</v>
      </c>
      <c r="E465" s="38"/>
      <c r="F465" s="227" t="s">
        <v>1396</v>
      </c>
      <c r="G465" s="38"/>
      <c r="H465" s="38"/>
      <c r="I465" s="228"/>
      <c r="J465" s="228"/>
      <c r="K465" s="38"/>
      <c r="L465" s="38"/>
      <c r="M465" s="42"/>
      <c r="N465" s="229"/>
      <c r="O465" s="230"/>
      <c r="P465" s="82"/>
      <c r="Q465" s="82"/>
      <c r="R465" s="82"/>
      <c r="S465" s="82"/>
      <c r="T465" s="82"/>
      <c r="U465" s="82"/>
      <c r="V465" s="82"/>
      <c r="W465" s="82"/>
      <c r="X465" s="82"/>
      <c r="Y465" s="83"/>
      <c r="Z465" s="36"/>
      <c r="AA465" s="36"/>
      <c r="AB465" s="36"/>
      <c r="AC465" s="36"/>
      <c r="AD465" s="36"/>
      <c r="AE465" s="36"/>
      <c r="AT465" s="15" t="s">
        <v>174</v>
      </c>
      <c r="AU465" s="15" t="s">
        <v>84</v>
      </c>
    </row>
    <row r="466" s="2" customFormat="1" ht="24.15" customHeight="1">
      <c r="A466" s="36"/>
      <c r="B466" s="37"/>
      <c r="C466" s="213" t="s">
        <v>1398</v>
      </c>
      <c r="D466" s="213" t="s">
        <v>168</v>
      </c>
      <c r="E466" s="214" t="s">
        <v>889</v>
      </c>
      <c r="F466" s="215" t="s">
        <v>890</v>
      </c>
      <c r="G466" s="216" t="s">
        <v>192</v>
      </c>
      <c r="H466" s="218">
        <v>4</v>
      </c>
      <c r="I466" s="217"/>
      <c r="J466" s="217"/>
      <c r="K466" s="218">
        <f>ROUND(P466*H466,2)</f>
        <v>0</v>
      </c>
      <c r="L466" s="215" t="s">
        <v>193</v>
      </c>
      <c r="M466" s="42"/>
      <c r="N466" s="219" t="s">
        <v>19</v>
      </c>
      <c r="O466" s="220" t="s">
        <v>44</v>
      </c>
      <c r="P466" s="221">
        <f>I466+J466</f>
        <v>0</v>
      </c>
      <c r="Q466" s="221">
        <f>ROUND(I466*H466,2)</f>
        <v>0</v>
      </c>
      <c r="R466" s="221">
        <f>ROUND(J466*H466,2)</f>
        <v>0</v>
      </c>
      <c r="S466" s="82"/>
      <c r="T466" s="222">
        <f>S466*H466</f>
        <v>0</v>
      </c>
      <c r="U466" s="222">
        <v>0</v>
      </c>
      <c r="V466" s="222">
        <f>U466*H466</f>
        <v>0</v>
      </c>
      <c r="W466" s="222">
        <v>0</v>
      </c>
      <c r="X466" s="222">
        <f>W466*H466</f>
        <v>0</v>
      </c>
      <c r="Y466" s="223" t="s">
        <v>19</v>
      </c>
      <c r="Z466" s="36"/>
      <c r="AA466" s="36"/>
      <c r="AB466" s="36"/>
      <c r="AC466" s="36"/>
      <c r="AD466" s="36"/>
      <c r="AE466" s="36"/>
      <c r="AR466" s="224" t="s">
        <v>172</v>
      </c>
      <c r="AT466" s="224" t="s">
        <v>168</v>
      </c>
      <c r="AU466" s="224" t="s">
        <v>84</v>
      </c>
      <c r="AY466" s="15" t="s">
        <v>165</v>
      </c>
      <c r="BE466" s="225">
        <f>IF(O466="základní",K466,0)</f>
        <v>0</v>
      </c>
      <c r="BF466" s="225">
        <f>IF(O466="snížená",K466,0)</f>
        <v>0</v>
      </c>
      <c r="BG466" s="225">
        <f>IF(O466="zákl. přenesená",K466,0)</f>
        <v>0</v>
      </c>
      <c r="BH466" s="225">
        <f>IF(O466="sníž. přenesená",K466,0)</f>
        <v>0</v>
      </c>
      <c r="BI466" s="225">
        <f>IF(O466="nulová",K466,0)</f>
        <v>0</v>
      </c>
      <c r="BJ466" s="15" t="s">
        <v>82</v>
      </c>
      <c r="BK466" s="225">
        <f>ROUND(P466*H466,2)</f>
        <v>0</v>
      </c>
      <c r="BL466" s="15" t="s">
        <v>172</v>
      </c>
      <c r="BM466" s="224" t="s">
        <v>1399</v>
      </c>
    </row>
    <row r="467" s="2" customFormat="1">
      <c r="A467" s="36"/>
      <c r="B467" s="37"/>
      <c r="C467" s="38"/>
      <c r="D467" s="226" t="s">
        <v>174</v>
      </c>
      <c r="E467" s="38"/>
      <c r="F467" s="227" t="s">
        <v>890</v>
      </c>
      <c r="G467" s="38"/>
      <c r="H467" s="38"/>
      <c r="I467" s="228"/>
      <c r="J467" s="228"/>
      <c r="K467" s="38"/>
      <c r="L467" s="38"/>
      <c r="M467" s="42"/>
      <c r="N467" s="229"/>
      <c r="O467" s="230"/>
      <c r="P467" s="82"/>
      <c r="Q467" s="82"/>
      <c r="R467" s="82"/>
      <c r="S467" s="82"/>
      <c r="T467" s="82"/>
      <c r="U467" s="82"/>
      <c r="V467" s="82"/>
      <c r="W467" s="82"/>
      <c r="X467" s="82"/>
      <c r="Y467" s="83"/>
      <c r="Z467" s="36"/>
      <c r="AA467" s="36"/>
      <c r="AB467" s="36"/>
      <c r="AC467" s="36"/>
      <c r="AD467" s="36"/>
      <c r="AE467" s="36"/>
      <c r="AT467" s="15" t="s">
        <v>174</v>
      </c>
      <c r="AU467" s="15" t="s">
        <v>84</v>
      </c>
    </row>
    <row r="468" s="2" customFormat="1" ht="24.15" customHeight="1">
      <c r="A468" s="36"/>
      <c r="B468" s="37"/>
      <c r="C468" s="213" t="s">
        <v>1400</v>
      </c>
      <c r="D468" s="213" t="s">
        <v>168</v>
      </c>
      <c r="E468" s="214" t="s">
        <v>893</v>
      </c>
      <c r="F468" s="215" t="s">
        <v>894</v>
      </c>
      <c r="G468" s="216" t="s">
        <v>192</v>
      </c>
      <c r="H468" s="218">
        <v>6</v>
      </c>
      <c r="I468" s="217"/>
      <c r="J468" s="217"/>
      <c r="K468" s="218">
        <f>ROUND(P468*H468,2)</f>
        <v>0</v>
      </c>
      <c r="L468" s="215" t="s">
        <v>193</v>
      </c>
      <c r="M468" s="42"/>
      <c r="N468" s="219" t="s">
        <v>19</v>
      </c>
      <c r="O468" s="220" t="s">
        <v>44</v>
      </c>
      <c r="P468" s="221">
        <f>I468+J468</f>
        <v>0</v>
      </c>
      <c r="Q468" s="221">
        <f>ROUND(I468*H468,2)</f>
        <v>0</v>
      </c>
      <c r="R468" s="221">
        <f>ROUND(J468*H468,2)</f>
        <v>0</v>
      </c>
      <c r="S468" s="82"/>
      <c r="T468" s="222">
        <f>S468*H468</f>
        <v>0</v>
      </c>
      <c r="U468" s="222">
        <v>0</v>
      </c>
      <c r="V468" s="222">
        <f>U468*H468</f>
        <v>0</v>
      </c>
      <c r="W468" s="222">
        <v>0</v>
      </c>
      <c r="X468" s="222">
        <f>W468*H468</f>
        <v>0</v>
      </c>
      <c r="Y468" s="223" t="s">
        <v>19</v>
      </c>
      <c r="Z468" s="36"/>
      <c r="AA468" s="36"/>
      <c r="AB468" s="36"/>
      <c r="AC468" s="36"/>
      <c r="AD468" s="36"/>
      <c r="AE468" s="36"/>
      <c r="AR468" s="224" t="s">
        <v>172</v>
      </c>
      <c r="AT468" s="224" t="s">
        <v>168</v>
      </c>
      <c r="AU468" s="224" t="s">
        <v>84</v>
      </c>
      <c r="AY468" s="15" t="s">
        <v>165</v>
      </c>
      <c r="BE468" s="225">
        <f>IF(O468="základní",K468,0)</f>
        <v>0</v>
      </c>
      <c r="BF468" s="225">
        <f>IF(O468="snížená",K468,0)</f>
        <v>0</v>
      </c>
      <c r="BG468" s="225">
        <f>IF(O468="zákl. přenesená",K468,0)</f>
        <v>0</v>
      </c>
      <c r="BH468" s="225">
        <f>IF(O468="sníž. přenesená",K468,0)</f>
        <v>0</v>
      </c>
      <c r="BI468" s="225">
        <f>IF(O468="nulová",K468,0)</f>
        <v>0</v>
      </c>
      <c r="BJ468" s="15" t="s">
        <v>82</v>
      </c>
      <c r="BK468" s="225">
        <f>ROUND(P468*H468,2)</f>
        <v>0</v>
      </c>
      <c r="BL468" s="15" t="s">
        <v>172</v>
      </c>
      <c r="BM468" s="224" t="s">
        <v>1401</v>
      </c>
    </row>
    <row r="469" s="2" customFormat="1">
      <c r="A469" s="36"/>
      <c r="B469" s="37"/>
      <c r="C469" s="38"/>
      <c r="D469" s="226" t="s">
        <v>174</v>
      </c>
      <c r="E469" s="38"/>
      <c r="F469" s="227" t="s">
        <v>894</v>
      </c>
      <c r="G469" s="38"/>
      <c r="H469" s="38"/>
      <c r="I469" s="228"/>
      <c r="J469" s="228"/>
      <c r="K469" s="38"/>
      <c r="L469" s="38"/>
      <c r="M469" s="42"/>
      <c r="N469" s="229"/>
      <c r="O469" s="230"/>
      <c r="P469" s="82"/>
      <c r="Q469" s="82"/>
      <c r="R469" s="82"/>
      <c r="S469" s="82"/>
      <c r="T469" s="82"/>
      <c r="U469" s="82"/>
      <c r="V469" s="82"/>
      <c r="W469" s="82"/>
      <c r="X469" s="82"/>
      <c r="Y469" s="83"/>
      <c r="Z469" s="36"/>
      <c r="AA469" s="36"/>
      <c r="AB469" s="36"/>
      <c r="AC469" s="36"/>
      <c r="AD469" s="36"/>
      <c r="AE469" s="36"/>
      <c r="AT469" s="15" t="s">
        <v>174</v>
      </c>
      <c r="AU469" s="15" t="s">
        <v>84</v>
      </c>
    </row>
    <row r="470" s="2" customFormat="1" ht="24.15" customHeight="1">
      <c r="A470" s="36"/>
      <c r="B470" s="37"/>
      <c r="C470" s="213" t="s">
        <v>1402</v>
      </c>
      <c r="D470" s="213" t="s">
        <v>168</v>
      </c>
      <c r="E470" s="214" t="s">
        <v>1403</v>
      </c>
      <c r="F470" s="215" t="s">
        <v>1404</v>
      </c>
      <c r="G470" s="216" t="s">
        <v>192</v>
      </c>
      <c r="H470" s="218">
        <v>2</v>
      </c>
      <c r="I470" s="217"/>
      <c r="J470" s="217"/>
      <c r="K470" s="218">
        <f>ROUND(P470*H470,2)</f>
        <v>0</v>
      </c>
      <c r="L470" s="215" t="s">
        <v>193</v>
      </c>
      <c r="M470" s="42"/>
      <c r="N470" s="219" t="s">
        <v>19</v>
      </c>
      <c r="O470" s="220" t="s">
        <v>44</v>
      </c>
      <c r="P470" s="221">
        <f>I470+J470</f>
        <v>0</v>
      </c>
      <c r="Q470" s="221">
        <f>ROUND(I470*H470,2)</f>
        <v>0</v>
      </c>
      <c r="R470" s="221">
        <f>ROUND(J470*H470,2)</f>
        <v>0</v>
      </c>
      <c r="S470" s="82"/>
      <c r="T470" s="222">
        <f>S470*H470</f>
        <v>0</v>
      </c>
      <c r="U470" s="222">
        <v>0</v>
      </c>
      <c r="V470" s="222">
        <f>U470*H470</f>
        <v>0</v>
      </c>
      <c r="W470" s="222">
        <v>0</v>
      </c>
      <c r="X470" s="222">
        <f>W470*H470</f>
        <v>0</v>
      </c>
      <c r="Y470" s="223" t="s">
        <v>19</v>
      </c>
      <c r="Z470" s="36"/>
      <c r="AA470" s="36"/>
      <c r="AB470" s="36"/>
      <c r="AC470" s="36"/>
      <c r="AD470" s="36"/>
      <c r="AE470" s="36"/>
      <c r="AR470" s="224" t="s">
        <v>172</v>
      </c>
      <c r="AT470" s="224" t="s">
        <v>168</v>
      </c>
      <c r="AU470" s="224" t="s">
        <v>84</v>
      </c>
      <c r="AY470" s="15" t="s">
        <v>165</v>
      </c>
      <c r="BE470" s="225">
        <f>IF(O470="základní",K470,0)</f>
        <v>0</v>
      </c>
      <c r="BF470" s="225">
        <f>IF(O470="snížená",K470,0)</f>
        <v>0</v>
      </c>
      <c r="BG470" s="225">
        <f>IF(O470="zákl. přenesená",K470,0)</f>
        <v>0</v>
      </c>
      <c r="BH470" s="225">
        <f>IF(O470="sníž. přenesená",K470,0)</f>
        <v>0</v>
      </c>
      <c r="BI470" s="225">
        <f>IF(O470="nulová",K470,0)</f>
        <v>0</v>
      </c>
      <c r="BJ470" s="15" t="s">
        <v>82</v>
      </c>
      <c r="BK470" s="225">
        <f>ROUND(P470*H470,2)</f>
        <v>0</v>
      </c>
      <c r="BL470" s="15" t="s">
        <v>172</v>
      </c>
      <c r="BM470" s="224" t="s">
        <v>1405</v>
      </c>
    </row>
    <row r="471" s="2" customFormat="1">
      <c r="A471" s="36"/>
      <c r="B471" s="37"/>
      <c r="C471" s="38"/>
      <c r="D471" s="226" t="s">
        <v>174</v>
      </c>
      <c r="E471" s="38"/>
      <c r="F471" s="227" t="s">
        <v>1404</v>
      </c>
      <c r="G471" s="38"/>
      <c r="H471" s="38"/>
      <c r="I471" s="228"/>
      <c r="J471" s="228"/>
      <c r="K471" s="38"/>
      <c r="L471" s="38"/>
      <c r="M471" s="42"/>
      <c r="N471" s="229"/>
      <c r="O471" s="230"/>
      <c r="P471" s="82"/>
      <c r="Q471" s="82"/>
      <c r="R471" s="82"/>
      <c r="S471" s="82"/>
      <c r="T471" s="82"/>
      <c r="U471" s="82"/>
      <c r="V471" s="82"/>
      <c r="W471" s="82"/>
      <c r="X471" s="82"/>
      <c r="Y471" s="83"/>
      <c r="Z471" s="36"/>
      <c r="AA471" s="36"/>
      <c r="AB471" s="36"/>
      <c r="AC471" s="36"/>
      <c r="AD471" s="36"/>
      <c r="AE471" s="36"/>
      <c r="AT471" s="15" t="s">
        <v>174</v>
      </c>
      <c r="AU471" s="15" t="s">
        <v>84</v>
      </c>
    </row>
    <row r="472" s="2" customFormat="1" ht="24.15" customHeight="1">
      <c r="A472" s="36"/>
      <c r="B472" s="37"/>
      <c r="C472" s="213" t="s">
        <v>1406</v>
      </c>
      <c r="D472" s="213" t="s">
        <v>168</v>
      </c>
      <c r="E472" s="214" t="s">
        <v>897</v>
      </c>
      <c r="F472" s="215" t="s">
        <v>898</v>
      </c>
      <c r="G472" s="216" t="s">
        <v>192</v>
      </c>
      <c r="H472" s="218">
        <v>7</v>
      </c>
      <c r="I472" s="217"/>
      <c r="J472" s="217"/>
      <c r="K472" s="218">
        <f>ROUND(P472*H472,2)</f>
        <v>0</v>
      </c>
      <c r="L472" s="215" t="s">
        <v>193</v>
      </c>
      <c r="M472" s="42"/>
      <c r="N472" s="219" t="s">
        <v>19</v>
      </c>
      <c r="O472" s="220" t="s">
        <v>44</v>
      </c>
      <c r="P472" s="221">
        <f>I472+J472</f>
        <v>0</v>
      </c>
      <c r="Q472" s="221">
        <f>ROUND(I472*H472,2)</f>
        <v>0</v>
      </c>
      <c r="R472" s="221">
        <f>ROUND(J472*H472,2)</f>
        <v>0</v>
      </c>
      <c r="S472" s="82"/>
      <c r="T472" s="222">
        <f>S472*H472</f>
        <v>0</v>
      </c>
      <c r="U472" s="222">
        <v>0</v>
      </c>
      <c r="V472" s="222">
        <f>U472*H472</f>
        <v>0</v>
      </c>
      <c r="W472" s="222">
        <v>0</v>
      </c>
      <c r="X472" s="222">
        <f>W472*H472</f>
        <v>0</v>
      </c>
      <c r="Y472" s="223" t="s">
        <v>19</v>
      </c>
      <c r="Z472" s="36"/>
      <c r="AA472" s="36"/>
      <c r="AB472" s="36"/>
      <c r="AC472" s="36"/>
      <c r="AD472" s="36"/>
      <c r="AE472" s="36"/>
      <c r="AR472" s="224" t="s">
        <v>172</v>
      </c>
      <c r="AT472" s="224" t="s">
        <v>168</v>
      </c>
      <c r="AU472" s="224" t="s">
        <v>84</v>
      </c>
      <c r="AY472" s="15" t="s">
        <v>165</v>
      </c>
      <c r="BE472" s="225">
        <f>IF(O472="základní",K472,0)</f>
        <v>0</v>
      </c>
      <c r="BF472" s="225">
        <f>IF(O472="snížená",K472,0)</f>
        <v>0</v>
      </c>
      <c r="BG472" s="225">
        <f>IF(O472="zákl. přenesená",K472,0)</f>
        <v>0</v>
      </c>
      <c r="BH472" s="225">
        <f>IF(O472="sníž. přenesená",K472,0)</f>
        <v>0</v>
      </c>
      <c r="BI472" s="225">
        <f>IF(O472="nulová",K472,0)</f>
        <v>0</v>
      </c>
      <c r="BJ472" s="15" t="s">
        <v>82</v>
      </c>
      <c r="BK472" s="225">
        <f>ROUND(P472*H472,2)</f>
        <v>0</v>
      </c>
      <c r="BL472" s="15" t="s">
        <v>172</v>
      </c>
      <c r="BM472" s="224" t="s">
        <v>1407</v>
      </c>
    </row>
    <row r="473" s="2" customFormat="1">
      <c r="A473" s="36"/>
      <c r="B473" s="37"/>
      <c r="C473" s="38"/>
      <c r="D473" s="226" t="s">
        <v>174</v>
      </c>
      <c r="E473" s="38"/>
      <c r="F473" s="227" t="s">
        <v>898</v>
      </c>
      <c r="G473" s="38"/>
      <c r="H473" s="38"/>
      <c r="I473" s="228"/>
      <c r="J473" s="228"/>
      <c r="K473" s="38"/>
      <c r="L473" s="38"/>
      <c r="M473" s="42"/>
      <c r="N473" s="229"/>
      <c r="O473" s="230"/>
      <c r="P473" s="82"/>
      <c r="Q473" s="82"/>
      <c r="R473" s="82"/>
      <c r="S473" s="82"/>
      <c r="T473" s="82"/>
      <c r="U473" s="82"/>
      <c r="V473" s="82"/>
      <c r="W473" s="82"/>
      <c r="X473" s="82"/>
      <c r="Y473" s="83"/>
      <c r="Z473" s="36"/>
      <c r="AA473" s="36"/>
      <c r="AB473" s="36"/>
      <c r="AC473" s="36"/>
      <c r="AD473" s="36"/>
      <c r="AE473" s="36"/>
      <c r="AT473" s="15" t="s">
        <v>174</v>
      </c>
      <c r="AU473" s="15" t="s">
        <v>84</v>
      </c>
    </row>
    <row r="474" s="2" customFormat="1" ht="37.8" customHeight="1">
      <c r="A474" s="36"/>
      <c r="B474" s="37"/>
      <c r="C474" s="213" t="s">
        <v>1408</v>
      </c>
      <c r="D474" s="213" t="s">
        <v>168</v>
      </c>
      <c r="E474" s="214" t="s">
        <v>901</v>
      </c>
      <c r="F474" s="215" t="s">
        <v>902</v>
      </c>
      <c r="G474" s="216" t="s">
        <v>261</v>
      </c>
      <c r="H474" s="218">
        <v>132</v>
      </c>
      <c r="I474" s="217"/>
      <c r="J474" s="217"/>
      <c r="K474" s="218">
        <f>ROUND(P474*H474,2)</f>
        <v>0</v>
      </c>
      <c r="L474" s="215" t="s">
        <v>193</v>
      </c>
      <c r="M474" s="42"/>
      <c r="N474" s="219" t="s">
        <v>19</v>
      </c>
      <c r="O474" s="220" t="s">
        <v>44</v>
      </c>
      <c r="P474" s="221">
        <f>I474+J474</f>
        <v>0</v>
      </c>
      <c r="Q474" s="221">
        <f>ROUND(I474*H474,2)</f>
        <v>0</v>
      </c>
      <c r="R474" s="221">
        <f>ROUND(J474*H474,2)</f>
        <v>0</v>
      </c>
      <c r="S474" s="82"/>
      <c r="T474" s="222">
        <f>S474*H474</f>
        <v>0</v>
      </c>
      <c r="U474" s="222">
        <v>0</v>
      </c>
      <c r="V474" s="222">
        <f>U474*H474</f>
        <v>0</v>
      </c>
      <c r="W474" s="222">
        <v>0</v>
      </c>
      <c r="X474" s="222">
        <f>W474*H474</f>
        <v>0</v>
      </c>
      <c r="Y474" s="223" t="s">
        <v>19</v>
      </c>
      <c r="Z474" s="36"/>
      <c r="AA474" s="36"/>
      <c r="AB474" s="36"/>
      <c r="AC474" s="36"/>
      <c r="AD474" s="36"/>
      <c r="AE474" s="36"/>
      <c r="AR474" s="224" t="s">
        <v>172</v>
      </c>
      <c r="AT474" s="224" t="s">
        <v>168</v>
      </c>
      <c r="AU474" s="224" t="s">
        <v>84</v>
      </c>
      <c r="AY474" s="15" t="s">
        <v>165</v>
      </c>
      <c r="BE474" s="225">
        <f>IF(O474="základní",K474,0)</f>
        <v>0</v>
      </c>
      <c r="BF474" s="225">
        <f>IF(O474="snížená",K474,0)</f>
        <v>0</v>
      </c>
      <c r="BG474" s="225">
        <f>IF(O474="zákl. přenesená",K474,0)</f>
        <v>0</v>
      </c>
      <c r="BH474" s="225">
        <f>IF(O474="sníž. přenesená",K474,0)</f>
        <v>0</v>
      </c>
      <c r="BI474" s="225">
        <f>IF(O474="nulová",K474,0)</f>
        <v>0</v>
      </c>
      <c r="BJ474" s="15" t="s">
        <v>82</v>
      </c>
      <c r="BK474" s="225">
        <f>ROUND(P474*H474,2)</f>
        <v>0</v>
      </c>
      <c r="BL474" s="15" t="s">
        <v>172</v>
      </c>
      <c r="BM474" s="224" t="s">
        <v>1409</v>
      </c>
    </row>
    <row r="475" s="2" customFormat="1">
      <c r="A475" s="36"/>
      <c r="B475" s="37"/>
      <c r="C475" s="38"/>
      <c r="D475" s="226" t="s">
        <v>174</v>
      </c>
      <c r="E475" s="38"/>
      <c r="F475" s="227" t="s">
        <v>902</v>
      </c>
      <c r="G475" s="38"/>
      <c r="H475" s="38"/>
      <c r="I475" s="228"/>
      <c r="J475" s="228"/>
      <c r="K475" s="38"/>
      <c r="L475" s="38"/>
      <c r="M475" s="42"/>
      <c r="N475" s="229"/>
      <c r="O475" s="230"/>
      <c r="P475" s="82"/>
      <c r="Q475" s="82"/>
      <c r="R475" s="82"/>
      <c r="S475" s="82"/>
      <c r="T475" s="82"/>
      <c r="U475" s="82"/>
      <c r="V475" s="82"/>
      <c r="W475" s="82"/>
      <c r="X475" s="82"/>
      <c r="Y475" s="83"/>
      <c r="Z475" s="36"/>
      <c r="AA475" s="36"/>
      <c r="AB475" s="36"/>
      <c r="AC475" s="36"/>
      <c r="AD475" s="36"/>
      <c r="AE475" s="36"/>
      <c r="AT475" s="15" t="s">
        <v>174</v>
      </c>
      <c r="AU475" s="15" t="s">
        <v>84</v>
      </c>
    </row>
    <row r="476" s="2" customFormat="1" ht="24.15" customHeight="1">
      <c r="A476" s="36"/>
      <c r="B476" s="37"/>
      <c r="C476" s="213" t="s">
        <v>1410</v>
      </c>
      <c r="D476" s="213" t="s">
        <v>168</v>
      </c>
      <c r="E476" s="214" t="s">
        <v>470</v>
      </c>
      <c r="F476" s="215" t="s">
        <v>471</v>
      </c>
      <c r="G476" s="216" t="s">
        <v>215</v>
      </c>
      <c r="H476" s="218">
        <v>248</v>
      </c>
      <c r="I476" s="217"/>
      <c r="J476" s="217"/>
      <c r="K476" s="218">
        <f>ROUND(P476*H476,2)</f>
        <v>0</v>
      </c>
      <c r="L476" s="215" t="s">
        <v>193</v>
      </c>
      <c r="M476" s="42"/>
      <c r="N476" s="219" t="s">
        <v>19</v>
      </c>
      <c r="O476" s="220" t="s">
        <v>44</v>
      </c>
      <c r="P476" s="221">
        <f>I476+J476</f>
        <v>0</v>
      </c>
      <c r="Q476" s="221">
        <f>ROUND(I476*H476,2)</f>
        <v>0</v>
      </c>
      <c r="R476" s="221">
        <f>ROUND(J476*H476,2)</f>
        <v>0</v>
      </c>
      <c r="S476" s="82"/>
      <c r="T476" s="222">
        <f>S476*H476</f>
        <v>0</v>
      </c>
      <c r="U476" s="222">
        <v>0</v>
      </c>
      <c r="V476" s="222">
        <f>U476*H476</f>
        <v>0</v>
      </c>
      <c r="W476" s="222">
        <v>0</v>
      </c>
      <c r="X476" s="222">
        <f>W476*H476</f>
        <v>0</v>
      </c>
      <c r="Y476" s="223" t="s">
        <v>19</v>
      </c>
      <c r="Z476" s="36"/>
      <c r="AA476" s="36"/>
      <c r="AB476" s="36"/>
      <c r="AC476" s="36"/>
      <c r="AD476" s="36"/>
      <c r="AE476" s="36"/>
      <c r="AR476" s="224" t="s">
        <v>172</v>
      </c>
      <c r="AT476" s="224" t="s">
        <v>168</v>
      </c>
      <c r="AU476" s="224" t="s">
        <v>84</v>
      </c>
      <c r="AY476" s="15" t="s">
        <v>165</v>
      </c>
      <c r="BE476" s="225">
        <f>IF(O476="základní",K476,0)</f>
        <v>0</v>
      </c>
      <c r="BF476" s="225">
        <f>IF(O476="snížená",K476,0)</f>
        <v>0</v>
      </c>
      <c r="BG476" s="225">
        <f>IF(O476="zákl. přenesená",K476,0)</f>
        <v>0</v>
      </c>
      <c r="BH476" s="225">
        <f>IF(O476="sníž. přenesená",K476,0)</f>
        <v>0</v>
      </c>
      <c r="BI476" s="225">
        <f>IF(O476="nulová",K476,0)</f>
        <v>0</v>
      </c>
      <c r="BJ476" s="15" t="s">
        <v>82</v>
      </c>
      <c r="BK476" s="225">
        <f>ROUND(P476*H476,2)</f>
        <v>0</v>
      </c>
      <c r="BL476" s="15" t="s">
        <v>172</v>
      </c>
      <c r="BM476" s="224" t="s">
        <v>1411</v>
      </c>
    </row>
    <row r="477" s="2" customFormat="1">
      <c r="A477" s="36"/>
      <c r="B477" s="37"/>
      <c r="C477" s="38"/>
      <c r="D477" s="226" t="s">
        <v>174</v>
      </c>
      <c r="E477" s="38"/>
      <c r="F477" s="227" t="s">
        <v>471</v>
      </c>
      <c r="G477" s="38"/>
      <c r="H477" s="38"/>
      <c r="I477" s="228"/>
      <c r="J477" s="228"/>
      <c r="K477" s="38"/>
      <c r="L477" s="38"/>
      <c r="M477" s="42"/>
      <c r="N477" s="229"/>
      <c r="O477" s="230"/>
      <c r="P477" s="82"/>
      <c r="Q477" s="82"/>
      <c r="R477" s="82"/>
      <c r="S477" s="82"/>
      <c r="T477" s="82"/>
      <c r="U477" s="82"/>
      <c r="V477" s="82"/>
      <c r="W477" s="82"/>
      <c r="X477" s="82"/>
      <c r="Y477" s="83"/>
      <c r="Z477" s="36"/>
      <c r="AA477" s="36"/>
      <c r="AB477" s="36"/>
      <c r="AC477" s="36"/>
      <c r="AD477" s="36"/>
      <c r="AE477" s="36"/>
      <c r="AT477" s="15" t="s">
        <v>174</v>
      </c>
      <c r="AU477" s="15" t="s">
        <v>84</v>
      </c>
    </row>
    <row r="478" s="12" customFormat="1" ht="22.8" customHeight="1">
      <c r="A478" s="12"/>
      <c r="B478" s="196"/>
      <c r="C478" s="197"/>
      <c r="D478" s="198" t="s">
        <v>74</v>
      </c>
      <c r="E478" s="211" t="s">
        <v>1412</v>
      </c>
      <c r="F478" s="211" t="s">
        <v>907</v>
      </c>
      <c r="G478" s="197"/>
      <c r="H478" s="197"/>
      <c r="I478" s="200"/>
      <c r="J478" s="200"/>
      <c r="K478" s="212">
        <f>BK478</f>
        <v>0</v>
      </c>
      <c r="L478" s="197"/>
      <c r="M478" s="202"/>
      <c r="N478" s="203"/>
      <c r="O478" s="204"/>
      <c r="P478" s="204"/>
      <c r="Q478" s="205">
        <f>SUM(Q479:Q496)</f>
        <v>0</v>
      </c>
      <c r="R478" s="205">
        <f>SUM(R479:R496)</f>
        <v>0</v>
      </c>
      <c r="S478" s="204"/>
      <c r="T478" s="206">
        <f>SUM(T479:T496)</f>
        <v>0</v>
      </c>
      <c r="U478" s="204"/>
      <c r="V478" s="206">
        <f>SUM(V479:V496)</f>
        <v>0</v>
      </c>
      <c r="W478" s="204"/>
      <c r="X478" s="206">
        <f>SUM(X479:X496)</f>
        <v>0</v>
      </c>
      <c r="Y478" s="207"/>
      <c r="Z478" s="12"/>
      <c r="AA478" s="12"/>
      <c r="AB478" s="12"/>
      <c r="AC478" s="12"/>
      <c r="AD478" s="12"/>
      <c r="AE478" s="12"/>
      <c r="AR478" s="208" t="s">
        <v>82</v>
      </c>
      <c r="AT478" s="209" t="s">
        <v>74</v>
      </c>
      <c r="AU478" s="209" t="s">
        <v>82</v>
      </c>
      <c r="AY478" s="208" t="s">
        <v>165</v>
      </c>
      <c r="BK478" s="210">
        <f>SUM(BK479:BK496)</f>
        <v>0</v>
      </c>
    </row>
    <row r="479" s="2" customFormat="1" ht="24.15" customHeight="1">
      <c r="A479" s="36"/>
      <c r="B479" s="37"/>
      <c r="C479" s="213" t="s">
        <v>1413</v>
      </c>
      <c r="D479" s="213" t="s">
        <v>168</v>
      </c>
      <c r="E479" s="214" t="s">
        <v>909</v>
      </c>
      <c r="F479" s="215" t="s">
        <v>910</v>
      </c>
      <c r="G479" s="216" t="s">
        <v>911</v>
      </c>
      <c r="H479" s="218">
        <v>5.5</v>
      </c>
      <c r="I479" s="217"/>
      <c r="J479" s="217"/>
      <c r="K479" s="218">
        <f>ROUND(P479*H479,2)</f>
        <v>0</v>
      </c>
      <c r="L479" s="215" t="s">
        <v>193</v>
      </c>
      <c r="M479" s="42"/>
      <c r="N479" s="219" t="s">
        <v>19</v>
      </c>
      <c r="O479" s="220" t="s">
        <v>44</v>
      </c>
      <c r="P479" s="221">
        <f>I479+J479</f>
        <v>0</v>
      </c>
      <c r="Q479" s="221">
        <f>ROUND(I479*H479,2)</f>
        <v>0</v>
      </c>
      <c r="R479" s="221">
        <f>ROUND(J479*H479,2)</f>
        <v>0</v>
      </c>
      <c r="S479" s="82"/>
      <c r="T479" s="222">
        <f>S479*H479</f>
        <v>0</v>
      </c>
      <c r="U479" s="222">
        <v>0</v>
      </c>
      <c r="V479" s="222">
        <f>U479*H479</f>
        <v>0</v>
      </c>
      <c r="W479" s="222">
        <v>0</v>
      </c>
      <c r="X479" s="222">
        <f>W479*H479</f>
        <v>0</v>
      </c>
      <c r="Y479" s="223" t="s">
        <v>19</v>
      </c>
      <c r="Z479" s="36"/>
      <c r="AA479" s="36"/>
      <c r="AB479" s="36"/>
      <c r="AC479" s="36"/>
      <c r="AD479" s="36"/>
      <c r="AE479" s="36"/>
      <c r="AR479" s="224" t="s">
        <v>172</v>
      </c>
      <c r="AT479" s="224" t="s">
        <v>168</v>
      </c>
      <c r="AU479" s="224" t="s">
        <v>84</v>
      </c>
      <c r="AY479" s="15" t="s">
        <v>165</v>
      </c>
      <c r="BE479" s="225">
        <f>IF(O479="základní",K479,0)</f>
        <v>0</v>
      </c>
      <c r="BF479" s="225">
        <f>IF(O479="snížená",K479,0)</f>
        <v>0</v>
      </c>
      <c r="BG479" s="225">
        <f>IF(O479="zákl. přenesená",K479,0)</f>
        <v>0</v>
      </c>
      <c r="BH479" s="225">
        <f>IF(O479="sníž. přenesená",K479,0)</f>
        <v>0</v>
      </c>
      <c r="BI479" s="225">
        <f>IF(O479="nulová",K479,0)</f>
        <v>0</v>
      </c>
      <c r="BJ479" s="15" t="s">
        <v>82</v>
      </c>
      <c r="BK479" s="225">
        <f>ROUND(P479*H479,2)</f>
        <v>0</v>
      </c>
      <c r="BL479" s="15" t="s">
        <v>172</v>
      </c>
      <c r="BM479" s="224" t="s">
        <v>1414</v>
      </c>
    </row>
    <row r="480" s="2" customFormat="1">
      <c r="A480" s="36"/>
      <c r="B480" s="37"/>
      <c r="C480" s="38"/>
      <c r="D480" s="226" t="s">
        <v>174</v>
      </c>
      <c r="E480" s="38"/>
      <c r="F480" s="227" t="s">
        <v>910</v>
      </c>
      <c r="G480" s="38"/>
      <c r="H480" s="38"/>
      <c r="I480" s="228"/>
      <c r="J480" s="228"/>
      <c r="K480" s="38"/>
      <c r="L480" s="38"/>
      <c r="M480" s="42"/>
      <c r="N480" s="229"/>
      <c r="O480" s="230"/>
      <c r="P480" s="82"/>
      <c r="Q480" s="82"/>
      <c r="R480" s="82"/>
      <c r="S480" s="82"/>
      <c r="T480" s="82"/>
      <c r="U480" s="82"/>
      <c r="V480" s="82"/>
      <c r="W480" s="82"/>
      <c r="X480" s="82"/>
      <c r="Y480" s="83"/>
      <c r="Z480" s="36"/>
      <c r="AA480" s="36"/>
      <c r="AB480" s="36"/>
      <c r="AC480" s="36"/>
      <c r="AD480" s="36"/>
      <c r="AE480" s="36"/>
      <c r="AT480" s="15" t="s">
        <v>174</v>
      </c>
      <c r="AU480" s="15" t="s">
        <v>84</v>
      </c>
    </row>
    <row r="481" s="2" customFormat="1" ht="24.15" customHeight="1">
      <c r="A481" s="36"/>
      <c r="B481" s="37"/>
      <c r="C481" s="213" t="s">
        <v>1415</v>
      </c>
      <c r="D481" s="213" t="s">
        <v>168</v>
      </c>
      <c r="E481" s="214" t="s">
        <v>914</v>
      </c>
      <c r="F481" s="215" t="s">
        <v>915</v>
      </c>
      <c r="G481" s="216" t="s">
        <v>911</v>
      </c>
      <c r="H481" s="218">
        <v>5.5</v>
      </c>
      <c r="I481" s="217"/>
      <c r="J481" s="217"/>
      <c r="K481" s="218">
        <f>ROUND(P481*H481,2)</f>
        <v>0</v>
      </c>
      <c r="L481" s="215" t="s">
        <v>193</v>
      </c>
      <c r="M481" s="42"/>
      <c r="N481" s="219" t="s">
        <v>19</v>
      </c>
      <c r="O481" s="220" t="s">
        <v>44</v>
      </c>
      <c r="P481" s="221">
        <f>I481+J481</f>
        <v>0</v>
      </c>
      <c r="Q481" s="221">
        <f>ROUND(I481*H481,2)</f>
        <v>0</v>
      </c>
      <c r="R481" s="221">
        <f>ROUND(J481*H481,2)</f>
        <v>0</v>
      </c>
      <c r="S481" s="82"/>
      <c r="T481" s="222">
        <f>S481*H481</f>
        <v>0</v>
      </c>
      <c r="U481" s="222">
        <v>0</v>
      </c>
      <c r="V481" s="222">
        <f>U481*H481</f>
        <v>0</v>
      </c>
      <c r="W481" s="222">
        <v>0</v>
      </c>
      <c r="X481" s="222">
        <f>W481*H481</f>
        <v>0</v>
      </c>
      <c r="Y481" s="223" t="s">
        <v>19</v>
      </c>
      <c r="Z481" s="36"/>
      <c r="AA481" s="36"/>
      <c r="AB481" s="36"/>
      <c r="AC481" s="36"/>
      <c r="AD481" s="36"/>
      <c r="AE481" s="36"/>
      <c r="AR481" s="224" t="s">
        <v>172</v>
      </c>
      <c r="AT481" s="224" t="s">
        <v>168</v>
      </c>
      <c r="AU481" s="224" t="s">
        <v>84</v>
      </c>
      <c r="AY481" s="15" t="s">
        <v>165</v>
      </c>
      <c r="BE481" s="225">
        <f>IF(O481="základní",K481,0)</f>
        <v>0</v>
      </c>
      <c r="BF481" s="225">
        <f>IF(O481="snížená",K481,0)</f>
        <v>0</v>
      </c>
      <c r="BG481" s="225">
        <f>IF(O481="zákl. přenesená",K481,0)</f>
        <v>0</v>
      </c>
      <c r="BH481" s="225">
        <f>IF(O481="sníž. přenesená",K481,0)</f>
        <v>0</v>
      </c>
      <c r="BI481" s="225">
        <f>IF(O481="nulová",K481,0)</f>
        <v>0</v>
      </c>
      <c r="BJ481" s="15" t="s">
        <v>82</v>
      </c>
      <c r="BK481" s="225">
        <f>ROUND(P481*H481,2)</f>
        <v>0</v>
      </c>
      <c r="BL481" s="15" t="s">
        <v>172</v>
      </c>
      <c r="BM481" s="224" t="s">
        <v>1416</v>
      </c>
    </row>
    <row r="482" s="2" customFormat="1">
      <c r="A482" s="36"/>
      <c r="B482" s="37"/>
      <c r="C482" s="38"/>
      <c r="D482" s="226" t="s">
        <v>174</v>
      </c>
      <c r="E482" s="38"/>
      <c r="F482" s="227" t="s">
        <v>915</v>
      </c>
      <c r="G482" s="38"/>
      <c r="H482" s="38"/>
      <c r="I482" s="228"/>
      <c r="J482" s="228"/>
      <c r="K482" s="38"/>
      <c r="L482" s="38"/>
      <c r="M482" s="42"/>
      <c r="N482" s="229"/>
      <c r="O482" s="230"/>
      <c r="P482" s="82"/>
      <c r="Q482" s="82"/>
      <c r="R482" s="82"/>
      <c r="S482" s="82"/>
      <c r="T482" s="82"/>
      <c r="U482" s="82"/>
      <c r="V482" s="82"/>
      <c r="W482" s="82"/>
      <c r="X482" s="82"/>
      <c r="Y482" s="83"/>
      <c r="Z482" s="36"/>
      <c r="AA482" s="36"/>
      <c r="AB482" s="36"/>
      <c r="AC482" s="36"/>
      <c r="AD482" s="36"/>
      <c r="AE482" s="36"/>
      <c r="AT482" s="15" t="s">
        <v>174</v>
      </c>
      <c r="AU482" s="15" t="s">
        <v>84</v>
      </c>
    </row>
    <row r="483" s="2" customFormat="1" ht="37.8" customHeight="1">
      <c r="A483" s="36"/>
      <c r="B483" s="37"/>
      <c r="C483" s="213" t="s">
        <v>1417</v>
      </c>
      <c r="D483" s="213" t="s">
        <v>168</v>
      </c>
      <c r="E483" s="214" t="s">
        <v>275</v>
      </c>
      <c r="F483" s="215" t="s">
        <v>276</v>
      </c>
      <c r="G483" s="216" t="s">
        <v>192</v>
      </c>
      <c r="H483" s="218">
        <v>1</v>
      </c>
      <c r="I483" s="217"/>
      <c r="J483" s="217"/>
      <c r="K483" s="218">
        <f>ROUND(P483*H483,2)</f>
        <v>0</v>
      </c>
      <c r="L483" s="215" t="s">
        <v>193</v>
      </c>
      <c r="M483" s="42"/>
      <c r="N483" s="219" t="s">
        <v>19</v>
      </c>
      <c r="O483" s="220" t="s">
        <v>44</v>
      </c>
      <c r="P483" s="221">
        <f>I483+J483</f>
        <v>0</v>
      </c>
      <c r="Q483" s="221">
        <f>ROUND(I483*H483,2)</f>
        <v>0</v>
      </c>
      <c r="R483" s="221">
        <f>ROUND(J483*H483,2)</f>
        <v>0</v>
      </c>
      <c r="S483" s="82"/>
      <c r="T483" s="222">
        <f>S483*H483</f>
        <v>0</v>
      </c>
      <c r="U483" s="222">
        <v>0</v>
      </c>
      <c r="V483" s="222">
        <f>U483*H483</f>
        <v>0</v>
      </c>
      <c r="W483" s="222">
        <v>0</v>
      </c>
      <c r="X483" s="222">
        <f>W483*H483</f>
        <v>0</v>
      </c>
      <c r="Y483" s="223" t="s">
        <v>19</v>
      </c>
      <c r="Z483" s="36"/>
      <c r="AA483" s="36"/>
      <c r="AB483" s="36"/>
      <c r="AC483" s="36"/>
      <c r="AD483" s="36"/>
      <c r="AE483" s="36"/>
      <c r="AR483" s="224" t="s">
        <v>172</v>
      </c>
      <c r="AT483" s="224" t="s">
        <v>168</v>
      </c>
      <c r="AU483" s="224" t="s">
        <v>84</v>
      </c>
      <c r="AY483" s="15" t="s">
        <v>165</v>
      </c>
      <c r="BE483" s="225">
        <f>IF(O483="základní",K483,0)</f>
        <v>0</v>
      </c>
      <c r="BF483" s="225">
        <f>IF(O483="snížená",K483,0)</f>
        <v>0</v>
      </c>
      <c r="BG483" s="225">
        <f>IF(O483="zákl. přenesená",K483,0)</f>
        <v>0</v>
      </c>
      <c r="BH483" s="225">
        <f>IF(O483="sníž. přenesená",K483,0)</f>
        <v>0</v>
      </c>
      <c r="BI483" s="225">
        <f>IF(O483="nulová",K483,0)</f>
        <v>0</v>
      </c>
      <c r="BJ483" s="15" t="s">
        <v>82</v>
      </c>
      <c r="BK483" s="225">
        <f>ROUND(P483*H483,2)</f>
        <v>0</v>
      </c>
      <c r="BL483" s="15" t="s">
        <v>172</v>
      </c>
      <c r="BM483" s="224" t="s">
        <v>1418</v>
      </c>
    </row>
    <row r="484" s="2" customFormat="1">
      <c r="A484" s="36"/>
      <c r="B484" s="37"/>
      <c r="C484" s="38"/>
      <c r="D484" s="226" t="s">
        <v>174</v>
      </c>
      <c r="E484" s="38"/>
      <c r="F484" s="227" t="s">
        <v>278</v>
      </c>
      <c r="G484" s="38"/>
      <c r="H484" s="38"/>
      <c r="I484" s="228"/>
      <c r="J484" s="228"/>
      <c r="K484" s="38"/>
      <c r="L484" s="38"/>
      <c r="M484" s="42"/>
      <c r="N484" s="229"/>
      <c r="O484" s="230"/>
      <c r="P484" s="82"/>
      <c r="Q484" s="82"/>
      <c r="R484" s="82"/>
      <c r="S484" s="82"/>
      <c r="T484" s="82"/>
      <c r="U484" s="82"/>
      <c r="V484" s="82"/>
      <c r="W484" s="82"/>
      <c r="X484" s="82"/>
      <c r="Y484" s="83"/>
      <c r="Z484" s="36"/>
      <c r="AA484" s="36"/>
      <c r="AB484" s="36"/>
      <c r="AC484" s="36"/>
      <c r="AD484" s="36"/>
      <c r="AE484" s="36"/>
      <c r="AT484" s="15" t="s">
        <v>174</v>
      </c>
      <c r="AU484" s="15" t="s">
        <v>84</v>
      </c>
    </row>
    <row r="485" s="2" customFormat="1">
      <c r="A485" s="36"/>
      <c r="B485" s="37"/>
      <c r="C485" s="213" t="s">
        <v>1419</v>
      </c>
      <c r="D485" s="213" t="s">
        <v>168</v>
      </c>
      <c r="E485" s="214" t="s">
        <v>279</v>
      </c>
      <c r="F485" s="215" t="s">
        <v>280</v>
      </c>
      <c r="G485" s="216" t="s">
        <v>192</v>
      </c>
      <c r="H485" s="218">
        <v>116</v>
      </c>
      <c r="I485" s="217"/>
      <c r="J485" s="217"/>
      <c r="K485" s="218">
        <f>ROUND(P485*H485,2)</f>
        <v>0</v>
      </c>
      <c r="L485" s="215" t="s">
        <v>193</v>
      </c>
      <c r="M485" s="42"/>
      <c r="N485" s="219" t="s">
        <v>19</v>
      </c>
      <c r="O485" s="220" t="s">
        <v>44</v>
      </c>
      <c r="P485" s="221">
        <f>I485+J485</f>
        <v>0</v>
      </c>
      <c r="Q485" s="221">
        <f>ROUND(I485*H485,2)</f>
        <v>0</v>
      </c>
      <c r="R485" s="221">
        <f>ROUND(J485*H485,2)</f>
        <v>0</v>
      </c>
      <c r="S485" s="82"/>
      <c r="T485" s="222">
        <f>S485*H485</f>
        <v>0</v>
      </c>
      <c r="U485" s="222">
        <v>0</v>
      </c>
      <c r="V485" s="222">
        <f>U485*H485</f>
        <v>0</v>
      </c>
      <c r="W485" s="222">
        <v>0</v>
      </c>
      <c r="X485" s="222">
        <f>W485*H485</f>
        <v>0</v>
      </c>
      <c r="Y485" s="223" t="s">
        <v>19</v>
      </c>
      <c r="Z485" s="36"/>
      <c r="AA485" s="36"/>
      <c r="AB485" s="36"/>
      <c r="AC485" s="36"/>
      <c r="AD485" s="36"/>
      <c r="AE485" s="36"/>
      <c r="AR485" s="224" t="s">
        <v>172</v>
      </c>
      <c r="AT485" s="224" t="s">
        <v>168</v>
      </c>
      <c r="AU485" s="224" t="s">
        <v>84</v>
      </c>
      <c r="AY485" s="15" t="s">
        <v>165</v>
      </c>
      <c r="BE485" s="225">
        <f>IF(O485="základní",K485,0)</f>
        <v>0</v>
      </c>
      <c r="BF485" s="225">
        <f>IF(O485="snížená",K485,0)</f>
        <v>0</v>
      </c>
      <c r="BG485" s="225">
        <f>IF(O485="zákl. přenesená",K485,0)</f>
        <v>0</v>
      </c>
      <c r="BH485" s="225">
        <f>IF(O485="sníž. přenesená",K485,0)</f>
        <v>0</v>
      </c>
      <c r="BI485" s="225">
        <f>IF(O485="nulová",K485,0)</f>
        <v>0</v>
      </c>
      <c r="BJ485" s="15" t="s">
        <v>82</v>
      </c>
      <c r="BK485" s="225">
        <f>ROUND(P485*H485,2)</f>
        <v>0</v>
      </c>
      <c r="BL485" s="15" t="s">
        <v>172</v>
      </c>
      <c r="BM485" s="224" t="s">
        <v>1420</v>
      </c>
    </row>
    <row r="486" s="2" customFormat="1">
      <c r="A486" s="36"/>
      <c r="B486" s="37"/>
      <c r="C486" s="38"/>
      <c r="D486" s="226" t="s">
        <v>174</v>
      </c>
      <c r="E486" s="38"/>
      <c r="F486" s="227" t="s">
        <v>280</v>
      </c>
      <c r="G486" s="38"/>
      <c r="H486" s="38"/>
      <c r="I486" s="228"/>
      <c r="J486" s="228"/>
      <c r="K486" s="38"/>
      <c r="L486" s="38"/>
      <c r="M486" s="42"/>
      <c r="N486" s="229"/>
      <c r="O486" s="230"/>
      <c r="P486" s="82"/>
      <c r="Q486" s="82"/>
      <c r="R486" s="82"/>
      <c r="S486" s="82"/>
      <c r="T486" s="82"/>
      <c r="U486" s="82"/>
      <c r="V486" s="82"/>
      <c r="W486" s="82"/>
      <c r="X486" s="82"/>
      <c r="Y486" s="83"/>
      <c r="Z486" s="36"/>
      <c r="AA486" s="36"/>
      <c r="AB486" s="36"/>
      <c r="AC486" s="36"/>
      <c r="AD486" s="36"/>
      <c r="AE486" s="36"/>
      <c r="AT486" s="15" t="s">
        <v>174</v>
      </c>
      <c r="AU486" s="15" t="s">
        <v>84</v>
      </c>
    </row>
    <row r="487" s="2" customFormat="1" ht="37.8" customHeight="1">
      <c r="A487" s="36"/>
      <c r="B487" s="37"/>
      <c r="C487" s="213" t="s">
        <v>1421</v>
      </c>
      <c r="D487" s="213" t="s">
        <v>168</v>
      </c>
      <c r="E487" s="214" t="s">
        <v>283</v>
      </c>
      <c r="F487" s="215" t="s">
        <v>284</v>
      </c>
      <c r="G487" s="216" t="s">
        <v>192</v>
      </c>
      <c r="H487" s="218">
        <v>1</v>
      </c>
      <c r="I487" s="217"/>
      <c r="J487" s="217"/>
      <c r="K487" s="218">
        <f>ROUND(P487*H487,2)</f>
        <v>0</v>
      </c>
      <c r="L487" s="215" t="s">
        <v>193</v>
      </c>
      <c r="M487" s="42"/>
      <c r="N487" s="219" t="s">
        <v>19</v>
      </c>
      <c r="O487" s="220" t="s">
        <v>44</v>
      </c>
      <c r="P487" s="221">
        <f>I487+J487</f>
        <v>0</v>
      </c>
      <c r="Q487" s="221">
        <f>ROUND(I487*H487,2)</f>
        <v>0</v>
      </c>
      <c r="R487" s="221">
        <f>ROUND(J487*H487,2)</f>
        <v>0</v>
      </c>
      <c r="S487" s="82"/>
      <c r="T487" s="222">
        <f>S487*H487</f>
        <v>0</v>
      </c>
      <c r="U487" s="222">
        <v>0</v>
      </c>
      <c r="V487" s="222">
        <f>U487*H487</f>
        <v>0</v>
      </c>
      <c r="W487" s="222">
        <v>0</v>
      </c>
      <c r="X487" s="222">
        <f>W487*H487</f>
        <v>0</v>
      </c>
      <c r="Y487" s="223" t="s">
        <v>19</v>
      </c>
      <c r="Z487" s="36"/>
      <c r="AA487" s="36"/>
      <c r="AB487" s="36"/>
      <c r="AC487" s="36"/>
      <c r="AD487" s="36"/>
      <c r="AE487" s="36"/>
      <c r="AR487" s="224" t="s">
        <v>172</v>
      </c>
      <c r="AT487" s="224" t="s">
        <v>168</v>
      </c>
      <c r="AU487" s="224" t="s">
        <v>84</v>
      </c>
      <c r="AY487" s="15" t="s">
        <v>165</v>
      </c>
      <c r="BE487" s="225">
        <f>IF(O487="základní",K487,0)</f>
        <v>0</v>
      </c>
      <c r="BF487" s="225">
        <f>IF(O487="snížená",K487,0)</f>
        <v>0</v>
      </c>
      <c r="BG487" s="225">
        <f>IF(O487="zákl. přenesená",K487,0)</f>
        <v>0</v>
      </c>
      <c r="BH487" s="225">
        <f>IF(O487="sníž. přenesená",K487,0)</f>
        <v>0</v>
      </c>
      <c r="BI487" s="225">
        <f>IF(O487="nulová",K487,0)</f>
        <v>0</v>
      </c>
      <c r="BJ487" s="15" t="s">
        <v>82</v>
      </c>
      <c r="BK487" s="225">
        <f>ROUND(P487*H487,2)</f>
        <v>0</v>
      </c>
      <c r="BL487" s="15" t="s">
        <v>172</v>
      </c>
      <c r="BM487" s="224" t="s">
        <v>1422</v>
      </c>
    </row>
    <row r="488" s="2" customFormat="1">
      <c r="A488" s="36"/>
      <c r="B488" s="37"/>
      <c r="C488" s="38"/>
      <c r="D488" s="226" t="s">
        <v>174</v>
      </c>
      <c r="E488" s="38"/>
      <c r="F488" s="227" t="s">
        <v>286</v>
      </c>
      <c r="G488" s="38"/>
      <c r="H488" s="38"/>
      <c r="I488" s="228"/>
      <c r="J488" s="228"/>
      <c r="K488" s="38"/>
      <c r="L488" s="38"/>
      <c r="M488" s="42"/>
      <c r="N488" s="229"/>
      <c r="O488" s="230"/>
      <c r="P488" s="82"/>
      <c r="Q488" s="82"/>
      <c r="R488" s="82"/>
      <c r="S488" s="82"/>
      <c r="T488" s="82"/>
      <c r="U488" s="82"/>
      <c r="V488" s="82"/>
      <c r="W488" s="82"/>
      <c r="X488" s="82"/>
      <c r="Y488" s="83"/>
      <c r="Z488" s="36"/>
      <c r="AA488" s="36"/>
      <c r="AB488" s="36"/>
      <c r="AC488" s="36"/>
      <c r="AD488" s="36"/>
      <c r="AE488" s="36"/>
      <c r="AT488" s="15" t="s">
        <v>174</v>
      </c>
      <c r="AU488" s="15" t="s">
        <v>84</v>
      </c>
    </row>
    <row r="489" s="2" customFormat="1" ht="24.15" customHeight="1">
      <c r="A489" s="36"/>
      <c r="B489" s="37"/>
      <c r="C489" s="213" t="s">
        <v>1423</v>
      </c>
      <c r="D489" s="213" t="s">
        <v>168</v>
      </c>
      <c r="E489" s="214" t="s">
        <v>288</v>
      </c>
      <c r="F489" s="215" t="s">
        <v>289</v>
      </c>
      <c r="G489" s="216" t="s">
        <v>192</v>
      </c>
      <c r="H489" s="218">
        <v>116</v>
      </c>
      <c r="I489" s="217"/>
      <c r="J489" s="217"/>
      <c r="K489" s="218">
        <f>ROUND(P489*H489,2)</f>
        <v>0</v>
      </c>
      <c r="L489" s="215" t="s">
        <v>193</v>
      </c>
      <c r="M489" s="42"/>
      <c r="N489" s="219" t="s">
        <v>19</v>
      </c>
      <c r="O489" s="220" t="s">
        <v>44</v>
      </c>
      <c r="P489" s="221">
        <f>I489+J489</f>
        <v>0</v>
      </c>
      <c r="Q489" s="221">
        <f>ROUND(I489*H489,2)</f>
        <v>0</v>
      </c>
      <c r="R489" s="221">
        <f>ROUND(J489*H489,2)</f>
        <v>0</v>
      </c>
      <c r="S489" s="82"/>
      <c r="T489" s="222">
        <f>S489*H489</f>
        <v>0</v>
      </c>
      <c r="U489" s="222">
        <v>0</v>
      </c>
      <c r="V489" s="222">
        <f>U489*H489</f>
        <v>0</v>
      </c>
      <c r="W489" s="222">
        <v>0</v>
      </c>
      <c r="X489" s="222">
        <f>W489*H489</f>
        <v>0</v>
      </c>
      <c r="Y489" s="223" t="s">
        <v>19</v>
      </c>
      <c r="Z489" s="36"/>
      <c r="AA489" s="36"/>
      <c r="AB489" s="36"/>
      <c r="AC489" s="36"/>
      <c r="AD489" s="36"/>
      <c r="AE489" s="36"/>
      <c r="AR489" s="224" t="s">
        <v>172</v>
      </c>
      <c r="AT489" s="224" t="s">
        <v>168</v>
      </c>
      <c r="AU489" s="224" t="s">
        <v>84</v>
      </c>
      <c r="AY489" s="15" t="s">
        <v>165</v>
      </c>
      <c r="BE489" s="225">
        <f>IF(O489="základní",K489,0)</f>
        <v>0</v>
      </c>
      <c r="BF489" s="225">
        <f>IF(O489="snížená",K489,0)</f>
        <v>0</v>
      </c>
      <c r="BG489" s="225">
        <f>IF(O489="zákl. přenesená",K489,0)</f>
        <v>0</v>
      </c>
      <c r="BH489" s="225">
        <f>IF(O489="sníž. přenesená",K489,0)</f>
        <v>0</v>
      </c>
      <c r="BI489" s="225">
        <f>IF(O489="nulová",K489,0)</f>
        <v>0</v>
      </c>
      <c r="BJ489" s="15" t="s">
        <v>82</v>
      </c>
      <c r="BK489" s="225">
        <f>ROUND(P489*H489,2)</f>
        <v>0</v>
      </c>
      <c r="BL489" s="15" t="s">
        <v>172</v>
      </c>
      <c r="BM489" s="224" t="s">
        <v>1424</v>
      </c>
    </row>
    <row r="490" s="2" customFormat="1">
      <c r="A490" s="36"/>
      <c r="B490" s="37"/>
      <c r="C490" s="38"/>
      <c r="D490" s="226" t="s">
        <v>174</v>
      </c>
      <c r="E490" s="38"/>
      <c r="F490" s="227" t="s">
        <v>289</v>
      </c>
      <c r="G490" s="38"/>
      <c r="H490" s="38"/>
      <c r="I490" s="228"/>
      <c r="J490" s="228"/>
      <c r="K490" s="38"/>
      <c r="L490" s="38"/>
      <c r="M490" s="42"/>
      <c r="N490" s="229"/>
      <c r="O490" s="230"/>
      <c r="P490" s="82"/>
      <c r="Q490" s="82"/>
      <c r="R490" s="82"/>
      <c r="S490" s="82"/>
      <c r="T490" s="82"/>
      <c r="U490" s="82"/>
      <c r="V490" s="82"/>
      <c r="W490" s="82"/>
      <c r="X490" s="82"/>
      <c r="Y490" s="83"/>
      <c r="Z490" s="36"/>
      <c r="AA490" s="36"/>
      <c r="AB490" s="36"/>
      <c r="AC490" s="36"/>
      <c r="AD490" s="36"/>
      <c r="AE490" s="36"/>
      <c r="AT490" s="15" t="s">
        <v>174</v>
      </c>
      <c r="AU490" s="15" t="s">
        <v>84</v>
      </c>
    </row>
    <row r="491" s="2" customFormat="1" ht="24.15" customHeight="1">
      <c r="A491" s="36"/>
      <c r="B491" s="37"/>
      <c r="C491" s="213" t="s">
        <v>1425</v>
      </c>
      <c r="D491" s="213" t="s">
        <v>168</v>
      </c>
      <c r="E491" s="214" t="s">
        <v>925</v>
      </c>
      <c r="F491" s="215" t="s">
        <v>926</v>
      </c>
      <c r="G491" s="216" t="s">
        <v>927</v>
      </c>
      <c r="H491" s="218">
        <v>0.5</v>
      </c>
      <c r="I491" s="217"/>
      <c r="J491" s="217"/>
      <c r="K491" s="218">
        <f>ROUND(P491*H491,2)</f>
        <v>0</v>
      </c>
      <c r="L491" s="215" t="s">
        <v>193</v>
      </c>
      <c r="M491" s="42"/>
      <c r="N491" s="219" t="s">
        <v>19</v>
      </c>
      <c r="O491" s="220" t="s">
        <v>44</v>
      </c>
      <c r="P491" s="221">
        <f>I491+J491</f>
        <v>0</v>
      </c>
      <c r="Q491" s="221">
        <f>ROUND(I491*H491,2)</f>
        <v>0</v>
      </c>
      <c r="R491" s="221">
        <f>ROUND(J491*H491,2)</f>
        <v>0</v>
      </c>
      <c r="S491" s="82"/>
      <c r="T491" s="222">
        <f>S491*H491</f>
        <v>0</v>
      </c>
      <c r="U491" s="222">
        <v>0</v>
      </c>
      <c r="V491" s="222">
        <f>U491*H491</f>
        <v>0</v>
      </c>
      <c r="W491" s="222">
        <v>0</v>
      </c>
      <c r="X491" s="222">
        <f>W491*H491</f>
        <v>0</v>
      </c>
      <c r="Y491" s="223" t="s">
        <v>19</v>
      </c>
      <c r="Z491" s="36"/>
      <c r="AA491" s="36"/>
      <c r="AB491" s="36"/>
      <c r="AC491" s="36"/>
      <c r="AD491" s="36"/>
      <c r="AE491" s="36"/>
      <c r="AR491" s="224" t="s">
        <v>172</v>
      </c>
      <c r="AT491" s="224" t="s">
        <v>168</v>
      </c>
      <c r="AU491" s="224" t="s">
        <v>84</v>
      </c>
      <c r="AY491" s="15" t="s">
        <v>165</v>
      </c>
      <c r="BE491" s="225">
        <f>IF(O491="základní",K491,0)</f>
        <v>0</v>
      </c>
      <c r="BF491" s="225">
        <f>IF(O491="snížená",K491,0)</f>
        <v>0</v>
      </c>
      <c r="BG491" s="225">
        <f>IF(O491="zákl. přenesená",K491,0)</f>
        <v>0</v>
      </c>
      <c r="BH491" s="225">
        <f>IF(O491="sníž. přenesená",K491,0)</f>
        <v>0</v>
      </c>
      <c r="BI491" s="225">
        <f>IF(O491="nulová",K491,0)</f>
        <v>0</v>
      </c>
      <c r="BJ491" s="15" t="s">
        <v>82</v>
      </c>
      <c r="BK491" s="225">
        <f>ROUND(P491*H491,2)</f>
        <v>0</v>
      </c>
      <c r="BL491" s="15" t="s">
        <v>172</v>
      </c>
      <c r="BM491" s="224" t="s">
        <v>1426</v>
      </c>
    </row>
    <row r="492" s="2" customFormat="1">
      <c r="A492" s="36"/>
      <c r="B492" s="37"/>
      <c r="C492" s="38"/>
      <c r="D492" s="226" t="s">
        <v>174</v>
      </c>
      <c r="E492" s="38"/>
      <c r="F492" s="227" t="s">
        <v>926</v>
      </c>
      <c r="G492" s="38"/>
      <c r="H492" s="38"/>
      <c r="I492" s="228"/>
      <c r="J492" s="228"/>
      <c r="K492" s="38"/>
      <c r="L492" s="38"/>
      <c r="M492" s="42"/>
      <c r="N492" s="229"/>
      <c r="O492" s="230"/>
      <c r="P492" s="82"/>
      <c r="Q492" s="82"/>
      <c r="R492" s="82"/>
      <c r="S492" s="82"/>
      <c r="T492" s="82"/>
      <c r="U492" s="82"/>
      <c r="V492" s="82"/>
      <c r="W492" s="82"/>
      <c r="X492" s="82"/>
      <c r="Y492" s="83"/>
      <c r="Z492" s="36"/>
      <c r="AA492" s="36"/>
      <c r="AB492" s="36"/>
      <c r="AC492" s="36"/>
      <c r="AD492" s="36"/>
      <c r="AE492" s="36"/>
      <c r="AT492" s="15" t="s">
        <v>174</v>
      </c>
      <c r="AU492" s="15" t="s">
        <v>84</v>
      </c>
    </row>
    <row r="493" s="2" customFormat="1" ht="24.15" customHeight="1">
      <c r="A493" s="36"/>
      <c r="B493" s="37"/>
      <c r="C493" s="213" t="s">
        <v>1427</v>
      </c>
      <c r="D493" s="213" t="s">
        <v>168</v>
      </c>
      <c r="E493" s="214" t="s">
        <v>292</v>
      </c>
      <c r="F493" s="215" t="s">
        <v>293</v>
      </c>
      <c r="G493" s="216" t="s">
        <v>192</v>
      </c>
      <c r="H493" s="218">
        <v>1</v>
      </c>
      <c r="I493" s="217"/>
      <c r="J493" s="217"/>
      <c r="K493" s="218">
        <f>ROUND(P493*H493,2)</f>
        <v>0</v>
      </c>
      <c r="L493" s="215" t="s">
        <v>193</v>
      </c>
      <c r="M493" s="42"/>
      <c r="N493" s="219" t="s">
        <v>19</v>
      </c>
      <c r="O493" s="220" t="s">
        <v>44</v>
      </c>
      <c r="P493" s="221">
        <f>I493+J493</f>
        <v>0</v>
      </c>
      <c r="Q493" s="221">
        <f>ROUND(I493*H493,2)</f>
        <v>0</v>
      </c>
      <c r="R493" s="221">
        <f>ROUND(J493*H493,2)</f>
        <v>0</v>
      </c>
      <c r="S493" s="82"/>
      <c r="T493" s="222">
        <f>S493*H493</f>
        <v>0</v>
      </c>
      <c r="U493" s="222">
        <v>0</v>
      </c>
      <c r="V493" s="222">
        <f>U493*H493</f>
        <v>0</v>
      </c>
      <c r="W493" s="222">
        <v>0</v>
      </c>
      <c r="X493" s="222">
        <f>W493*H493</f>
        <v>0</v>
      </c>
      <c r="Y493" s="223" t="s">
        <v>19</v>
      </c>
      <c r="Z493" s="36"/>
      <c r="AA493" s="36"/>
      <c r="AB493" s="36"/>
      <c r="AC493" s="36"/>
      <c r="AD493" s="36"/>
      <c r="AE493" s="36"/>
      <c r="AR493" s="224" t="s">
        <v>172</v>
      </c>
      <c r="AT493" s="224" t="s">
        <v>168</v>
      </c>
      <c r="AU493" s="224" t="s">
        <v>84</v>
      </c>
      <c r="AY493" s="15" t="s">
        <v>165</v>
      </c>
      <c r="BE493" s="225">
        <f>IF(O493="základní",K493,0)</f>
        <v>0</v>
      </c>
      <c r="BF493" s="225">
        <f>IF(O493="snížená",K493,0)</f>
        <v>0</v>
      </c>
      <c r="BG493" s="225">
        <f>IF(O493="zákl. přenesená",K493,0)</f>
        <v>0</v>
      </c>
      <c r="BH493" s="225">
        <f>IF(O493="sníž. přenesená",K493,0)</f>
        <v>0</v>
      </c>
      <c r="BI493" s="225">
        <f>IF(O493="nulová",K493,0)</f>
        <v>0</v>
      </c>
      <c r="BJ493" s="15" t="s">
        <v>82</v>
      </c>
      <c r="BK493" s="225">
        <f>ROUND(P493*H493,2)</f>
        <v>0</v>
      </c>
      <c r="BL493" s="15" t="s">
        <v>172</v>
      </c>
      <c r="BM493" s="224" t="s">
        <v>1428</v>
      </c>
    </row>
    <row r="494" s="2" customFormat="1">
      <c r="A494" s="36"/>
      <c r="B494" s="37"/>
      <c r="C494" s="38"/>
      <c r="D494" s="226" t="s">
        <v>174</v>
      </c>
      <c r="E494" s="38"/>
      <c r="F494" s="227" t="s">
        <v>293</v>
      </c>
      <c r="G494" s="38"/>
      <c r="H494" s="38"/>
      <c r="I494" s="228"/>
      <c r="J494" s="228"/>
      <c r="K494" s="38"/>
      <c r="L494" s="38"/>
      <c r="M494" s="42"/>
      <c r="N494" s="229"/>
      <c r="O494" s="230"/>
      <c r="P494" s="82"/>
      <c r="Q494" s="82"/>
      <c r="R494" s="82"/>
      <c r="S494" s="82"/>
      <c r="T494" s="82"/>
      <c r="U494" s="82"/>
      <c r="V494" s="82"/>
      <c r="W494" s="82"/>
      <c r="X494" s="82"/>
      <c r="Y494" s="83"/>
      <c r="Z494" s="36"/>
      <c r="AA494" s="36"/>
      <c r="AB494" s="36"/>
      <c r="AC494" s="36"/>
      <c r="AD494" s="36"/>
      <c r="AE494" s="36"/>
      <c r="AT494" s="15" t="s">
        <v>174</v>
      </c>
      <c r="AU494" s="15" t="s">
        <v>84</v>
      </c>
    </row>
    <row r="495" s="2" customFormat="1" ht="37.8" customHeight="1">
      <c r="A495" s="36"/>
      <c r="B495" s="37"/>
      <c r="C495" s="213" t="s">
        <v>1429</v>
      </c>
      <c r="D495" s="213" t="s">
        <v>168</v>
      </c>
      <c r="E495" s="214" t="s">
        <v>932</v>
      </c>
      <c r="F495" s="215" t="s">
        <v>933</v>
      </c>
      <c r="G495" s="216" t="s">
        <v>192</v>
      </c>
      <c r="H495" s="218">
        <v>2</v>
      </c>
      <c r="I495" s="217"/>
      <c r="J495" s="217"/>
      <c r="K495" s="218">
        <f>ROUND(P495*H495,2)</f>
        <v>0</v>
      </c>
      <c r="L495" s="215" t="s">
        <v>19</v>
      </c>
      <c r="M495" s="42"/>
      <c r="N495" s="219" t="s">
        <v>19</v>
      </c>
      <c r="O495" s="220" t="s">
        <v>44</v>
      </c>
      <c r="P495" s="221">
        <f>I495+J495</f>
        <v>0</v>
      </c>
      <c r="Q495" s="221">
        <f>ROUND(I495*H495,2)</f>
        <v>0</v>
      </c>
      <c r="R495" s="221">
        <f>ROUND(J495*H495,2)</f>
        <v>0</v>
      </c>
      <c r="S495" s="82"/>
      <c r="T495" s="222">
        <f>S495*H495</f>
        <v>0</v>
      </c>
      <c r="U495" s="222">
        <v>0</v>
      </c>
      <c r="V495" s="222">
        <f>U495*H495</f>
        <v>0</v>
      </c>
      <c r="W495" s="222">
        <v>0</v>
      </c>
      <c r="X495" s="222">
        <f>W495*H495</f>
        <v>0</v>
      </c>
      <c r="Y495" s="223" t="s">
        <v>19</v>
      </c>
      <c r="Z495" s="36"/>
      <c r="AA495" s="36"/>
      <c r="AB495" s="36"/>
      <c r="AC495" s="36"/>
      <c r="AD495" s="36"/>
      <c r="AE495" s="36"/>
      <c r="AR495" s="224" t="s">
        <v>172</v>
      </c>
      <c r="AT495" s="224" t="s">
        <v>168</v>
      </c>
      <c r="AU495" s="224" t="s">
        <v>84</v>
      </c>
      <c r="AY495" s="15" t="s">
        <v>165</v>
      </c>
      <c r="BE495" s="225">
        <f>IF(O495="základní",K495,0)</f>
        <v>0</v>
      </c>
      <c r="BF495" s="225">
        <f>IF(O495="snížená",K495,0)</f>
        <v>0</v>
      </c>
      <c r="BG495" s="225">
        <f>IF(O495="zákl. přenesená",K495,0)</f>
        <v>0</v>
      </c>
      <c r="BH495" s="225">
        <f>IF(O495="sníž. přenesená",K495,0)</f>
        <v>0</v>
      </c>
      <c r="BI495" s="225">
        <f>IF(O495="nulová",K495,0)</f>
        <v>0</v>
      </c>
      <c r="BJ495" s="15" t="s">
        <v>82</v>
      </c>
      <c r="BK495" s="225">
        <f>ROUND(P495*H495,2)</f>
        <v>0</v>
      </c>
      <c r="BL495" s="15" t="s">
        <v>172</v>
      </c>
      <c r="BM495" s="224" t="s">
        <v>1430</v>
      </c>
    </row>
    <row r="496" s="2" customFormat="1">
      <c r="A496" s="36"/>
      <c r="B496" s="37"/>
      <c r="C496" s="38"/>
      <c r="D496" s="226" t="s">
        <v>174</v>
      </c>
      <c r="E496" s="38"/>
      <c r="F496" s="227" t="s">
        <v>935</v>
      </c>
      <c r="G496" s="38"/>
      <c r="H496" s="38"/>
      <c r="I496" s="228"/>
      <c r="J496" s="228"/>
      <c r="K496" s="38"/>
      <c r="L496" s="38"/>
      <c r="M496" s="42"/>
      <c r="N496" s="229"/>
      <c r="O496" s="230"/>
      <c r="P496" s="82"/>
      <c r="Q496" s="82"/>
      <c r="R496" s="82"/>
      <c r="S496" s="82"/>
      <c r="T496" s="82"/>
      <c r="U496" s="82"/>
      <c r="V496" s="82"/>
      <c r="W496" s="82"/>
      <c r="X496" s="82"/>
      <c r="Y496" s="83"/>
      <c r="Z496" s="36"/>
      <c r="AA496" s="36"/>
      <c r="AB496" s="36"/>
      <c r="AC496" s="36"/>
      <c r="AD496" s="36"/>
      <c r="AE496" s="36"/>
      <c r="AT496" s="15" t="s">
        <v>174</v>
      </c>
      <c r="AU496" s="15" t="s">
        <v>84</v>
      </c>
    </row>
    <row r="497" s="12" customFormat="1" ht="22.8" customHeight="1">
      <c r="A497" s="12"/>
      <c r="B497" s="196"/>
      <c r="C497" s="197"/>
      <c r="D497" s="198" t="s">
        <v>74</v>
      </c>
      <c r="E497" s="211" t="s">
        <v>936</v>
      </c>
      <c r="F497" s="211" t="s">
        <v>296</v>
      </c>
      <c r="G497" s="197"/>
      <c r="H497" s="197"/>
      <c r="I497" s="200"/>
      <c r="J497" s="200"/>
      <c r="K497" s="212">
        <f>BK497</f>
        <v>0</v>
      </c>
      <c r="L497" s="197"/>
      <c r="M497" s="202"/>
      <c r="N497" s="203"/>
      <c r="O497" s="204"/>
      <c r="P497" s="204"/>
      <c r="Q497" s="205">
        <f>SUM(Q498:Q511)</f>
        <v>0</v>
      </c>
      <c r="R497" s="205">
        <f>SUM(R498:R511)</f>
        <v>0</v>
      </c>
      <c r="S497" s="204"/>
      <c r="T497" s="206">
        <f>SUM(T498:T511)</f>
        <v>0</v>
      </c>
      <c r="U497" s="204"/>
      <c r="V497" s="206">
        <f>SUM(V498:V511)</f>
        <v>0</v>
      </c>
      <c r="W497" s="204"/>
      <c r="X497" s="206">
        <f>SUM(X498:X511)</f>
        <v>0</v>
      </c>
      <c r="Y497" s="207"/>
      <c r="Z497" s="12"/>
      <c r="AA497" s="12"/>
      <c r="AB497" s="12"/>
      <c r="AC497" s="12"/>
      <c r="AD497" s="12"/>
      <c r="AE497" s="12"/>
      <c r="AR497" s="208" t="s">
        <v>82</v>
      </c>
      <c r="AT497" s="209" t="s">
        <v>74</v>
      </c>
      <c r="AU497" s="209" t="s">
        <v>82</v>
      </c>
      <c r="AY497" s="208" t="s">
        <v>165</v>
      </c>
      <c r="BK497" s="210">
        <f>SUM(BK498:BK511)</f>
        <v>0</v>
      </c>
    </row>
    <row r="498" s="2" customFormat="1" ht="37.8" customHeight="1">
      <c r="A498" s="36"/>
      <c r="B498" s="37"/>
      <c r="C498" s="213" t="s">
        <v>1431</v>
      </c>
      <c r="D498" s="213" t="s">
        <v>168</v>
      </c>
      <c r="E498" s="214" t="s">
        <v>309</v>
      </c>
      <c r="F498" s="215" t="s">
        <v>310</v>
      </c>
      <c r="G498" s="216" t="s">
        <v>300</v>
      </c>
      <c r="H498" s="218">
        <v>965.27999999999997</v>
      </c>
      <c r="I498" s="217"/>
      <c r="J498" s="217"/>
      <c r="K498" s="218">
        <f>ROUND(P498*H498,2)</f>
        <v>0</v>
      </c>
      <c r="L498" s="215" t="s">
        <v>193</v>
      </c>
      <c r="M498" s="42"/>
      <c r="N498" s="219" t="s">
        <v>19</v>
      </c>
      <c r="O498" s="220" t="s">
        <v>44</v>
      </c>
      <c r="P498" s="221">
        <f>I498+J498</f>
        <v>0</v>
      </c>
      <c r="Q498" s="221">
        <f>ROUND(I498*H498,2)</f>
        <v>0</v>
      </c>
      <c r="R498" s="221">
        <f>ROUND(J498*H498,2)</f>
        <v>0</v>
      </c>
      <c r="S498" s="82"/>
      <c r="T498" s="222">
        <f>S498*H498</f>
        <v>0</v>
      </c>
      <c r="U498" s="222">
        <v>0</v>
      </c>
      <c r="V498" s="222">
        <f>U498*H498</f>
        <v>0</v>
      </c>
      <c r="W498" s="222">
        <v>0</v>
      </c>
      <c r="X498" s="222">
        <f>W498*H498</f>
        <v>0</v>
      </c>
      <c r="Y498" s="223" t="s">
        <v>19</v>
      </c>
      <c r="Z498" s="36"/>
      <c r="AA498" s="36"/>
      <c r="AB498" s="36"/>
      <c r="AC498" s="36"/>
      <c r="AD498" s="36"/>
      <c r="AE498" s="36"/>
      <c r="AR498" s="224" t="s">
        <v>172</v>
      </c>
      <c r="AT498" s="224" t="s">
        <v>168</v>
      </c>
      <c r="AU498" s="224" t="s">
        <v>84</v>
      </c>
      <c r="AY498" s="15" t="s">
        <v>165</v>
      </c>
      <c r="BE498" s="225">
        <f>IF(O498="základní",K498,0)</f>
        <v>0</v>
      </c>
      <c r="BF498" s="225">
        <f>IF(O498="snížená",K498,0)</f>
        <v>0</v>
      </c>
      <c r="BG498" s="225">
        <f>IF(O498="zákl. přenesená",K498,0)</f>
        <v>0</v>
      </c>
      <c r="BH498" s="225">
        <f>IF(O498="sníž. přenesená",K498,0)</f>
        <v>0</v>
      </c>
      <c r="BI498" s="225">
        <f>IF(O498="nulová",K498,0)</f>
        <v>0</v>
      </c>
      <c r="BJ498" s="15" t="s">
        <v>82</v>
      </c>
      <c r="BK498" s="225">
        <f>ROUND(P498*H498,2)</f>
        <v>0</v>
      </c>
      <c r="BL498" s="15" t="s">
        <v>172</v>
      </c>
      <c r="BM498" s="224" t="s">
        <v>1432</v>
      </c>
    </row>
    <row r="499" s="2" customFormat="1">
      <c r="A499" s="36"/>
      <c r="B499" s="37"/>
      <c r="C499" s="38"/>
      <c r="D499" s="226" t="s">
        <v>174</v>
      </c>
      <c r="E499" s="38"/>
      <c r="F499" s="227" t="s">
        <v>312</v>
      </c>
      <c r="G499" s="38"/>
      <c r="H499" s="38"/>
      <c r="I499" s="228"/>
      <c r="J499" s="228"/>
      <c r="K499" s="38"/>
      <c r="L499" s="38"/>
      <c r="M499" s="42"/>
      <c r="N499" s="229"/>
      <c r="O499" s="230"/>
      <c r="P499" s="82"/>
      <c r="Q499" s="82"/>
      <c r="R499" s="82"/>
      <c r="S499" s="82"/>
      <c r="T499" s="82"/>
      <c r="U499" s="82"/>
      <c r="V499" s="82"/>
      <c r="W499" s="82"/>
      <c r="X499" s="82"/>
      <c r="Y499" s="83"/>
      <c r="Z499" s="36"/>
      <c r="AA499" s="36"/>
      <c r="AB499" s="36"/>
      <c r="AC499" s="36"/>
      <c r="AD499" s="36"/>
      <c r="AE499" s="36"/>
      <c r="AT499" s="15" t="s">
        <v>174</v>
      </c>
      <c r="AU499" s="15" t="s">
        <v>84</v>
      </c>
    </row>
    <row r="500" s="2" customFormat="1" ht="37.8" customHeight="1">
      <c r="A500" s="36"/>
      <c r="B500" s="37"/>
      <c r="C500" s="213" t="s">
        <v>1433</v>
      </c>
      <c r="D500" s="213" t="s">
        <v>168</v>
      </c>
      <c r="E500" s="214" t="s">
        <v>314</v>
      </c>
      <c r="F500" s="215" t="s">
        <v>315</v>
      </c>
      <c r="G500" s="216" t="s">
        <v>300</v>
      </c>
      <c r="H500" s="218">
        <v>965.27999999999997</v>
      </c>
      <c r="I500" s="217"/>
      <c r="J500" s="217"/>
      <c r="K500" s="218">
        <f>ROUND(P500*H500,2)</f>
        <v>0</v>
      </c>
      <c r="L500" s="215" t="s">
        <v>193</v>
      </c>
      <c r="M500" s="42"/>
      <c r="N500" s="219" t="s">
        <v>19</v>
      </c>
      <c r="O500" s="220" t="s">
        <v>44</v>
      </c>
      <c r="P500" s="221">
        <f>I500+J500</f>
        <v>0</v>
      </c>
      <c r="Q500" s="221">
        <f>ROUND(I500*H500,2)</f>
        <v>0</v>
      </c>
      <c r="R500" s="221">
        <f>ROUND(J500*H500,2)</f>
        <v>0</v>
      </c>
      <c r="S500" s="82"/>
      <c r="T500" s="222">
        <f>S500*H500</f>
        <v>0</v>
      </c>
      <c r="U500" s="222">
        <v>0</v>
      </c>
      <c r="V500" s="222">
        <f>U500*H500</f>
        <v>0</v>
      </c>
      <c r="W500" s="222">
        <v>0</v>
      </c>
      <c r="X500" s="222">
        <f>W500*H500</f>
        <v>0</v>
      </c>
      <c r="Y500" s="223" t="s">
        <v>19</v>
      </c>
      <c r="Z500" s="36"/>
      <c r="AA500" s="36"/>
      <c r="AB500" s="36"/>
      <c r="AC500" s="36"/>
      <c r="AD500" s="36"/>
      <c r="AE500" s="36"/>
      <c r="AR500" s="224" t="s">
        <v>172</v>
      </c>
      <c r="AT500" s="224" t="s">
        <v>168</v>
      </c>
      <c r="AU500" s="224" t="s">
        <v>84</v>
      </c>
      <c r="AY500" s="15" t="s">
        <v>165</v>
      </c>
      <c r="BE500" s="225">
        <f>IF(O500="základní",K500,0)</f>
        <v>0</v>
      </c>
      <c r="BF500" s="225">
        <f>IF(O500="snížená",K500,0)</f>
        <v>0</v>
      </c>
      <c r="BG500" s="225">
        <f>IF(O500="zákl. přenesená",K500,0)</f>
        <v>0</v>
      </c>
      <c r="BH500" s="225">
        <f>IF(O500="sníž. přenesená",K500,0)</f>
        <v>0</v>
      </c>
      <c r="BI500" s="225">
        <f>IF(O500="nulová",K500,0)</f>
        <v>0</v>
      </c>
      <c r="BJ500" s="15" t="s">
        <v>82</v>
      </c>
      <c r="BK500" s="225">
        <f>ROUND(P500*H500,2)</f>
        <v>0</v>
      </c>
      <c r="BL500" s="15" t="s">
        <v>172</v>
      </c>
      <c r="BM500" s="224" t="s">
        <v>1434</v>
      </c>
    </row>
    <row r="501" s="2" customFormat="1">
      <c r="A501" s="36"/>
      <c r="B501" s="37"/>
      <c r="C501" s="38"/>
      <c r="D501" s="226" t="s">
        <v>174</v>
      </c>
      <c r="E501" s="38"/>
      <c r="F501" s="227" t="s">
        <v>317</v>
      </c>
      <c r="G501" s="38"/>
      <c r="H501" s="38"/>
      <c r="I501" s="228"/>
      <c r="J501" s="228"/>
      <c r="K501" s="38"/>
      <c r="L501" s="38"/>
      <c r="M501" s="42"/>
      <c r="N501" s="229"/>
      <c r="O501" s="230"/>
      <c r="P501" s="82"/>
      <c r="Q501" s="82"/>
      <c r="R501" s="82"/>
      <c r="S501" s="82"/>
      <c r="T501" s="82"/>
      <c r="U501" s="82"/>
      <c r="V501" s="82"/>
      <c r="W501" s="82"/>
      <c r="X501" s="82"/>
      <c r="Y501" s="83"/>
      <c r="Z501" s="36"/>
      <c r="AA501" s="36"/>
      <c r="AB501" s="36"/>
      <c r="AC501" s="36"/>
      <c r="AD501" s="36"/>
      <c r="AE501" s="36"/>
      <c r="AT501" s="15" t="s">
        <v>174</v>
      </c>
      <c r="AU501" s="15" t="s">
        <v>84</v>
      </c>
    </row>
    <row r="502" s="2" customFormat="1">
      <c r="A502" s="36"/>
      <c r="B502" s="37"/>
      <c r="C502" s="38"/>
      <c r="D502" s="226" t="s">
        <v>179</v>
      </c>
      <c r="E502" s="38"/>
      <c r="F502" s="231" t="s">
        <v>303</v>
      </c>
      <c r="G502" s="38"/>
      <c r="H502" s="38"/>
      <c r="I502" s="228"/>
      <c r="J502" s="228"/>
      <c r="K502" s="38"/>
      <c r="L502" s="38"/>
      <c r="M502" s="42"/>
      <c r="N502" s="229"/>
      <c r="O502" s="230"/>
      <c r="P502" s="82"/>
      <c r="Q502" s="82"/>
      <c r="R502" s="82"/>
      <c r="S502" s="82"/>
      <c r="T502" s="82"/>
      <c r="U502" s="82"/>
      <c r="V502" s="82"/>
      <c r="W502" s="82"/>
      <c r="X502" s="82"/>
      <c r="Y502" s="83"/>
      <c r="Z502" s="36"/>
      <c r="AA502" s="36"/>
      <c r="AB502" s="36"/>
      <c r="AC502" s="36"/>
      <c r="AD502" s="36"/>
      <c r="AE502" s="36"/>
      <c r="AT502" s="15" t="s">
        <v>179</v>
      </c>
      <c r="AU502" s="15" t="s">
        <v>84</v>
      </c>
    </row>
    <row r="503" s="2" customFormat="1" ht="37.8" customHeight="1">
      <c r="A503" s="36"/>
      <c r="B503" s="37"/>
      <c r="C503" s="213" t="s">
        <v>1435</v>
      </c>
      <c r="D503" s="213" t="s">
        <v>168</v>
      </c>
      <c r="E503" s="214" t="s">
        <v>942</v>
      </c>
      <c r="F503" s="215" t="s">
        <v>943</v>
      </c>
      <c r="G503" s="216" t="s">
        <v>300</v>
      </c>
      <c r="H503" s="218">
        <v>303.60000000000002</v>
      </c>
      <c r="I503" s="217"/>
      <c r="J503" s="217"/>
      <c r="K503" s="218">
        <f>ROUND(P503*H503,2)</f>
        <v>0</v>
      </c>
      <c r="L503" s="215" t="s">
        <v>193</v>
      </c>
      <c r="M503" s="42"/>
      <c r="N503" s="219" t="s">
        <v>19</v>
      </c>
      <c r="O503" s="220" t="s">
        <v>44</v>
      </c>
      <c r="P503" s="221">
        <f>I503+J503</f>
        <v>0</v>
      </c>
      <c r="Q503" s="221">
        <f>ROUND(I503*H503,2)</f>
        <v>0</v>
      </c>
      <c r="R503" s="221">
        <f>ROUND(J503*H503,2)</f>
        <v>0</v>
      </c>
      <c r="S503" s="82"/>
      <c r="T503" s="222">
        <f>S503*H503</f>
        <v>0</v>
      </c>
      <c r="U503" s="222">
        <v>0</v>
      </c>
      <c r="V503" s="222">
        <f>U503*H503</f>
        <v>0</v>
      </c>
      <c r="W503" s="222">
        <v>0</v>
      </c>
      <c r="X503" s="222">
        <f>W503*H503</f>
        <v>0</v>
      </c>
      <c r="Y503" s="223" t="s">
        <v>19</v>
      </c>
      <c r="Z503" s="36"/>
      <c r="AA503" s="36"/>
      <c r="AB503" s="36"/>
      <c r="AC503" s="36"/>
      <c r="AD503" s="36"/>
      <c r="AE503" s="36"/>
      <c r="AR503" s="224" t="s">
        <v>172</v>
      </c>
      <c r="AT503" s="224" t="s">
        <v>168</v>
      </c>
      <c r="AU503" s="224" t="s">
        <v>84</v>
      </c>
      <c r="AY503" s="15" t="s">
        <v>165</v>
      </c>
      <c r="BE503" s="225">
        <f>IF(O503="základní",K503,0)</f>
        <v>0</v>
      </c>
      <c r="BF503" s="225">
        <f>IF(O503="snížená",K503,0)</f>
        <v>0</v>
      </c>
      <c r="BG503" s="225">
        <f>IF(O503="zákl. přenesená",K503,0)</f>
        <v>0</v>
      </c>
      <c r="BH503" s="225">
        <f>IF(O503="sníž. přenesená",K503,0)</f>
        <v>0</v>
      </c>
      <c r="BI503" s="225">
        <f>IF(O503="nulová",K503,0)</f>
        <v>0</v>
      </c>
      <c r="BJ503" s="15" t="s">
        <v>82</v>
      </c>
      <c r="BK503" s="225">
        <f>ROUND(P503*H503,2)</f>
        <v>0</v>
      </c>
      <c r="BL503" s="15" t="s">
        <v>172</v>
      </c>
      <c r="BM503" s="224" t="s">
        <v>1436</v>
      </c>
    </row>
    <row r="504" s="2" customFormat="1">
      <c r="A504" s="36"/>
      <c r="B504" s="37"/>
      <c r="C504" s="38"/>
      <c r="D504" s="226" t="s">
        <v>174</v>
      </c>
      <c r="E504" s="38"/>
      <c r="F504" s="227" t="s">
        <v>945</v>
      </c>
      <c r="G504" s="38"/>
      <c r="H504" s="38"/>
      <c r="I504" s="228"/>
      <c r="J504" s="228"/>
      <c r="K504" s="38"/>
      <c r="L504" s="38"/>
      <c r="M504" s="42"/>
      <c r="N504" s="229"/>
      <c r="O504" s="230"/>
      <c r="P504" s="82"/>
      <c r="Q504" s="82"/>
      <c r="R504" s="82"/>
      <c r="S504" s="82"/>
      <c r="T504" s="82"/>
      <c r="U504" s="82"/>
      <c r="V504" s="82"/>
      <c r="W504" s="82"/>
      <c r="X504" s="82"/>
      <c r="Y504" s="83"/>
      <c r="Z504" s="36"/>
      <c r="AA504" s="36"/>
      <c r="AB504" s="36"/>
      <c r="AC504" s="36"/>
      <c r="AD504" s="36"/>
      <c r="AE504" s="36"/>
      <c r="AT504" s="15" t="s">
        <v>174</v>
      </c>
      <c r="AU504" s="15" t="s">
        <v>84</v>
      </c>
    </row>
    <row r="505" s="2" customFormat="1" ht="37.8" customHeight="1">
      <c r="A505" s="36"/>
      <c r="B505" s="37"/>
      <c r="C505" s="213" t="s">
        <v>1437</v>
      </c>
      <c r="D505" s="213" t="s">
        <v>168</v>
      </c>
      <c r="E505" s="214" t="s">
        <v>947</v>
      </c>
      <c r="F505" s="215" t="s">
        <v>948</v>
      </c>
      <c r="G505" s="216" t="s">
        <v>300</v>
      </c>
      <c r="H505" s="218">
        <v>303.60000000000002</v>
      </c>
      <c r="I505" s="217"/>
      <c r="J505" s="217"/>
      <c r="K505" s="218">
        <f>ROUND(P505*H505,2)</f>
        <v>0</v>
      </c>
      <c r="L505" s="215" t="s">
        <v>193</v>
      </c>
      <c r="M505" s="42"/>
      <c r="N505" s="219" t="s">
        <v>19</v>
      </c>
      <c r="O505" s="220" t="s">
        <v>44</v>
      </c>
      <c r="P505" s="221">
        <f>I505+J505</f>
        <v>0</v>
      </c>
      <c r="Q505" s="221">
        <f>ROUND(I505*H505,2)</f>
        <v>0</v>
      </c>
      <c r="R505" s="221">
        <f>ROUND(J505*H505,2)</f>
        <v>0</v>
      </c>
      <c r="S505" s="82"/>
      <c r="T505" s="222">
        <f>S505*H505</f>
        <v>0</v>
      </c>
      <c r="U505" s="222">
        <v>0</v>
      </c>
      <c r="V505" s="222">
        <f>U505*H505</f>
        <v>0</v>
      </c>
      <c r="W505" s="222">
        <v>0</v>
      </c>
      <c r="X505" s="222">
        <f>W505*H505</f>
        <v>0</v>
      </c>
      <c r="Y505" s="223" t="s">
        <v>19</v>
      </c>
      <c r="Z505" s="36"/>
      <c r="AA505" s="36"/>
      <c r="AB505" s="36"/>
      <c r="AC505" s="36"/>
      <c r="AD505" s="36"/>
      <c r="AE505" s="36"/>
      <c r="AR505" s="224" t="s">
        <v>172</v>
      </c>
      <c r="AT505" s="224" t="s">
        <v>168</v>
      </c>
      <c r="AU505" s="224" t="s">
        <v>84</v>
      </c>
      <c r="AY505" s="15" t="s">
        <v>165</v>
      </c>
      <c r="BE505" s="225">
        <f>IF(O505="základní",K505,0)</f>
        <v>0</v>
      </c>
      <c r="BF505" s="225">
        <f>IF(O505="snížená",K505,0)</f>
        <v>0</v>
      </c>
      <c r="BG505" s="225">
        <f>IF(O505="zákl. přenesená",K505,0)</f>
        <v>0</v>
      </c>
      <c r="BH505" s="225">
        <f>IF(O505="sníž. přenesená",K505,0)</f>
        <v>0</v>
      </c>
      <c r="BI505" s="225">
        <f>IF(O505="nulová",K505,0)</f>
        <v>0</v>
      </c>
      <c r="BJ505" s="15" t="s">
        <v>82</v>
      </c>
      <c r="BK505" s="225">
        <f>ROUND(P505*H505,2)</f>
        <v>0</v>
      </c>
      <c r="BL505" s="15" t="s">
        <v>172</v>
      </c>
      <c r="BM505" s="224" t="s">
        <v>1438</v>
      </c>
    </row>
    <row r="506" s="2" customFormat="1">
      <c r="A506" s="36"/>
      <c r="B506" s="37"/>
      <c r="C506" s="38"/>
      <c r="D506" s="226" t="s">
        <v>174</v>
      </c>
      <c r="E506" s="38"/>
      <c r="F506" s="227" t="s">
        <v>950</v>
      </c>
      <c r="G506" s="38"/>
      <c r="H506" s="38"/>
      <c r="I506" s="228"/>
      <c r="J506" s="228"/>
      <c r="K506" s="38"/>
      <c r="L506" s="38"/>
      <c r="M506" s="42"/>
      <c r="N506" s="229"/>
      <c r="O506" s="230"/>
      <c r="P506" s="82"/>
      <c r="Q506" s="82"/>
      <c r="R506" s="82"/>
      <c r="S506" s="82"/>
      <c r="T506" s="82"/>
      <c r="U506" s="82"/>
      <c r="V506" s="82"/>
      <c r="W506" s="82"/>
      <c r="X506" s="82"/>
      <c r="Y506" s="83"/>
      <c r="Z506" s="36"/>
      <c r="AA506" s="36"/>
      <c r="AB506" s="36"/>
      <c r="AC506" s="36"/>
      <c r="AD506" s="36"/>
      <c r="AE506" s="36"/>
      <c r="AT506" s="15" t="s">
        <v>174</v>
      </c>
      <c r="AU506" s="15" t="s">
        <v>84</v>
      </c>
    </row>
    <row r="507" s="2" customFormat="1">
      <c r="A507" s="36"/>
      <c r="B507" s="37"/>
      <c r="C507" s="38"/>
      <c r="D507" s="226" t="s">
        <v>179</v>
      </c>
      <c r="E507" s="38"/>
      <c r="F507" s="231" t="s">
        <v>303</v>
      </c>
      <c r="G507" s="38"/>
      <c r="H507" s="38"/>
      <c r="I507" s="228"/>
      <c r="J507" s="228"/>
      <c r="K507" s="38"/>
      <c r="L507" s="38"/>
      <c r="M507" s="42"/>
      <c r="N507" s="229"/>
      <c r="O507" s="230"/>
      <c r="P507" s="82"/>
      <c r="Q507" s="82"/>
      <c r="R507" s="82"/>
      <c r="S507" s="82"/>
      <c r="T507" s="82"/>
      <c r="U507" s="82"/>
      <c r="V507" s="82"/>
      <c r="W507" s="82"/>
      <c r="X507" s="82"/>
      <c r="Y507" s="83"/>
      <c r="Z507" s="36"/>
      <c r="AA507" s="36"/>
      <c r="AB507" s="36"/>
      <c r="AC507" s="36"/>
      <c r="AD507" s="36"/>
      <c r="AE507" s="36"/>
      <c r="AT507" s="15" t="s">
        <v>179</v>
      </c>
      <c r="AU507" s="15" t="s">
        <v>84</v>
      </c>
    </row>
    <row r="508" s="2" customFormat="1" ht="37.8" customHeight="1">
      <c r="A508" s="36"/>
      <c r="B508" s="37"/>
      <c r="C508" s="213" t="s">
        <v>1439</v>
      </c>
      <c r="D508" s="213" t="s">
        <v>168</v>
      </c>
      <c r="E508" s="214" t="s">
        <v>319</v>
      </c>
      <c r="F508" s="215" t="s">
        <v>320</v>
      </c>
      <c r="G508" s="216" t="s">
        <v>300</v>
      </c>
      <c r="H508" s="218">
        <v>1268.8800000000001</v>
      </c>
      <c r="I508" s="217"/>
      <c r="J508" s="217"/>
      <c r="K508" s="218">
        <f>ROUND(P508*H508,2)</f>
        <v>0</v>
      </c>
      <c r="L508" s="215" t="s">
        <v>193</v>
      </c>
      <c r="M508" s="42"/>
      <c r="N508" s="219" t="s">
        <v>19</v>
      </c>
      <c r="O508" s="220" t="s">
        <v>44</v>
      </c>
      <c r="P508" s="221">
        <f>I508+J508</f>
        <v>0</v>
      </c>
      <c r="Q508" s="221">
        <f>ROUND(I508*H508,2)</f>
        <v>0</v>
      </c>
      <c r="R508" s="221">
        <f>ROUND(J508*H508,2)</f>
        <v>0</v>
      </c>
      <c r="S508" s="82"/>
      <c r="T508" s="222">
        <f>S508*H508</f>
        <v>0</v>
      </c>
      <c r="U508" s="222">
        <v>0</v>
      </c>
      <c r="V508" s="222">
        <f>U508*H508</f>
        <v>0</v>
      </c>
      <c r="W508" s="222">
        <v>0</v>
      </c>
      <c r="X508" s="222">
        <f>W508*H508</f>
        <v>0</v>
      </c>
      <c r="Y508" s="223" t="s">
        <v>19</v>
      </c>
      <c r="Z508" s="36"/>
      <c r="AA508" s="36"/>
      <c r="AB508" s="36"/>
      <c r="AC508" s="36"/>
      <c r="AD508" s="36"/>
      <c r="AE508" s="36"/>
      <c r="AR508" s="224" t="s">
        <v>172</v>
      </c>
      <c r="AT508" s="224" t="s">
        <v>168</v>
      </c>
      <c r="AU508" s="224" t="s">
        <v>84</v>
      </c>
      <c r="AY508" s="15" t="s">
        <v>165</v>
      </c>
      <c r="BE508" s="225">
        <f>IF(O508="základní",K508,0)</f>
        <v>0</v>
      </c>
      <c r="BF508" s="225">
        <f>IF(O508="snížená",K508,0)</f>
        <v>0</v>
      </c>
      <c r="BG508" s="225">
        <f>IF(O508="zákl. přenesená",K508,0)</f>
        <v>0</v>
      </c>
      <c r="BH508" s="225">
        <f>IF(O508="sníž. přenesená",K508,0)</f>
        <v>0</v>
      </c>
      <c r="BI508" s="225">
        <f>IF(O508="nulová",K508,0)</f>
        <v>0</v>
      </c>
      <c r="BJ508" s="15" t="s">
        <v>82</v>
      </c>
      <c r="BK508" s="225">
        <f>ROUND(P508*H508,2)</f>
        <v>0</v>
      </c>
      <c r="BL508" s="15" t="s">
        <v>172</v>
      </c>
      <c r="BM508" s="224" t="s">
        <v>1440</v>
      </c>
    </row>
    <row r="509" s="2" customFormat="1">
      <c r="A509" s="36"/>
      <c r="B509" s="37"/>
      <c r="C509" s="38"/>
      <c r="D509" s="226" t="s">
        <v>174</v>
      </c>
      <c r="E509" s="38"/>
      <c r="F509" s="227" t="s">
        <v>322</v>
      </c>
      <c r="G509" s="38"/>
      <c r="H509" s="38"/>
      <c r="I509" s="228"/>
      <c r="J509" s="228"/>
      <c r="K509" s="38"/>
      <c r="L509" s="38"/>
      <c r="M509" s="42"/>
      <c r="N509" s="229"/>
      <c r="O509" s="230"/>
      <c r="P509" s="82"/>
      <c r="Q509" s="82"/>
      <c r="R509" s="82"/>
      <c r="S509" s="82"/>
      <c r="T509" s="82"/>
      <c r="U509" s="82"/>
      <c r="V509" s="82"/>
      <c r="W509" s="82"/>
      <c r="X509" s="82"/>
      <c r="Y509" s="83"/>
      <c r="Z509" s="36"/>
      <c r="AA509" s="36"/>
      <c r="AB509" s="36"/>
      <c r="AC509" s="36"/>
      <c r="AD509" s="36"/>
      <c r="AE509" s="36"/>
      <c r="AT509" s="15" t="s">
        <v>174</v>
      </c>
      <c r="AU509" s="15" t="s">
        <v>84</v>
      </c>
    </row>
    <row r="510" s="2" customFormat="1" ht="37.8" customHeight="1">
      <c r="A510" s="36"/>
      <c r="B510" s="37"/>
      <c r="C510" s="213" t="s">
        <v>1441</v>
      </c>
      <c r="D510" s="213" t="s">
        <v>168</v>
      </c>
      <c r="E510" s="214" t="s">
        <v>954</v>
      </c>
      <c r="F510" s="215" t="s">
        <v>955</v>
      </c>
      <c r="G510" s="216" t="s">
        <v>300</v>
      </c>
      <c r="H510" s="218">
        <v>1.5</v>
      </c>
      <c r="I510" s="217"/>
      <c r="J510" s="217"/>
      <c r="K510" s="218">
        <f>ROUND(P510*H510,2)</f>
        <v>0</v>
      </c>
      <c r="L510" s="215" t="s">
        <v>193</v>
      </c>
      <c r="M510" s="42"/>
      <c r="N510" s="219" t="s">
        <v>19</v>
      </c>
      <c r="O510" s="220" t="s">
        <v>44</v>
      </c>
      <c r="P510" s="221">
        <f>I510+J510</f>
        <v>0</v>
      </c>
      <c r="Q510" s="221">
        <f>ROUND(I510*H510,2)</f>
        <v>0</v>
      </c>
      <c r="R510" s="221">
        <f>ROUND(J510*H510,2)</f>
        <v>0</v>
      </c>
      <c r="S510" s="82"/>
      <c r="T510" s="222">
        <f>S510*H510</f>
        <v>0</v>
      </c>
      <c r="U510" s="222">
        <v>0</v>
      </c>
      <c r="V510" s="222">
        <f>U510*H510</f>
        <v>0</v>
      </c>
      <c r="W510" s="222">
        <v>0</v>
      </c>
      <c r="X510" s="222">
        <f>W510*H510</f>
        <v>0</v>
      </c>
      <c r="Y510" s="223" t="s">
        <v>19</v>
      </c>
      <c r="Z510" s="36"/>
      <c r="AA510" s="36"/>
      <c r="AB510" s="36"/>
      <c r="AC510" s="36"/>
      <c r="AD510" s="36"/>
      <c r="AE510" s="36"/>
      <c r="AR510" s="224" t="s">
        <v>172</v>
      </c>
      <c r="AT510" s="224" t="s">
        <v>168</v>
      </c>
      <c r="AU510" s="224" t="s">
        <v>84</v>
      </c>
      <c r="AY510" s="15" t="s">
        <v>165</v>
      </c>
      <c r="BE510" s="225">
        <f>IF(O510="základní",K510,0)</f>
        <v>0</v>
      </c>
      <c r="BF510" s="225">
        <f>IF(O510="snížená",K510,0)</f>
        <v>0</v>
      </c>
      <c r="BG510" s="225">
        <f>IF(O510="zákl. přenesená",K510,0)</f>
        <v>0</v>
      </c>
      <c r="BH510" s="225">
        <f>IF(O510="sníž. přenesená",K510,0)</f>
        <v>0</v>
      </c>
      <c r="BI510" s="225">
        <f>IF(O510="nulová",K510,0)</f>
        <v>0</v>
      </c>
      <c r="BJ510" s="15" t="s">
        <v>82</v>
      </c>
      <c r="BK510" s="225">
        <f>ROUND(P510*H510,2)</f>
        <v>0</v>
      </c>
      <c r="BL510" s="15" t="s">
        <v>172</v>
      </c>
      <c r="BM510" s="224" t="s">
        <v>1442</v>
      </c>
    </row>
    <row r="511" s="2" customFormat="1">
      <c r="A511" s="36"/>
      <c r="B511" s="37"/>
      <c r="C511" s="38"/>
      <c r="D511" s="226" t="s">
        <v>174</v>
      </c>
      <c r="E511" s="38"/>
      <c r="F511" s="227" t="s">
        <v>957</v>
      </c>
      <c r="G511" s="38"/>
      <c r="H511" s="38"/>
      <c r="I511" s="228"/>
      <c r="J511" s="228"/>
      <c r="K511" s="38"/>
      <c r="L511" s="38"/>
      <c r="M511" s="42"/>
      <c r="N511" s="232"/>
      <c r="O511" s="233"/>
      <c r="P511" s="234"/>
      <c r="Q511" s="234"/>
      <c r="R511" s="234"/>
      <c r="S511" s="234"/>
      <c r="T511" s="234"/>
      <c r="U511" s="234"/>
      <c r="V511" s="234"/>
      <c r="W511" s="234"/>
      <c r="X511" s="234"/>
      <c r="Y511" s="235"/>
      <c r="Z511" s="36"/>
      <c r="AA511" s="36"/>
      <c r="AB511" s="36"/>
      <c r="AC511" s="36"/>
      <c r="AD511" s="36"/>
      <c r="AE511" s="36"/>
      <c r="AT511" s="15" t="s">
        <v>174</v>
      </c>
      <c r="AU511" s="15" t="s">
        <v>84</v>
      </c>
    </row>
    <row r="512" s="2" customFormat="1" ht="6.96" customHeight="1">
      <c r="A512" s="36"/>
      <c r="B512" s="57"/>
      <c r="C512" s="58"/>
      <c r="D512" s="58"/>
      <c r="E512" s="58"/>
      <c r="F512" s="58"/>
      <c r="G512" s="58"/>
      <c r="H512" s="58"/>
      <c r="I512" s="58"/>
      <c r="J512" s="58"/>
      <c r="K512" s="58"/>
      <c r="L512" s="58"/>
      <c r="M512" s="42"/>
      <c r="N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</row>
  </sheetData>
  <sheetProtection sheet="1" autoFilter="0" formatColumns="0" formatRows="0" objects="1" scenarios="1" spinCount="100000" saltValue="4xFh3liqJDmgZUZ1BkrMeQf3G4JEhXHR4yfJjsba0G6i61Rgh9IxeEscG87QDwjKn7D+xA5qDaqz0lzVNpF7NA==" hashValue="jY1l16b6RT2jnCNoMJCRIpl1EowpbJLFKbaH3PIV8/YSdEFvk4UTJRFJ5CxbLxktXl81coGcvLExLXClHkz6ng==" algorithmName="SHA-512" password="CC35"/>
  <autoFilter ref="C93:L511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82:H82"/>
    <mergeCell ref="E84:H84"/>
    <mergeCell ref="E86:H86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123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8"/>
      <c r="AT3" s="15" t="s">
        <v>84</v>
      </c>
    </row>
    <row r="4" s="1" customFormat="1" ht="24.96" customHeight="1">
      <c r="B4" s="18"/>
      <c r="D4" s="140" t="s">
        <v>129</v>
      </c>
      <c r="M4" s="18"/>
      <c r="N4" s="141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42" t="s">
        <v>16</v>
      </c>
      <c r="M6" s="18"/>
    </row>
    <row r="7" s="1" customFormat="1" ht="16.5" customHeight="1">
      <c r="B7" s="18"/>
      <c r="E7" s="143" t="str">
        <f>'Rekapitulace stavby'!K6</f>
        <v>Oprava TV v úseku Stará Boleslav (mimo) - Dřísy (včetně)</v>
      </c>
      <c r="F7" s="142"/>
      <c r="G7" s="142"/>
      <c r="H7" s="142"/>
      <c r="M7" s="18"/>
    </row>
    <row r="8" s="1" customFormat="1" ht="12" customHeight="1">
      <c r="B8" s="18"/>
      <c r="D8" s="142" t="s">
        <v>130</v>
      </c>
      <c r="M8" s="18"/>
    </row>
    <row r="9" s="2" customFormat="1" ht="16.5" customHeight="1">
      <c r="A9" s="36"/>
      <c r="B9" s="42"/>
      <c r="C9" s="36"/>
      <c r="D9" s="36"/>
      <c r="E9" s="143" t="s">
        <v>1002</v>
      </c>
      <c r="F9" s="36"/>
      <c r="G9" s="36"/>
      <c r="H9" s="36"/>
      <c r="I9" s="36"/>
      <c r="J9" s="36"/>
      <c r="K9" s="36"/>
      <c r="L9" s="36"/>
      <c r="M9" s="144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132</v>
      </c>
      <c r="E10" s="36"/>
      <c r="F10" s="36"/>
      <c r="G10" s="36"/>
      <c r="H10" s="36"/>
      <c r="I10" s="36"/>
      <c r="J10" s="36"/>
      <c r="K10" s="36"/>
      <c r="L10" s="36"/>
      <c r="M10" s="144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5" t="s">
        <v>1443</v>
      </c>
      <c r="F11" s="36"/>
      <c r="G11" s="36"/>
      <c r="H11" s="36"/>
      <c r="I11" s="36"/>
      <c r="J11" s="36"/>
      <c r="K11" s="36"/>
      <c r="L11" s="36"/>
      <c r="M11" s="144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144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3" t="s">
        <v>19</v>
      </c>
      <c r="G13" s="36"/>
      <c r="H13" s="36"/>
      <c r="I13" s="142" t="s">
        <v>20</v>
      </c>
      <c r="J13" s="133" t="s">
        <v>19</v>
      </c>
      <c r="K13" s="36"/>
      <c r="L13" s="36"/>
      <c r="M13" s="144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3" t="s">
        <v>22</v>
      </c>
      <c r="G14" s="36"/>
      <c r="H14" s="36"/>
      <c r="I14" s="142" t="s">
        <v>23</v>
      </c>
      <c r="J14" s="146" t="str">
        <f>'Rekapitulace stavby'!AN8</f>
        <v>11. 5. 2022</v>
      </c>
      <c r="K14" s="36"/>
      <c r="L14" s="36"/>
      <c r="M14" s="144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144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2" t="s">
        <v>26</v>
      </c>
      <c r="J16" s="133" t="s">
        <v>27</v>
      </c>
      <c r="K16" s="36"/>
      <c r="L16" s="36"/>
      <c r="M16" s="144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3" t="s">
        <v>28</v>
      </c>
      <c r="F17" s="36"/>
      <c r="G17" s="36"/>
      <c r="H17" s="36"/>
      <c r="I17" s="142" t="s">
        <v>29</v>
      </c>
      <c r="J17" s="133" t="s">
        <v>30</v>
      </c>
      <c r="K17" s="36"/>
      <c r="L17" s="36"/>
      <c r="M17" s="144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144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31</v>
      </c>
      <c r="E19" s="36"/>
      <c r="F19" s="36"/>
      <c r="G19" s="36"/>
      <c r="H19" s="36"/>
      <c r="I19" s="142" t="s">
        <v>26</v>
      </c>
      <c r="J19" s="31" t="str">
        <f>'Rekapitulace stavby'!AN13</f>
        <v>Vyplň údaj</v>
      </c>
      <c r="K19" s="36"/>
      <c r="L19" s="36"/>
      <c r="M19" s="144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3"/>
      <c r="G20" s="133"/>
      <c r="H20" s="133"/>
      <c r="I20" s="142" t="s">
        <v>29</v>
      </c>
      <c r="J20" s="31" t="str">
        <f>'Rekapitulace stavby'!AN14</f>
        <v>Vyplň údaj</v>
      </c>
      <c r="K20" s="36"/>
      <c r="L20" s="36"/>
      <c r="M20" s="144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144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33</v>
      </c>
      <c r="E22" s="36"/>
      <c r="F22" s="36"/>
      <c r="G22" s="36"/>
      <c r="H22" s="36"/>
      <c r="I22" s="142" t="s">
        <v>26</v>
      </c>
      <c r="J22" s="133" t="s">
        <v>27</v>
      </c>
      <c r="K22" s="36"/>
      <c r="L22" s="36"/>
      <c r="M22" s="144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3" t="s">
        <v>34</v>
      </c>
      <c r="F23" s="36"/>
      <c r="G23" s="36"/>
      <c r="H23" s="36"/>
      <c r="I23" s="142" t="s">
        <v>29</v>
      </c>
      <c r="J23" s="133" t="s">
        <v>30</v>
      </c>
      <c r="K23" s="36"/>
      <c r="L23" s="36"/>
      <c r="M23" s="144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144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35</v>
      </c>
      <c r="E25" s="36"/>
      <c r="F25" s="36"/>
      <c r="G25" s="36"/>
      <c r="H25" s="36"/>
      <c r="I25" s="142" t="s">
        <v>26</v>
      </c>
      <c r="J25" s="133" t="s">
        <v>19</v>
      </c>
      <c r="K25" s="36"/>
      <c r="L25" s="36"/>
      <c r="M25" s="144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3" t="s">
        <v>36</v>
      </c>
      <c r="F26" s="36"/>
      <c r="G26" s="36"/>
      <c r="H26" s="36"/>
      <c r="I26" s="142" t="s">
        <v>29</v>
      </c>
      <c r="J26" s="133" t="s">
        <v>19</v>
      </c>
      <c r="K26" s="36"/>
      <c r="L26" s="36"/>
      <c r="M26" s="144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144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37</v>
      </c>
      <c r="E28" s="36"/>
      <c r="F28" s="36"/>
      <c r="G28" s="36"/>
      <c r="H28" s="36"/>
      <c r="I28" s="36"/>
      <c r="J28" s="36"/>
      <c r="K28" s="36"/>
      <c r="L28" s="36"/>
      <c r="M28" s="144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47"/>
      <c r="M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144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1"/>
      <c r="E31" s="151"/>
      <c r="F31" s="151"/>
      <c r="G31" s="151"/>
      <c r="H31" s="151"/>
      <c r="I31" s="151"/>
      <c r="J31" s="151"/>
      <c r="K31" s="151"/>
      <c r="L31" s="151"/>
      <c r="M31" s="144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>
      <c r="A32" s="36"/>
      <c r="B32" s="42"/>
      <c r="C32" s="36"/>
      <c r="D32" s="36"/>
      <c r="E32" s="142" t="s">
        <v>135</v>
      </c>
      <c r="F32" s="36"/>
      <c r="G32" s="36"/>
      <c r="H32" s="36"/>
      <c r="I32" s="36"/>
      <c r="J32" s="36"/>
      <c r="K32" s="152">
        <f>I65</f>
        <v>0</v>
      </c>
      <c r="L32" s="36"/>
      <c r="M32" s="144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>
      <c r="A33" s="36"/>
      <c r="B33" s="42"/>
      <c r="C33" s="36"/>
      <c r="D33" s="36"/>
      <c r="E33" s="142" t="s">
        <v>136</v>
      </c>
      <c r="F33" s="36"/>
      <c r="G33" s="36"/>
      <c r="H33" s="36"/>
      <c r="I33" s="36"/>
      <c r="J33" s="36"/>
      <c r="K33" s="152">
        <f>J65</f>
        <v>0</v>
      </c>
      <c r="L33" s="36"/>
      <c r="M33" s="144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25.44" customHeight="1">
      <c r="A34" s="36"/>
      <c r="B34" s="42"/>
      <c r="C34" s="36"/>
      <c r="D34" s="153" t="s">
        <v>39</v>
      </c>
      <c r="E34" s="36"/>
      <c r="F34" s="36"/>
      <c r="G34" s="36"/>
      <c r="H34" s="36"/>
      <c r="I34" s="36"/>
      <c r="J34" s="36"/>
      <c r="K34" s="154">
        <f>ROUND(K89, 2)</f>
        <v>0</v>
      </c>
      <c r="L34" s="36"/>
      <c r="M34" s="144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6.96" customHeight="1">
      <c r="A35" s="36"/>
      <c r="B35" s="42"/>
      <c r="C35" s="36"/>
      <c r="D35" s="151"/>
      <c r="E35" s="151"/>
      <c r="F35" s="151"/>
      <c r="G35" s="151"/>
      <c r="H35" s="151"/>
      <c r="I35" s="151"/>
      <c r="J35" s="151"/>
      <c r="K35" s="151"/>
      <c r="L35" s="151"/>
      <c r="M35" s="144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36"/>
      <c r="F36" s="155" t="s">
        <v>41</v>
      </c>
      <c r="G36" s="36"/>
      <c r="H36" s="36"/>
      <c r="I36" s="155" t="s">
        <v>40</v>
      </c>
      <c r="J36" s="36"/>
      <c r="K36" s="155" t="s">
        <v>42</v>
      </c>
      <c r="L36" s="36"/>
      <c r="M36" s="144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14.4" customHeight="1">
      <c r="A37" s="36"/>
      <c r="B37" s="42"/>
      <c r="C37" s="36"/>
      <c r="D37" s="156" t="s">
        <v>43</v>
      </c>
      <c r="E37" s="142" t="s">
        <v>44</v>
      </c>
      <c r="F37" s="152">
        <f>ROUND((SUM(BE89:BE96)),  2)</f>
        <v>0</v>
      </c>
      <c r="G37" s="36"/>
      <c r="H37" s="36"/>
      <c r="I37" s="157">
        <v>0.20999999999999999</v>
      </c>
      <c r="J37" s="36"/>
      <c r="K37" s="152">
        <f>ROUND(((SUM(BE89:BE96))*I37),  2)</f>
        <v>0</v>
      </c>
      <c r="L37" s="36"/>
      <c r="M37" s="144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142" t="s">
        <v>45</v>
      </c>
      <c r="F38" s="152">
        <f>ROUND((SUM(BF89:BF96)),  2)</f>
        <v>0</v>
      </c>
      <c r="G38" s="36"/>
      <c r="H38" s="36"/>
      <c r="I38" s="157">
        <v>0.14999999999999999</v>
      </c>
      <c r="J38" s="36"/>
      <c r="K38" s="152">
        <f>ROUND(((SUM(BF89:BF96))*I38),  2)</f>
        <v>0</v>
      </c>
      <c r="L38" s="36"/>
      <c r="M38" s="144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46</v>
      </c>
      <c r="F39" s="152">
        <f>ROUND((SUM(BG89:BG96)),  2)</f>
        <v>0</v>
      </c>
      <c r="G39" s="36"/>
      <c r="H39" s="36"/>
      <c r="I39" s="157">
        <v>0.20999999999999999</v>
      </c>
      <c r="J39" s="36"/>
      <c r="K39" s="152">
        <f>0</f>
        <v>0</v>
      </c>
      <c r="L39" s="36"/>
      <c r="M39" s="144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142" t="s">
        <v>47</v>
      </c>
      <c r="F40" s="152">
        <f>ROUND((SUM(BH89:BH96)),  2)</f>
        <v>0</v>
      </c>
      <c r="G40" s="36"/>
      <c r="H40" s="36"/>
      <c r="I40" s="157">
        <v>0.14999999999999999</v>
      </c>
      <c r="J40" s="36"/>
      <c r="K40" s="152">
        <f>0</f>
        <v>0</v>
      </c>
      <c r="L40" s="36"/>
      <c r="M40" s="144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14.4" customHeight="1">
      <c r="A41" s="36"/>
      <c r="B41" s="42"/>
      <c r="C41" s="36"/>
      <c r="D41" s="36"/>
      <c r="E41" s="142" t="s">
        <v>48</v>
      </c>
      <c r="F41" s="152">
        <f>ROUND((SUM(BI89:BI96)),  2)</f>
        <v>0</v>
      </c>
      <c r="G41" s="36"/>
      <c r="H41" s="36"/>
      <c r="I41" s="157">
        <v>0</v>
      </c>
      <c r="J41" s="36"/>
      <c r="K41" s="152">
        <f>0</f>
        <v>0</v>
      </c>
      <c r="L41" s="36"/>
      <c r="M41" s="144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6.96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144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5.44" customHeight="1">
      <c r="A43" s="36"/>
      <c r="B43" s="42"/>
      <c r="C43" s="158"/>
      <c r="D43" s="159" t="s">
        <v>49</v>
      </c>
      <c r="E43" s="160"/>
      <c r="F43" s="160"/>
      <c r="G43" s="161" t="s">
        <v>50</v>
      </c>
      <c r="H43" s="162" t="s">
        <v>51</v>
      </c>
      <c r="I43" s="160"/>
      <c r="J43" s="160"/>
      <c r="K43" s="163">
        <f>SUM(K34:K41)</f>
        <v>0</v>
      </c>
      <c r="L43" s="164"/>
      <c r="M43" s="144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14.4" customHeight="1">
      <c r="A44" s="36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44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="2" customFormat="1" ht="6.96" customHeight="1">
      <c r="A48" s="36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44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24.96" customHeight="1">
      <c r="A49" s="36"/>
      <c r="B49" s="37"/>
      <c r="C49" s="21" t="s">
        <v>137</v>
      </c>
      <c r="D49" s="38"/>
      <c r="E49" s="38"/>
      <c r="F49" s="38"/>
      <c r="G49" s="38"/>
      <c r="H49" s="38"/>
      <c r="I49" s="38"/>
      <c r="J49" s="38"/>
      <c r="K49" s="38"/>
      <c r="L49" s="38"/>
      <c r="M49" s="144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6.96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144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16</v>
      </c>
      <c r="D51" s="38"/>
      <c r="E51" s="38"/>
      <c r="F51" s="38"/>
      <c r="G51" s="38"/>
      <c r="H51" s="38"/>
      <c r="I51" s="38"/>
      <c r="J51" s="38"/>
      <c r="K51" s="38"/>
      <c r="L51" s="38"/>
      <c r="M51" s="144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169" t="str">
        <f>E7</f>
        <v>Oprava TV v úseku Stará Boleslav (mimo) - Dřísy (včetně)</v>
      </c>
      <c r="F52" s="30"/>
      <c r="G52" s="30"/>
      <c r="H52" s="30"/>
      <c r="I52" s="38"/>
      <c r="J52" s="38"/>
      <c r="K52" s="38"/>
      <c r="L52" s="38"/>
      <c r="M52" s="144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1" customFormat="1" ht="12" customHeight="1">
      <c r="B53" s="19"/>
      <c r="C53" s="30" t="s">
        <v>130</v>
      </c>
      <c r="D53" s="20"/>
      <c r="E53" s="20"/>
      <c r="F53" s="20"/>
      <c r="G53" s="20"/>
      <c r="H53" s="20"/>
      <c r="I53" s="20"/>
      <c r="J53" s="20"/>
      <c r="K53" s="20"/>
      <c r="L53" s="20"/>
      <c r="M53" s="18"/>
    </row>
    <row r="54" s="2" customFormat="1" ht="16.5" customHeight="1">
      <c r="A54" s="36"/>
      <c r="B54" s="37"/>
      <c r="C54" s="38"/>
      <c r="D54" s="38"/>
      <c r="E54" s="169" t="s">
        <v>1002</v>
      </c>
      <c r="F54" s="38"/>
      <c r="G54" s="38"/>
      <c r="H54" s="38"/>
      <c r="I54" s="38"/>
      <c r="J54" s="38"/>
      <c r="K54" s="38"/>
      <c r="L54" s="38"/>
      <c r="M54" s="144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2" customHeight="1">
      <c r="A55" s="36"/>
      <c r="B55" s="37"/>
      <c r="C55" s="30" t="s">
        <v>132</v>
      </c>
      <c r="D55" s="38"/>
      <c r="E55" s="38"/>
      <c r="F55" s="38"/>
      <c r="G55" s="38"/>
      <c r="H55" s="38"/>
      <c r="I55" s="38"/>
      <c r="J55" s="38"/>
      <c r="K55" s="38"/>
      <c r="L55" s="38"/>
      <c r="M55" s="144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6.5" customHeight="1">
      <c r="A56" s="36"/>
      <c r="B56" s="37"/>
      <c r="C56" s="38"/>
      <c r="D56" s="38"/>
      <c r="E56" s="67" t="str">
        <f>E11</f>
        <v>SO 04 - 2 - VON - Položky ÚOŽI</v>
      </c>
      <c r="F56" s="38"/>
      <c r="G56" s="38"/>
      <c r="H56" s="38"/>
      <c r="I56" s="38"/>
      <c r="J56" s="38"/>
      <c r="K56" s="38"/>
      <c r="L56" s="38"/>
      <c r="M56" s="144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144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2" customHeight="1">
      <c r="A58" s="36"/>
      <c r="B58" s="37"/>
      <c r="C58" s="30" t="s">
        <v>21</v>
      </c>
      <c r="D58" s="38"/>
      <c r="E58" s="38"/>
      <c r="F58" s="25" t="str">
        <f>F14</f>
        <v>Stará Boleslav, Dřísy</v>
      </c>
      <c r="G58" s="38"/>
      <c r="H58" s="38"/>
      <c r="I58" s="30" t="s">
        <v>23</v>
      </c>
      <c r="J58" s="70" t="str">
        <f>IF(J14="","",J14)</f>
        <v>11. 5. 2022</v>
      </c>
      <c r="K58" s="38"/>
      <c r="L58" s="38"/>
      <c r="M58" s="144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6.96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144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25.65" customHeight="1">
      <c r="A60" s="36"/>
      <c r="B60" s="37"/>
      <c r="C60" s="30" t="s">
        <v>25</v>
      </c>
      <c r="D60" s="38"/>
      <c r="E60" s="38"/>
      <c r="F60" s="25" t="str">
        <f>E17</f>
        <v>SŽ, s.o. Přednosta SEE Praha</v>
      </c>
      <c r="G60" s="38"/>
      <c r="H60" s="38"/>
      <c r="I60" s="30" t="s">
        <v>33</v>
      </c>
      <c r="J60" s="34" t="str">
        <f>E23</f>
        <v xml:space="preserve"> SŽ, s.o. Přednosta SEE Praha</v>
      </c>
      <c r="K60" s="38"/>
      <c r="L60" s="38"/>
      <c r="M60" s="144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15.15" customHeight="1">
      <c r="A61" s="36"/>
      <c r="B61" s="37"/>
      <c r="C61" s="30" t="s">
        <v>31</v>
      </c>
      <c r="D61" s="38"/>
      <c r="E61" s="38"/>
      <c r="F61" s="25" t="str">
        <f>IF(E20="","",E20)</f>
        <v>Vyplň údaj</v>
      </c>
      <c r="G61" s="38"/>
      <c r="H61" s="38"/>
      <c r="I61" s="30" t="s">
        <v>35</v>
      </c>
      <c r="J61" s="34" t="str">
        <f>E26</f>
        <v>AFRY CZ s.r.o.</v>
      </c>
      <c r="K61" s="38"/>
      <c r="L61" s="38"/>
      <c r="M61" s="144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144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9.28" customHeight="1">
      <c r="A63" s="36"/>
      <c r="B63" s="37"/>
      <c r="C63" s="170" t="s">
        <v>138</v>
      </c>
      <c r="D63" s="171"/>
      <c r="E63" s="171"/>
      <c r="F63" s="171"/>
      <c r="G63" s="171"/>
      <c r="H63" s="171"/>
      <c r="I63" s="172" t="s">
        <v>139</v>
      </c>
      <c r="J63" s="172" t="s">
        <v>140</v>
      </c>
      <c r="K63" s="172" t="s">
        <v>141</v>
      </c>
      <c r="L63" s="171"/>
      <c r="M63" s="144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10.32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144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22.8" customHeight="1">
      <c r="A65" s="36"/>
      <c r="B65" s="37"/>
      <c r="C65" s="173" t="s">
        <v>73</v>
      </c>
      <c r="D65" s="38"/>
      <c r="E65" s="38"/>
      <c r="F65" s="38"/>
      <c r="G65" s="38"/>
      <c r="H65" s="38"/>
      <c r="I65" s="100">
        <f>Q89</f>
        <v>0</v>
      </c>
      <c r="J65" s="100">
        <f>R89</f>
        <v>0</v>
      </c>
      <c r="K65" s="100">
        <f>K89</f>
        <v>0</v>
      </c>
      <c r="L65" s="38"/>
      <c r="M65" s="144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U65" s="15" t="s">
        <v>142</v>
      </c>
    </row>
    <row r="66" s="9" customFormat="1" ht="24.96" customHeight="1">
      <c r="A66" s="9"/>
      <c r="B66" s="174"/>
      <c r="C66" s="175"/>
      <c r="D66" s="176" t="s">
        <v>433</v>
      </c>
      <c r="E66" s="177"/>
      <c r="F66" s="177"/>
      <c r="G66" s="177"/>
      <c r="H66" s="177"/>
      <c r="I66" s="178">
        <f>Q90</f>
        <v>0</v>
      </c>
      <c r="J66" s="178">
        <f>R90</f>
        <v>0</v>
      </c>
      <c r="K66" s="178">
        <f>K90</f>
        <v>0</v>
      </c>
      <c r="L66" s="175"/>
      <c r="M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0"/>
      <c r="C67" s="125"/>
      <c r="D67" s="181" t="s">
        <v>144</v>
      </c>
      <c r="E67" s="182"/>
      <c r="F67" s="182"/>
      <c r="G67" s="182"/>
      <c r="H67" s="182"/>
      <c r="I67" s="183">
        <f>Q91</f>
        <v>0</v>
      </c>
      <c r="J67" s="183">
        <f>R91</f>
        <v>0</v>
      </c>
      <c r="K67" s="183">
        <f>K91</f>
        <v>0</v>
      </c>
      <c r="L67" s="125"/>
      <c r="M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144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144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="2" customFormat="1" ht="6.96" customHeight="1">
      <c r="A73" s="36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144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24.96" customHeight="1">
      <c r="A74" s="36"/>
      <c r="B74" s="37"/>
      <c r="C74" s="21" t="s">
        <v>145</v>
      </c>
      <c r="D74" s="38"/>
      <c r="E74" s="38"/>
      <c r="F74" s="38"/>
      <c r="G74" s="38"/>
      <c r="H74" s="38"/>
      <c r="I74" s="38"/>
      <c r="J74" s="38"/>
      <c r="K74" s="38"/>
      <c r="L74" s="38"/>
      <c r="M74" s="144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144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16</v>
      </c>
      <c r="D76" s="38"/>
      <c r="E76" s="38"/>
      <c r="F76" s="38"/>
      <c r="G76" s="38"/>
      <c r="H76" s="38"/>
      <c r="I76" s="38"/>
      <c r="J76" s="38"/>
      <c r="K76" s="38"/>
      <c r="L76" s="38"/>
      <c r="M76" s="144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169" t="str">
        <f>E7</f>
        <v>Oprava TV v úseku Stará Boleslav (mimo) - Dřísy (včetně)</v>
      </c>
      <c r="F77" s="30"/>
      <c r="G77" s="30"/>
      <c r="H77" s="30"/>
      <c r="I77" s="38"/>
      <c r="J77" s="38"/>
      <c r="K77" s="38"/>
      <c r="L77" s="38"/>
      <c r="M77" s="144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1" customFormat="1" ht="12" customHeight="1">
      <c r="B78" s="19"/>
      <c r="C78" s="30" t="s">
        <v>130</v>
      </c>
      <c r="D78" s="20"/>
      <c r="E78" s="20"/>
      <c r="F78" s="20"/>
      <c r="G78" s="20"/>
      <c r="H78" s="20"/>
      <c r="I78" s="20"/>
      <c r="J78" s="20"/>
      <c r="K78" s="20"/>
      <c r="L78" s="20"/>
      <c r="M78" s="18"/>
    </row>
    <row r="79" s="2" customFormat="1" ht="16.5" customHeight="1">
      <c r="A79" s="36"/>
      <c r="B79" s="37"/>
      <c r="C79" s="38"/>
      <c r="D79" s="38"/>
      <c r="E79" s="169" t="s">
        <v>1002</v>
      </c>
      <c r="F79" s="38"/>
      <c r="G79" s="38"/>
      <c r="H79" s="38"/>
      <c r="I79" s="38"/>
      <c r="J79" s="38"/>
      <c r="K79" s="38"/>
      <c r="L79" s="38"/>
      <c r="M79" s="144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132</v>
      </c>
      <c r="D80" s="38"/>
      <c r="E80" s="38"/>
      <c r="F80" s="38"/>
      <c r="G80" s="38"/>
      <c r="H80" s="38"/>
      <c r="I80" s="38"/>
      <c r="J80" s="38"/>
      <c r="K80" s="38"/>
      <c r="L80" s="38"/>
      <c r="M80" s="144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6.5" customHeight="1">
      <c r="A81" s="36"/>
      <c r="B81" s="37"/>
      <c r="C81" s="38"/>
      <c r="D81" s="38"/>
      <c r="E81" s="67" t="str">
        <f>E11</f>
        <v>SO 04 - 2 - VON - Položky ÚOŽI</v>
      </c>
      <c r="F81" s="38"/>
      <c r="G81" s="38"/>
      <c r="H81" s="38"/>
      <c r="I81" s="38"/>
      <c r="J81" s="38"/>
      <c r="K81" s="38"/>
      <c r="L81" s="38"/>
      <c r="M81" s="144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144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21</v>
      </c>
      <c r="D83" s="38"/>
      <c r="E83" s="38"/>
      <c r="F83" s="25" t="str">
        <f>F14</f>
        <v>Stará Boleslav, Dřísy</v>
      </c>
      <c r="G83" s="38"/>
      <c r="H83" s="38"/>
      <c r="I83" s="30" t="s">
        <v>23</v>
      </c>
      <c r="J83" s="70" t="str">
        <f>IF(J14="","",J14)</f>
        <v>11. 5. 2022</v>
      </c>
      <c r="K83" s="38"/>
      <c r="L83" s="38"/>
      <c r="M83" s="144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6.96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144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5.65" customHeight="1">
      <c r="A85" s="36"/>
      <c r="B85" s="37"/>
      <c r="C85" s="30" t="s">
        <v>25</v>
      </c>
      <c r="D85" s="38"/>
      <c r="E85" s="38"/>
      <c r="F85" s="25" t="str">
        <f>E17</f>
        <v>SŽ, s.o. Přednosta SEE Praha</v>
      </c>
      <c r="G85" s="38"/>
      <c r="H85" s="38"/>
      <c r="I85" s="30" t="s">
        <v>33</v>
      </c>
      <c r="J85" s="34" t="str">
        <f>E23</f>
        <v xml:space="preserve"> SŽ, s.o. Přednosta SEE Praha</v>
      </c>
      <c r="K85" s="38"/>
      <c r="L85" s="38"/>
      <c r="M85" s="144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5.15" customHeight="1">
      <c r="A86" s="36"/>
      <c r="B86" s="37"/>
      <c r="C86" s="30" t="s">
        <v>31</v>
      </c>
      <c r="D86" s="38"/>
      <c r="E86" s="38"/>
      <c r="F86" s="25" t="str">
        <f>IF(E20="","",E20)</f>
        <v>Vyplň údaj</v>
      </c>
      <c r="G86" s="38"/>
      <c r="H86" s="38"/>
      <c r="I86" s="30" t="s">
        <v>35</v>
      </c>
      <c r="J86" s="34" t="str">
        <f>E26</f>
        <v>AFRY CZ s.r.o.</v>
      </c>
      <c r="K86" s="38"/>
      <c r="L86" s="38"/>
      <c r="M86" s="144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0.32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144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11" customFormat="1" ht="29.28" customHeight="1">
      <c r="A88" s="185"/>
      <c r="B88" s="186"/>
      <c r="C88" s="187" t="s">
        <v>146</v>
      </c>
      <c r="D88" s="188" t="s">
        <v>58</v>
      </c>
      <c r="E88" s="188" t="s">
        <v>54</v>
      </c>
      <c r="F88" s="188" t="s">
        <v>55</v>
      </c>
      <c r="G88" s="188" t="s">
        <v>147</v>
      </c>
      <c r="H88" s="188" t="s">
        <v>148</v>
      </c>
      <c r="I88" s="188" t="s">
        <v>149</v>
      </c>
      <c r="J88" s="188" t="s">
        <v>150</v>
      </c>
      <c r="K88" s="188" t="s">
        <v>141</v>
      </c>
      <c r="L88" s="189" t="s">
        <v>151</v>
      </c>
      <c r="M88" s="190"/>
      <c r="N88" s="90" t="s">
        <v>19</v>
      </c>
      <c r="O88" s="91" t="s">
        <v>43</v>
      </c>
      <c r="P88" s="91" t="s">
        <v>152</v>
      </c>
      <c r="Q88" s="91" t="s">
        <v>153</v>
      </c>
      <c r="R88" s="91" t="s">
        <v>154</v>
      </c>
      <c r="S88" s="91" t="s">
        <v>155</v>
      </c>
      <c r="T88" s="91" t="s">
        <v>156</v>
      </c>
      <c r="U88" s="91" t="s">
        <v>157</v>
      </c>
      <c r="V88" s="91" t="s">
        <v>158</v>
      </c>
      <c r="W88" s="91" t="s">
        <v>159</v>
      </c>
      <c r="X88" s="91" t="s">
        <v>160</v>
      </c>
      <c r="Y88" s="92" t="s">
        <v>161</v>
      </c>
      <c r="Z88" s="185"/>
      <c r="AA88" s="185"/>
      <c r="AB88" s="185"/>
      <c r="AC88" s="185"/>
      <c r="AD88" s="185"/>
      <c r="AE88" s="185"/>
    </row>
    <row r="89" s="2" customFormat="1" ht="22.8" customHeight="1">
      <c r="A89" s="36"/>
      <c r="B89" s="37"/>
      <c r="C89" s="97" t="s">
        <v>162</v>
      </c>
      <c r="D89" s="38"/>
      <c r="E89" s="38"/>
      <c r="F89" s="38"/>
      <c r="G89" s="38"/>
      <c r="H89" s="38"/>
      <c r="I89" s="38"/>
      <c r="J89" s="38"/>
      <c r="K89" s="191">
        <f>BK89</f>
        <v>0</v>
      </c>
      <c r="L89" s="38"/>
      <c r="M89" s="42"/>
      <c r="N89" s="93"/>
      <c r="O89" s="192"/>
      <c r="P89" s="94"/>
      <c r="Q89" s="193">
        <f>Q90</f>
        <v>0</v>
      </c>
      <c r="R89" s="193">
        <f>R90</f>
        <v>0</v>
      </c>
      <c r="S89" s="94"/>
      <c r="T89" s="194">
        <f>T90</f>
        <v>0</v>
      </c>
      <c r="U89" s="94"/>
      <c r="V89" s="194">
        <f>V90</f>
        <v>0</v>
      </c>
      <c r="W89" s="94"/>
      <c r="X89" s="194">
        <f>X90</f>
        <v>0</v>
      </c>
      <c r="Y89" s="95"/>
      <c r="Z89" s="36"/>
      <c r="AA89" s="36"/>
      <c r="AB89" s="36"/>
      <c r="AC89" s="36"/>
      <c r="AD89" s="36"/>
      <c r="AE89" s="36"/>
      <c r="AT89" s="15" t="s">
        <v>74</v>
      </c>
      <c r="AU89" s="15" t="s">
        <v>142</v>
      </c>
      <c r="BK89" s="195">
        <f>BK90</f>
        <v>0</v>
      </c>
    </row>
    <row r="90" s="12" customFormat="1" ht="25.92" customHeight="1">
      <c r="A90" s="12"/>
      <c r="B90" s="196"/>
      <c r="C90" s="197"/>
      <c r="D90" s="198" t="s">
        <v>74</v>
      </c>
      <c r="E90" s="199" t="s">
        <v>163</v>
      </c>
      <c r="F90" s="199" t="s">
        <v>163</v>
      </c>
      <c r="G90" s="197"/>
      <c r="H90" s="197"/>
      <c r="I90" s="200"/>
      <c r="J90" s="200"/>
      <c r="K90" s="201">
        <f>BK90</f>
        <v>0</v>
      </c>
      <c r="L90" s="197"/>
      <c r="M90" s="202"/>
      <c r="N90" s="203"/>
      <c r="O90" s="204"/>
      <c r="P90" s="204"/>
      <c r="Q90" s="205">
        <f>Q91</f>
        <v>0</v>
      </c>
      <c r="R90" s="205">
        <f>R91</f>
        <v>0</v>
      </c>
      <c r="S90" s="204"/>
      <c r="T90" s="206">
        <f>T91</f>
        <v>0</v>
      </c>
      <c r="U90" s="204"/>
      <c r="V90" s="206">
        <f>V91</f>
        <v>0</v>
      </c>
      <c r="W90" s="204"/>
      <c r="X90" s="206">
        <f>X91</f>
        <v>0</v>
      </c>
      <c r="Y90" s="207"/>
      <c r="Z90" s="12"/>
      <c r="AA90" s="12"/>
      <c r="AB90" s="12"/>
      <c r="AC90" s="12"/>
      <c r="AD90" s="12"/>
      <c r="AE90" s="12"/>
      <c r="AR90" s="208" t="s">
        <v>82</v>
      </c>
      <c r="AT90" s="209" t="s">
        <v>74</v>
      </c>
      <c r="AU90" s="209" t="s">
        <v>75</v>
      </c>
      <c r="AY90" s="208" t="s">
        <v>165</v>
      </c>
      <c r="BK90" s="210">
        <f>BK91</f>
        <v>0</v>
      </c>
    </row>
    <row r="91" s="12" customFormat="1" ht="22.8" customHeight="1">
      <c r="A91" s="12"/>
      <c r="B91" s="196"/>
      <c r="C91" s="197"/>
      <c r="D91" s="198" t="s">
        <v>74</v>
      </c>
      <c r="E91" s="211" t="s">
        <v>166</v>
      </c>
      <c r="F91" s="211" t="s">
        <v>167</v>
      </c>
      <c r="G91" s="197"/>
      <c r="H91" s="197"/>
      <c r="I91" s="200"/>
      <c r="J91" s="200"/>
      <c r="K91" s="212">
        <f>BK91</f>
        <v>0</v>
      </c>
      <c r="L91" s="197"/>
      <c r="M91" s="202"/>
      <c r="N91" s="203"/>
      <c r="O91" s="204"/>
      <c r="P91" s="204"/>
      <c r="Q91" s="205">
        <f>SUM(Q92:Q96)</f>
        <v>0</v>
      </c>
      <c r="R91" s="205">
        <f>SUM(R92:R96)</f>
        <v>0</v>
      </c>
      <c r="S91" s="204"/>
      <c r="T91" s="206">
        <f>SUM(T92:T96)</f>
        <v>0</v>
      </c>
      <c r="U91" s="204"/>
      <c r="V91" s="206">
        <f>SUM(V92:V96)</f>
        <v>0</v>
      </c>
      <c r="W91" s="204"/>
      <c r="X91" s="206">
        <f>SUM(X92:X96)</f>
        <v>0</v>
      </c>
      <c r="Y91" s="207"/>
      <c r="Z91" s="12"/>
      <c r="AA91" s="12"/>
      <c r="AB91" s="12"/>
      <c r="AC91" s="12"/>
      <c r="AD91" s="12"/>
      <c r="AE91" s="12"/>
      <c r="AR91" s="208" t="s">
        <v>82</v>
      </c>
      <c r="AT91" s="209" t="s">
        <v>74</v>
      </c>
      <c r="AU91" s="209" t="s">
        <v>82</v>
      </c>
      <c r="AY91" s="208" t="s">
        <v>165</v>
      </c>
      <c r="BK91" s="210">
        <f>SUM(BK92:BK96)</f>
        <v>0</v>
      </c>
    </row>
    <row r="92" s="2" customFormat="1" ht="16.5" customHeight="1">
      <c r="A92" s="36"/>
      <c r="B92" s="37"/>
      <c r="C92" s="213" t="s">
        <v>82</v>
      </c>
      <c r="D92" s="213" t="s">
        <v>168</v>
      </c>
      <c r="E92" s="214" t="s">
        <v>169</v>
      </c>
      <c r="F92" s="215" t="s">
        <v>170</v>
      </c>
      <c r="G92" s="216" t="s">
        <v>171</v>
      </c>
      <c r="H92" s="217"/>
      <c r="I92" s="217"/>
      <c r="J92" s="217"/>
      <c r="K92" s="218">
        <f>ROUND(P92*H92,2)</f>
        <v>0</v>
      </c>
      <c r="L92" s="215" t="s">
        <v>19</v>
      </c>
      <c r="M92" s="42"/>
      <c r="N92" s="219" t="s">
        <v>19</v>
      </c>
      <c r="O92" s="220" t="s">
        <v>44</v>
      </c>
      <c r="P92" s="221">
        <f>I92+J92</f>
        <v>0</v>
      </c>
      <c r="Q92" s="221">
        <f>ROUND(I92*H92,2)</f>
        <v>0</v>
      </c>
      <c r="R92" s="221">
        <f>ROUND(J92*H92,2)</f>
        <v>0</v>
      </c>
      <c r="S92" s="82"/>
      <c r="T92" s="222">
        <f>S92*H92</f>
        <v>0</v>
      </c>
      <c r="U92" s="222">
        <v>0</v>
      </c>
      <c r="V92" s="222">
        <f>U92*H92</f>
        <v>0</v>
      </c>
      <c r="W92" s="222">
        <v>0</v>
      </c>
      <c r="X92" s="222">
        <f>W92*H92</f>
        <v>0</v>
      </c>
      <c r="Y92" s="223" t="s">
        <v>19</v>
      </c>
      <c r="Z92" s="36"/>
      <c r="AA92" s="36"/>
      <c r="AB92" s="36"/>
      <c r="AC92" s="36"/>
      <c r="AD92" s="36"/>
      <c r="AE92" s="36"/>
      <c r="AR92" s="224" t="s">
        <v>172</v>
      </c>
      <c r="AT92" s="224" t="s">
        <v>168</v>
      </c>
      <c r="AU92" s="224" t="s">
        <v>84</v>
      </c>
      <c r="AY92" s="15" t="s">
        <v>165</v>
      </c>
      <c r="BE92" s="225">
        <f>IF(O92="základní",K92,0)</f>
        <v>0</v>
      </c>
      <c r="BF92" s="225">
        <f>IF(O92="snížená",K92,0)</f>
        <v>0</v>
      </c>
      <c r="BG92" s="225">
        <f>IF(O92="zákl. přenesená",K92,0)</f>
        <v>0</v>
      </c>
      <c r="BH92" s="225">
        <f>IF(O92="sníž. přenesená",K92,0)</f>
        <v>0</v>
      </c>
      <c r="BI92" s="225">
        <f>IF(O92="nulová",K92,0)</f>
        <v>0</v>
      </c>
      <c r="BJ92" s="15" t="s">
        <v>82</v>
      </c>
      <c r="BK92" s="225">
        <f>ROUND(P92*H92,2)</f>
        <v>0</v>
      </c>
      <c r="BL92" s="15" t="s">
        <v>172</v>
      </c>
      <c r="BM92" s="224" t="s">
        <v>1444</v>
      </c>
    </row>
    <row r="93" s="2" customFormat="1">
      <c r="A93" s="36"/>
      <c r="B93" s="37"/>
      <c r="C93" s="38"/>
      <c r="D93" s="226" t="s">
        <v>174</v>
      </c>
      <c r="E93" s="38"/>
      <c r="F93" s="227" t="s">
        <v>170</v>
      </c>
      <c r="G93" s="38"/>
      <c r="H93" s="38"/>
      <c r="I93" s="228"/>
      <c r="J93" s="228"/>
      <c r="K93" s="38"/>
      <c r="L93" s="38"/>
      <c r="M93" s="42"/>
      <c r="N93" s="229"/>
      <c r="O93" s="230"/>
      <c r="P93" s="82"/>
      <c r="Q93" s="82"/>
      <c r="R93" s="82"/>
      <c r="S93" s="82"/>
      <c r="T93" s="82"/>
      <c r="U93" s="82"/>
      <c r="V93" s="82"/>
      <c r="W93" s="82"/>
      <c r="X93" s="82"/>
      <c r="Y93" s="83"/>
      <c r="Z93" s="36"/>
      <c r="AA93" s="36"/>
      <c r="AB93" s="36"/>
      <c r="AC93" s="36"/>
      <c r="AD93" s="36"/>
      <c r="AE93" s="36"/>
      <c r="AT93" s="15" t="s">
        <v>174</v>
      </c>
      <c r="AU93" s="15" t="s">
        <v>84</v>
      </c>
    </row>
    <row r="94" s="2" customFormat="1" ht="37.8" customHeight="1">
      <c r="A94" s="36"/>
      <c r="B94" s="37"/>
      <c r="C94" s="213" t="s">
        <v>84</v>
      </c>
      <c r="D94" s="213" t="s">
        <v>168</v>
      </c>
      <c r="E94" s="214" t="s">
        <v>175</v>
      </c>
      <c r="F94" s="215" t="s">
        <v>176</v>
      </c>
      <c r="G94" s="216" t="s">
        <v>171</v>
      </c>
      <c r="H94" s="217"/>
      <c r="I94" s="217"/>
      <c r="J94" s="217"/>
      <c r="K94" s="218">
        <f>ROUND(P94*H94,2)</f>
        <v>0</v>
      </c>
      <c r="L94" s="215" t="s">
        <v>19</v>
      </c>
      <c r="M94" s="42"/>
      <c r="N94" s="219" t="s">
        <v>19</v>
      </c>
      <c r="O94" s="220" t="s">
        <v>44</v>
      </c>
      <c r="P94" s="221">
        <f>I94+J94</f>
        <v>0</v>
      </c>
      <c r="Q94" s="221">
        <f>ROUND(I94*H94,2)</f>
        <v>0</v>
      </c>
      <c r="R94" s="221">
        <f>ROUND(J94*H94,2)</f>
        <v>0</v>
      </c>
      <c r="S94" s="82"/>
      <c r="T94" s="222">
        <f>S94*H94</f>
        <v>0</v>
      </c>
      <c r="U94" s="222">
        <v>0</v>
      </c>
      <c r="V94" s="222">
        <f>U94*H94</f>
        <v>0</v>
      </c>
      <c r="W94" s="222">
        <v>0</v>
      </c>
      <c r="X94" s="222">
        <f>W94*H94</f>
        <v>0</v>
      </c>
      <c r="Y94" s="223" t="s">
        <v>19</v>
      </c>
      <c r="Z94" s="36"/>
      <c r="AA94" s="36"/>
      <c r="AB94" s="36"/>
      <c r="AC94" s="36"/>
      <c r="AD94" s="36"/>
      <c r="AE94" s="36"/>
      <c r="AR94" s="224" t="s">
        <v>172</v>
      </c>
      <c r="AT94" s="224" t="s">
        <v>168</v>
      </c>
      <c r="AU94" s="224" t="s">
        <v>84</v>
      </c>
      <c r="AY94" s="15" t="s">
        <v>165</v>
      </c>
      <c r="BE94" s="225">
        <f>IF(O94="základní",K94,0)</f>
        <v>0</v>
      </c>
      <c r="BF94" s="225">
        <f>IF(O94="snížená",K94,0)</f>
        <v>0</v>
      </c>
      <c r="BG94" s="225">
        <f>IF(O94="zákl. přenesená",K94,0)</f>
        <v>0</v>
      </c>
      <c r="BH94" s="225">
        <f>IF(O94="sníž. přenesená",K94,0)</f>
        <v>0</v>
      </c>
      <c r="BI94" s="225">
        <f>IF(O94="nulová",K94,0)</f>
        <v>0</v>
      </c>
      <c r="BJ94" s="15" t="s">
        <v>82</v>
      </c>
      <c r="BK94" s="225">
        <f>ROUND(P94*H94,2)</f>
        <v>0</v>
      </c>
      <c r="BL94" s="15" t="s">
        <v>172</v>
      </c>
      <c r="BM94" s="224" t="s">
        <v>1445</v>
      </c>
    </row>
    <row r="95" s="2" customFormat="1">
      <c r="A95" s="36"/>
      <c r="B95" s="37"/>
      <c r="C95" s="38"/>
      <c r="D95" s="226" t="s">
        <v>174</v>
      </c>
      <c r="E95" s="38"/>
      <c r="F95" s="227" t="s">
        <v>178</v>
      </c>
      <c r="G95" s="38"/>
      <c r="H95" s="38"/>
      <c r="I95" s="228"/>
      <c r="J95" s="228"/>
      <c r="K95" s="38"/>
      <c r="L95" s="38"/>
      <c r="M95" s="42"/>
      <c r="N95" s="229"/>
      <c r="O95" s="230"/>
      <c r="P95" s="82"/>
      <c r="Q95" s="82"/>
      <c r="R95" s="82"/>
      <c r="S95" s="82"/>
      <c r="T95" s="82"/>
      <c r="U95" s="82"/>
      <c r="V95" s="82"/>
      <c r="W95" s="82"/>
      <c r="X95" s="82"/>
      <c r="Y95" s="83"/>
      <c r="Z95" s="36"/>
      <c r="AA95" s="36"/>
      <c r="AB95" s="36"/>
      <c r="AC95" s="36"/>
      <c r="AD95" s="36"/>
      <c r="AE95" s="36"/>
      <c r="AT95" s="15" t="s">
        <v>174</v>
      </c>
      <c r="AU95" s="15" t="s">
        <v>84</v>
      </c>
    </row>
    <row r="96" s="2" customFormat="1">
      <c r="A96" s="36"/>
      <c r="B96" s="37"/>
      <c r="C96" s="38"/>
      <c r="D96" s="226" t="s">
        <v>179</v>
      </c>
      <c r="E96" s="38"/>
      <c r="F96" s="231" t="s">
        <v>180</v>
      </c>
      <c r="G96" s="38"/>
      <c r="H96" s="38"/>
      <c r="I96" s="228"/>
      <c r="J96" s="228"/>
      <c r="K96" s="38"/>
      <c r="L96" s="38"/>
      <c r="M96" s="42"/>
      <c r="N96" s="232"/>
      <c r="O96" s="233"/>
      <c r="P96" s="234"/>
      <c r="Q96" s="234"/>
      <c r="R96" s="234"/>
      <c r="S96" s="234"/>
      <c r="T96" s="234"/>
      <c r="U96" s="234"/>
      <c r="V96" s="234"/>
      <c r="W96" s="234"/>
      <c r="X96" s="234"/>
      <c r="Y96" s="235"/>
      <c r="Z96" s="36"/>
      <c r="AA96" s="36"/>
      <c r="AB96" s="36"/>
      <c r="AC96" s="36"/>
      <c r="AD96" s="36"/>
      <c r="AE96" s="36"/>
      <c r="AT96" s="15" t="s">
        <v>179</v>
      </c>
      <c r="AU96" s="15" t="s">
        <v>84</v>
      </c>
    </row>
    <row r="97" s="2" customFormat="1" ht="6.96" customHeight="1">
      <c r="A97" s="36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42"/>
      <c r="N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</sheetData>
  <sheetProtection sheet="1" autoFilter="0" formatColumns="0" formatRows="0" objects="1" scenarios="1" spinCount="100000" saltValue="RhvyyT8h9FFUgNw1UusRkD+hPFWM6+Pl32k/1VzdTJhnkteIC1TyTJJYwQv/niuC8/a8KzFHoXZas+IZdzqK0Q==" hashValue="37igm+kBXz4486CZlvibkpBjDNyavtsz1STbRZghBG595f4lk2i+h9ij9K9r9hlBIF072WZBOe/A92vXP+/VlA==" algorithmName="SHA-512" password="CC35"/>
  <autoFilter ref="C88:L96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7:H77"/>
    <mergeCell ref="E79:H79"/>
    <mergeCell ref="E81:H81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128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8"/>
      <c r="AT3" s="15" t="s">
        <v>84</v>
      </c>
    </row>
    <row r="4" s="1" customFormat="1" ht="24.96" customHeight="1">
      <c r="B4" s="18"/>
      <c r="D4" s="140" t="s">
        <v>129</v>
      </c>
      <c r="M4" s="18"/>
      <c r="N4" s="141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42" t="s">
        <v>16</v>
      </c>
      <c r="M6" s="18"/>
    </row>
    <row r="7" s="1" customFormat="1" ht="16.5" customHeight="1">
      <c r="B7" s="18"/>
      <c r="E7" s="143" t="str">
        <f>'Rekapitulace stavby'!K6</f>
        <v>Oprava TV v úseku Stará Boleslav (mimo) - Dřísy (včetně)</v>
      </c>
      <c r="F7" s="142"/>
      <c r="G7" s="142"/>
      <c r="H7" s="142"/>
      <c r="M7" s="18"/>
    </row>
    <row r="8" s="1" customFormat="1" ht="12" customHeight="1">
      <c r="B8" s="18"/>
      <c r="D8" s="142" t="s">
        <v>130</v>
      </c>
      <c r="M8" s="18"/>
    </row>
    <row r="9" s="2" customFormat="1" ht="16.5" customHeight="1">
      <c r="A9" s="36"/>
      <c r="B9" s="42"/>
      <c r="C9" s="36"/>
      <c r="D9" s="36"/>
      <c r="E9" s="143" t="s">
        <v>1446</v>
      </c>
      <c r="F9" s="36"/>
      <c r="G9" s="36"/>
      <c r="H9" s="36"/>
      <c r="I9" s="36"/>
      <c r="J9" s="36"/>
      <c r="K9" s="36"/>
      <c r="L9" s="36"/>
      <c r="M9" s="144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132</v>
      </c>
      <c r="E10" s="36"/>
      <c r="F10" s="36"/>
      <c r="G10" s="36"/>
      <c r="H10" s="36"/>
      <c r="I10" s="36"/>
      <c r="J10" s="36"/>
      <c r="K10" s="36"/>
      <c r="L10" s="36"/>
      <c r="M10" s="144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5" t="s">
        <v>1447</v>
      </c>
      <c r="F11" s="36"/>
      <c r="G11" s="36"/>
      <c r="H11" s="36"/>
      <c r="I11" s="36"/>
      <c r="J11" s="36"/>
      <c r="K11" s="36"/>
      <c r="L11" s="36"/>
      <c r="M11" s="144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144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3" t="s">
        <v>19</v>
      </c>
      <c r="G13" s="36"/>
      <c r="H13" s="36"/>
      <c r="I13" s="142" t="s">
        <v>20</v>
      </c>
      <c r="J13" s="133" t="s">
        <v>19</v>
      </c>
      <c r="K13" s="36"/>
      <c r="L13" s="36"/>
      <c r="M13" s="144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3" t="s">
        <v>22</v>
      </c>
      <c r="G14" s="36"/>
      <c r="H14" s="36"/>
      <c r="I14" s="142" t="s">
        <v>23</v>
      </c>
      <c r="J14" s="146" t="str">
        <f>'Rekapitulace stavby'!AN8</f>
        <v>11. 5. 2022</v>
      </c>
      <c r="K14" s="36"/>
      <c r="L14" s="36"/>
      <c r="M14" s="144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144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2" t="s">
        <v>26</v>
      </c>
      <c r="J16" s="133" t="s">
        <v>19</v>
      </c>
      <c r="K16" s="36"/>
      <c r="L16" s="36"/>
      <c r="M16" s="144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3" t="s">
        <v>28</v>
      </c>
      <c r="F17" s="36"/>
      <c r="G17" s="36"/>
      <c r="H17" s="36"/>
      <c r="I17" s="142" t="s">
        <v>29</v>
      </c>
      <c r="J17" s="133" t="s">
        <v>19</v>
      </c>
      <c r="K17" s="36"/>
      <c r="L17" s="36"/>
      <c r="M17" s="144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144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31</v>
      </c>
      <c r="E19" s="36"/>
      <c r="F19" s="36"/>
      <c r="G19" s="36"/>
      <c r="H19" s="36"/>
      <c r="I19" s="142" t="s">
        <v>26</v>
      </c>
      <c r="J19" s="31" t="str">
        <f>'Rekapitulace stavby'!AN13</f>
        <v>Vyplň údaj</v>
      </c>
      <c r="K19" s="36"/>
      <c r="L19" s="36"/>
      <c r="M19" s="144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3"/>
      <c r="G20" s="133"/>
      <c r="H20" s="133"/>
      <c r="I20" s="142" t="s">
        <v>29</v>
      </c>
      <c r="J20" s="31" t="str">
        <f>'Rekapitulace stavby'!AN14</f>
        <v>Vyplň údaj</v>
      </c>
      <c r="K20" s="36"/>
      <c r="L20" s="36"/>
      <c r="M20" s="144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144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33</v>
      </c>
      <c r="E22" s="36"/>
      <c r="F22" s="36"/>
      <c r="G22" s="36"/>
      <c r="H22" s="36"/>
      <c r="I22" s="142" t="s">
        <v>26</v>
      </c>
      <c r="J22" s="133" t="s">
        <v>19</v>
      </c>
      <c r="K22" s="36"/>
      <c r="L22" s="36"/>
      <c r="M22" s="144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3" t="s">
        <v>134</v>
      </c>
      <c r="F23" s="36"/>
      <c r="G23" s="36"/>
      <c r="H23" s="36"/>
      <c r="I23" s="142" t="s">
        <v>29</v>
      </c>
      <c r="J23" s="133" t="s">
        <v>19</v>
      </c>
      <c r="K23" s="36"/>
      <c r="L23" s="36"/>
      <c r="M23" s="144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144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35</v>
      </c>
      <c r="E25" s="36"/>
      <c r="F25" s="36"/>
      <c r="G25" s="36"/>
      <c r="H25" s="36"/>
      <c r="I25" s="142" t="s">
        <v>26</v>
      </c>
      <c r="J25" s="133" t="s">
        <v>19</v>
      </c>
      <c r="K25" s="36"/>
      <c r="L25" s="36"/>
      <c r="M25" s="144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3" t="s">
        <v>36</v>
      </c>
      <c r="F26" s="36"/>
      <c r="G26" s="36"/>
      <c r="H26" s="36"/>
      <c r="I26" s="142" t="s">
        <v>29</v>
      </c>
      <c r="J26" s="133" t="s">
        <v>19</v>
      </c>
      <c r="K26" s="36"/>
      <c r="L26" s="36"/>
      <c r="M26" s="144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144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37</v>
      </c>
      <c r="E28" s="36"/>
      <c r="F28" s="36"/>
      <c r="G28" s="36"/>
      <c r="H28" s="36"/>
      <c r="I28" s="36"/>
      <c r="J28" s="36"/>
      <c r="K28" s="36"/>
      <c r="L28" s="36"/>
      <c r="M28" s="144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47"/>
      <c r="M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144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1"/>
      <c r="E31" s="151"/>
      <c r="F31" s="151"/>
      <c r="G31" s="151"/>
      <c r="H31" s="151"/>
      <c r="I31" s="151"/>
      <c r="J31" s="151"/>
      <c r="K31" s="151"/>
      <c r="L31" s="151"/>
      <c r="M31" s="144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>
      <c r="A32" s="36"/>
      <c r="B32" s="42"/>
      <c r="C32" s="36"/>
      <c r="D32" s="36"/>
      <c r="E32" s="142" t="s">
        <v>135</v>
      </c>
      <c r="F32" s="36"/>
      <c r="G32" s="36"/>
      <c r="H32" s="36"/>
      <c r="I32" s="36"/>
      <c r="J32" s="36"/>
      <c r="K32" s="152">
        <f>I65</f>
        <v>0</v>
      </c>
      <c r="L32" s="36"/>
      <c r="M32" s="144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>
      <c r="A33" s="36"/>
      <c r="B33" s="42"/>
      <c r="C33" s="36"/>
      <c r="D33" s="36"/>
      <c r="E33" s="142" t="s">
        <v>136</v>
      </c>
      <c r="F33" s="36"/>
      <c r="G33" s="36"/>
      <c r="H33" s="36"/>
      <c r="I33" s="36"/>
      <c r="J33" s="36"/>
      <c r="K33" s="152">
        <f>J65</f>
        <v>0</v>
      </c>
      <c r="L33" s="36"/>
      <c r="M33" s="144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25.44" customHeight="1">
      <c r="A34" s="36"/>
      <c r="B34" s="42"/>
      <c r="C34" s="36"/>
      <c r="D34" s="153" t="s">
        <v>39</v>
      </c>
      <c r="E34" s="36"/>
      <c r="F34" s="36"/>
      <c r="G34" s="36"/>
      <c r="H34" s="36"/>
      <c r="I34" s="36"/>
      <c r="J34" s="36"/>
      <c r="K34" s="154">
        <f>ROUND(K89, 2)</f>
        <v>0</v>
      </c>
      <c r="L34" s="36"/>
      <c r="M34" s="144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6.96" customHeight="1">
      <c r="A35" s="36"/>
      <c r="B35" s="42"/>
      <c r="C35" s="36"/>
      <c r="D35" s="151"/>
      <c r="E35" s="151"/>
      <c r="F35" s="151"/>
      <c r="G35" s="151"/>
      <c r="H35" s="151"/>
      <c r="I35" s="151"/>
      <c r="J35" s="151"/>
      <c r="K35" s="151"/>
      <c r="L35" s="151"/>
      <c r="M35" s="144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36"/>
      <c r="F36" s="155" t="s">
        <v>41</v>
      </c>
      <c r="G36" s="36"/>
      <c r="H36" s="36"/>
      <c r="I36" s="155" t="s">
        <v>40</v>
      </c>
      <c r="J36" s="36"/>
      <c r="K36" s="155" t="s">
        <v>42</v>
      </c>
      <c r="L36" s="36"/>
      <c r="M36" s="144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14.4" customHeight="1">
      <c r="A37" s="36"/>
      <c r="B37" s="42"/>
      <c r="C37" s="36"/>
      <c r="D37" s="156" t="s">
        <v>43</v>
      </c>
      <c r="E37" s="142" t="s">
        <v>44</v>
      </c>
      <c r="F37" s="152">
        <f>ROUND((SUM(BE89:BE117)),  2)</f>
        <v>0</v>
      </c>
      <c r="G37" s="36"/>
      <c r="H37" s="36"/>
      <c r="I37" s="157">
        <v>0.20999999999999999</v>
      </c>
      <c r="J37" s="36"/>
      <c r="K37" s="152">
        <f>ROUND(((SUM(BE89:BE117))*I37),  2)</f>
        <v>0</v>
      </c>
      <c r="L37" s="36"/>
      <c r="M37" s="144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142" t="s">
        <v>45</v>
      </c>
      <c r="F38" s="152">
        <f>ROUND((SUM(BF89:BF117)),  2)</f>
        <v>0</v>
      </c>
      <c r="G38" s="36"/>
      <c r="H38" s="36"/>
      <c r="I38" s="157">
        <v>0.14999999999999999</v>
      </c>
      <c r="J38" s="36"/>
      <c r="K38" s="152">
        <f>ROUND(((SUM(BF89:BF117))*I38),  2)</f>
        <v>0</v>
      </c>
      <c r="L38" s="36"/>
      <c r="M38" s="144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46</v>
      </c>
      <c r="F39" s="152">
        <f>ROUND((SUM(BG89:BG117)),  2)</f>
        <v>0</v>
      </c>
      <c r="G39" s="36"/>
      <c r="H39" s="36"/>
      <c r="I39" s="157">
        <v>0.20999999999999999</v>
      </c>
      <c r="J39" s="36"/>
      <c r="K39" s="152">
        <f>0</f>
        <v>0</v>
      </c>
      <c r="L39" s="36"/>
      <c r="M39" s="144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142" t="s">
        <v>47</v>
      </c>
      <c r="F40" s="152">
        <f>ROUND((SUM(BH89:BH117)),  2)</f>
        <v>0</v>
      </c>
      <c r="G40" s="36"/>
      <c r="H40" s="36"/>
      <c r="I40" s="157">
        <v>0.14999999999999999</v>
      </c>
      <c r="J40" s="36"/>
      <c r="K40" s="152">
        <f>0</f>
        <v>0</v>
      </c>
      <c r="L40" s="36"/>
      <c r="M40" s="144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14.4" customHeight="1">
      <c r="A41" s="36"/>
      <c r="B41" s="42"/>
      <c r="C41" s="36"/>
      <c r="D41" s="36"/>
      <c r="E41" s="142" t="s">
        <v>48</v>
      </c>
      <c r="F41" s="152">
        <f>ROUND((SUM(BI89:BI117)),  2)</f>
        <v>0</v>
      </c>
      <c r="G41" s="36"/>
      <c r="H41" s="36"/>
      <c r="I41" s="157">
        <v>0</v>
      </c>
      <c r="J41" s="36"/>
      <c r="K41" s="152">
        <f>0</f>
        <v>0</v>
      </c>
      <c r="L41" s="36"/>
      <c r="M41" s="144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6.96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144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5.44" customHeight="1">
      <c r="A43" s="36"/>
      <c r="B43" s="42"/>
      <c r="C43" s="158"/>
      <c r="D43" s="159" t="s">
        <v>49</v>
      </c>
      <c r="E43" s="160"/>
      <c r="F43" s="160"/>
      <c r="G43" s="161" t="s">
        <v>50</v>
      </c>
      <c r="H43" s="162" t="s">
        <v>51</v>
      </c>
      <c r="I43" s="160"/>
      <c r="J43" s="160"/>
      <c r="K43" s="163">
        <f>SUM(K34:K41)</f>
        <v>0</v>
      </c>
      <c r="L43" s="164"/>
      <c r="M43" s="144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14.4" customHeight="1">
      <c r="A44" s="36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44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="2" customFormat="1" ht="6.96" customHeight="1">
      <c r="A48" s="36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44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24.96" customHeight="1">
      <c r="A49" s="36"/>
      <c r="B49" s="37"/>
      <c r="C49" s="21" t="s">
        <v>137</v>
      </c>
      <c r="D49" s="38"/>
      <c r="E49" s="38"/>
      <c r="F49" s="38"/>
      <c r="G49" s="38"/>
      <c r="H49" s="38"/>
      <c r="I49" s="38"/>
      <c r="J49" s="38"/>
      <c r="K49" s="38"/>
      <c r="L49" s="38"/>
      <c r="M49" s="144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6.96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144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16</v>
      </c>
      <c r="D51" s="38"/>
      <c r="E51" s="38"/>
      <c r="F51" s="38"/>
      <c r="G51" s="38"/>
      <c r="H51" s="38"/>
      <c r="I51" s="38"/>
      <c r="J51" s="38"/>
      <c r="K51" s="38"/>
      <c r="L51" s="38"/>
      <c r="M51" s="144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169" t="str">
        <f>E7</f>
        <v>Oprava TV v úseku Stará Boleslav (mimo) - Dřísy (včetně)</v>
      </c>
      <c r="F52" s="30"/>
      <c r="G52" s="30"/>
      <c r="H52" s="30"/>
      <c r="I52" s="38"/>
      <c r="J52" s="38"/>
      <c r="K52" s="38"/>
      <c r="L52" s="38"/>
      <c r="M52" s="144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1" customFormat="1" ht="12" customHeight="1">
      <c r="B53" s="19"/>
      <c r="C53" s="30" t="s">
        <v>130</v>
      </c>
      <c r="D53" s="20"/>
      <c r="E53" s="20"/>
      <c r="F53" s="20"/>
      <c r="G53" s="20"/>
      <c r="H53" s="20"/>
      <c r="I53" s="20"/>
      <c r="J53" s="20"/>
      <c r="K53" s="20"/>
      <c r="L53" s="20"/>
      <c r="M53" s="18"/>
    </row>
    <row r="54" s="2" customFormat="1" ht="16.5" customHeight="1">
      <c r="A54" s="36"/>
      <c r="B54" s="37"/>
      <c r="C54" s="38"/>
      <c r="D54" s="38"/>
      <c r="E54" s="169" t="s">
        <v>1446</v>
      </c>
      <c r="F54" s="38"/>
      <c r="G54" s="38"/>
      <c r="H54" s="38"/>
      <c r="I54" s="38"/>
      <c r="J54" s="38"/>
      <c r="K54" s="38"/>
      <c r="L54" s="38"/>
      <c r="M54" s="144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2" customHeight="1">
      <c r="A55" s="36"/>
      <c r="B55" s="37"/>
      <c r="C55" s="30" t="s">
        <v>132</v>
      </c>
      <c r="D55" s="38"/>
      <c r="E55" s="38"/>
      <c r="F55" s="38"/>
      <c r="G55" s="38"/>
      <c r="H55" s="38"/>
      <c r="I55" s="38"/>
      <c r="J55" s="38"/>
      <c r="K55" s="38"/>
      <c r="L55" s="38"/>
      <c r="M55" s="144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6.5" customHeight="1">
      <c r="A56" s="36"/>
      <c r="B56" s="37"/>
      <c r="C56" s="38"/>
      <c r="D56" s="38"/>
      <c r="E56" s="67" t="str">
        <f>E11</f>
        <v>SO 05 - 1 - Položky ÚOŽI</v>
      </c>
      <c r="F56" s="38"/>
      <c r="G56" s="38"/>
      <c r="H56" s="38"/>
      <c r="I56" s="38"/>
      <c r="J56" s="38"/>
      <c r="K56" s="38"/>
      <c r="L56" s="38"/>
      <c r="M56" s="144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144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2" customHeight="1">
      <c r="A58" s="36"/>
      <c r="B58" s="37"/>
      <c r="C58" s="30" t="s">
        <v>21</v>
      </c>
      <c r="D58" s="38"/>
      <c r="E58" s="38"/>
      <c r="F58" s="25" t="str">
        <f>F14</f>
        <v>Stará Boleslav, Dřísy</v>
      </c>
      <c r="G58" s="38"/>
      <c r="H58" s="38"/>
      <c r="I58" s="30" t="s">
        <v>23</v>
      </c>
      <c r="J58" s="70" t="str">
        <f>IF(J14="","",J14)</f>
        <v>11. 5. 2022</v>
      </c>
      <c r="K58" s="38"/>
      <c r="L58" s="38"/>
      <c r="M58" s="144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6.96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144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5.15" customHeight="1">
      <c r="A60" s="36"/>
      <c r="B60" s="37"/>
      <c r="C60" s="30" t="s">
        <v>25</v>
      </c>
      <c r="D60" s="38"/>
      <c r="E60" s="38"/>
      <c r="F60" s="25" t="str">
        <f>E17</f>
        <v>SŽ, s.o. Přednosta SEE Praha</v>
      </c>
      <c r="G60" s="38"/>
      <c r="H60" s="38"/>
      <c r="I60" s="30" t="s">
        <v>33</v>
      </c>
      <c r="J60" s="34" t="str">
        <f>E23</f>
        <v xml:space="preserve"> </v>
      </c>
      <c r="K60" s="38"/>
      <c r="L60" s="38"/>
      <c r="M60" s="144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15.15" customHeight="1">
      <c r="A61" s="36"/>
      <c r="B61" s="37"/>
      <c r="C61" s="30" t="s">
        <v>31</v>
      </c>
      <c r="D61" s="38"/>
      <c r="E61" s="38"/>
      <c r="F61" s="25" t="str">
        <f>IF(E20="","",E20)</f>
        <v>Vyplň údaj</v>
      </c>
      <c r="G61" s="38"/>
      <c r="H61" s="38"/>
      <c r="I61" s="30" t="s">
        <v>35</v>
      </c>
      <c r="J61" s="34" t="str">
        <f>E26</f>
        <v>AFRY CZ s.r.o.</v>
      </c>
      <c r="K61" s="38"/>
      <c r="L61" s="38"/>
      <c r="M61" s="144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144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9.28" customHeight="1">
      <c r="A63" s="36"/>
      <c r="B63" s="37"/>
      <c r="C63" s="170" t="s">
        <v>138</v>
      </c>
      <c r="D63" s="171"/>
      <c r="E63" s="171"/>
      <c r="F63" s="171"/>
      <c r="G63" s="171"/>
      <c r="H63" s="171"/>
      <c r="I63" s="172" t="s">
        <v>139</v>
      </c>
      <c r="J63" s="172" t="s">
        <v>140</v>
      </c>
      <c r="K63" s="172" t="s">
        <v>141</v>
      </c>
      <c r="L63" s="171"/>
      <c r="M63" s="144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10.32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144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22.8" customHeight="1">
      <c r="A65" s="36"/>
      <c r="B65" s="37"/>
      <c r="C65" s="173" t="s">
        <v>73</v>
      </c>
      <c r="D65" s="38"/>
      <c r="E65" s="38"/>
      <c r="F65" s="38"/>
      <c r="G65" s="38"/>
      <c r="H65" s="38"/>
      <c r="I65" s="100">
        <f>Q89</f>
        <v>0</v>
      </c>
      <c r="J65" s="100">
        <f>R89</f>
        <v>0</v>
      </c>
      <c r="K65" s="100">
        <f>K89</f>
        <v>0</v>
      </c>
      <c r="L65" s="38"/>
      <c r="M65" s="144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U65" s="15" t="s">
        <v>142</v>
      </c>
    </row>
    <row r="66" s="9" customFormat="1" ht="24.96" customHeight="1">
      <c r="A66" s="9"/>
      <c r="B66" s="174"/>
      <c r="C66" s="175"/>
      <c r="D66" s="176" t="s">
        <v>143</v>
      </c>
      <c r="E66" s="177"/>
      <c r="F66" s="177"/>
      <c r="G66" s="177"/>
      <c r="H66" s="177"/>
      <c r="I66" s="178">
        <f>Q90</f>
        <v>0</v>
      </c>
      <c r="J66" s="178">
        <f>R90</f>
        <v>0</v>
      </c>
      <c r="K66" s="178">
        <f>K90</f>
        <v>0</v>
      </c>
      <c r="L66" s="175"/>
      <c r="M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0"/>
      <c r="C67" s="125"/>
      <c r="D67" s="181" t="s">
        <v>963</v>
      </c>
      <c r="E67" s="182"/>
      <c r="F67" s="182"/>
      <c r="G67" s="182"/>
      <c r="H67" s="182"/>
      <c r="I67" s="183">
        <f>Q91</f>
        <v>0</v>
      </c>
      <c r="J67" s="183">
        <f>R91</f>
        <v>0</v>
      </c>
      <c r="K67" s="183">
        <f>K91</f>
        <v>0</v>
      </c>
      <c r="L67" s="125"/>
      <c r="M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144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144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="2" customFormat="1" ht="6.96" customHeight="1">
      <c r="A73" s="36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144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24.96" customHeight="1">
      <c r="A74" s="36"/>
      <c r="B74" s="37"/>
      <c r="C74" s="21" t="s">
        <v>145</v>
      </c>
      <c r="D74" s="38"/>
      <c r="E74" s="38"/>
      <c r="F74" s="38"/>
      <c r="G74" s="38"/>
      <c r="H74" s="38"/>
      <c r="I74" s="38"/>
      <c r="J74" s="38"/>
      <c r="K74" s="38"/>
      <c r="L74" s="38"/>
      <c r="M74" s="144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144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16</v>
      </c>
      <c r="D76" s="38"/>
      <c r="E76" s="38"/>
      <c r="F76" s="38"/>
      <c r="G76" s="38"/>
      <c r="H76" s="38"/>
      <c r="I76" s="38"/>
      <c r="J76" s="38"/>
      <c r="K76" s="38"/>
      <c r="L76" s="38"/>
      <c r="M76" s="144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169" t="str">
        <f>E7</f>
        <v>Oprava TV v úseku Stará Boleslav (mimo) - Dřísy (včetně)</v>
      </c>
      <c r="F77" s="30"/>
      <c r="G77" s="30"/>
      <c r="H77" s="30"/>
      <c r="I77" s="38"/>
      <c r="J77" s="38"/>
      <c r="K77" s="38"/>
      <c r="L77" s="38"/>
      <c r="M77" s="144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1" customFormat="1" ht="12" customHeight="1">
      <c r="B78" s="19"/>
      <c r="C78" s="30" t="s">
        <v>130</v>
      </c>
      <c r="D78" s="20"/>
      <c r="E78" s="20"/>
      <c r="F78" s="20"/>
      <c r="G78" s="20"/>
      <c r="H78" s="20"/>
      <c r="I78" s="20"/>
      <c r="J78" s="20"/>
      <c r="K78" s="20"/>
      <c r="L78" s="20"/>
      <c r="M78" s="18"/>
    </row>
    <row r="79" s="2" customFormat="1" ht="16.5" customHeight="1">
      <c r="A79" s="36"/>
      <c r="B79" s="37"/>
      <c r="C79" s="38"/>
      <c r="D79" s="38"/>
      <c r="E79" s="169" t="s">
        <v>1446</v>
      </c>
      <c r="F79" s="38"/>
      <c r="G79" s="38"/>
      <c r="H79" s="38"/>
      <c r="I79" s="38"/>
      <c r="J79" s="38"/>
      <c r="K79" s="38"/>
      <c r="L79" s="38"/>
      <c r="M79" s="144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132</v>
      </c>
      <c r="D80" s="38"/>
      <c r="E80" s="38"/>
      <c r="F80" s="38"/>
      <c r="G80" s="38"/>
      <c r="H80" s="38"/>
      <c r="I80" s="38"/>
      <c r="J80" s="38"/>
      <c r="K80" s="38"/>
      <c r="L80" s="38"/>
      <c r="M80" s="144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6.5" customHeight="1">
      <c r="A81" s="36"/>
      <c r="B81" s="37"/>
      <c r="C81" s="38"/>
      <c r="D81" s="38"/>
      <c r="E81" s="67" t="str">
        <f>E11</f>
        <v>SO 05 - 1 - Položky ÚOŽI</v>
      </c>
      <c r="F81" s="38"/>
      <c r="G81" s="38"/>
      <c r="H81" s="38"/>
      <c r="I81" s="38"/>
      <c r="J81" s="38"/>
      <c r="K81" s="38"/>
      <c r="L81" s="38"/>
      <c r="M81" s="144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144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21</v>
      </c>
      <c r="D83" s="38"/>
      <c r="E83" s="38"/>
      <c r="F83" s="25" t="str">
        <f>F14</f>
        <v>Stará Boleslav, Dřísy</v>
      </c>
      <c r="G83" s="38"/>
      <c r="H83" s="38"/>
      <c r="I83" s="30" t="s">
        <v>23</v>
      </c>
      <c r="J83" s="70" t="str">
        <f>IF(J14="","",J14)</f>
        <v>11. 5. 2022</v>
      </c>
      <c r="K83" s="38"/>
      <c r="L83" s="38"/>
      <c r="M83" s="144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6.96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144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5.15" customHeight="1">
      <c r="A85" s="36"/>
      <c r="B85" s="37"/>
      <c r="C85" s="30" t="s">
        <v>25</v>
      </c>
      <c r="D85" s="38"/>
      <c r="E85" s="38"/>
      <c r="F85" s="25" t="str">
        <f>E17</f>
        <v>SŽ, s.o. Přednosta SEE Praha</v>
      </c>
      <c r="G85" s="38"/>
      <c r="H85" s="38"/>
      <c r="I85" s="30" t="s">
        <v>33</v>
      </c>
      <c r="J85" s="34" t="str">
        <f>E23</f>
        <v xml:space="preserve"> </v>
      </c>
      <c r="K85" s="38"/>
      <c r="L85" s="38"/>
      <c r="M85" s="144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5.15" customHeight="1">
      <c r="A86" s="36"/>
      <c r="B86" s="37"/>
      <c r="C86" s="30" t="s">
        <v>31</v>
      </c>
      <c r="D86" s="38"/>
      <c r="E86" s="38"/>
      <c r="F86" s="25" t="str">
        <f>IF(E20="","",E20)</f>
        <v>Vyplň údaj</v>
      </c>
      <c r="G86" s="38"/>
      <c r="H86" s="38"/>
      <c r="I86" s="30" t="s">
        <v>35</v>
      </c>
      <c r="J86" s="34" t="str">
        <f>E26</f>
        <v>AFRY CZ s.r.o.</v>
      </c>
      <c r="K86" s="38"/>
      <c r="L86" s="38"/>
      <c r="M86" s="144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0.32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144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11" customFormat="1" ht="29.28" customHeight="1">
      <c r="A88" s="185"/>
      <c r="B88" s="186"/>
      <c r="C88" s="187" t="s">
        <v>146</v>
      </c>
      <c r="D88" s="188" t="s">
        <v>58</v>
      </c>
      <c r="E88" s="188" t="s">
        <v>54</v>
      </c>
      <c r="F88" s="188" t="s">
        <v>55</v>
      </c>
      <c r="G88" s="188" t="s">
        <v>147</v>
      </c>
      <c r="H88" s="188" t="s">
        <v>148</v>
      </c>
      <c r="I88" s="188" t="s">
        <v>149</v>
      </c>
      <c r="J88" s="188" t="s">
        <v>150</v>
      </c>
      <c r="K88" s="188" t="s">
        <v>141</v>
      </c>
      <c r="L88" s="189" t="s">
        <v>151</v>
      </c>
      <c r="M88" s="190"/>
      <c r="N88" s="90" t="s">
        <v>19</v>
      </c>
      <c r="O88" s="91" t="s">
        <v>43</v>
      </c>
      <c r="P88" s="91" t="s">
        <v>152</v>
      </c>
      <c r="Q88" s="91" t="s">
        <v>153</v>
      </c>
      <c r="R88" s="91" t="s">
        <v>154</v>
      </c>
      <c r="S88" s="91" t="s">
        <v>155</v>
      </c>
      <c r="T88" s="91" t="s">
        <v>156</v>
      </c>
      <c r="U88" s="91" t="s">
        <v>157</v>
      </c>
      <c r="V88" s="91" t="s">
        <v>158</v>
      </c>
      <c r="W88" s="91" t="s">
        <v>159</v>
      </c>
      <c r="X88" s="91" t="s">
        <v>160</v>
      </c>
      <c r="Y88" s="92" t="s">
        <v>161</v>
      </c>
      <c r="Z88" s="185"/>
      <c r="AA88" s="185"/>
      <c r="AB88" s="185"/>
      <c r="AC88" s="185"/>
      <c r="AD88" s="185"/>
      <c r="AE88" s="185"/>
    </row>
    <row r="89" s="2" customFormat="1" ht="22.8" customHeight="1">
      <c r="A89" s="36"/>
      <c r="B89" s="37"/>
      <c r="C89" s="97" t="s">
        <v>162</v>
      </c>
      <c r="D89" s="38"/>
      <c r="E89" s="38"/>
      <c r="F89" s="38"/>
      <c r="G89" s="38"/>
      <c r="H89" s="38"/>
      <c r="I89" s="38"/>
      <c r="J89" s="38"/>
      <c r="K89" s="191">
        <f>BK89</f>
        <v>0</v>
      </c>
      <c r="L89" s="38"/>
      <c r="M89" s="42"/>
      <c r="N89" s="93"/>
      <c r="O89" s="192"/>
      <c r="P89" s="94"/>
      <c r="Q89" s="193">
        <f>Q90</f>
        <v>0</v>
      </c>
      <c r="R89" s="193">
        <f>R90</f>
        <v>0</v>
      </c>
      <c r="S89" s="94"/>
      <c r="T89" s="194">
        <f>T90</f>
        <v>0</v>
      </c>
      <c r="U89" s="94"/>
      <c r="V89" s="194">
        <f>V90</f>
        <v>0</v>
      </c>
      <c r="W89" s="94"/>
      <c r="X89" s="194">
        <f>X90</f>
        <v>0</v>
      </c>
      <c r="Y89" s="95"/>
      <c r="Z89" s="36"/>
      <c r="AA89" s="36"/>
      <c r="AB89" s="36"/>
      <c r="AC89" s="36"/>
      <c r="AD89" s="36"/>
      <c r="AE89" s="36"/>
      <c r="AT89" s="15" t="s">
        <v>74</v>
      </c>
      <c r="AU89" s="15" t="s">
        <v>142</v>
      </c>
      <c r="BK89" s="195">
        <f>BK90</f>
        <v>0</v>
      </c>
    </row>
    <row r="90" s="12" customFormat="1" ht="25.92" customHeight="1">
      <c r="A90" s="12"/>
      <c r="B90" s="196"/>
      <c r="C90" s="197"/>
      <c r="D90" s="198" t="s">
        <v>74</v>
      </c>
      <c r="E90" s="199" t="s">
        <v>163</v>
      </c>
      <c r="F90" s="199" t="s">
        <v>164</v>
      </c>
      <c r="G90" s="197"/>
      <c r="H90" s="197"/>
      <c r="I90" s="200"/>
      <c r="J90" s="200"/>
      <c r="K90" s="201">
        <f>BK90</f>
        <v>0</v>
      </c>
      <c r="L90" s="197"/>
      <c r="M90" s="202"/>
      <c r="N90" s="203"/>
      <c r="O90" s="204"/>
      <c r="P90" s="204"/>
      <c r="Q90" s="205">
        <f>Q91</f>
        <v>0</v>
      </c>
      <c r="R90" s="205">
        <f>R91</f>
        <v>0</v>
      </c>
      <c r="S90" s="204"/>
      <c r="T90" s="206">
        <f>T91</f>
        <v>0</v>
      </c>
      <c r="U90" s="204"/>
      <c r="V90" s="206">
        <f>V91</f>
        <v>0</v>
      </c>
      <c r="W90" s="204"/>
      <c r="X90" s="206">
        <f>X91</f>
        <v>0</v>
      </c>
      <c r="Y90" s="207"/>
      <c r="Z90" s="12"/>
      <c r="AA90" s="12"/>
      <c r="AB90" s="12"/>
      <c r="AC90" s="12"/>
      <c r="AD90" s="12"/>
      <c r="AE90" s="12"/>
      <c r="AR90" s="208" t="s">
        <v>82</v>
      </c>
      <c r="AT90" s="209" t="s">
        <v>74</v>
      </c>
      <c r="AU90" s="209" t="s">
        <v>75</v>
      </c>
      <c r="AY90" s="208" t="s">
        <v>165</v>
      </c>
      <c r="BK90" s="210">
        <f>BK91</f>
        <v>0</v>
      </c>
    </row>
    <row r="91" s="12" customFormat="1" ht="22.8" customHeight="1">
      <c r="A91" s="12"/>
      <c r="B91" s="196"/>
      <c r="C91" s="197"/>
      <c r="D91" s="198" t="s">
        <v>74</v>
      </c>
      <c r="E91" s="211" t="s">
        <v>82</v>
      </c>
      <c r="F91" s="211" t="s">
        <v>964</v>
      </c>
      <c r="G91" s="197"/>
      <c r="H91" s="197"/>
      <c r="I91" s="200"/>
      <c r="J91" s="200"/>
      <c r="K91" s="212">
        <f>BK91</f>
        <v>0</v>
      </c>
      <c r="L91" s="197"/>
      <c r="M91" s="202"/>
      <c r="N91" s="203"/>
      <c r="O91" s="204"/>
      <c r="P91" s="204"/>
      <c r="Q91" s="205">
        <f>SUM(Q92:Q117)</f>
        <v>0</v>
      </c>
      <c r="R91" s="205">
        <f>SUM(R92:R117)</f>
        <v>0</v>
      </c>
      <c r="S91" s="204"/>
      <c r="T91" s="206">
        <f>SUM(T92:T117)</f>
        <v>0</v>
      </c>
      <c r="U91" s="204"/>
      <c r="V91" s="206">
        <f>SUM(V92:V117)</f>
        <v>0</v>
      </c>
      <c r="W91" s="204"/>
      <c r="X91" s="206">
        <f>SUM(X92:X117)</f>
        <v>0</v>
      </c>
      <c r="Y91" s="207"/>
      <c r="Z91" s="12"/>
      <c r="AA91" s="12"/>
      <c r="AB91" s="12"/>
      <c r="AC91" s="12"/>
      <c r="AD91" s="12"/>
      <c r="AE91" s="12"/>
      <c r="AR91" s="208" t="s">
        <v>82</v>
      </c>
      <c r="AT91" s="209" t="s">
        <v>74</v>
      </c>
      <c r="AU91" s="209" t="s">
        <v>82</v>
      </c>
      <c r="AY91" s="208" t="s">
        <v>165</v>
      </c>
      <c r="BK91" s="210">
        <f>SUM(BK92:BK117)</f>
        <v>0</v>
      </c>
    </row>
    <row r="92" s="2" customFormat="1" ht="24.15" customHeight="1">
      <c r="A92" s="36"/>
      <c r="B92" s="37"/>
      <c r="C92" s="236" t="s">
        <v>82</v>
      </c>
      <c r="D92" s="236" t="s">
        <v>189</v>
      </c>
      <c r="E92" s="237" t="s">
        <v>965</v>
      </c>
      <c r="F92" s="238" t="s">
        <v>966</v>
      </c>
      <c r="G92" s="239" t="s">
        <v>192</v>
      </c>
      <c r="H92" s="240">
        <v>4</v>
      </c>
      <c r="I92" s="241"/>
      <c r="J92" s="242"/>
      <c r="K92" s="240">
        <f>ROUND(P92*H92,2)</f>
        <v>0</v>
      </c>
      <c r="L92" s="238" t="s">
        <v>193</v>
      </c>
      <c r="M92" s="243"/>
      <c r="N92" s="244" t="s">
        <v>19</v>
      </c>
      <c r="O92" s="220" t="s">
        <v>44</v>
      </c>
      <c r="P92" s="221">
        <f>I92+J92</f>
        <v>0</v>
      </c>
      <c r="Q92" s="221">
        <f>ROUND(I92*H92,2)</f>
        <v>0</v>
      </c>
      <c r="R92" s="221">
        <f>ROUND(J92*H92,2)</f>
        <v>0</v>
      </c>
      <c r="S92" s="82"/>
      <c r="T92" s="222">
        <f>S92*H92</f>
        <v>0</v>
      </c>
      <c r="U92" s="222">
        <v>0</v>
      </c>
      <c r="V92" s="222">
        <f>U92*H92</f>
        <v>0</v>
      </c>
      <c r="W92" s="222">
        <v>0</v>
      </c>
      <c r="X92" s="222">
        <f>W92*H92</f>
        <v>0</v>
      </c>
      <c r="Y92" s="223" t="s">
        <v>19</v>
      </c>
      <c r="Z92" s="36"/>
      <c r="AA92" s="36"/>
      <c r="AB92" s="36"/>
      <c r="AC92" s="36"/>
      <c r="AD92" s="36"/>
      <c r="AE92" s="36"/>
      <c r="AR92" s="224" t="s">
        <v>194</v>
      </c>
      <c r="AT92" s="224" t="s">
        <v>189</v>
      </c>
      <c r="AU92" s="224" t="s">
        <v>84</v>
      </c>
      <c r="AY92" s="15" t="s">
        <v>165</v>
      </c>
      <c r="BE92" s="225">
        <f>IF(O92="základní",K92,0)</f>
        <v>0</v>
      </c>
      <c r="BF92" s="225">
        <f>IF(O92="snížená",K92,0)</f>
        <v>0</v>
      </c>
      <c r="BG92" s="225">
        <f>IF(O92="zákl. přenesená",K92,0)</f>
        <v>0</v>
      </c>
      <c r="BH92" s="225">
        <f>IF(O92="sníž. přenesená",K92,0)</f>
        <v>0</v>
      </c>
      <c r="BI92" s="225">
        <f>IF(O92="nulová",K92,0)</f>
        <v>0</v>
      </c>
      <c r="BJ92" s="15" t="s">
        <v>82</v>
      </c>
      <c r="BK92" s="225">
        <f>ROUND(P92*H92,2)</f>
        <v>0</v>
      </c>
      <c r="BL92" s="15" t="s">
        <v>172</v>
      </c>
      <c r="BM92" s="224" t="s">
        <v>1448</v>
      </c>
    </row>
    <row r="93" s="2" customFormat="1">
      <c r="A93" s="36"/>
      <c r="B93" s="37"/>
      <c r="C93" s="38"/>
      <c r="D93" s="226" t="s">
        <v>174</v>
      </c>
      <c r="E93" s="38"/>
      <c r="F93" s="227" t="s">
        <v>966</v>
      </c>
      <c r="G93" s="38"/>
      <c r="H93" s="38"/>
      <c r="I93" s="228"/>
      <c r="J93" s="228"/>
      <c r="K93" s="38"/>
      <c r="L93" s="38"/>
      <c r="M93" s="42"/>
      <c r="N93" s="229"/>
      <c r="O93" s="230"/>
      <c r="P93" s="82"/>
      <c r="Q93" s="82"/>
      <c r="R93" s="82"/>
      <c r="S93" s="82"/>
      <c r="T93" s="82"/>
      <c r="U93" s="82"/>
      <c r="V93" s="82"/>
      <c r="W93" s="82"/>
      <c r="X93" s="82"/>
      <c r="Y93" s="83"/>
      <c r="Z93" s="36"/>
      <c r="AA93" s="36"/>
      <c r="AB93" s="36"/>
      <c r="AC93" s="36"/>
      <c r="AD93" s="36"/>
      <c r="AE93" s="36"/>
      <c r="AT93" s="15" t="s">
        <v>174</v>
      </c>
      <c r="AU93" s="15" t="s">
        <v>84</v>
      </c>
    </row>
    <row r="94" s="2" customFormat="1" ht="33" customHeight="1">
      <c r="A94" s="36"/>
      <c r="B94" s="37"/>
      <c r="C94" s="213" t="s">
        <v>84</v>
      </c>
      <c r="D94" s="213" t="s">
        <v>168</v>
      </c>
      <c r="E94" s="214" t="s">
        <v>968</v>
      </c>
      <c r="F94" s="215" t="s">
        <v>969</v>
      </c>
      <c r="G94" s="216" t="s">
        <v>192</v>
      </c>
      <c r="H94" s="218">
        <v>4</v>
      </c>
      <c r="I94" s="217"/>
      <c r="J94" s="217"/>
      <c r="K94" s="218">
        <f>ROUND(P94*H94,2)</f>
        <v>0</v>
      </c>
      <c r="L94" s="215" t="s">
        <v>193</v>
      </c>
      <c r="M94" s="42"/>
      <c r="N94" s="219" t="s">
        <v>19</v>
      </c>
      <c r="O94" s="220" t="s">
        <v>44</v>
      </c>
      <c r="P94" s="221">
        <f>I94+J94</f>
        <v>0</v>
      </c>
      <c r="Q94" s="221">
        <f>ROUND(I94*H94,2)</f>
        <v>0</v>
      </c>
      <c r="R94" s="221">
        <f>ROUND(J94*H94,2)</f>
        <v>0</v>
      </c>
      <c r="S94" s="82"/>
      <c r="T94" s="222">
        <f>S94*H94</f>
        <v>0</v>
      </c>
      <c r="U94" s="222">
        <v>0</v>
      </c>
      <c r="V94" s="222">
        <f>U94*H94</f>
        <v>0</v>
      </c>
      <c r="W94" s="222">
        <v>0</v>
      </c>
      <c r="X94" s="222">
        <f>W94*H94</f>
        <v>0</v>
      </c>
      <c r="Y94" s="223" t="s">
        <v>19</v>
      </c>
      <c r="Z94" s="36"/>
      <c r="AA94" s="36"/>
      <c r="AB94" s="36"/>
      <c r="AC94" s="36"/>
      <c r="AD94" s="36"/>
      <c r="AE94" s="36"/>
      <c r="AR94" s="224" t="s">
        <v>172</v>
      </c>
      <c r="AT94" s="224" t="s">
        <v>168</v>
      </c>
      <c r="AU94" s="224" t="s">
        <v>84</v>
      </c>
      <c r="AY94" s="15" t="s">
        <v>165</v>
      </c>
      <c r="BE94" s="225">
        <f>IF(O94="základní",K94,0)</f>
        <v>0</v>
      </c>
      <c r="BF94" s="225">
        <f>IF(O94="snížená",K94,0)</f>
        <v>0</v>
      </c>
      <c r="BG94" s="225">
        <f>IF(O94="zákl. přenesená",K94,0)</f>
        <v>0</v>
      </c>
      <c r="BH94" s="225">
        <f>IF(O94="sníž. přenesená",K94,0)</f>
        <v>0</v>
      </c>
      <c r="BI94" s="225">
        <f>IF(O94="nulová",K94,0)</f>
        <v>0</v>
      </c>
      <c r="BJ94" s="15" t="s">
        <v>82</v>
      </c>
      <c r="BK94" s="225">
        <f>ROUND(P94*H94,2)</f>
        <v>0</v>
      </c>
      <c r="BL94" s="15" t="s">
        <v>172</v>
      </c>
      <c r="BM94" s="224" t="s">
        <v>1449</v>
      </c>
    </row>
    <row r="95" s="2" customFormat="1">
      <c r="A95" s="36"/>
      <c r="B95" s="37"/>
      <c r="C95" s="38"/>
      <c r="D95" s="226" t="s">
        <v>174</v>
      </c>
      <c r="E95" s="38"/>
      <c r="F95" s="227" t="s">
        <v>969</v>
      </c>
      <c r="G95" s="38"/>
      <c r="H95" s="38"/>
      <c r="I95" s="228"/>
      <c r="J95" s="228"/>
      <c r="K95" s="38"/>
      <c r="L95" s="38"/>
      <c r="M95" s="42"/>
      <c r="N95" s="229"/>
      <c r="O95" s="230"/>
      <c r="P95" s="82"/>
      <c r="Q95" s="82"/>
      <c r="R95" s="82"/>
      <c r="S95" s="82"/>
      <c r="T95" s="82"/>
      <c r="U95" s="82"/>
      <c r="V95" s="82"/>
      <c r="W95" s="82"/>
      <c r="X95" s="82"/>
      <c r="Y95" s="83"/>
      <c r="Z95" s="36"/>
      <c r="AA95" s="36"/>
      <c r="AB95" s="36"/>
      <c r="AC95" s="36"/>
      <c r="AD95" s="36"/>
      <c r="AE95" s="36"/>
      <c r="AT95" s="15" t="s">
        <v>174</v>
      </c>
      <c r="AU95" s="15" t="s">
        <v>84</v>
      </c>
    </row>
    <row r="96" s="2" customFormat="1" ht="24.15" customHeight="1">
      <c r="A96" s="36"/>
      <c r="B96" s="37"/>
      <c r="C96" s="236" t="s">
        <v>199</v>
      </c>
      <c r="D96" s="236" t="s">
        <v>189</v>
      </c>
      <c r="E96" s="237" t="s">
        <v>971</v>
      </c>
      <c r="F96" s="238" t="s">
        <v>972</v>
      </c>
      <c r="G96" s="239" t="s">
        <v>192</v>
      </c>
      <c r="H96" s="240">
        <v>4</v>
      </c>
      <c r="I96" s="241"/>
      <c r="J96" s="242"/>
      <c r="K96" s="240">
        <f>ROUND(P96*H96,2)</f>
        <v>0</v>
      </c>
      <c r="L96" s="238" t="s">
        <v>193</v>
      </c>
      <c r="M96" s="243"/>
      <c r="N96" s="244" t="s">
        <v>19</v>
      </c>
      <c r="O96" s="220" t="s">
        <v>44</v>
      </c>
      <c r="P96" s="221">
        <f>I96+J96</f>
        <v>0</v>
      </c>
      <c r="Q96" s="221">
        <f>ROUND(I96*H96,2)</f>
        <v>0</v>
      </c>
      <c r="R96" s="221">
        <f>ROUND(J96*H96,2)</f>
        <v>0</v>
      </c>
      <c r="S96" s="82"/>
      <c r="T96" s="222">
        <f>S96*H96</f>
        <v>0</v>
      </c>
      <c r="U96" s="222">
        <v>0</v>
      </c>
      <c r="V96" s="222">
        <f>U96*H96</f>
        <v>0</v>
      </c>
      <c r="W96" s="222">
        <v>0</v>
      </c>
      <c r="X96" s="222">
        <f>W96*H96</f>
        <v>0</v>
      </c>
      <c r="Y96" s="223" t="s">
        <v>19</v>
      </c>
      <c r="Z96" s="36"/>
      <c r="AA96" s="36"/>
      <c r="AB96" s="36"/>
      <c r="AC96" s="36"/>
      <c r="AD96" s="36"/>
      <c r="AE96" s="36"/>
      <c r="AR96" s="224" t="s">
        <v>205</v>
      </c>
      <c r="AT96" s="224" t="s">
        <v>189</v>
      </c>
      <c r="AU96" s="224" t="s">
        <v>84</v>
      </c>
      <c r="AY96" s="15" t="s">
        <v>165</v>
      </c>
      <c r="BE96" s="225">
        <f>IF(O96="základní",K96,0)</f>
        <v>0</v>
      </c>
      <c r="BF96" s="225">
        <f>IF(O96="snížená",K96,0)</f>
        <v>0</v>
      </c>
      <c r="BG96" s="225">
        <f>IF(O96="zákl. přenesená",K96,0)</f>
        <v>0</v>
      </c>
      <c r="BH96" s="225">
        <f>IF(O96="sníž. přenesená",K96,0)</f>
        <v>0</v>
      </c>
      <c r="BI96" s="225">
        <f>IF(O96="nulová",K96,0)</f>
        <v>0</v>
      </c>
      <c r="BJ96" s="15" t="s">
        <v>82</v>
      </c>
      <c r="BK96" s="225">
        <f>ROUND(P96*H96,2)</f>
        <v>0</v>
      </c>
      <c r="BL96" s="15" t="s">
        <v>205</v>
      </c>
      <c r="BM96" s="224" t="s">
        <v>1450</v>
      </c>
    </row>
    <row r="97" s="2" customFormat="1">
      <c r="A97" s="36"/>
      <c r="B97" s="37"/>
      <c r="C97" s="38"/>
      <c r="D97" s="226" t="s">
        <v>174</v>
      </c>
      <c r="E97" s="38"/>
      <c r="F97" s="227" t="s">
        <v>972</v>
      </c>
      <c r="G97" s="38"/>
      <c r="H97" s="38"/>
      <c r="I97" s="228"/>
      <c r="J97" s="228"/>
      <c r="K97" s="38"/>
      <c r="L97" s="38"/>
      <c r="M97" s="42"/>
      <c r="N97" s="229"/>
      <c r="O97" s="230"/>
      <c r="P97" s="82"/>
      <c r="Q97" s="82"/>
      <c r="R97" s="82"/>
      <c r="S97" s="82"/>
      <c r="T97" s="82"/>
      <c r="U97" s="82"/>
      <c r="V97" s="82"/>
      <c r="W97" s="82"/>
      <c r="X97" s="82"/>
      <c r="Y97" s="83"/>
      <c r="Z97" s="36"/>
      <c r="AA97" s="36"/>
      <c r="AB97" s="36"/>
      <c r="AC97" s="36"/>
      <c r="AD97" s="36"/>
      <c r="AE97" s="36"/>
      <c r="AT97" s="15" t="s">
        <v>174</v>
      </c>
      <c r="AU97" s="15" t="s">
        <v>84</v>
      </c>
    </row>
    <row r="98" s="2" customFormat="1" ht="24.15" customHeight="1">
      <c r="A98" s="36"/>
      <c r="B98" s="37"/>
      <c r="C98" s="213" t="s">
        <v>172</v>
      </c>
      <c r="D98" s="213" t="s">
        <v>168</v>
      </c>
      <c r="E98" s="214" t="s">
        <v>974</v>
      </c>
      <c r="F98" s="215" t="s">
        <v>975</v>
      </c>
      <c r="G98" s="216" t="s">
        <v>192</v>
      </c>
      <c r="H98" s="218">
        <v>4</v>
      </c>
      <c r="I98" s="217"/>
      <c r="J98" s="217"/>
      <c r="K98" s="218">
        <f>ROUND(P98*H98,2)</f>
        <v>0</v>
      </c>
      <c r="L98" s="215" t="s">
        <v>193</v>
      </c>
      <c r="M98" s="42"/>
      <c r="N98" s="219" t="s">
        <v>19</v>
      </c>
      <c r="O98" s="220" t="s">
        <v>44</v>
      </c>
      <c r="P98" s="221">
        <f>I98+J98</f>
        <v>0</v>
      </c>
      <c r="Q98" s="221">
        <f>ROUND(I98*H98,2)</f>
        <v>0</v>
      </c>
      <c r="R98" s="221">
        <f>ROUND(J98*H98,2)</f>
        <v>0</v>
      </c>
      <c r="S98" s="82"/>
      <c r="T98" s="222">
        <f>S98*H98</f>
        <v>0</v>
      </c>
      <c r="U98" s="222">
        <v>0</v>
      </c>
      <c r="V98" s="222">
        <f>U98*H98</f>
        <v>0</v>
      </c>
      <c r="W98" s="222">
        <v>0</v>
      </c>
      <c r="X98" s="222">
        <f>W98*H98</f>
        <v>0</v>
      </c>
      <c r="Y98" s="223" t="s">
        <v>19</v>
      </c>
      <c r="Z98" s="36"/>
      <c r="AA98" s="36"/>
      <c r="AB98" s="36"/>
      <c r="AC98" s="36"/>
      <c r="AD98" s="36"/>
      <c r="AE98" s="36"/>
      <c r="AR98" s="224" t="s">
        <v>210</v>
      </c>
      <c r="AT98" s="224" t="s">
        <v>168</v>
      </c>
      <c r="AU98" s="224" t="s">
        <v>84</v>
      </c>
      <c r="AY98" s="15" t="s">
        <v>165</v>
      </c>
      <c r="BE98" s="225">
        <f>IF(O98="základní",K98,0)</f>
        <v>0</v>
      </c>
      <c r="BF98" s="225">
        <f>IF(O98="snížená",K98,0)</f>
        <v>0</v>
      </c>
      <c r="BG98" s="225">
        <f>IF(O98="zákl. přenesená",K98,0)</f>
        <v>0</v>
      </c>
      <c r="BH98" s="225">
        <f>IF(O98="sníž. přenesená",K98,0)</f>
        <v>0</v>
      </c>
      <c r="BI98" s="225">
        <f>IF(O98="nulová",K98,0)</f>
        <v>0</v>
      </c>
      <c r="BJ98" s="15" t="s">
        <v>82</v>
      </c>
      <c r="BK98" s="225">
        <f>ROUND(P98*H98,2)</f>
        <v>0</v>
      </c>
      <c r="BL98" s="15" t="s">
        <v>210</v>
      </c>
      <c r="BM98" s="224" t="s">
        <v>1451</v>
      </c>
    </row>
    <row r="99" s="2" customFormat="1">
      <c r="A99" s="36"/>
      <c r="B99" s="37"/>
      <c r="C99" s="38"/>
      <c r="D99" s="226" t="s">
        <v>174</v>
      </c>
      <c r="E99" s="38"/>
      <c r="F99" s="227" t="s">
        <v>975</v>
      </c>
      <c r="G99" s="38"/>
      <c r="H99" s="38"/>
      <c r="I99" s="228"/>
      <c r="J99" s="228"/>
      <c r="K99" s="38"/>
      <c r="L99" s="38"/>
      <c r="M99" s="42"/>
      <c r="N99" s="229"/>
      <c r="O99" s="230"/>
      <c r="P99" s="82"/>
      <c r="Q99" s="82"/>
      <c r="R99" s="82"/>
      <c r="S99" s="82"/>
      <c r="T99" s="82"/>
      <c r="U99" s="82"/>
      <c r="V99" s="82"/>
      <c r="W99" s="82"/>
      <c r="X99" s="82"/>
      <c r="Y99" s="83"/>
      <c r="Z99" s="36"/>
      <c r="AA99" s="36"/>
      <c r="AB99" s="36"/>
      <c r="AC99" s="36"/>
      <c r="AD99" s="36"/>
      <c r="AE99" s="36"/>
      <c r="AT99" s="15" t="s">
        <v>174</v>
      </c>
      <c r="AU99" s="15" t="s">
        <v>84</v>
      </c>
    </row>
    <row r="100" s="2" customFormat="1" ht="24.15" customHeight="1">
      <c r="A100" s="36"/>
      <c r="B100" s="37"/>
      <c r="C100" s="236" t="s">
        <v>207</v>
      </c>
      <c r="D100" s="236" t="s">
        <v>189</v>
      </c>
      <c r="E100" s="237" t="s">
        <v>977</v>
      </c>
      <c r="F100" s="238" t="s">
        <v>978</v>
      </c>
      <c r="G100" s="239" t="s">
        <v>192</v>
      </c>
      <c r="H100" s="240">
        <v>30</v>
      </c>
      <c r="I100" s="241"/>
      <c r="J100" s="242"/>
      <c r="K100" s="240">
        <f>ROUND(P100*H100,2)</f>
        <v>0</v>
      </c>
      <c r="L100" s="238" t="s">
        <v>193</v>
      </c>
      <c r="M100" s="243"/>
      <c r="N100" s="244" t="s">
        <v>19</v>
      </c>
      <c r="O100" s="220" t="s">
        <v>44</v>
      </c>
      <c r="P100" s="221">
        <f>I100+J100</f>
        <v>0</v>
      </c>
      <c r="Q100" s="221">
        <f>ROUND(I100*H100,2)</f>
        <v>0</v>
      </c>
      <c r="R100" s="221">
        <f>ROUND(J100*H100,2)</f>
        <v>0</v>
      </c>
      <c r="S100" s="82"/>
      <c r="T100" s="222">
        <f>S100*H100</f>
        <v>0</v>
      </c>
      <c r="U100" s="222">
        <v>0</v>
      </c>
      <c r="V100" s="222">
        <f>U100*H100</f>
        <v>0</v>
      </c>
      <c r="W100" s="222">
        <v>0</v>
      </c>
      <c r="X100" s="222">
        <f>W100*H100</f>
        <v>0</v>
      </c>
      <c r="Y100" s="223" t="s">
        <v>19</v>
      </c>
      <c r="Z100" s="36"/>
      <c r="AA100" s="36"/>
      <c r="AB100" s="36"/>
      <c r="AC100" s="36"/>
      <c r="AD100" s="36"/>
      <c r="AE100" s="36"/>
      <c r="AR100" s="224" t="s">
        <v>507</v>
      </c>
      <c r="AT100" s="224" t="s">
        <v>189</v>
      </c>
      <c r="AU100" s="224" t="s">
        <v>84</v>
      </c>
      <c r="AY100" s="15" t="s">
        <v>165</v>
      </c>
      <c r="BE100" s="225">
        <f>IF(O100="základní",K100,0)</f>
        <v>0</v>
      </c>
      <c r="BF100" s="225">
        <f>IF(O100="snížená",K100,0)</f>
        <v>0</v>
      </c>
      <c r="BG100" s="225">
        <f>IF(O100="zákl. přenesená",K100,0)</f>
        <v>0</v>
      </c>
      <c r="BH100" s="225">
        <f>IF(O100="sníž. přenesená",K100,0)</f>
        <v>0</v>
      </c>
      <c r="BI100" s="225">
        <f>IF(O100="nulová",K100,0)</f>
        <v>0</v>
      </c>
      <c r="BJ100" s="15" t="s">
        <v>82</v>
      </c>
      <c r="BK100" s="225">
        <f>ROUND(P100*H100,2)</f>
        <v>0</v>
      </c>
      <c r="BL100" s="15" t="s">
        <v>210</v>
      </c>
      <c r="BM100" s="224" t="s">
        <v>1452</v>
      </c>
    </row>
    <row r="101" s="2" customFormat="1">
      <c r="A101" s="36"/>
      <c r="B101" s="37"/>
      <c r="C101" s="38"/>
      <c r="D101" s="226" t="s">
        <v>174</v>
      </c>
      <c r="E101" s="38"/>
      <c r="F101" s="227" t="s">
        <v>978</v>
      </c>
      <c r="G101" s="38"/>
      <c r="H101" s="38"/>
      <c r="I101" s="228"/>
      <c r="J101" s="228"/>
      <c r="K101" s="38"/>
      <c r="L101" s="38"/>
      <c r="M101" s="42"/>
      <c r="N101" s="229"/>
      <c r="O101" s="230"/>
      <c r="P101" s="82"/>
      <c r="Q101" s="82"/>
      <c r="R101" s="82"/>
      <c r="S101" s="82"/>
      <c r="T101" s="82"/>
      <c r="U101" s="82"/>
      <c r="V101" s="82"/>
      <c r="W101" s="82"/>
      <c r="X101" s="82"/>
      <c r="Y101" s="83"/>
      <c r="Z101" s="36"/>
      <c r="AA101" s="36"/>
      <c r="AB101" s="36"/>
      <c r="AC101" s="36"/>
      <c r="AD101" s="36"/>
      <c r="AE101" s="36"/>
      <c r="AT101" s="15" t="s">
        <v>174</v>
      </c>
      <c r="AU101" s="15" t="s">
        <v>84</v>
      </c>
    </row>
    <row r="102" s="2" customFormat="1" ht="24.15" customHeight="1">
      <c r="A102" s="36"/>
      <c r="B102" s="37"/>
      <c r="C102" s="213" t="s">
        <v>212</v>
      </c>
      <c r="D102" s="213" t="s">
        <v>168</v>
      </c>
      <c r="E102" s="214" t="s">
        <v>980</v>
      </c>
      <c r="F102" s="215" t="s">
        <v>981</v>
      </c>
      <c r="G102" s="216" t="s">
        <v>192</v>
      </c>
      <c r="H102" s="218">
        <v>30</v>
      </c>
      <c r="I102" s="217"/>
      <c r="J102" s="217"/>
      <c r="K102" s="218">
        <f>ROUND(P102*H102,2)</f>
        <v>0</v>
      </c>
      <c r="L102" s="215" t="s">
        <v>193</v>
      </c>
      <c r="M102" s="42"/>
      <c r="N102" s="219" t="s">
        <v>19</v>
      </c>
      <c r="O102" s="220" t="s">
        <v>44</v>
      </c>
      <c r="P102" s="221">
        <f>I102+J102</f>
        <v>0</v>
      </c>
      <c r="Q102" s="221">
        <f>ROUND(I102*H102,2)</f>
        <v>0</v>
      </c>
      <c r="R102" s="221">
        <f>ROUND(J102*H102,2)</f>
        <v>0</v>
      </c>
      <c r="S102" s="82"/>
      <c r="T102" s="222">
        <f>S102*H102</f>
        <v>0</v>
      </c>
      <c r="U102" s="222">
        <v>0</v>
      </c>
      <c r="V102" s="222">
        <f>U102*H102</f>
        <v>0</v>
      </c>
      <c r="W102" s="222">
        <v>0</v>
      </c>
      <c r="X102" s="222">
        <f>W102*H102</f>
        <v>0</v>
      </c>
      <c r="Y102" s="223" t="s">
        <v>19</v>
      </c>
      <c r="Z102" s="36"/>
      <c r="AA102" s="36"/>
      <c r="AB102" s="36"/>
      <c r="AC102" s="36"/>
      <c r="AD102" s="36"/>
      <c r="AE102" s="36"/>
      <c r="AR102" s="224" t="s">
        <v>210</v>
      </c>
      <c r="AT102" s="224" t="s">
        <v>168</v>
      </c>
      <c r="AU102" s="224" t="s">
        <v>84</v>
      </c>
      <c r="AY102" s="15" t="s">
        <v>165</v>
      </c>
      <c r="BE102" s="225">
        <f>IF(O102="základní",K102,0)</f>
        <v>0</v>
      </c>
      <c r="BF102" s="225">
        <f>IF(O102="snížená",K102,0)</f>
        <v>0</v>
      </c>
      <c r="BG102" s="225">
        <f>IF(O102="zákl. přenesená",K102,0)</f>
        <v>0</v>
      </c>
      <c r="BH102" s="225">
        <f>IF(O102="sníž. přenesená",K102,0)</f>
        <v>0</v>
      </c>
      <c r="BI102" s="225">
        <f>IF(O102="nulová",K102,0)</f>
        <v>0</v>
      </c>
      <c r="BJ102" s="15" t="s">
        <v>82</v>
      </c>
      <c r="BK102" s="225">
        <f>ROUND(P102*H102,2)</f>
        <v>0</v>
      </c>
      <c r="BL102" s="15" t="s">
        <v>210</v>
      </c>
      <c r="BM102" s="224" t="s">
        <v>1453</v>
      </c>
    </row>
    <row r="103" s="2" customFormat="1">
      <c r="A103" s="36"/>
      <c r="B103" s="37"/>
      <c r="C103" s="38"/>
      <c r="D103" s="226" t="s">
        <v>174</v>
      </c>
      <c r="E103" s="38"/>
      <c r="F103" s="227" t="s">
        <v>981</v>
      </c>
      <c r="G103" s="38"/>
      <c r="H103" s="38"/>
      <c r="I103" s="228"/>
      <c r="J103" s="228"/>
      <c r="K103" s="38"/>
      <c r="L103" s="38"/>
      <c r="M103" s="42"/>
      <c r="N103" s="229"/>
      <c r="O103" s="230"/>
      <c r="P103" s="82"/>
      <c r="Q103" s="82"/>
      <c r="R103" s="82"/>
      <c r="S103" s="82"/>
      <c r="T103" s="82"/>
      <c r="U103" s="82"/>
      <c r="V103" s="82"/>
      <c r="W103" s="82"/>
      <c r="X103" s="82"/>
      <c r="Y103" s="83"/>
      <c r="Z103" s="36"/>
      <c r="AA103" s="36"/>
      <c r="AB103" s="36"/>
      <c r="AC103" s="36"/>
      <c r="AD103" s="36"/>
      <c r="AE103" s="36"/>
      <c r="AT103" s="15" t="s">
        <v>174</v>
      </c>
      <c r="AU103" s="15" t="s">
        <v>84</v>
      </c>
    </row>
    <row r="104" s="2" customFormat="1" ht="24.15" customHeight="1">
      <c r="A104" s="36"/>
      <c r="B104" s="37"/>
      <c r="C104" s="236" t="s">
        <v>218</v>
      </c>
      <c r="D104" s="236" t="s">
        <v>189</v>
      </c>
      <c r="E104" s="237" t="s">
        <v>983</v>
      </c>
      <c r="F104" s="238" t="s">
        <v>984</v>
      </c>
      <c r="G104" s="239" t="s">
        <v>192</v>
      </c>
      <c r="H104" s="240">
        <v>5</v>
      </c>
      <c r="I104" s="241"/>
      <c r="J104" s="242"/>
      <c r="K104" s="240">
        <f>ROUND(P104*H104,2)</f>
        <v>0</v>
      </c>
      <c r="L104" s="238" t="s">
        <v>193</v>
      </c>
      <c r="M104" s="243"/>
      <c r="N104" s="244" t="s">
        <v>19</v>
      </c>
      <c r="O104" s="220" t="s">
        <v>44</v>
      </c>
      <c r="P104" s="221">
        <f>I104+J104</f>
        <v>0</v>
      </c>
      <c r="Q104" s="221">
        <f>ROUND(I104*H104,2)</f>
        <v>0</v>
      </c>
      <c r="R104" s="221">
        <f>ROUND(J104*H104,2)</f>
        <v>0</v>
      </c>
      <c r="S104" s="82"/>
      <c r="T104" s="222">
        <f>S104*H104</f>
        <v>0</v>
      </c>
      <c r="U104" s="222">
        <v>0</v>
      </c>
      <c r="V104" s="222">
        <f>U104*H104</f>
        <v>0</v>
      </c>
      <c r="W104" s="222">
        <v>0</v>
      </c>
      <c r="X104" s="222">
        <f>W104*H104</f>
        <v>0</v>
      </c>
      <c r="Y104" s="223" t="s">
        <v>19</v>
      </c>
      <c r="Z104" s="36"/>
      <c r="AA104" s="36"/>
      <c r="AB104" s="36"/>
      <c r="AC104" s="36"/>
      <c r="AD104" s="36"/>
      <c r="AE104" s="36"/>
      <c r="AR104" s="224" t="s">
        <v>205</v>
      </c>
      <c r="AT104" s="224" t="s">
        <v>189</v>
      </c>
      <c r="AU104" s="224" t="s">
        <v>84</v>
      </c>
      <c r="AY104" s="15" t="s">
        <v>165</v>
      </c>
      <c r="BE104" s="225">
        <f>IF(O104="základní",K104,0)</f>
        <v>0</v>
      </c>
      <c r="BF104" s="225">
        <f>IF(O104="snížená",K104,0)</f>
        <v>0</v>
      </c>
      <c r="BG104" s="225">
        <f>IF(O104="zákl. přenesená",K104,0)</f>
        <v>0</v>
      </c>
      <c r="BH104" s="225">
        <f>IF(O104="sníž. přenesená",K104,0)</f>
        <v>0</v>
      </c>
      <c r="BI104" s="225">
        <f>IF(O104="nulová",K104,0)</f>
        <v>0</v>
      </c>
      <c r="BJ104" s="15" t="s">
        <v>82</v>
      </c>
      <c r="BK104" s="225">
        <f>ROUND(P104*H104,2)</f>
        <v>0</v>
      </c>
      <c r="BL104" s="15" t="s">
        <v>205</v>
      </c>
      <c r="BM104" s="224" t="s">
        <v>1454</v>
      </c>
    </row>
    <row r="105" s="2" customFormat="1">
      <c r="A105" s="36"/>
      <c r="B105" s="37"/>
      <c r="C105" s="38"/>
      <c r="D105" s="226" t="s">
        <v>174</v>
      </c>
      <c r="E105" s="38"/>
      <c r="F105" s="227" t="s">
        <v>984</v>
      </c>
      <c r="G105" s="38"/>
      <c r="H105" s="38"/>
      <c r="I105" s="228"/>
      <c r="J105" s="228"/>
      <c r="K105" s="38"/>
      <c r="L105" s="38"/>
      <c r="M105" s="42"/>
      <c r="N105" s="229"/>
      <c r="O105" s="230"/>
      <c r="P105" s="82"/>
      <c r="Q105" s="82"/>
      <c r="R105" s="82"/>
      <c r="S105" s="82"/>
      <c r="T105" s="82"/>
      <c r="U105" s="82"/>
      <c r="V105" s="82"/>
      <c r="W105" s="82"/>
      <c r="X105" s="82"/>
      <c r="Y105" s="83"/>
      <c r="Z105" s="36"/>
      <c r="AA105" s="36"/>
      <c r="AB105" s="36"/>
      <c r="AC105" s="36"/>
      <c r="AD105" s="36"/>
      <c r="AE105" s="36"/>
      <c r="AT105" s="15" t="s">
        <v>174</v>
      </c>
      <c r="AU105" s="15" t="s">
        <v>84</v>
      </c>
    </row>
    <row r="106" s="2" customFormat="1" ht="24.15" customHeight="1">
      <c r="A106" s="36"/>
      <c r="B106" s="37"/>
      <c r="C106" s="213" t="s">
        <v>194</v>
      </c>
      <c r="D106" s="213" t="s">
        <v>168</v>
      </c>
      <c r="E106" s="214" t="s">
        <v>986</v>
      </c>
      <c r="F106" s="215" t="s">
        <v>987</v>
      </c>
      <c r="G106" s="216" t="s">
        <v>192</v>
      </c>
      <c r="H106" s="218">
        <v>5</v>
      </c>
      <c r="I106" s="217"/>
      <c r="J106" s="217"/>
      <c r="K106" s="218">
        <f>ROUND(P106*H106,2)</f>
        <v>0</v>
      </c>
      <c r="L106" s="215" t="s">
        <v>193</v>
      </c>
      <c r="M106" s="42"/>
      <c r="N106" s="219" t="s">
        <v>19</v>
      </c>
      <c r="O106" s="220" t="s">
        <v>44</v>
      </c>
      <c r="P106" s="221">
        <f>I106+J106</f>
        <v>0</v>
      </c>
      <c r="Q106" s="221">
        <f>ROUND(I106*H106,2)</f>
        <v>0</v>
      </c>
      <c r="R106" s="221">
        <f>ROUND(J106*H106,2)</f>
        <v>0</v>
      </c>
      <c r="S106" s="82"/>
      <c r="T106" s="222">
        <f>S106*H106</f>
        <v>0</v>
      </c>
      <c r="U106" s="222">
        <v>0</v>
      </c>
      <c r="V106" s="222">
        <f>U106*H106</f>
        <v>0</v>
      </c>
      <c r="W106" s="222">
        <v>0</v>
      </c>
      <c r="X106" s="222">
        <f>W106*H106</f>
        <v>0</v>
      </c>
      <c r="Y106" s="223" t="s">
        <v>19</v>
      </c>
      <c r="Z106" s="36"/>
      <c r="AA106" s="36"/>
      <c r="AB106" s="36"/>
      <c r="AC106" s="36"/>
      <c r="AD106" s="36"/>
      <c r="AE106" s="36"/>
      <c r="AR106" s="224" t="s">
        <v>210</v>
      </c>
      <c r="AT106" s="224" t="s">
        <v>168</v>
      </c>
      <c r="AU106" s="224" t="s">
        <v>84</v>
      </c>
      <c r="AY106" s="15" t="s">
        <v>165</v>
      </c>
      <c r="BE106" s="225">
        <f>IF(O106="základní",K106,0)</f>
        <v>0</v>
      </c>
      <c r="BF106" s="225">
        <f>IF(O106="snížená",K106,0)</f>
        <v>0</v>
      </c>
      <c r="BG106" s="225">
        <f>IF(O106="zákl. přenesená",K106,0)</f>
        <v>0</v>
      </c>
      <c r="BH106" s="225">
        <f>IF(O106="sníž. přenesená",K106,0)</f>
        <v>0</v>
      </c>
      <c r="BI106" s="225">
        <f>IF(O106="nulová",K106,0)</f>
        <v>0</v>
      </c>
      <c r="BJ106" s="15" t="s">
        <v>82</v>
      </c>
      <c r="BK106" s="225">
        <f>ROUND(P106*H106,2)</f>
        <v>0</v>
      </c>
      <c r="BL106" s="15" t="s">
        <v>210</v>
      </c>
      <c r="BM106" s="224" t="s">
        <v>1455</v>
      </c>
    </row>
    <row r="107" s="2" customFormat="1">
      <c r="A107" s="36"/>
      <c r="B107" s="37"/>
      <c r="C107" s="38"/>
      <c r="D107" s="226" t="s">
        <v>174</v>
      </c>
      <c r="E107" s="38"/>
      <c r="F107" s="227" t="s">
        <v>987</v>
      </c>
      <c r="G107" s="38"/>
      <c r="H107" s="38"/>
      <c r="I107" s="228"/>
      <c r="J107" s="228"/>
      <c r="K107" s="38"/>
      <c r="L107" s="38"/>
      <c r="M107" s="42"/>
      <c r="N107" s="229"/>
      <c r="O107" s="230"/>
      <c r="P107" s="82"/>
      <c r="Q107" s="82"/>
      <c r="R107" s="82"/>
      <c r="S107" s="82"/>
      <c r="T107" s="82"/>
      <c r="U107" s="82"/>
      <c r="V107" s="82"/>
      <c r="W107" s="82"/>
      <c r="X107" s="82"/>
      <c r="Y107" s="83"/>
      <c r="Z107" s="36"/>
      <c r="AA107" s="36"/>
      <c r="AB107" s="36"/>
      <c r="AC107" s="36"/>
      <c r="AD107" s="36"/>
      <c r="AE107" s="36"/>
      <c r="AT107" s="15" t="s">
        <v>174</v>
      </c>
      <c r="AU107" s="15" t="s">
        <v>84</v>
      </c>
    </row>
    <row r="108" s="2" customFormat="1" ht="24.15" customHeight="1">
      <c r="A108" s="36"/>
      <c r="B108" s="37"/>
      <c r="C108" s="236" t="s">
        <v>226</v>
      </c>
      <c r="D108" s="236" t="s">
        <v>189</v>
      </c>
      <c r="E108" s="237" t="s">
        <v>989</v>
      </c>
      <c r="F108" s="238" t="s">
        <v>990</v>
      </c>
      <c r="G108" s="239" t="s">
        <v>192</v>
      </c>
      <c r="H108" s="240">
        <v>16</v>
      </c>
      <c r="I108" s="241"/>
      <c r="J108" s="242"/>
      <c r="K108" s="240">
        <f>ROUND(P108*H108,2)</f>
        <v>0</v>
      </c>
      <c r="L108" s="238" t="s">
        <v>193</v>
      </c>
      <c r="M108" s="243"/>
      <c r="N108" s="244" t="s">
        <v>19</v>
      </c>
      <c r="O108" s="220" t="s">
        <v>44</v>
      </c>
      <c r="P108" s="221">
        <f>I108+J108</f>
        <v>0</v>
      </c>
      <c r="Q108" s="221">
        <f>ROUND(I108*H108,2)</f>
        <v>0</v>
      </c>
      <c r="R108" s="221">
        <f>ROUND(J108*H108,2)</f>
        <v>0</v>
      </c>
      <c r="S108" s="82"/>
      <c r="T108" s="222">
        <f>S108*H108</f>
        <v>0</v>
      </c>
      <c r="U108" s="222">
        <v>0</v>
      </c>
      <c r="V108" s="222">
        <f>U108*H108</f>
        <v>0</v>
      </c>
      <c r="W108" s="222">
        <v>0</v>
      </c>
      <c r="X108" s="222">
        <f>W108*H108</f>
        <v>0</v>
      </c>
      <c r="Y108" s="223" t="s">
        <v>19</v>
      </c>
      <c r="Z108" s="36"/>
      <c r="AA108" s="36"/>
      <c r="AB108" s="36"/>
      <c r="AC108" s="36"/>
      <c r="AD108" s="36"/>
      <c r="AE108" s="36"/>
      <c r="AR108" s="224" t="s">
        <v>205</v>
      </c>
      <c r="AT108" s="224" t="s">
        <v>189</v>
      </c>
      <c r="AU108" s="224" t="s">
        <v>84</v>
      </c>
      <c r="AY108" s="15" t="s">
        <v>165</v>
      </c>
      <c r="BE108" s="225">
        <f>IF(O108="základní",K108,0)</f>
        <v>0</v>
      </c>
      <c r="BF108" s="225">
        <f>IF(O108="snížená",K108,0)</f>
        <v>0</v>
      </c>
      <c r="BG108" s="225">
        <f>IF(O108="zákl. přenesená",K108,0)</f>
        <v>0</v>
      </c>
      <c r="BH108" s="225">
        <f>IF(O108="sníž. přenesená",K108,0)</f>
        <v>0</v>
      </c>
      <c r="BI108" s="225">
        <f>IF(O108="nulová",K108,0)</f>
        <v>0</v>
      </c>
      <c r="BJ108" s="15" t="s">
        <v>82</v>
      </c>
      <c r="BK108" s="225">
        <f>ROUND(P108*H108,2)</f>
        <v>0</v>
      </c>
      <c r="BL108" s="15" t="s">
        <v>205</v>
      </c>
      <c r="BM108" s="224" t="s">
        <v>1456</v>
      </c>
    </row>
    <row r="109" s="2" customFormat="1">
      <c r="A109" s="36"/>
      <c r="B109" s="37"/>
      <c r="C109" s="38"/>
      <c r="D109" s="226" t="s">
        <v>174</v>
      </c>
      <c r="E109" s="38"/>
      <c r="F109" s="227" t="s">
        <v>990</v>
      </c>
      <c r="G109" s="38"/>
      <c r="H109" s="38"/>
      <c r="I109" s="228"/>
      <c r="J109" s="228"/>
      <c r="K109" s="38"/>
      <c r="L109" s="38"/>
      <c r="M109" s="42"/>
      <c r="N109" s="229"/>
      <c r="O109" s="230"/>
      <c r="P109" s="82"/>
      <c r="Q109" s="82"/>
      <c r="R109" s="82"/>
      <c r="S109" s="82"/>
      <c r="T109" s="82"/>
      <c r="U109" s="82"/>
      <c r="V109" s="82"/>
      <c r="W109" s="82"/>
      <c r="X109" s="82"/>
      <c r="Y109" s="83"/>
      <c r="Z109" s="36"/>
      <c r="AA109" s="36"/>
      <c r="AB109" s="36"/>
      <c r="AC109" s="36"/>
      <c r="AD109" s="36"/>
      <c r="AE109" s="36"/>
      <c r="AT109" s="15" t="s">
        <v>174</v>
      </c>
      <c r="AU109" s="15" t="s">
        <v>84</v>
      </c>
    </row>
    <row r="110" s="2" customFormat="1" ht="24.15" customHeight="1">
      <c r="A110" s="36"/>
      <c r="B110" s="37"/>
      <c r="C110" s="213" t="s">
        <v>230</v>
      </c>
      <c r="D110" s="213" t="s">
        <v>168</v>
      </c>
      <c r="E110" s="214" t="s">
        <v>992</v>
      </c>
      <c r="F110" s="215" t="s">
        <v>993</v>
      </c>
      <c r="G110" s="216" t="s">
        <v>192</v>
      </c>
      <c r="H110" s="218">
        <v>16</v>
      </c>
      <c r="I110" s="217"/>
      <c r="J110" s="217"/>
      <c r="K110" s="218">
        <f>ROUND(P110*H110,2)</f>
        <v>0</v>
      </c>
      <c r="L110" s="215" t="s">
        <v>193</v>
      </c>
      <c r="M110" s="42"/>
      <c r="N110" s="219" t="s">
        <v>19</v>
      </c>
      <c r="O110" s="220" t="s">
        <v>44</v>
      </c>
      <c r="P110" s="221">
        <f>I110+J110</f>
        <v>0</v>
      </c>
      <c r="Q110" s="221">
        <f>ROUND(I110*H110,2)</f>
        <v>0</v>
      </c>
      <c r="R110" s="221">
        <f>ROUND(J110*H110,2)</f>
        <v>0</v>
      </c>
      <c r="S110" s="82"/>
      <c r="T110" s="222">
        <f>S110*H110</f>
        <v>0</v>
      </c>
      <c r="U110" s="222">
        <v>0</v>
      </c>
      <c r="V110" s="222">
        <f>U110*H110</f>
        <v>0</v>
      </c>
      <c r="W110" s="222">
        <v>0</v>
      </c>
      <c r="X110" s="222">
        <f>W110*H110</f>
        <v>0</v>
      </c>
      <c r="Y110" s="223" t="s">
        <v>19</v>
      </c>
      <c r="Z110" s="36"/>
      <c r="AA110" s="36"/>
      <c r="AB110" s="36"/>
      <c r="AC110" s="36"/>
      <c r="AD110" s="36"/>
      <c r="AE110" s="36"/>
      <c r="AR110" s="224" t="s">
        <v>210</v>
      </c>
      <c r="AT110" s="224" t="s">
        <v>168</v>
      </c>
      <c r="AU110" s="224" t="s">
        <v>84</v>
      </c>
      <c r="AY110" s="15" t="s">
        <v>165</v>
      </c>
      <c r="BE110" s="225">
        <f>IF(O110="základní",K110,0)</f>
        <v>0</v>
      </c>
      <c r="BF110" s="225">
        <f>IF(O110="snížená",K110,0)</f>
        <v>0</v>
      </c>
      <c r="BG110" s="225">
        <f>IF(O110="zákl. přenesená",K110,0)</f>
        <v>0</v>
      </c>
      <c r="BH110" s="225">
        <f>IF(O110="sníž. přenesená",K110,0)</f>
        <v>0</v>
      </c>
      <c r="BI110" s="225">
        <f>IF(O110="nulová",K110,0)</f>
        <v>0</v>
      </c>
      <c r="BJ110" s="15" t="s">
        <v>82</v>
      </c>
      <c r="BK110" s="225">
        <f>ROUND(P110*H110,2)</f>
        <v>0</v>
      </c>
      <c r="BL110" s="15" t="s">
        <v>210</v>
      </c>
      <c r="BM110" s="224" t="s">
        <v>1457</v>
      </c>
    </row>
    <row r="111" s="2" customFormat="1">
      <c r="A111" s="36"/>
      <c r="B111" s="37"/>
      <c r="C111" s="38"/>
      <c r="D111" s="226" t="s">
        <v>174</v>
      </c>
      <c r="E111" s="38"/>
      <c r="F111" s="227" t="s">
        <v>993</v>
      </c>
      <c r="G111" s="38"/>
      <c r="H111" s="38"/>
      <c r="I111" s="228"/>
      <c r="J111" s="228"/>
      <c r="K111" s="38"/>
      <c r="L111" s="38"/>
      <c r="M111" s="42"/>
      <c r="N111" s="229"/>
      <c r="O111" s="230"/>
      <c r="P111" s="82"/>
      <c r="Q111" s="82"/>
      <c r="R111" s="82"/>
      <c r="S111" s="82"/>
      <c r="T111" s="82"/>
      <c r="U111" s="82"/>
      <c r="V111" s="82"/>
      <c r="W111" s="82"/>
      <c r="X111" s="82"/>
      <c r="Y111" s="83"/>
      <c r="Z111" s="36"/>
      <c r="AA111" s="36"/>
      <c r="AB111" s="36"/>
      <c r="AC111" s="36"/>
      <c r="AD111" s="36"/>
      <c r="AE111" s="36"/>
      <c r="AT111" s="15" t="s">
        <v>174</v>
      </c>
      <c r="AU111" s="15" t="s">
        <v>84</v>
      </c>
    </row>
    <row r="112" s="2" customFormat="1" ht="24.15" customHeight="1">
      <c r="A112" s="36"/>
      <c r="B112" s="37"/>
      <c r="C112" s="236" t="s">
        <v>234</v>
      </c>
      <c r="D112" s="236" t="s">
        <v>189</v>
      </c>
      <c r="E112" s="237" t="s">
        <v>995</v>
      </c>
      <c r="F112" s="238" t="s">
        <v>996</v>
      </c>
      <c r="G112" s="239" t="s">
        <v>192</v>
      </c>
      <c r="H112" s="240">
        <v>4</v>
      </c>
      <c r="I112" s="241"/>
      <c r="J112" s="242"/>
      <c r="K112" s="240">
        <f>ROUND(P112*H112,2)</f>
        <v>0</v>
      </c>
      <c r="L112" s="238" t="s">
        <v>193</v>
      </c>
      <c r="M112" s="243"/>
      <c r="N112" s="244" t="s">
        <v>19</v>
      </c>
      <c r="O112" s="220" t="s">
        <v>44</v>
      </c>
      <c r="P112" s="221">
        <f>I112+J112</f>
        <v>0</v>
      </c>
      <c r="Q112" s="221">
        <f>ROUND(I112*H112,2)</f>
        <v>0</v>
      </c>
      <c r="R112" s="221">
        <f>ROUND(J112*H112,2)</f>
        <v>0</v>
      </c>
      <c r="S112" s="82"/>
      <c r="T112" s="222">
        <f>S112*H112</f>
        <v>0</v>
      </c>
      <c r="U112" s="222">
        <v>0</v>
      </c>
      <c r="V112" s="222">
        <f>U112*H112</f>
        <v>0</v>
      </c>
      <c r="W112" s="222">
        <v>0</v>
      </c>
      <c r="X112" s="222">
        <f>W112*H112</f>
        <v>0</v>
      </c>
      <c r="Y112" s="223" t="s">
        <v>19</v>
      </c>
      <c r="Z112" s="36"/>
      <c r="AA112" s="36"/>
      <c r="AB112" s="36"/>
      <c r="AC112" s="36"/>
      <c r="AD112" s="36"/>
      <c r="AE112" s="36"/>
      <c r="AR112" s="224" t="s">
        <v>507</v>
      </c>
      <c r="AT112" s="224" t="s">
        <v>189</v>
      </c>
      <c r="AU112" s="224" t="s">
        <v>84</v>
      </c>
      <c r="AY112" s="15" t="s">
        <v>165</v>
      </c>
      <c r="BE112" s="225">
        <f>IF(O112="základní",K112,0)</f>
        <v>0</v>
      </c>
      <c r="BF112" s="225">
        <f>IF(O112="snížená",K112,0)</f>
        <v>0</v>
      </c>
      <c r="BG112" s="225">
        <f>IF(O112="zákl. přenesená",K112,0)</f>
        <v>0</v>
      </c>
      <c r="BH112" s="225">
        <f>IF(O112="sníž. přenesená",K112,0)</f>
        <v>0</v>
      </c>
      <c r="BI112" s="225">
        <f>IF(O112="nulová",K112,0)</f>
        <v>0</v>
      </c>
      <c r="BJ112" s="15" t="s">
        <v>82</v>
      </c>
      <c r="BK112" s="225">
        <f>ROUND(P112*H112,2)</f>
        <v>0</v>
      </c>
      <c r="BL112" s="15" t="s">
        <v>210</v>
      </c>
      <c r="BM112" s="224" t="s">
        <v>1458</v>
      </c>
    </row>
    <row r="113" s="2" customFormat="1">
      <c r="A113" s="36"/>
      <c r="B113" s="37"/>
      <c r="C113" s="38"/>
      <c r="D113" s="226" t="s">
        <v>174</v>
      </c>
      <c r="E113" s="38"/>
      <c r="F113" s="227" t="s">
        <v>996</v>
      </c>
      <c r="G113" s="38"/>
      <c r="H113" s="38"/>
      <c r="I113" s="228"/>
      <c r="J113" s="228"/>
      <c r="K113" s="38"/>
      <c r="L113" s="38"/>
      <c r="M113" s="42"/>
      <c r="N113" s="229"/>
      <c r="O113" s="230"/>
      <c r="P113" s="82"/>
      <c r="Q113" s="82"/>
      <c r="R113" s="82"/>
      <c r="S113" s="82"/>
      <c r="T113" s="82"/>
      <c r="U113" s="82"/>
      <c r="V113" s="82"/>
      <c r="W113" s="82"/>
      <c r="X113" s="82"/>
      <c r="Y113" s="83"/>
      <c r="Z113" s="36"/>
      <c r="AA113" s="36"/>
      <c r="AB113" s="36"/>
      <c r="AC113" s="36"/>
      <c r="AD113" s="36"/>
      <c r="AE113" s="36"/>
      <c r="AT113" s="15" t="s">
        <v>174</v>
      </c>
      <c r="AU113" s="15" t="s">
        <v>84</v>
      </c>
    </row>
    <row r="114" s="2" customFormat="1" ht="24.15" customHeight="1">
      <c r="A114" s="36"/>
      <c r="B114" s="37"/>
      <c r="C114" s="213" t="s">
        <v>238</v>
      </c>
      <c r="D114" s="213" t="s">
        <v>168</v>
      </c>
      <c r="E114" s="214" t="s">
        <v>998</v>
      </c>
      <c r="F114" s="215" t="s">
        <v>999</v>
      </c>
      <c r="G114" s="216" t="s">
        <v>192</v>
      </c>
      <c r="H114" s="218">
        <v>4</v>
      </c>
      <c r="I114" s="217"/>
      <c r="J114" s="217"/>
      <c r="K114" s="218">
        <f>ROUND(P114*H114,2)</f>
        <v>0</v>
      </c>
      <c r="L114" s="215" t="s">
        <v>193</v>
      </c>
      <c r="M114" s="42"/>
      <c r="N114" s="219" t="s">
        <v>19</v>
      </c>
      <c r="O114" s="220" t="s">
        <v>44</v>
      </c>
      <c r="P114" s="221">
        <f>I114+J114</f>
        <v>0</v>
      </c>
      <c r="Q114" s="221">
        <f>ROUND(I114*H114,2)</f>
        <v>0</v>
      </c>
      <c r="R114" s="221">
        <f>ROUND(J114*H114,2)</f>
        <v>0</v>
      </c>
      <c r="S114" s="82"/>
      <c r="T114" s="222">
        <f>S114*H114</f>
        <v>0</v>
      </c>
      <c r="U114" s="222">
        <v>0</v>
      </c>
      <c r="V114" s="222">
        <f>U114*H114</f>
        <v>0</v>
      </c>
      <c r="W114" s="222">
        <v>0</v>
      </c>
      <c r="X114" s="222">
        <f>W114*H114</f>
        <v>0</v>
      </c>
      <c r="Y114" s="223" t="s">
        <v>19</v>
      </c>
      <c r="Z114" s="36"/>
      <c r="AA114" s="36"/>
      <c r="AB114" s="36"/>
      <c r="AC114" s="36"/>
      <c r="AD114" s="36"/>
      <c r="AE114" s="36"/>
      <c r="AR114" s="224" t="s">
        <v>210</v>
      </c>
      <c r="AT114" s="224" t="s">
        <v>168</v>
      </c>
      <c r="AU114" s="224" t="s">
        <v>84</v>
      </c>
      <c r="AY114" s="15" t="s">
        <v>165</v>
      </c>
      <c r="BE114" s="225">
        <f>IF(O114="základní",K114,0)</f>
        <v>0</v>
      </c>
      <c r="BF114" s="225">
        <f>IF(O114="snížená",K114,0)</f>
        <v>0</v>
      </c>
      <c r="BG114" s="225">
        <f>IF(O114="zákl. přenesená",K114,0)</f>
        <v>0</v>
      </c>
      <c r="BH114" s="225">
        <f>IF(O114="sníž. přenesená",K114,0)</f>
        <v>0</v>
      </c>
      <c r="BI114" s="225">
        <f>IF(O114="nulová",K114,0)</f>
        <v>0</v>
      </c>
      <c r="BJ114" s="15" t="s">
        <v>82</v>
      </c>
      <c r="BK114" s="225">
        <f>ROUND(P114*H114,2)</f>
        <v>0</v>
      </c>
      <c r="BL114" s="15" t="s">
        <v>210</v>
      </c>
      <c r="BM114" s="224" t="s">
        <v>1459</v>
      </c>
    </row>
    <row r="115" s="2" customFormat="1">
      <c r="A115" s="36"/>
      <c r="B115" s="37"/>
      <c r="C115" s="38"/>
      <c r="D115" s="226" t="s">
        <v>174</v>
      </c>
      <c r="E115" s="38"/>
      <c r="F115" s="227" t="s">
        <v>999</v>
      </c>
      <c r="G115" s="38"/>
      <c r="H115" s="38"/>
      <c r="I115" s="228"/>
      <c r="J115" s="228"/>
      <c r="K115" s="38"/>
      <c r="L115" s="38"/>
      <c r="M115" s="42"/>
      <c r="N115" s="229"/>
      <c r="O115" s="230"/>
      <c r="P115" s="82"/>
      <c r="Q115" s="82"/>
      <c r="R115" s="82"/>
      <c r="S115" s="82"/>
      <c r="T115" s="82"/>
      <c r="U115" s="82"/>
      <c r="V115" s="82"/>
      <c r="W115" s="82"/>
      <c r="X115" s="82"/>
      <c r="Y115" s="83"/>
      <c r="Z115" s="36"/>
      <c r="AA115" s="36"/>
      <c r="AB115" s="36"/>
      <c r="AC115" s="36"/>
      <c r="AD115" s="36"/>
      <c r="AE115" s="36"/>
      <c r="AT115" s="15" t="s">
        <v>174</v>
      </c>
      <c r="AU115" s="15" t="s">
        <v>84</v>
      </c>
    </row>
    <row r="116" s="2" customFormat="1" ht="24.15" customHeight="1">
      <c r="A116" s="36"/>
      <c r="B116" s="37"/>
      <c r="C116" s="213" t="s">
        <v>242</v>
      </c>
      <c r="D116" s="213" t="s">
        <v>168</v>
      </c>
      <c r="E116" s="214" t="s">
        <v>470</v>
      </c>
      <c r="F116" s="215" t="s">
        <v>471</v>
      </c>
      <c r="G116" s="216" t="s">
        <v>215</v>
      </c>
      <c r="H116" s="218">
        <v>28</v>
      </c>
      <c r="I116" s="217"/>
      <c r="J116" s="217"/>
      <c r="K116" s="218">
        <f>ROUND(P116*H116,2)</f>
        <v>0</v>
      </c>
      <c r="L116" s="215" t="s">
        <v>193</v>
      </c>
      <c r="M116" s="42"/>
      <c r="N116" s="219" t="s">
        <v>19</v>
      </c>
      <c r="O116" s="220" t="s">
        <v>44</v>
      </c>
      <c r="P116" s="221">
        <f>I116+J116</f>
        <v>0</v>
      </c>
      <c r="Q116" s="221">
        <f>ROUND(I116*H116,2)</f>
        <v>0</v>
      </c>
      <c r="R116" s="221">
        <f>ROUND(J116*H116,2)</f>
        <v>0</v>
      </c>
      <c r="S116" s="82"/>
      <c r="T116" s="222">
        <f>S116*H116</f>
        <v>0</v>
      </c>
      <c r="U116" s="222">
        <v>0</v>
      </c>
      <c r="V116" s="222">
        <f>U116*H116</f>
        <v>0</v>
      </c>
      <c r="W116" s="222">
        <v>0</v>
      </c>
      <c r="X116" s="222">
        <f>W116*H116</f>
        <v>0</v>
      </c>
      <c r="Y116" s="223" t="s">
        <v>19</v>
      </c>
      <c r="Z116" s="36"/>
      <c r="AA116" s="36"/>
      <c r="AB116" s="36"/>
      <c r="AC116" s="36"/>
      <c r="AD116" s="36"/>
      <c r="AE116" s="36"/>
      <c r="AR116" s="224" t="s">
        <v>210</v>
      </c>
      <c r="AT116" s="224" t="s">
        <v>168</v>
      </c>
      <c r="AU116" s="224" t="s">
        <v>84</v>
      </c>
      <c r="AY116" s="15" t="s">
        <v>165</v>
      </c>
      <c r="BE116" s="225">
        <f>IF(O116="základní",K116,0)</f>
        <v>0</v>
      </c>
      <c r="BF116" s="225">
        <f>IF(O116="snížená",K116,0)</f>
        <v>0</v>
      </c>
      <c r="BG116" s="225">
        <f>IF(O116="zákl. přenesená",K116,0)</f>
        <v>0</v>
      </c>
      <c r="BH116" s="225">
        <f>IF(O116="sníž. přenesená",K116,0)</f>
        <v>0</v>
      </c>
      <c r="BI116" s="225">
        <f>IF(O116="nulová",K116,0)</f>
        <v>0</v>
      </c>
      <c r="BJ116" s="15" t="s">
        <v>82</v>
      </c>
      <c r="BK116" s="225">
        <f>ROUND(P116*H116,2)</f>
        <v>0</v>
      </c>
      <c r="BL116" s="15" t="s">
        <v>210</v>
      </c>
      <c r="BM116" s="224" t="s">
        <v>1460</v>
      </c>
    </row>
    <row r="117" s="2" customFormat="1">
      <c r="A117" s="36"/>
      <c r="B117" s="37"/>
      <c r="C117" s="38"/>
      <c r="D117" s="226" t="s">
        <v>174</v>
      </c>
      <c r="E117" s="38"/>
      <c r="F117" s="227" t="s">
        <v>471</v>
      </c>
      <c r="G117" s="38"/>
      <c r="H117" s="38"/>
      <c r="I117" s="228"/>
      <c r="J117" s="228"/>
      <c r="K117" s="38"/>
      <c r="L117" s="38"/>
      <c r="M117" s="42"/>
      <c r="N117" s="232"/>
      <c r="O117" s="233"/>
      <c r="P117" s="234"/>
      <c r="Q117" s="234"/>
      <c r="R117" s="234"/>
      <c r="S117" s="234"/>
      <c r="T117" s="234"/>
      <c r="U117" s="234"/>
      <c r="V117" s="234"/>
      <c r="W117" s="234"/>
      <c r="X117" s="234"/>
      <c r="Y117" s="235"/>
      <c r="Z117" s="36"/>
      <c r="AA117" s="36"/>
      <c r="AB117" s="36"/>
      <c r="AC117" s="36"/>
      <c r="AD117" s="36"/>
      <c r="AE117" s="36"/>
      <c r="AT117" s="15" t="s">
        <v>174</v>
      </c>
      <c r="AU117" s="15" t="s">
        <v>84</v>
      </c>
    </row>
    <row r="118" s="2" customFormat="1" ht="6.96" customHeight="1">
      <c r="A118" s="36"/>
      <c r="B118" s="57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42"/>
      <c r="N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</sheetData>
  <sheetProtection sheet="1" autoFilter="0" formatColumns="0" formatRows="0" objects="1" scenarios="1" spinCount="100000" saltValue="DFfLIOdG4UUHtMDZRYFtReHaB/1ZsHRgSfvDh/VGtoST0MtIu4IrwEdZzbYxWdwyHaxXVE/0xeePtqjPwDSvyQ==" hashValue="d8/Y1rNlKQ77piKYz/lL/8FKD3V5qIM/NadegqLwemF9oXHtTbsP3X+TCj9CibJ7DmaKWLjJ+BCOp44KR5ntgw==" algorithmName="SHA-512" password="CC35"/>
  <autoFilter ref="C88:L117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7:H77"/>
    <mergeCell ref="E79:H79"/>
    <mergeCell ref="E81:H81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7" customWidth="1"/>
    <col min="2" max="2" width="1.667969" style="247" customWidth="1"/>
    <col min="3" max="4" width="5" style="247" customWidth="1"/>
    <col min="5" max="5" width="11.66016" style="247" customWidth="1"/>
    <col min="6" max="6" width="9.160156" style="247" customWidth="1"/>
    <col min="7" max="7" width="5" style="247" customWidth="1"/>
    <col min="8" max="8" width="77.83203" style="247" customWidth="1"/>
    <col min="9" max="10" width="20" style="247" customWidth="1"/>
    <col min="11" max="11" width="1.667969" style="247" customWidth="1"/>
  </cols>
  <sheetData>
    <row r="1" s="1" customFormat="1" ht="37.5" customHeight="1"/>
    <row r="2" s="1" customFormat="1" ht="7.5" customHeight="1">
      <c r="B2" s="248"/>
      <c r="C2" s="249"/>
      <c r="D2" s="249"/>
      <c r="E2" s="249"/>
      <c r="F2" s="249"/>
      <c r="G2" s="249"/>
      <c r="H2" s="249"/>
      <c r="I2" s="249"/>
      <c r="J2" s="249"/>
      <c r="K2" s="250"/>
    </row>
    <row r="3" s="13" customFormat="1" ht="45" customHeight="1">
      <c r="B3" s="251"/>
      <c r="C3" s="252" t="s">
        <v>1461</v>
      </c>
      <c r="D3" s="252"/>
      <c r="E3" s="252"/>
      <c r="F3" s="252"/>
      <c r="G3" s="252"/>
      <c r="H3" s="252"/>
      <c r="I3" s="252"/>
      <c r="J3" s="252"/>
      <c r="K3" s="253"/>
    </row>
    <row r="4" s="1" customFormat="1" ht="25.5" customHeight="1">
      <c r="B4" s="254"/>
      <c r="C4" s="255" t="s">
        <v>1462</v>
      </c>
      <c r="D4" s="255"/>
      <c r="E4" s="255"/>
      <c r="F4" s="255"/>
      <c r="G4" s="255"/>
      <c r="H4" s="255"/>
      <c r="I4" s="255"/>
      <c r="J4" s="255"/>
      <c r="K4" s="256"/>
    </row>
    <row r="5" s="1" customFormat="1" ht="5.25" customHeight="1">
      <c r="B5" s="254"/>
      <c r="C5" s="257"/>
      <c r="D5" s="257"/>
      <c r="E5" s="257"/>
      <c r="F5" s="257"/>
      <c r="G5" s="257"/>
      <c r="H5" s="257"/>
      <c r="I5" s="257"/>
      <c r="J5" s="257"/>
      <c r="K5" s="256"/>
    </row>
    <row r="6" s="1" customFormat="1" ht="15" customHeight="1">
      <c r="B6" s="254"/>
      <c r="C6" s="258" t="s">
        <v>1463</v>
      </c>
      <c r="D6" s="258"/>
      <c r="E6" s="258"/>
      <c r="F6" s="258"/>
      <c r="G6" s="258"/>
      <c r="H6" s="258"/>
      <c r="I6" s="258"/>
      <c r="J6" s="258"/>
      <c r="K6" s="256"/>
    </row>
    <row r="7" s="1" customFormat="1" ht="15" customHeight="1">
      <c r="B7" s="259"/>
      <c r="C7" s="258" t="s">
        <v>1464</v>
      </c>
      <c r="D7" s="258"/>
      <c r="E7" s="258"/>
      <c r="F7" s="258"/>
      <c r="G7" s="258"/>
      <c r="H7" s="258"/>
      <c r="I7" s="258"/>
      <c r="J7" s="258"/>
      <c r="K7" s="256"/>
    </row>
    <row r="8" s="1" customFormat="1" ht="12.75" customHeight="1">
      <c r="B8" s="259"/>
      <c r="C8" s="258"/>
      <c r="D8" s="258"/>
      <c r="E8" s="258"/>
      <c r="F8" s="258"/>
      <c r="G8" s="258"/>
      <c r="H8" s="258"/>
      <c r="I8" s="258"/>
      <c r="J8" s="258"/>
      <c r="K8" s="256"/>
    </row>
    <row r="9" s="1" customFormat="1" ht="15" customHeight="1">
      <c r="B9" s="259"/>
      <c r="C9" s="258" t="s">
        <v>1465</v>
      </c>
      <c r="D9" s="258"/>
      <c r="E9" s="258"/>
      <c r="F9" s="258"/>
      <c r="G9" s="258"/>
      <c r="H9" s="258"/>
      <c r="I9" s="258"/>
      <c r="J9" s="258"/>
      <c r="K9" s="256"/>
    </row>
    <row r="10" s="1" customFormat="1" ht="15" customHeight="1">
      <c r="B10" s="259"/>
      <c r="C10" s="258"/>
      <c r="D10" s="258" t="s">
        <v>1466</v>
      </c>
      <c r="E10" s="258"/>
      <c r="F10" s="258"/>
      <c r="G10" s="258"/>
      <c r="H10" s="258"/>
      <c r="I10" s="258"/>
      <c r="J10" s="258"/>
      <c r="K10" s="256"/>
    </row>
    <row r="11" s="1" customFormat="1" ht="15" customHeight="1">
      <c r="B11" s="259"/>
      <c r="C11" s="260"/>
      <c r="D11" s="258" t="s">
        <v>1467</v>
      </c>
      <c r="E11" s="258"/>
      <c r="F11" s="258"/>
      <c r="G11" s="258"/>
      <c r="H11" s="258"/>
      <c r="I11" s="258"/>
      <c r="J11" s="258"/>
      <c r="K11" s="256"/>
    </row>
    <row r="12" s="1" customFormat="1" ht="15" customHeight="1">
      <c r="B12" s="259"/>
      <c r="C12" s="260"/>
      <c r="D12" s="258"/>
      <c r="E12" s="258"/>
      <c r="F12" s="258"/>
      <c r="G12" s="258"/>
      <c r="H12" s="258"/>
      <c r="I12" s="258"/>
      <c r="J12" s="258"/>
      <c r="K12" s="256"/>
    </row>
    <row r="13" s="1" customFormat="1" ht="15" customHeight="1">
      <c r="B13" s="259"/>
      <c r="C13" s="260"/>
      <c r="D13" s="261" t="s">
        <v>1468</v>
      </c>
      <c r="E13" s="258"/>
      <c r="F13" s="258"/>
      <c r="G13" s="258"/>
      <c r="H13" s="258"/>
      <c r="I13" s="258"/>
      <c r="J13" s="258"/>
      <c r="K13" s="256"/>
    </row>
    <row r="14" s="1" customFormat="1" ht="12.75" customHeight="1">
      <c r="B14" s="259"/>
      <c r="C14" s="260"/>
      <c r="D14" s="260"/>
      <c r="E14" s="260"/>
      <c r="F14" s="260"/>
      <c r="G14" s="260"/>
      <c r="H14" s="260"/>
      <c r="I14" s="260"/>
      <c r="J14" s="260"/>
      <c r="K14" s="256"/>
    </row>
    <row r="15" s="1" customFormat="1" ht="15" customHeight="1">
      <c r="B15" s="259"/>
      <c r="C15" s="260"/>
      <c r="D15" s="258" t="s">
        <v>1469</v>
      </c>
      <c r="E15" s="258"/>
      <c r="F15" s="258"/>
      <c r="G15" s="258"/>
      <c r="H15" s="258"/>
      <c r="I15" s="258"/>
      <c r="J15" s="258"/>
      <c r="K15" s="256"/>
    </row>
    <row r="16" s="1" customFormat="1" ht="15" customHeight="1">
      <c r="B16" s="259"/>
      <c r="C16" s="260"/>
      <c r="D16" s="258" t="s">
        <v>1470</v>
      </c>
      <c r="E16" s="258"/>
      <c r="F16" s="258"/>
      <c r="G16" s="258"/>
      <c r="H16" s="258"/>
      <c r="I16" s="258"/>
      <c r="J16" s="258"/>
      <c r="K16" s="256"/>
    </row>
    <row r="17" s="1" customFormat="1" ht="15" customHeight="1">
      <c r="B17" s="259"/>
      <c r="C17" s="260"/>
      <c r="D17" s="258" t="s">
        <v>1471</v>
      </c>
      <c r="E17" s="258"/>
      <c r="F17" s="258"/>
      <c r="G17" s="258"/>
      <c r="H17" s="258"/>
      <c r="I17" s="258"/>
      <c r="J17" s="258"/>
      <c r="K17" s="256"/>
    </row>
    <row r="18" s="1" customFormat="1" ht="15" customHeight="1">
      <c r="B18" s="259"/>
      <c r="C18" s="260"/>
      <c r="D18" s="260"/>
      <c r="E18" s="262" t="s">
        <v>81</v>
      </c>
      <c r="F18" s="258" t="s">
        <v>1472</v>
      </c>
      <c r="G18" s="258"/>
      <c r="H18" s="258"/>
      <c r="I18" s="258"/>
      <c r="J18" s="258"/>
      <c r="K18" s="256"/>
    </row>
    <row r="19" s="1" customFormat="1" ht="15" customHeight="1">
      <c r="B19" s="259"/>
      <c r="C19" s="260"/>
      <c r="D19" s="260"/>
      <c r="E19" s="262" t="s">
        <v>1473</v>
      </c>
      <c r="F19" s="258" t="s">
        <v>1474</v>
      </c>
      <c r="G19" s="258"/>
      <c r="H19" s="258"/>
      <c r="I19" s="258"/>
      <c r="J19" s="258"/>
      <c r="K19" s="256"/>
    </row>
    <row r="20" s="1" customFormat="1" ht="15" customHeight="1">
      <c r="B20" s="259"/>
      <c r="C20" s="260"/>
      <c r="D20" s="260"/>
      <c r="E20" s="262" t="s">
        <v>1475</v>
      </c>
      <c r="F20" s="258" t="s">
        <v>1476</v>
      </c>
      <c r="G20" s="258"/>
      <c r="H20" s="258"/>
      <c r="I20" s="258"/>
      <c r="J20" s="258"/>
      <c r="K20" s="256"/>
    </row>
    <row r="21" s="1" customFormat="1" ht="15" customHeight="1">
      <c r="B21" s="259"/>
      <c r="C21" s="260"/>
      <c r="D21" s="260"/>
      <c r="E21" s="262" t="s">
        <v>166</v>
      </c>
      <c r="F21" s="258" t="s">
        <v>167</v>
      </c>
      <c r="G21" s="258"/>
      <c r="H21" s="258"/>
      <c r="I21" s="258"/>
      <c r="J21" s="258"/>
      <c r="K21" s="256"/>
    </row>
    <row r="22" s="1" customFormat="1" ht="15" customHeight="1">
      <c r="B22" s="259"/>
      <c r="C22" s="260"/>
      <c r="D22" s="260"/>
      <c r="E22" s="262" t="s">
        <v>1477</v>
      </c>
      <c r="F22" s="258" t="s">
        <v>1478</v>
      </c>
      <c r="G22" s="258"/>
      <c r="H22" s="258"/>
      <c r="I22" s="258"/>
      <c r="J22" s="258"/>
      <c r="K22" s="256"/>
    </row>
    <row r="23" s="1" customFormat="1" ht="15" customHeight="1">
      <c r="B23" s="259"/>
      <c r="C23" s="260"/>
      <c r="D23" s="260"/>
      <c r="E23" s="262" t="s">
        <v>88</v>
      </c>
      <c r="F23" s="258" t="s">
        <v>1479</v>
      </c>
      <c r="G23" s="258"/>
      <c r="H23" s="258"/>
      <c r="I23" s="258"/>
      <c r="J23" s="258"/>
      <c r="K23" s="256"/>
    </row>
    <row r="24" s="1" customFormat="1" ht="12.75" customHeight="1">
      <c r="B24" s="259"/>
      <c r="C24" s="260"/>
      <c r="D24" s="260"/>
      <c r="E24" s="260"/>
      <c r="F24" s="260"/>
      <c r="G24" s="260"/>
      <c r="H24" s="260"/>
      <c r="I24" s="260"/>
      <c r="J24" s="260"/>
      <c r="K24" s="256"/>
    </row>
    <row r="25" s="1" customFormat="1" ht="15" customHeight="1">
      <c r="B25" s="259"/>
      <c r="C25" s="258" t="s">
        <v>1480</v>
      </c>
      <c r="D25" s="258"/>
      <c r="E25" s="258"/>
      <c r="F25" s="258"/>
      <c r="G25" s="258"/>
      <c r="H25" s="258"/>
      <c r="I25" s="258"/>
      <c r="J25" s="258"/>
      <c r="K25" s="256"/>
    </row>
    <row r="26" s="1" customFormat="1" ht="15" customHeight="1">
      <c r="B26" s="259"/>
      <c r="C26" s="258" t="s">
        <v>1481</v>
      </c>
      <c r="D26" s="258"/>
      <c r="E26" s="258"/>
      <c r="F26" s="258"/>
      <c r="G26" s="258"/>
      <c r="H26" s="258"/>
      <c r="I26" s="258"/>
      <c r="J26" s="258"/>
      <c r="K26" s="256"/>
    </row>
    <row r="27" s="1" customFormat="1" ht="15" customHeight="1">
      <c r="B27" s="259"/>
      <c r="C27" s="258"/>
      <c r="D27" s="258" t="s">
        <v>1482</v>
      </c>
      <c r="E27" s="258"/>
      <c r="F27" s="258"/>
      <c r="G27" s="258"/>
      <c r="H27" s="258"/>
      <c r="I27" s="258"/>
      <c r="J27" s="258"/>
      <c r="K27" s="256"/>
    </row>
    <row r="28" s="1" customFormat="1" ht="15" customHeight="1">
      <c r="B28" s="259"/>
      <c r="C28" s="260"/>
      <c r="D28" s="258" t="s">
        <v>1483</v>
      </c>
      <c r="E28" s="258"/>
      <c r="F28" s="258"/>
      <c r="G28" s="258"/>
      <c r="H28" s="258"/>
      <c r="I28" s="258"/>
      <c r="J28" s="258"/>
      <c r="K28" s="256"/>
    </row>
    <row r="29" s="1" customFormat="1" ht="12.75" customHeight="1">
      <c r="B29" s="259"/>
      <c r="C29" s="260"/>
      <c r="D29" s="260"/>
      <c r="E29" s="260"/>
      <c r="F29" s="260"/>
      <c r="G29" s="260"/>
      <c r="H29" s="260"/>
      <c r="I29" s="260"/>
      <c r="J29" s="260"/>
      <c r="K29" s="256"/>
    </row>
    <row r="30" s="1" customFormat="1" ht="15" customHeight="1">
      <c r="B30" s="259"/>
      <c r="C30" s="260"/>
      <c r="D30" s="258" t="s">
        <v>1484</v>
      </c>
      <c r="E30" s="258"/>
      <c r="F30" s="258"/>
      <c r="G30" s="258"/>
      <c r="H30" s="258"/>
      <c r="I30" s="258"/>
      <c r="J30" s="258"/>
      <c r="K30" s="256"/>
    </row>
    <row r="31" s="1" customFormat="1" ht="15" customHeight="1">
      <c r="B31" s="259"/>
      <c r="C31" s="260"/>
      <c r="D31" s="258" t="s">
        <v>1485</v>
      </c>
      <c r="E31" s="258"/>
      <c r="F31" s="258"/>
      <c r="G31" s="258"/>
      <c r="H31" s="258"/>
      <c r="I31" s="258"/>
      <c r="J31" s="258"/>
      <c r="K31" s="256"/>
    </row>
    <row r="32" s="1" customFormat="1" ht="12.75" customHeight="1">
      <c r="B32" s="259"/>
      <c r="C32" s="260"/>
      <c r="D32" s="260"/>
      <c r="E32" s="260"/>
      <c r="F32" s="260"/>
      <c r="G32" s="260"/>
      <c r="H32" s="260"/>
      <c r="I32" s="260"/>
      <c r="J32" s="260"/>
      <c r="K32" s="256"/>
    </row>
    <row r="33" s="1" customFormat="1" ht="15" customHeight="1">
      <c r="B33" s="259"/>
      <c r="C33" s="260"/>
      <c r="D33" s="258" t="s">
        <v>1486</v>
      </c>
      <c r="E33" s="258"/>
      <c r="F33" s="258"/>
      <c r="G33" s="258"/>
      <c r="H33" s="258"/>
      <c r="I33" s="258"/>
      <c r="J33" s="258"/>
      <c r="K33" s="256"/>
    </row>
    <row r="34" s="1" customFormat="1" ht="15" customHeight="1">
      <c r="B34" s="259"/>
      <c r="C34" s="260"/>
      <c r="D34" s="258" t="s">
        <v>1487</v>
      </c>
      <c r="E34" s="258"/>
      <c r="F34" s="258"/>
      <c r="G34" s="258"/>
      <c r="H34" s="258"/>
      <c r="I34" s="258"/>
      <c r="J34" s="258"/>
      <c r="K34" s="256"/>
    </row>
    <row r="35" s="1" customFormat="1" ht="15" customHeight="1">
      <c r="B35" s="259"/>
      <c r="C35" s="260"/>
      <c r="D35" s="258" t="s">
        <v>1488</v>
      </c>
      <c r="E35" s="258"/>
      <c r="F35" s="258"/>
      <c r="G35" s="258"/>
      <c r="H35" s="258"/>
      <c r="I35" s="258"/>
      <c r="J35" s="258"/>
      <c r="K35" s="256"/>
    </row>
    <row r="36" s="1" customFormat="1" ht="15" customHeight="1">
      <c r="B36" s="259"/>
      <c r="C36" s="260"/>
      <c r="D36" s="258"/>
      <c r="E36" s="261" t="s">
        <v>146</v>
      </c>
      <c r="F36" s="258"/>
      <c r="G36" s="258" t="s">
        <v>1489</v>
      </c>
      <c r="H36" s="258"/>
      <c r="I36" s="258"/>
      <c r="J36" s="258"/>
      <c r="K36" s="256"/>
    </row>
    <row r="37" s="1" customFormat="1" ht="30.75" customHeight="1">
      <c r="B37" s="259"/>
      <c r="C37" s="260"/>
      <c r="D37" s="258"/>
      <c r="E37" s="261" t="s">
        <v>1490</v>
      </c>
      <c r="F37" s="258"/>
      <c r="G37" s="258" t="s">
        <v>1491</v>
      </c>
      <c r="H37" s="258"/>
      <c r="I37" s="258"/>
      <c r="J37" s="258"/>
      <c r="K37" s="256"/>
    </row>
    <row r="38" s="1" customFormat="1" ht="15" customHeight="1">
      <c r="B38" s="259"/>
      <c r="C38" s="260"/>
      <c r="D38" s="258"/>
      <c r="E38" s="261" t="s">
        <v>54</v>
      </c>
      <c r="F38" s="258"/>
      <c r="G38" s="258" t="s">
        <v>1492</v>
      </c>
      <c r="H38" s="258"/>
      <c r="I38" s="258"/>
      <c r="J38" s="258"/>
      <c r="K38" s="256"/>
    </row>
    <row r="39" s="1" customFormat="1" ht="15" customHeight="1">
      <c r="B39" s="259"/>
      <c r="C39" s="260"/>
      <c r="D39" s="258"/>
      <c r="E39" s="261" t="s">
        <v>55</v>
      </c>
      <c r="F39" s="258"/>
      <c r="G39" s="258" t="s">
        <v>1493</v>
      </c>
      <c r="H39" s="258"/>
      <c r="I39" s="258"/>
      <c r="J39" s="258"/>
      <c r="K39" s="256"/>
    </row>
    <row r="40" s="1" customFormat="1" ht="15" customHeight="1">
      <c r="B40" s="259"/>
      <c r="C40" s="260"/>
      <c r="D40" s="258"/>
      <c r="E40" s="261" t="s">
        <v>147</v>
      </c>
      <c r="F40" s="258"/>
      <c r="G40" s="258" t="s">
        <v>1494</v>
      </c>
      <c r="H40" s="258"/>
      <c r="I40" s="258"/>
      <c r="J40" s="258"/>
      <c r="K40" s="256"/>
    </row>
    <row r="41" s="1" customFormat="1" ht="15" customHeight="1">
      <c r="B41" s="259"/>
      <c r="C41" s="260"/>
      <c r="D41" s="258"/>
      <c r="E41" s="261" t="s">
        <v>148</v>
      </c>
      <c r="F41" s="258"/>
      <c r="G41" s="258" t="s">
        <v>1495</v>
      </c>
      <c r="H41" s="258"/>
      <c r="I41" s="258"/>
      <c r="J41" s="258"/>
      <c r="K41" s="256"/>
    </row>
    <row r="42" s="1" customFormat="1" ht="15" customHeight="1">
      <c r="B42" s="259"/>
      <c r="C42" s="260"/>
      <c r="D42" s="258"/>
      <c r="E42" s="261" t="s">
        <v>1496</v>
      </c>
      <c r="F42" s="258"/>
      <c r="G42" s="258" t="s">
        <v>1497</v>
      </c>
      <c r="H42" s="258"/>
      <c r="I42" s="258"/>
      <c r="J42" s="258"/>
      <c r="K42" s="256"/>
    </row>
    <row r="43" s="1" customFormat="1" ht="15" customHeight="1">
      <c r="B43" s="259"/>
      <c r="C43" s="260"/>
      <c r="D43" s="258"/>
      <c r="E43" s="261"/>
      <c r="F43" s="258"/>
      <c r="G43" s="258" t="s">
        <v>1498</v>
      </c>
      <c r="H43" s="258"/>
      <c r="I43" s="258"/>
      <c r="J43" s="258"/>
      <c r="K43" s="256"/>
    </row>
    <row r="44" s="1" customFormat="1" ht="15" customHeight="1">
      <c r="B44" s="259"/>
      <c r="C44" s="260"/>
      <c r="D44" s="258"/>
      <c r="E44" s="261" t="s">
        <v>1499</v>
      </c>
      <c r="F44" s="258"/>
      <c r="G44" s="258" t="s">
        <v>1500</v>
      </c>
      <c r="H44" s="258"/>
      <c r="I44" s="258"/>
      <c r="J44" s="258"/>
      <c r="K44" s="256"/>
    </row>
    <row r="45" s="1" customFormat="1" ht="15" customHeight="1">
      <c r="B45" s="259"/>
      <c r="C45" s="260"/>
      <c r="D45" s="258"/>
      <c r="E45" s="261" t="s">
        <v>151</v>
      </c>
      <c r="F45" s="258"/>
      <c r="G45" s="258" t="s">
        <v>1501</v>
      </c>
      <c r="H45" s="258"/>
      <c r="I45" s="258"/>
      <c r="J45" s="258"/>
      <c r="K45" s="256"/>
    </row>
    <row r="46" s="1" customFormat="1" ht="12.75" customHeight="1">
      <c r="B46" s="259"/>
      <c r="C46" s="260"/>
      <c r="D46" s="258"/>
      <c r="E46" s="258"/>
      <c r="F46" s="258"/>
      <c r="G46" s="258"/>
      <c r="H46" s="258"/>
      <c r="I46" s="258"/>
      <c r="J46" s="258"/>
      <c r="K46" s="256"/>
    </row>
    <row r="47" s="1" customFormat="1" ht="15" customHeight="1">
      <c r="B47" s="259"/>
      <c r="C47" s="260"/>
      <c r="D47" s="258" t="s">
        <v>1502</v>
      </c>
      <c r="E47" s="258"/>
      <c r="F47" s="258"/>
      <c r="G47" s="258"/>
      <c r="H47" s="258"/>
      <c r="I47" s="258"/>
      <c r="J47" s="258"/>
      <c r="K47" s="256"/>
    </row>
    <row r="48" s="1" customFormat="1" ht="15" customHeight="1">
      <c r="B48" s="259"/>
      <c r="C48" s="260"/>
      <c r="D48" s="260"/>
      <c r="E48" s="258" t="s">
        <v>1503</v>
      </c>
      <c r="F48" s="258"/>
      <c r="G48" s="258"/>
      <c r="H48" s="258"/>
      <c r="I48" s="258"/>
      <c r="J48" s="258"/>
      <c r="K48" s="256"/>
    </row>
    <row r="49" s="1" customFormat="1" ht="15" customHeight="1">
      <c r="B49" s="259"/>
      <c r="C49" s="260"/>
      <c r="D49" s="260"/>
      <c r="E49" s="258" t="s">
        <v>1504</v>
      </c>
      <c r="F49" s="258"/>
      <c r="G49" s="258"/>
      <c r="H49" s="258"/>
      <c r="I49" s="258"/>
      <c r="J49" s="258"/>
      <c r="K49" s="256"/>
    </row>
    <row r="50" s="1" customFormat="1" ht="15" customHeight="1">
      <c r="B50" s="259"/>
      <c r="C50" s="260"/>
      <c r="D50" s="260"/>
      <c r="E50" s="258" t="s">
        <v>1505</v>
      </c>
      <c r="F50" s="258"/>
      <c r="G50" s="258"/>
      <c r="H50" s="258"/>
      <c r="I50" s="258"/>
      <c r="J50" s="258"/>
      <c r="K50" s="256"/>
    </row>
    <row r="51" s="1" customFormat="1" ht="15" customHeight="1">
      <c r="B51" s="259"/>
      <c r="C51" s="260"/>
      <c r="D51" s="258" t="s">
        <v>1506</v>
      </c>
      <c r="E51" s="258"/>
      <c r="F51" s="258"/>
      <c r="G51" s="258"/>
      <c r="H51" s="258"/>
      <c r="I51" s="258"/>
      <c r="J51" s="258"/>
      <c r="K51" s="256"/>
    </row>
    <row r="52" s="1" customFormat="1" ht="25.5" customHeight="1">
      <c r="B52" s="254"/>
      <c r="C52" s="255" t="s">
        <v>1507</v>
      </c>
      <c r="D52" s="255"/>
      <c r="E52" s="255"/>
      <c r="F52" s="255"/>
      <c r="G52" s="255"/>
      <c r="H52" s="255"/>
      <c r="I52" s="255"/>
      <c r="J52" s="255"/>
      <c r="K52" s="256"/>
    </row>
    <row r="53" s="1" customFormat="1" ht="5.25" customHeight="1">
      <c r="B53" s="254"/>
      <c r="C53" s="257"/>
      <c r="D53" s="257"/>
      <c r="E53" s="257"/>
      <c r="F53" s="257"/>
      <c r="G53" s="257"/>
      <c r="H53" s="257"/>
      <c r="I53" s="257"/>
      <c r="J53" s="257"/>
      <c r="K53" s="256"/>
    </row>
    <row r="54" s="1" customFormat="1" ht="15" customHeight="1">
      <c r="B54" s="254"/>
      <c r="C54" s="258" t="s">
        <v>1508</v>
      </c>
      <c r="D54" s="258"/>
      <c r="E54" s="258"/>
      <c r="F54" s="258"/>
      <c r="G54" s="258"/>
      <c r="H54" s="258"/>
      <c r="I54" s="258"/>
      <c r="J54" s="258"/>
      <c r="K54" s="256"/>
    </row>
    <row r="55" s="1" customFormat="1" ht="15" customHeight="1">
      <c r="B55" s="254"/>
      <c r="C55" s="258" t="s">
        <v>1509</v>
      </c>
      <c r="D55" s="258"/>
      <c r="E55" s="258"/>
      <c r="F55" s="258"/>
      <c r="G55" s="258"/>
      <c r="H55" s="258"/>
      <c r="I55" s="258"/>
      <c r="J55" s="258"/>
      <c r="K55" s="256"/>
    </row>
    <row r="56" s="1" customFormat="1" ht="12.75" customHeight="1">
      <c r="B56" s="254"/>
      <c r="C56" s="258"/>
      <c r="D56" s="258"/>
      <c r="E56" s="258"/>
      <c r="F56" s="258"/>
      <c r="G56" s="258"/>
      <c r="H56" s="258"/>
      <c r="I56" s="258"/>
      <c r="J56" s="258"/>
      <c r="K56" s="256"/>
    </row>
    <row r="57" s="1" customFormat="1" ht="15" customHeight="1">
      <c r="B57" s="254"/>
      <c r="C57" s="258" t="s">
        <v>1510</v>
      </c>
      <c r="D57" s="258"/>
      <c r="E57" s="258"/>
      <c r="F57" s="258"/>
      <c r="G57" s="258"/>
      <c r="H57" s="258"/>
      <c r="I57" s="258"/>
      <c r="J57" s="258"/>
      <c r="K57" s="256"/>
    </row>
    <row r="58" s="1" customFormat="1" ht="15" customHeight="1">
      <c r="B58" s="254"/>
      <c r="C58" s="260"/>
      <c r="D58" s="258" t="s">
        <v>1511</v>
      </c>
      <c r="E58" s="258"/>
      <c r="F58" s="258"/>
      <c r="G58" s="258"/>
      <c r="H58" s="258"/>
      <c r="I58" s="258"/>
      <c r="J58" s="258"/>
      <c r="K58" s="256"/>
    </row>
    <row r="59" s="1" customFormat="1" ht="15" customHeight="1">
      <c r="B59" s="254"/>
      <c r="C59" s="260"/>
      <c r="D59" s="258" t="s">
        <v>1512</v>
      </c>
      <c r="E59" s="258"/>
      <c r="F59" s="258"/>
      <c r="G59" s="258"/>
      <c r="H59" s="258"/>
      <c r="I59" s="258"/>
      <c r="J59" s="258"/>
      <c r="K59" s="256"/>
    </row>
    <row r="60" s="1" customFormat="1" ht="15" customHeight="1">
      <c r="B60" s="254"/>
      <c r="C60" s="260"/>
      <c r="D60" s="258" t="s">
        <v>1513</v>
      </c>
      <c r="E60" s="258"/>
      <c r="F60" s="258"/>
      <c r="G60" s="258"/>
      <c r="H60" s="258"/>
      <c r="I60" s="258"/>
      <c r="J60" s="258"/>
      <c r="K60" s="256"/>
    </row>
    <row r="61" s="1" customFormat="1" ht="15" customHeight="1">
      <c r="B61" s="254"/>
      <c r="C61" s="260"/>
      <c r="D61" s="258" t="s">
        <v>1514</v>
      </c>
      <c r="E61" s="258"/>
      <c r="F61" s="258"/>
      <c r="G61" s="258"/>
      <c r="H61" s="258"/>
      <c r="I61" s="258"/>
      <c r="J61" s="258"/>
      <c r="K61" s="256"/>
    </row>
    <row r="62" s="1" customFormat="1" ht="15" customHeight="1">
      <c r="B62" s="254"/>
      <c r="C62" s="260"/>
      <c r="D62" s="263" t="s">
        <v>1515</v>
      </c>
      <c r="E62" s="263"/>
      <c r="F62" s="263"/>
      <c r="G62" s="263"/>
      <c r="H62" s="263"/>
      <c r="I62" s="263"/>
      <c r="J62" s="263"/>
      <c r="K62" s="256"/>
    </row>
    <row r="63" s="1" customFormat="1" ht="15" customHeight="1">
      <c r="B63" s="254"/>
      <c r="C63" s="260"/>
      <c r="D63" s="258" t="s">
        <v>1516</v>
      </c>
      <c r="E63" s="258"/>
      <c r="F63" s="258"/>
      <c r="G63" s="258"/>
      <c r="H63" s="258"/>
      <c r="I63" s="258"/>
      <c r="J63" s="258"/>
      <c r="K63" s="256"/>
    </row>
    <row r="64" s="1" customFormat="1" ht="12.75" customHeight="1">
      <c r="B64" s="254"/>
      <c r="C64" s="260"/>
      <c r="D64" s="260"/>
      <c r="E64" s="264"/>
      <c r="F64" s="260"/>
      <c r="G64" s="260"/>
      <c r="H64" s="260"/>
      <c r="I64" s="260"/>
      <c r="J64" s="260"/>
      <c r="K64" s="256"/>
    </row>
    <row r="65" s="1" customFormat="1" ht="15" customHeight="1">
      <c r="B65" s="254"/>
      <c r="C65" s="260"/>
      <c r="D65" s="258" t="s">
        <v>1517</v>
      </c>
      <c r="E65" s="258"/>
      <c r="F65" s="258"/>
      <c r="G65" s="258"/>
      <c r="H65" s="258"/>
      <c r="I65" s="258"/>
      <c r="J65" s="258"/>
      <c r="K65" s="256"/>
    </row>
    <row r="66" s="1" customFormat="1" ht="15" customHeight="1">
      <c r="B66" s="254"/>
      <c r="C66" s="260"/>
      <c r="D66" s="263" t="s">
        <v>1518</v>
      </c>
      <c r="E66" s="263"/>
      <c r="F66" s="263"/>
      <c r="G66" s="263"/>
      <c r="H66" s="263"/>
      <c r="I66" s="263"/>
      <c r="J66" s="263"/>
      <c r="K66" s="256"/>
    </row>
    <row r="67" s="1" customFormat="1" ht="15" customHeight="1">
      <c r="B67" s="254"/>
      <c r="C67" s="260"/>
      <c r="D67" s="258" t="s">
        <v>1519</v>
      </c>
      <c r="E67" s="258"/>
      <c r="F67" s="258"/>
      <c r="G67" s="258"/>
      <c r="H67" s="258"/>
      <c r="I67" s="258"/>
      <c r="J67" s="258"/>
      <c r="K67" s="256"/>
    </row>
    <row r="68" s="1" customFormat="1" ht="15" customHeight="1">
      <c r="B68" s="254"/>
      <c r="C68" s="260"/>
      <c r="D68" s="258" t="s">
        <v>1520</v>
      </c>
      <c r="E68" s="258"/>
      <c r="F68" s="258"/>
      <c r="G68" s="258"/>
      <c r="H68" s="258"/>
      <c r="I68" s="258"/>
      <c r="J68" s="258"/>
      <c r="K68" s="256"/>
    </row>
    <row r="69" s="1" customFormat="1" ht="15" customHeight="1">
      <c r="B69" s="254"/>
      <c r="C69" s="260"/>
      <c r="D69" s="258" t="s">
        <v>1521</v>
      </c>
      <c r="E69" s="258"/>
      <c r="F69" s="258"/>
      <c r="G69" s="258"/>
      <c r="H69" s="258"/>
      <c r="I69" s="258"/>
      <c r="J69" s="258"/>
      <c r="K69" s="256"/>
    </row>
    <row r="70" s="1" customFormat="1" ht="15" customHeight="1">
      <c r="B70" s="254"/>
      <c r="C70" s="260"/>
      <c r="D70" s="258" t="s">
        <v>1522</v>
      </c>
      <c r="E70" s="258"/>
      <c r="F70" s="258"/>
      <c r="G70" s="258"/>
      <c r="H70" s="258"/>
      <c r="I70" s="258"/>
      <c r="J70" s="258"/>
      <c r="K70" s="256"/>
    </row>
    <row r="71" s="1" customFormat="1" ht="12.75" customHeight="1">
      <c r="B71" s="265"/>
      <c r="C71" s="266"/>
      <c r="D71" s="266"/>
      <c r="E71" s="266"/>
      <c r="F71" s="266"/>
      <c r="G71" s="266"/>
      <c r="H71" s="266"/>
      <c r="I71" s="266"/>
      <c r="J71" s="266"/>
      <c r="K71" s="267"/>
    </row>
    <row r="72" s="1" customFormat="1" ht="18.75" customHeight="1">
      <c r="B72" s="268"/>
      <c r="C72" s="268"/>
      <c r="D72" s="268"/>
      <c r="E72" s="268"/>
      <c r="F72" s="268"/>
      <c r="G72" s="268"/>
      <c r="H72" s="268"/>
      <c r="I72" s="268"/>
      <c r="J72" s="268"/>
      <c r="K72" s="269"/>
    </row>
    <row r="73" s="1" customFormat="1" ht="18.75" customHeight="1">
      <c r="B73" s="269"/>
      <c r="C73" s="269"/>
      <c r="D73" s="269"/>
      <c r="E73" s="269"/>
      <c r="F73" s="269"/>
      <c r="G73" s="269"/>
      <c r="H73" s="269"/>
      <c r="I73" s="269"/>
      <c r="J73" s="269"/>
      <c r="K73" s="269"/>
    </row>
    <row r="74" s="1" customFormat="1" ht="7.5" customHeight="1">
      <c r="B74" s="270"/>
      <c r="C74" s="271"/>
      <c r="D74" s="271"/>
      <c r="E74" s="271"/>
      <c r="F74" s="271"/>
      <c r="G74" s="271"/>
      <c r="H74" s="271"/>
      <c r="I74" s="271"/>
      <c r="J74" s="271"/>
      <c r="K74" s="272"/>
    </row>
    <row r="75" s="1" customFormat="1" ht="45" customHeight="1">
      <c r="B75" s="273"/>
      <c r="C75" s="274" t="s">
        <v>1523</v>
      </c>
      <c r="D75" s="274"/>
      <c r="E75" s="274"/>
      <c r="F75" s="274"/>
      <c r="G75" s="274"/>
      <c r="H75" s="274"/>
      <c r="I75" s="274"/>
      <c r="J75" s="274"/>
      <c r="K75" s="275"/>
    </row>
    <row r="76" s="1" customFormat="1" ht="17.25" customHeight="1">
      <c r="B76" s="273"/>
      <c r="C76" s="276" t="s">
        <v>1524</v>
      </c>
      <c r="D76" s="276"/>
      <c r="E76" s="276"/>
      <c r="F76" s="276" t="s">
        <v>1525</v>
      </c>
      <c r="G76" s="277"/>
      <c r="H76" s="276" t="s">
        <v>55</v>
      </c>
      <c r="I76" s="276" t="s">
        <v>58</v>
      </c>
      <c r="J76" s="276" t="s">
        <v>1526</v>
      </c>
      <c r="K76" s="275"/>
    </row>
    <row r="77" s="1" customFormat="1" ht="17.25" customHeight="1">
      <c r="B77" s="273"/>
      <c r="C77" s="278" t="s">
        <v>1527</v>
      </c>
      <c r="D77" s="278"/>
      <c r="E77" s="278"/>
      <c r="F77" s="279" t="s">
        <v>1528</v>
      </c>
      <c r="G77" s="280"/>
      <c r="H77" s="278"/>
      <c r="I77" s="278"/>
      <c r="J77" s="278" t="s">
        <v>1529</v>
      </c>
      <c r="K77" s="275"/>
    </row>
    <row r="78" s="1" customFormat="1" ht="5.25" customHeight="1">
      <c r="B78" s="273"/>
      <c r="C78" s="281"/>
      <c r="D78" s="281"/>
      <c r="E78" s="281"/>
      <c r="F78" s="281"/>
      <c r="G78" s="282"/>
      <c r="H78" s="281"/>
      <c r="I78" s="281"/>
      <c r="J78" s="281"/>
      <c r="K78" s="275"/>
    </row>
    <row r="79" s="1" customFormat="1" ht="15" customHeight="1">
      <c r="B79" s="273"/>
      <c r="C79" s="261" t="s">
        <v>54</v>
      </c>
      <c r="D79" s="283"/>
      <c r="E79" s="283"/>
      <c r="F79" s="284" t="s">
        <v>1530</v>
      </c>
      <c r="G79" s="285"/>
      <c r="H79" s="261" t="s">
        <v>1531</v>
      </c>
      <c r="I79" s="261" t="s">
        <v>1532</v>
      </c>
      <c r="J79" s="261">
        <v>20</v>
      </c>
      <c r="K79" s="275"/>
    </row>
    <row r="80" s="1" customFormat="1" ht="15" customHeight="1">
      <c r="B80" s="273"/>
      <c r="C80" s="261" t="s">
        <v>1533</v>
      </c>
      <c r="D80" s="261"/>
      <c r="E80" s="261"/>
      <c r="F80" s="284" t="s">
        <v>1530</v>
      </c>
      <c r="G80" s="285"/>
      <c r="H80" s="261" t="s">
        <v>1534</v>
      </c>
      <c r="I80" s="261" t="s">
        <v>1532</v>
      </c>
      <c r="J80" s="261">
        <v>120</v>
      </c>
      <c r="K80" s="275"/>
    </row>
    <row r="81" s="1" customFormat="1" ht="15" customHeight="1">
      <c r="B81" s="286"/>
      <c r="C81" s="261" t="s">
        <v>1535</v>
      </c>
      <c r="D81" s="261"/>
      <c r="E81" s="261"/>
      <c r="F81" s="284" t="s">
        <v>1536</v>
      </c>
      <c r="G81" s="285"/>
      <c r="H81" s="261" t="s">
        <v>1537</v>
      </c>
      <c r="I81" s="261" t="s">
        <v>1532</v>
      </c>
      <c r="J81" s="261">
        <v>50</v>
      </c>
      <c r="K81" s="275"/>
    </row>
    <row r="82" s="1" customFormat="1" ht="15" customHeight="1">
      <c r="B82" s="286"/>
      <c r="C82" s="261" t="s">
        <v>1538</v>
      </c>
      <c r="D82" s="261"/>
      <c r="E82" s="261"/>
      <c r="F82" s="284" t="s">
        <v>1530</v>
      </c>
      <c r="G82" s="285"/>
      <c r="H82" s="261" t="s">
        <v>1539</v>
      </c>
      <c r="I82" s="261" t="s">
        <v>1540</v>
      </c>
      <c r="J82" s="261"/>
      <c r="K82" s="275"/>
    </row>
    <row r="83" s="1" customFormat="1" ht="15" customHeight="1">
      <c r="B83" s="286"/>
      <c r="C83" s="287" t="s">
        <v>1541</v>
      </c>
      <c r="D83" s="287"/>
      <c r="E83" s="287"/>
      <c r="F83" s="288" t="s">
        <v>1536</v>
      </c>
      <c r="G83" s="287"/>
      <c r="H83" s="287" t="s">
        <v>1542</v>
      </c>
      <c r="I83" s="287" t="s">
        <v>1532</v>
      </c>
      <c r="J83" s="287">
        <v>15</v>
      </c>
      <c r="K83" s="275"/>
    </row>
    <row r="84" s="1" customFormat="1" ht="15" customHeight="1">
      <c r="B84" s="286"/>
      <c r="C84" s="287" t="s">
        <v>1543</v>
      </c>
      <c r="D84" s="287"/>
      <c r="E84" s="287"/>
      <c r="F84" s="288" t="s">
        <v>1536</v>
      </c>
      <c r="G84" s="287"/>
      <c r="H84" s="287" t="s">
        <v>1544</v>
      </c>
      <c r="I84" s="287" t="s">
        <v>1532</v>
      </c>
      <c r="J84" s="287">
        <v>15</v>
      </c>
      <c r="K84" s="275"/>
    </row>
    <row r="85" s="1" customFormat="1" ht="15" customHeight="1">
      <c r="B85" s="286"/>
      <c r="C85" s="287" t="s">
        <v>1545</v>
      </c>
      <c r="D85" s="287"/>
      <c r="E85" s="287"/>
      <c r="F85" s="288" t="s">
        <v>1536</v>
      </c>
      <c r="G85" s="287"/>
      <c r="H85" s="287" t="s">
        <v>1546</v>
      </c>
      <c r="I85" s="287" t="s">
        <v>1532</v>
      </c>
      <c r="J85" s="287">
        <v>20</v>
      </c>
      <c r="K85" s="275"/>
    </row>
    <row r="86" s="1" customFormat="1" ht="15" customHeight="1">
      <c r="B86" s="286"/>
      <c r="C86" s="287" t="s">
        <v>1547</v>
      </c>
      <c r="D86" s="287"/>
      <c r="E86" s="287"/>
      <c r="F86" s="288" t="s">
        <v>1536</v>
      </c>
      <c r="G86" s="287"/>
      <c r="H86" s="287" t="s">
        <v>1548</v>
      </c>
      <c r="I86" s="287" t="s">
        <v>1532</v>
      </c>
      <c r="J86" s="287">
        <v>20</v>
      </c>
      <c r="K86" s="275"/>
    </row>
    <row r="87" s="1" customFormat="1" ht="15" customHeight="1">
      <c r="B87" s="286"/>
      <c r="C87" s="261" t="s">
        <v>1549</v>
      </c>
      <c r="D87" s="261"/>
      <c r="E87" s="261"/>
      <c r="F87" s="284" t="s">
        <v>1536</v>
      </c>
      <c r="G87" s="285"/>
      <c r="H87" s="261" t="s">
        <v>1550</v>
      </c>
      <c r="I87" s="261" t="s">
        <v>1532</v>
      </c>
      <c r="J87" s="261">
        <v>50</v>
      </c>
      <c r="K87" s="275"/>
    </row>
    <row r="88" s="1" customFormat="1" ht="15" customHeight="1">
      <c r="B88" s="286"/>
      <c r="C88" s="261" t="s">
        <v>1551</v>
      </c>
      <c r="D88" s="261"/>
      <c r="E88" s="261"/>
      <c r="F88" s="284" t="s">
        <v>1536</v>
      </c>
      <c r="G88" s="285"/>
      <c r="H88" s="261" t="s">
        <v>1552</v>
      </c>
      <c r="I88" s="261" t="s">
        <v>1532</v>
      </c>
      <c r="J88" s="261">
        <v>20</v>
      </c>
      <c r="K88" s="275"/>
    </row>
    <row r="89" s="1" customFormat="1" ht="15" customHeight="1">
      <c r="B89" s="286"/>
      <c r="C89" s="261" t="s">
        <v>1553</v>
      </c>
      <c r="D89" s="261"/>
      <c r="E89" s="261"/>
      <c r="F89" s="284" t="s">
        <v>1536</v>
      </c>
      <c r="G89" s="285"/>
      <c r="H89" s="261" t="s">
        <v>1554</v>
      </c>
      <c r="I89" s="261" t="s">
        <v>1532</v>
      </c>
      <c r="J89" s="261">
        <v>20</v>
      </c>
      <c r="K89" s="275"/>
    </row>
    <row r="90" s="1" customFormat="1" ht="15" customHeight="1">
      <c r="B90" s="286"/>
      <c r="C90" s="261" t="s">
        <v>1555</v>
      </c>
      <c r="D90" s="261"/>
      <c r="E90" s="261"/>
      <c r="F90" s="284" t="s">
        <v>1536</v>
      </c>
      <c r="G90" s="285"/>
      <c r="H90" s="261" t="s">
        <v>1556</v>
      </c>
      <c r="I90" s="261" t="s">
        <v>1532</v>
      </c>
      <c r="J90" s="261">
        <v>50</v>
      </c>
      <c r="K90" s="275"/>
    </row>
    <row r="91" s="1" customFormat="1" ht="15" customHeight="1">
      <c r="B91" s="286"/>
      <c r="C91" s="261" t="s">
        <v>1557</v>
      </c>
      <c r="D91" s="261"/>
      <c r="E91" s="261"/>
      <c r="F91" s="284" t="s">
        <v>1536</v>
      </c>
      <c r="G91" s="285"/>
      <c r="H91" s="261" t="s">
        <v>1557</v>
      </c>
      <c r="I91" s="261" t="s">
        <v>1532</v>
      </c>
      <c r="J91" s="261">
        <v>50</v>
      </c>
      <c r="K91" s="275"/>
    </row>
    <row r="92" s="1" customFormat="1" ht="15" customHeight="1">
      <c r="B92" s="286"/>
      <c r="C92" s="261" t="s">
        <v>1558</v>
      </c>
      <c r="D92" s="261"/>
      <c r="E92" s="261"/>
      <c r="F92" s="284" t="s">
        <v>1536</v>
      </c>
      <c r="G92" s="285"/>
      <c r="H92" s="261" t="s">
        <v>1559</v>
      </c>
      <c r="I92" s="261" t="s">
        <v>1532</v>
      </c>
      <c r="J92" s="261">
        <v>255</v>
      </c>
      <c r="K92" s="275"/>
    </row>
    <row r="93" s="1" customFormat="1" ht="15" customHeight="1">
      <c r="B93" s="286"/>
      <c r="C93" s="261" t="s">
        <v>1560</v>
      </c>
      <c r="D93" s="261"/>
      <c r="E93" s="261"/>
      <c r="F93" s="284" t="s">
        <v>1530</v>
      </c>
      <c r="G93" s="285"/>
      <c r="H93" s="261" t="s">
        <v>1561</v>
      </c>
      <c r="I93" s="261" t="s">
        <v>1562</v>
      </c>
      <c r="J93" s="261"/>
      <c r="K93" s="275"/>
    </row>
    <row r="94" s="1" customFormat="1" ht="15" customHeight="1">
      <c r="B94" s="286"/>
      <c r="C94" s="261" t="s">
        <v>1563</v>
      </c>
      <c r="D94" s="261"/>
      <c r="E94" s="261"/>
      <c r="F94" s="284" t="s">
        <v>1530</v>
      </c>
      <c r="G94" s="285"/>
      <c r="H94" s="261" t="s">
        <v>1564</v>
      </c>
      <c r="I94" s="261" t="s">
        <v>1565</v>
      </c>
      <c r="J94" s="261"/>
      <c r="K94" s="275"/>
    </row>
    <row r="95" s="1" customFormat="1" ht="15" customHeight="1">
      <c r="B95" s="286"/>
      <c r="C95" s="261" t="s">
        <v>1566</v>
      </c>
      <c r="D95" s="261"/>
      <c r="E95" s="261"/>
      <c r="F95" s="284" t="s">
        <v>1530</v>
      </c>
      <c r="G95" s="285"/>
      <c r="H95" s="261" t="s">
        <v>1566</v>
      </c>
      <c r="I95" s="261" t="s">
        <v>1565</v>
      </c>
      <c r="J95" s="261"/>
      <c r="K95" s="275"/>
    </row>
    <row r="96" s="1" customFormat="1" ht="15" customHeight="1">
      <c r="B96" s="286"/>
      <c r="C96" s="261" t="s">
        <v>39</v>
      </c>
      <c r="D96" s="261"/>
      <c r="E96" s="261"/>
      <c r="F96" s="284" t="s">
        <v>1530</v>
      </c>
      <c r="G96" s="285"/>
      <c r="H96" s="261" t="s">
        <v>1567</v>
      </c>
      <c r="I96" s="261" t="s">
        <v>1565</v>
      </c>
      <c r="J96" s="261"/>
      <c r="K96" s="275"/>
    </row>
    <row r="97" s="1" customFormat="1" ht="15" customHeight="1">
      <c r="B97" s="286"/>
      <c r="C97" s="261" t="s">
        <v>49</v>
      </c>
      <c r="D97" s="261"/>
      <c r="E97" s="261"/>
      <c r="F97" s="284" t="s">
        <v>1530</v>
      </c>
      <c r="G97" s="285"/>
      <c r="H97" s="261" t="s">
        <v>1568</v>
      </c>
      <c r="I97" s="261" t="s">
        <v>1565</v>
      </c>
      <c r="J97" s="261"/>
      <c r="K97" s="275"/>
    </row>
    <row r="98" s="1" customFormat="1" ht="15" customHeight="1">
      <c r="B98" s="289"/>
      <c r="C98" s="290"/>
      <c r="D98" s="290"/>
      <c r="E98" s="290"/>
      <c r="F98" s="290"/>
      <c r="G98" s="290"/>
      <c r="H98" s="290"/>
      <c r="I98" s="290"/>
      <c r="J98" s="290"/>
      <c r="K98" s="291"/>
    </row>
    <row r="99" s="1" customFormat="1" ht="18.75" customHeight="1">
      <c r="B99" s="292"/>
      <c r="C99" s="293"/>
      <c r="D99" s="293"/>
      <c r="E99" s="293"/>
      <c r="F99" s="293"/>
      <c r="G99" s="293"/>
      <c r="H99" s="293"/>
      <c r="I99" s="293"/>
      <c r="J99" s="293"/>
      <c r="K99" s="292"/>
    </row>
    <row r="100" s="1" customFormat="1" ht="18.75" customHeight="1">
      <c r="B100" s="269"/>
      <c r="C100" s="269"/>
      <c r="D100" s="269"/>
      <c r="E100" s="269"/>
      <c r="F100" s="269"/>
      <c r="G100" s="269"/>
      <c r="H100" s="269"/>
      <c r="I100" s="269"/>
      <c r="J100" s="269"/>
      <c r="K100" s="269"/>
    </row>
    <row r="101" s="1" customFormat="1" ht="7.5" customHeight="1">
      <c r="B101" s="270"/>
      <c r="C101" s="271"/>
      <c r="D101" s="271"/>
      <c r="E101" s="271"/>
      <c r="F101" s="271"/>
      <c r="G101" s="271"/>
      <c r="H101" s="271"/>
      <c r="I101" s="271"/>
      <c r="J101" s="271"/>
      <c r="K101" s="272"/>
    </row>
    <row r="102" s="1" customFormat="1" ht="45" customHeight="1">
      <c r="B102" s="273"/>
      <c r="C102" s="274" t="s">
        <v>1569</v>
      </c>
      <c r="D102" s="274"/>
      <c r="E102" s="274"/>
      <c r="F102" s="274"/>
      <c r="G102" s="274"/>
      <c r="H102" s="274"/>
      <c r="I102" s="274"/>
      <c r="J102" s="274"/>
      <c r="K102" s="275"/>
    </row>
    <row r="103" s="1" customFormat="1" ht="17.25" customHeight="1">
      <c r="B103" s="273"/>
      <c r="C103" s="276" t="s">
        <v>1524</v>
      </c>
      <c r="D103" s="276"/>
      <c r="E103" s="276"/>
      <c r="F103" s="276" t="s">
        <v>1525</v>
      </c>
      <c r="G103" s="277"/>
      <c r="H103" s="276" t="s">
        <v>55</v>
      </c>
      <c r="I103" s="276" t="s">
        <v>58</v>
      </c>
      <c r="J103" s="276" t="s">
        <v>1526</v>
      </c>
      <c r="K103" s="275"/>
    </row>
    <row r="104" s="1" customFormat="1" ht="17.25" customHeight="1">
      <c r="B104" s="273"/>
      <c r="C104" s="278" t="s">
        <v>1527</v>
      </c>
      <c r="D104" s="278"/>
      <c r="E104" s="278"/>
      <c r="F104" s="279" t="s">
        <v>1528</v>
      </c>
      <c r="G104" s="280"/>
      <c r="H104" s="278"/>
      <c r="I104" s="278"/>
      <c r="J104" s="278" t="s">
        <v>1529</v>
      </c>
      <c r="K104" s="275"/>
    </row>
    <row r="105" s="1" customFormat="1" ht="5.25" customHeight="1">
      <c r="B105" s="273"/>
      <c r="C105" s="276"/>
      <c r="D105" s="276"/>
      <c r="E105" s="276"/>
      <c r="F105" s="276"/>
      <c r="G105" s="294"/>
      <c r="H105" s="276"/>
      <c r="I105" s="276"/>
      <c r="J105" s="276"/>
      <c r="K105" s="275"/>
    </row>
    <row r="106" s="1" customFormat="1" ht="15" customHeight="1">
      <c r="B106" s="273"/>
      <c r="C106" s="261" t="s">
        <v>54</v>
      </c>
      <c r="D106" s="283"/>
      <c r="E106" s="283"/>
      <c r="F106" s="284" t="s">
        <v>1530</v>
      </c>
      <c r="G106" s="261"/>
      <c r="H106" s="261" t="s">
        <v>1570</v>
      </c>
      <c r="I106" s="261" t="s">
        <v>1532</v>
      </c>
      <c r="J106" s="261">
        <v>20</v>
      </c>
      <c r="K106" s="275"/>
    </row>
    <row r="107" s="1" customFormat="1" ht="15" customHeight="1">
      <c r="B107" s="273"/>
      <c r="C107" s="261" t="s">
        <v>1533</v>
      </c>
      <c r="D107" s="261"/>
      <c r="E107" s="261"/>
      <c r="F107" s="284" t="s">
        <v>1530</v>
      </c>
      <c r="G107" s="261"/>
      <c r="H107" s="261" t="s">
        <v>1570</v>
      </c>
      <c r="I107" s="261" t="s">
        <v>1532</v>
      </c>
      <c r="J107" s="261">
        <v>120</v>
      </c>
      <c r="K107" s="275"/>
    </row>
    <row r="108" s="1" customFormat="1" ht="15" customHeight="1">
      <c r="B108" s="286"/>
      <c r="C108" s="261" t="s">
        <v>1535</v>
      </c>
      <c r="D108" s="261"/>
      <c r="E108" s="261"/>
      <c r="F108" s="284" t="s">
        <v>1536</v>
      </c>
      <c r="G108" s="261"/>
      <c r="H108" s="261" t="s">
        <v>1570</v>
      </c>
      <c r="I108" s="261" t="s">
        <v>1532</v>
      </c>
      <c r="J108" s="261">
        <v>50</v>
      </c>
      <c r="K108" s="275"/>
    </row>
    <row r="109" s="1" customFormat="1" ht="15" customHeight="1">
      <c r="B109" s="286"/>
      <c r="C109" s="261" t="s">
        <v>1538</v>
      </c>
      <c r="D109" s="261"/>
      <c r="E109" s="261"/>
      <c r="F109" s="284" t="s">
        <v>1530</v>
      </c>
      <c r="G109" s="261"/>
      <c r="H109" s="261" t="s">
        <v>1570</v>
      </c>
      <c r="I109" s="261" t="s">
        <v>1540</v>
      </c>
      <c r="J109" s="261"/>
      <c r="K109" s="275"/>
    </row>
    <row r="110" s="1" customFormat="1" ht="15" customHeight="1">
      <c r="B110" s="286"/>
      <c r="C110" s="261" t="s">
        <v>1549</v>
      </c>
      <c r="D110" s="261"/>
      <c r="E110" s="261"/>
      <c r="F110" s="284" t="s">
        <v>1536</v>
      </c>
      <c r="G110" s="261"/>
      <c r="H110" s="261" t="s">
        <v>1570</v>
      </c>
      <c r="I110" s="261" t="s">
        <v>1532</v>
      </c>
      <c r="J110" s="261">
        <v>50</v>
      </c>
      <c r="K110" s="275"/>
    </row>
    <row r="111" s="1" customFormat="1" ht="15" customHeight="1">
      <c r="B111" s="286"/>
      <c r="C111" s="261" t="s">
        <v>1557</v>
      </c>
      <c r="D111" s="261"/>
      <c r="E111" s="261"/>
      <c r="F111" s="284" t="s">
        <v>1536</v>
      </c>
      <c r="G111" s="261"/>
      <c r="H111" s="261" t="s">
        <v>1570</v>
      </c>
      <c r="I111" s="261" t="s">
        <v>1532</v>
      </c>
      <c r="J111" s="261">
        <v>50</v>
      </c>
      <c r="K111" s="275"/>
    </row>
    <row r="112" s="1" customFormat="1" ht="15" customHeight="1">
      <c r="B112" s="286"/>
      <c r="C112" s="261" t="s">
        <v>1555</v>
      </c>
      <c r="D112" s="261"/>
      <c r="E112" s="261"/>
      <c r="F112" s="284" t="s">
        <v>1536</v>
      </c>
      <c r="G112" s="261"/>
      <c r="H112" s="261" t="s">
        <v>1570</v>
      </c>
      <c r="I112" s="261" t="s">
        <v>1532</v>
      </c>
      <c r="J112" s="261">
        <v>50</v>
      </c>
      <c r="K112" s="275"/>
    </row>
    <row r="113" s="1" customFormat="1" ht="15" customHeight="1">
      <c r="B113" s="286"/>
      <c r="C113" s="261" t="s">
        <v>54</v>
      </c>
      <c r="D113" s="261"/>
      <c r="E113" s="261"/>
      <c r="F113" s="284" t="s">
        <v>1530</v>
      </c>
      <c r="G113" s="261"/>
      <c r="H113" s="261" t="s">
        <v>1571</v>
      </c>
      <c r="I113" s="261" t="s">
        <v>1532</v>
      </c>
      <c r="J113" s="261">
        <v>20</v>
      </c>
      <c r="K113" s="275"/>
    </row>
    <row r="114" s="1" customFormat="1" ht="15" customHeight="1">
      <c r="B114" s="286"/>
      <c r="C114" s="261" t="s">
        <v>1572</v>
      </c>
      <c r="D114" s="261"/>
      <c r="E114" s="261"/>
      <c r="F114" s="284" t="s">
        <v>1530</v>
      </c>
      <c r="G114" s="261"/>
      <c r="H114" s="261" t="s">
        <v>1573</v>
      </c>
      <c r="I114" s="261" t="s">
        <v>1532</v>
      </c>
      <c r="J114" s="261">
        <v>120</v>
      </c>
      <c r="K114" s="275"/>
    </row>
    <row r="115" s="1" customFormat="1" ht="15" customHeight="1">
      <c r="B115" s="286"/>
      <c r="C115" s="261" t="s">
        <v>39</v>
      </c>
      <c r="D115" s="261"/>
      <c r="E115" s="261"/>
      <c r="F115" s="284" t="s">
        <v>1530</v>
      </c>
      <c r="G115" s="261"/>
      <c r="H115" s="261" t="s">
        <v>1574</v>
      </c>
      <c r="I115" s="261" t="s">
        <v>1565</v>
      </c>
      <c r="J115" s="261"/>
      <c r="K115" s="275"/>
    </row>
    <row r="116" s="1" customFormat="1" ht="15" customHeight="1">
      <c r="B116" s="286"/>
      <c r="C116" s="261" t="s">
        <v>49</v>
      </c>
      <c r="D116" s="261"/>
      <c r="E116" s="261"/>
      <c r="F116" s="284" t="s">
        <v>1530</v>
      </c>
      <c r="G116" s="261"/>
      <c r="H116" s="261" t="s">
        <v>1575</v>
      </c>
      <c r="I116" s="261" t="s">
        <v>1565</v>
      </c>
      <c r="J116" s="261"/>
      <c r="K116" s="275"/>
    </row>
    <row r="117" s="1" customFormat="1" ht="15" customHeight="1">
      <c r="B117" s="286"/>
      <c r="C117" s="261" t="s">
        <v>58</v>
      </c>
      <c r="D117" s="261"/>
      <c r="E117" s="261"/>
      <c r="F117" s="284" t="s">
        <v>1530</v>
      </c>
      <c r="G117" s="261"/>
      <c r="H117" s="261" t="s">
        <v>1576</v>
      </c>
      <c r="I117" s="261" t="s">
        <v>1577</v>
      </c>
      <c r="J117" s="261"/>
      <c r="K117" s="275"/>
    </row>
    <row r="118" s="1" customFormat="1" ht="15" customHeight="1">
      <c r="B118" s="289"/>
      <c r="C118" s="295"/>
      <c r="D118" s="295"/>
      <c r="E118" s="295"/>
      <c r="F118" s="295"/>
      <c r="G118" s="295"/>
      <c r="H118" s="295"/>
      <c r="I118" s="295"/>
      <c r="J118" s="295"/>
      <c r="K118" s="291"/>
    </row>
    <row r="119" s="1" customFormat="1" ht="18.75" customHeight="1">
      <c r="B119" s="296"/>
      <c r="C119" s="297"/>
      <c r="D119" s="297"/>
      <c r="E119" s="297"/>
      <c r="F119" s="298"/>
      <c r="G119" s="297"/>
      <c r="H119" s="297"/>
      <c r="I119" s="297"/>
      <c r="J119" s="297"/>
      <c r="K119" s="296"/>
    </row>
    <row r="120" s="1" customFormat="1" ht="18.75" customHeight="1">
      <c r="B120" s="269"/>
      <c r="C120" s="269"/>
      <c r="D120" s="269"/>
      <c r="E120" s="269"/>
      <c r="F120" s="269"/>
      <c r="G120" s="269"/>
      <c r="H120" s="269"/>
      <c r="I120" s="269"/>
      <c r="J120" s="269"/>
      <c r="K120" s="269"/>
    </row>
    <row r="121" s="1" customFormat="1" ht="7.5" customHeight="1">
      <c r="B121" s="299"/>
      <c r="C121" s="300"/>
      <c r="D121" s="300"/>
      <c r="E121" s="300"/>
      <c r="F121" s="300"/>
      <c r="G121" s="300"/>
      <c r="H121" s="300"/>
      <c r="I121" s="300"/>
      <c r="J121" s="300"/>
      <c r="K121" s="301"/>
    </row>
    <row r="122" s="1" customFormat="1" ht="45" customHeight="1">
      <c r="B122" s="302"/>
      <c r="C122" s="252" t="s">
        <v>1578</v>
      </c>
      <c r="D122" s="252"/>
      <c r="E122" s="252"/>
      <c r="F122" s="252"/>
      <c r="G122" s="252"/>
      <c r="H122" s="252"/>
      <c r="I122" s="252"/>
      <c r="J122" s="252"/>
      <c r="K122" s="303"/>
    </row>
    <row r="123" s="1" customFormat="1" ht="17.25" customHeight="1">
      <c r="B123" s="304"/>
      <c r="C123" s="276" t="s">
        <v>1524</v>
      </c>
      <c r="D123" s="276"/>
      <c r="E123" s="276"/>
      <c r="F123" s="276" t="s">
        <v>1525</v>
      </c>
      <c r="G123" s="277"/>
      <c r="H123" s="276" t="s">
        <v>55</v>
      </c>
      <c r="I123" s="276" t="s">
        <v>58</v>
      </c>
      <c r="J123" s="276" t="s">
        <v>1526</v>
      </c>
      <c r="K123" s="305"/>
    </row>
    <row r="124" s="1" customFormat="1" ht="17.25" customHeight="1">
      <c r="B124" s="304"/>
      <c r="C124" s="278" t="s">
        <v>1527</v>
      </c>
      <c r="D124" s="278"/>
      <c r="E124" s="278"/>
      <c r="F124" s="279" t="s">
        <v>1528</v>
      </c>
      <c r="G124" s="280"/>
      <c r="H124" s="278"/>
      <c r="I124" s="278"/>
      <c r="J124" s="278" t="s">
        <v>1529</v>
      </c>
      <c r="K124" s="305"/>
    </row>
    <row r="125" s="1" customFormat="1" ht="5.25" customHeight="1">
      <c r="B125" s="306"/>
      <c r="C125" s="281"/>
      <c r="D125" s="281"/>
      <c r="E125" s="281"/>
      <c r="F125" s="281"/>
      <c r="G125" s="307"/>
      <c r="H125" s="281"/>
      <c r="I125" s="281"/>
      <c r="J125" s="281"/>
      <c r="K125" s="308"/>
    </row>
    <row r="126" s="1" customFormat="1" ht="15" customHeight="1">
      <c r="B126" s="306"/>
      <c r="C126" s="261" t="s">
        <v>1533</v>
      </c>
      <c r="D126" s="283"/>
      <c r="E126" s="283"/>
      <c r="F126" s="284" t="s">
        <v>1530</v>
      </c>
      <c r="G126" s="261"/>
      <c r="H126" s="261" t="s">
        <v>1570</v>
      </c>
      <c r="I126" s="261" t="s">
        <v>1532</v>
      </c>
      <c r="J126" s="261">
        <v>120</v>
      </c>
      <c r="K126" s="309"/>
    </row>
    <row r="127" s="1" customFormat="1" ht="15" customHeight="1">
      <c r="B127" s="306"/>
      <c r="C127" s="261" t="s">
        <v>1579</v>
      </c>
      <c r="D127" s="261"/>
      <c r="E127" s="261"/>
      <c r="F127" s="284" t="s">
        <v>1530</v>
      </c>
      <c r="G127" s="261"/>
      <c r="H127" s="261" t="s">
        <v>1580</v>
      </c>
      <c r="I127" s="261" t="s">
        <v>1532</v>
      </c>
      <c r="J127" s="261" t="s">
        <v>1581</v>
      </c>
      <c r="K127" s="309"/>
    </row>
    <row r="128" s="1" customFormat="1" ht="15" customHeight="1">
      <c r="B128" s="306"/>
      <c r="C128" s="261" t="s">
        <v>88</v>
      </c>
      <c r="D128" s="261"/>
      <c r="E128" s="261"/>
      <c r="F128" s="284" t="s">
        <v>1530</v>
      </c>
      <c r="G128" s="261"/>
      <c r="H128" s="261" t="s">
        <v>1582</v>
      </c>
      <c r="I128" s="261" t="s">
        <v>1532</v>
      </c>
      <c r="J128" s="261" t="s">
        <v>1581</v>
      </c>
      <c r="K128" s="309"/>
    </row>
    <row r="129" s="1" customFormat="1" ht="15" customHeight="1">
      <c r="B129" s="306"/>
      <c r="C129" s="261" t="s">
        <v>1541</v>
      </c>
      <c r="D129" s="261"/>
      <c r="E129" s="261"/>
      <c r="F129" s="284" t="s">
        <v>1536</v>
      </c>
      <c r="G129" s="261"/>
      <c r="H129" s="261" t="s">
        <v>1542</v>
      </c>
      <c r="I129" s="261" t="s">
        <v>1532</v>
      </c>
      <c r="J129" s="261">
        <v>15</v>
      </c>
      <c r="K129" s="309"/>
    </row>
    <row r="130" s="1" customFormat="1" ht="15" customHeight="1">
      <c r="B130" s="306"/>
      <c r="C130" s="287" t="s">
        <v>1543</v>
      </c>
      <c r="D130" s="287"/>
      <c r="E130" s="287"/>
      <c r="F130" s="288" t="s">
        <v>1536</v>
      </c>
      <c r="G130" s="287"/>
      <c r="H130" s="287" t="s">
        <v>1544</v>
      </c>
      <c r="I130" s="287" t="s">
        <v>1532</v>
      </c>
      <c r="J130" s="287">
        <v>15</v>
      </c>
      <c r="K130" s="309"/>
    </row>
    <row r="131" s="1" customFormat="1" ht="15" customHeight="1">
      <c r="B131" s="306"/>
      <c r="C131" s="287" t="s">
        <v>1545</v>
      </c>
      <c r="D131" s="287"/>
      <c r="E131" s="287"/>
      <c r="F131" s="288" t="s">
        <v>1536</v>
      </c>
      <c r="G131" s="287"/>
      <c r="H131" s="287" t="s">
        <v>1546</v>
      </c>
      <c r="I131" s="287" t="s">
        <v>1532</v>
      </c>
      <c r="J131" s="287">
        <v>20</v>
      </c>
      <c r="K131" s="309"/>
    </row>
    <row r="132" s="1" customFormat="1" ht="15" customHeight="1">
      <c r="B132" s="306"/>
      <c r="C132" s="287" t="s">
        <v>1547</v>
      </c>
      <c r="D132" s="287"/>
      <c r="E132" s="287"/>
      <c r="F132" s="288" t="s">
        <v>1536</v>
      </c>
      <c r="G132" s="287"/>
      <c r="H132" s="287" t="s">
        <v>1548</v>
      </c>
      <c r="I132" s="287" t="s">
        <v>1532</v>
      </c>
      <c r="J132" s="287">
        <v>20</v>
      </c>
      <c r="K132" s="309"/>
    </row>
    <row r="133" s="1" customFormat="1" ht="15" customHeight="1">
      <c r="B133" s="306"/>
      <c r="C133" s="261" t="s">
        <v>1535</v>
      </c>
      <c r="D133" s="261"/>
      <c r="E133" s="261"/>
      <c r="F133" s="284" t="s">
        <v>1536</v>
      </c>
      <c r="G133" s="261"/>
      <c r="H133" s="261" t="s">
        <v>1570</v>
      </c>
      <c r="I133" s="261" t="s">
        <v>1532</v>
      </c>
      <c r="J133" s="261">
        <v>50</v>
      </c>
      <c r="K133" s="309"/>
    </row>
    <row r="134" s="1" customFormat="1" ht="15" customHeight="1">
      <c r="B134" s="306"/>
      <c r="C134" s="261" t="s">
        <v>1549</v>
      </c>
      <c r="D134" s="261"/>
      <c r="E134" s="261"/>
      <c r="F134" s="284" t="s">
        <v>1536</v>
      </c>
      <c r="G134" s="261"/>
      <c r="H134" s="261" t="s">
        <v>1570</v>
      </c>
      <c r="I134" s="261" t="s">
        <v>1532</v>
      </c>
      <c r="J134" s="261">
        <v>50</v>
      </c>
      <c r="K134" s="309"/>
    </row>
    <row r="135" s="1" customFormat="1" ht="15" customHeight="1">
      <c r="B135" s="306"/>
      <c r="C135" s="261" t="s">
        <v>1555</v>
      </c>
      <c r="D135" s="261"/>
      <c r="E135" s="261"/>
      <c r="F135" s="284" t="s">
        <v>1536</v>
      </c>
      <c r="G135" s="261"/>
      <c r="H135" s="261" t="s">
        <v>1570</v>
      </c>
      <c r="I135" s="261" t="s">
        <v>1532</v>
      </c>
      <c r="J135" s="261">
        <v>50</v>
      </c>
      <c r="K135" s="309"/>
    </row>
    <row r="136" s="1" customFormat="1" ht="15" customHeight="1">
      <c r="B136" s="306"/>
      <c r="C136" s="261" t="s">
        <v>1557</v>
      </c>
      <c r="D136" s="261"/>
      <c r="E136" s="261"/>
      <c r="F136" s="284" t="s">
        <v>1536</v>
      </c>
      <c r="G136" s="261"/>
      <c r="H136" s="261" t="s">
        <v>1570</v>
      </c>
      <c r="I136" s="261" t="s">
        <v>1532</v>
      </c>
      <c r="J136" s="261">
        <v>50</v>
      </c>
      <c r="K136" s="309"/>
    </row>
    <row r="137" s="1" customFormat="1" ht="15" customHeight="1">
      <c r="B137" s="306"/>
      <c r="C137" s="261" t="s">
        <v>1558</v>
      </c>
      <c r="D137" s="261"/>
      <c r="E137" s="261"/>
      <c r="F137" s="284" t="s">
        <v>1536</v>
      </c>
      <c r="G137" s="261"/>
      <c r="H137" s="261" t="s">
        <v>1583</v>
      </c>
      <c r="I137" s="261" t="s">
        <v>1532</v>
      </c>
      <c r="J137" s="261">
        <v>255</v>
      </c>
      <c r="K137" s="309"/>
    </row>
    <row r="138" s="1" customFormat="1" ht="15" customHeight="1">
      <c r="B138" s="306"/>
      <c r="C138" s="261" t="s">
        <v>1560</v>
      </c>
      <c r="D138" s="261"/>
      <c r="E138" s="261"/>
      <c r="F138" s="284" t="s">
        <v>1530</v>
      </c>
      <c r="G138" s="261"/>
      <c r="H138" s="261" t="s">
        <v>1584</v>
      </c>
      <c r="I138" s="261" t="s">
        <v>1562</v>
      </c>
      <c r="J138" s="261"/>
      <c r="K138" s="309"/>
    </row>
    <row r="139" s="1" customFormat="1" ht="15" customHeight="1">
      <c r="B139" s="306"/>
      <c r="C139" s="261" t="s">
        <v>1563</v>
      </c>
      <c r="D139" s="261"/>
      <c r="E139" s="261"/>
      <c r="F139" s="284" t="s">
        <v>1530</v>
      </c>
      <c r="G139" s="261"/>
      <c r="H139" s="261" t="s">
        <v>1585</v>
      </c>
      <c r="I139" s="261" t="s">
        <v>1565</v>
      </c>
      <c r="J139" s="261"/>
      <c r="K139" s="309"/>
    </row>
    <row r="140" s="1" customFormat="1" ht="15" customHeight="1">
      <c r="B140" s="306"/>
      <c r="C140" s="261" t="s">
        <v>1566</v>
      </c>
      <c r="D140" s="261"/>
      <c r="E140" s="261"/>
      <c r="F140" s="284" t="s">
        <v>1530</v>
      </c>
      <c r="G140" s="261"/>
      <c r="H140" s="261" t="s">
        <v>1566</v>
      </c>
      <c r="I140" s="261" t="s">
        <v>1565</v>
      </c>
      <c r="J140" s="261"/>
      <c r="K140" s="309"/>
    </row>
    <row r="141" s="1" customFormat="1" ht="15" customHeight="1">
      <c r="B141" s="306"/>
      <c r="C141" s="261" t="s">
        <v>39</v>
      </c>
      <c r="D141" s="261"/>
      <c r="E141" s="261"/>
      <c r="F141" s="284" t="s">
        <v>1530</v>
      </c>
      <c r="G141" s="261"/>
      <c r="H141" s="261" t="s">
        <v>1586</v>
      </c>
      <c r="I141" s="261" t="s">
        <v>1565</v>
      </c>
      <c r="J141" s="261"/>
      <c r="K141" s="309"/>
    </row>
    <row r="142" s="1" customFormat="1" ht="15" customHeight="1">
      <c r="B142" s="306"/>
      <c r="C142" s="261" t="s">
        <v>1587</v>
      </c>
      <c r="D142" s="261"/>
      <c r="E142" s="261"/>
      <c r="F142" s="284" t="s">
        <v>1530</v>
      </c>
      <c r="G142" s="261"/>
      <c r="H142" s="261" t="s">
        <v>1588</v>
      </c>
      <c r="I142" s="261" t="s">
        <v>1565</v>
      </c>
      <c r="J142" s="261"/>
      <c r="K142" s="309"/>
    </row>
    <row r="143" s="1" customFormat="1" ht="15" customHeight="1">
      <c r="B143" s="310"/>
      <c r="C143" s="311"/>
      <c r="D143" s="311"/>
      <c r="E143" s="311"/>
      <c r="F143" s="311"/>
      <c r="G143" s="311"/>
      <c r="H143" s="311"/>
      <c r="I143" s="311"/>
      <c r="J143" s="311"/>
      <c r="K143" s="312"/>
    </row>
    <row r="144" s="1" customFormat="1" ht="18.75" customHeight="1">
      <c r="B144" s="297"/>
      <c r="C144" s="297"/>
      <c r="D144" s="297"/>
      <c r="E144" s="297"/>
      <c r="F144" s="298"/>
      <c r="G144" s="297"/>
      <c r="H144" s="297"/>
      <c r="I144" s="297"/>
      <c r="J144" s="297"/>
      <c r="K144" s="297"/>
    </row>
    <row r="145" s="1" customFormat="1" ht="18.75" customHeight="1">
      <c r="B145" s="269"/>
      <c r="C145" s="269"/>
      <c r="D145" s="269"/>
      <c r="E145" s="269"/>
      <c r="F145" s="269"/>
      <c r="G145" s="269"/>
      <c r="H145" s="269"/>
      <c r="I145" s="269"/>
      <c r="J145" s="269"/>
      <c r="K145" s="269"/>
    </row>
    <row r="146" s="1" customFormat="1" ht="7.5" customHeight="1">
      <c r="B146" s="270"/>
      <c r="C146" s="271"/>
      <c r="D146" s="271"/>
      <c r="E146" s="271"/>
      <c r="F146" s="271"/>
      <c r="G146" s="271"/>
      <c r="H146" s="271"/>
      <c r="I146" s="271"/>
      <c r="J146" s="271"/>
      <c r="K146" s="272"/>
    </row>
    <row r="147" s="1" customFormat="1" ht="45" customHeight="1">
      <c r="B147" s="273"/>
      <c r="C147" s="274" t="s">
        <v>1589</v>
      </c>
      <c r="D147" s="274"/>
      <c r="E147" s="274"/>
      <c r="F147" s="274"/>
      <c r="G147" s="274"/>
      <c r="H147" s="274"/>
      <c r="I147" s="274"/>
      <c r="J147" s="274"/>
      <c r="K147" s="275"/>
    </row>
    <row r="148" s="1" customFormat="1" ht="17.25" customHeight="1">
      <c r="B148" s="273"/>
      <c r="C148" s="276" t="s">
        <v>1524</v>
      </c>
      <c r="D148" s="276"/>
      <c r="E148" s="276"/>
      <c r="F148" s="276" t="s">
        <v>1525</v>
      </c>
      <c r="G148" s="277"/>
      <c r="H148" s="276" t="s">
        <v>55</v>
      </c>
      <c r="I148" s="276" t="s">
        <v>58</v>
      </c>
      <c r="J148" s="276" t="s">
        <v>1526</v>
      </c>
      <c r="K148" s="275"/>
    </row>
    <row r="149" s="1" customFormat="1" ht="17.25" customHeight="1">
      <c r="B149" s="273"/>
      <c r="C149" s="278" t="s">
        <v>1527</v>
      </c>
      <c r="D149" s="278"/>
      <c r="E149" s="278"/>
      <c r="F149" s="279" t="s">
        <v>1528</v>
      </c>
      <c r="G149" s="280"/>
      <c r="H149" s="278"/>
      <c r="I149" s="278"/>
      <c r="J149" s="278" t="s">
        <v>1529</v>
      </c>
      <c r="K149" s="275"/>
    </row>
    <row r="150" s="1" customFormat="1" ht="5.25" customHeight="1">
      <c r="B150" s="286"/>
      <c r="C150" s="281"/>
      <c r="D150" s="281"/>
      <c r="E150" s="281"/>
      <c r="F150" s="281"/>
      <c r="G150" s="282"/>
      <c r="H150" s="281"/>
      <c r="I150" s="281"/>
      <c r="J150" s="281"/>
      <c r="K150" s="309"/>
    </row>
    <row r="151" s="1" customFormat="1" ht="15" customHeight="1">
      <c r="B151" s="286"/>
      <c r="C151" s="313" t="s">
        <v>1533</v>
      </c>
      <c r="D151" s="261"/>
      <c r="E151" s="261"/>
      <c r="F151" s="314" t="s">
        <v>1530</v>
      </c>
      <c r="G151" s="261"/>
      <c r="H151" s="313" t="s">
        <v>1570</v>
      </c>
      <c r="I151" s="313" t="s">
        <v>1532</v>
      </c>
      <c r="J151" s="313">
        <v>120</v>
      </c>
      <c r="K151" s="309"/>
    </row>
    <row r="152" s="1" customFormat="1" ht="15" customHeight="1">
      <c r="B152" s="286"/>
      <c r="C152" s="313" t="s">
        <v>1579</v>
      </c>
      <c r="D152" s="261"/>
      <c r="E152" s="261"/>
      <c r="F152" s="314" t="s">
        <v>1530</v>
      </c>
      <c r="G152" s="261"/>
      <c r="H152" s="313" t="s">
        <v>1590</v>
      </c>
      <c r="I152" s="313" t="s">
        <v>1532</v>
      </c>
      <c r="J152" s="313" t="s">
        <v>1581</v>
      </c>
      <c r="K152" s="309"/>
    </row>
    <row r="153" s="1" customFormat="1" ht="15" customHeight="1">
      <c r="B153" s="286"/>
      <c r="C153" s="313" t="s">
        <v>88</v>
      </c>
      <c r="D153" s="261"/>
      <c r="E153" s="261"/>
      <c r="F153" s="314" t="s">
        <v>1530</v>
      </c>
      <c r="G153" s="261"/>
      <c r="H153" s="313" t="s">
        <v>1591</v>
      </c>
      <c r="I153" s="313" t="s">
        <v>1532</v>
      </c>
      <c r="J153" s="313" t="s">
        <v>1581</v>
      </c>
      <c r="K153" s="309"/>
    </row>
    <row r="154" s="1" customFormat="1" ht="15" customHeight="1">
      <c r="B154" s="286"/>
      <c r="C154" s="313" t="s">
        <v>1535</v>
      </c>
      <c r="D154" s="261"/>
      <c r="E154" s="261"/>
      <c r="F154" s="314" t="s">
        <v>1536</v>
      </c>
      <c r="G154" s="261"/>
      <c r="H154" s="313" t="s">
        <v>1570</v>
      </c>
      <c r="I154" s="313" t="s">
        <v>1532</v>
      </c>
      <c r="J154" s="313">
        <v>50</v>
      </c>
      <c r="K154" s="309"/>
    </row>
    <row r="155" s="1" customFormat="1" ht="15" customHeight="1">
      <c r="B155" s="286"/>
      <c r="C155" s="313" t="s">
        <v>1538</v>
      </c>
      <c r="D155" s="261"/>
      <c r="E155" s="261"/>
      <c r="F155" s="314" t="s">
        <v>1530</v>
      </c>
      <c r="G155" s="261"/>
      <c r="H155" s="313" t="s">
        <v>1570</v>
      </c>
      <c r="I155" s="313" t="s">
        <v>1540</v>
      </c>
      <c r="J155" s="313"/>
      <c r="K155" s="309"/>
    </row>
    <row r="156" s="1" customFormat="1" ht="15" customHeight="1">
      <c r="B156" s="286"/>
      <c r="C156" s="313" t="s">
        <v>1549</v>
      </c>
      <c r="D156" s="261"/>
      <c r="E156" s="261"/>
      <c r="F156" s="314" t="s">
        <v>1536</v>
      </c>
      <c r="G156" s="261"/>
      <c r="H156" s="313" t="s">
        <v>1570</v>
      </c>
      <c r="I156" s="313" t="s">
        <v>1532</v>
      </c>
      <c r="J156" s="313">
        <v>50</v>
      </c>
      <c r="K156" s="309"/>
    </row>
    <row r="157" s="1" customFormat="1" ht="15" customHeight="1">
      <c r="B157" s="286"/>
      <c r="C157" s="313" t="s">
        <v>1557</v>
      </c>
      <c r="D157" s="261"/>
      <c r="E157" s="261"/>
      <c r="F157" s="314" t="s">
        <v>1536</v>
      </c>
      <c r="G157" s="261"/>
      <c r="H157" s="313" t="s">
        <v>1570</v>
      </c>
      <c r="I157" s="313" t="s">
        <v>1532</v>
      </c>
      <c r="J157" s="313">
        <v>50</v>
      </c>
      <c r="K157" s="309"/>
    </row>
    <row r="158" s="1" customFormat="1" ht="15" customHeight="1">
      <c r="B158" s="286"/>
      <c r="C158" s="313" t="s">
        <v>1555</v>
      </c>
      <c r="D158" s="261"/>
      <c r="E158" s="261"/>
      <c r="F158" s="314" t="s">
        <v>1536</v>
      </c>
      <c r="G158" s="261"/>
      <c r="H158" s="313" t="s">
        <v>1570</v>
      </c>
      <c r="I158" s="313" t="s">
        <v>1532</v>
      </c>
      <c r="J158" s="313">
        <v>50</v>
      </c>
      <c r="K158" s="309"/>
    </row>
    <row r="159" s="1" customFormat="1" ht="15" customHeight="1">
      <c r="B159" s="286"/>
      <c r="C159" s="313" t="s">
        <v>138</v>
      </c>
      <c r="D159" s="261"/>
      <c r="E159" s="261"/>
      <c r="F159" s="314" t="s">
        <v>1530</v>
      </c>
      <c r="G159" s="261"/>
      <c r="H159" s="313" t="s">
        <v>1592</v>
      </c>
      <c r="I159" s="313" t="s">
        <v>1532</v>
      </c>
      <c r="J159" s="313" t="s">
        <v>1593</v>
      </c>
      <c r="K159" s="309"/>
    </row>
    <row r="160" s="1" customFormat="1" ht="15" customHeight="1">
      <c r="B160" s="286"/>
      <c r="C160" s="313" t="s">
        <v>1594</v>
      </c>
      <c r="D160" s="261"/>
      <c r="E160" s="261"/>
      <c r="F160" s="314" t="s">
        <v>1530</v>
      </c>
      <c r="G160" s="261"/>
      <c r="H160" s="313" t="s">
        <v>1595</v>
      </c>
      <c r="I160" s="313" t="s">
        <v>1565</v>
      </c>
      <c r="J160" s="313"/>
      <c r="K160" s="309"/>
    </row>
    <row r="161" s="1" customFormat="1" ht="15" customHeight="1">
      <c r="B161" s="315"/>
      <c r="C161" s="295"/>
      <c r="D161" s="295"/>
      <c r="E161" s="295"/>
      <c r="F161" s="295"/>
      <c r="G161" s="295"/>
      <c r="H161" s="295"/>
      <c r="I161" s="295"/>
      <c r="J161" s="295"/>
      <c r="K161" s="316"/>
    </row>
    <row r="162" s="1" customFormat="1" ht="18.75" customHeight="1">
      <c r="B162" s="297"/>
      <c r="C162" s="307"/>
      <c r="D162" s="307"/>
      <c r="E162" s="307"/>
      <c r="F162" s="317"/>
      <c r="G162" s="307"/>
      <c r="H162" s="307"/>
      <c r="I162" s="307"/>
      <c r="J162" s="307"/>
      <c r="K162" s="297"/>
    </row>
    <row r="163" s="1" customFormat="1" ht="18.75" customHeight="1">
      <c r="B163" s="269"/>
      <c r="C163" s="269"/>
      <c r="D163" s="269"/>
      <c r="E163" s="269"/>
      <c r="F163" s="269"/>
      <c r="G163" s="269"/>
      <c r="H163" s="269"/>
      <c r="I163" s="269"/>
      <c r="J163" s="269"/>
      <c r="K163" s="269"/>
    </row>
    <row r="164" s="1" customFormat="1" ht="7.5" customHeight="1">
      <c r="B164" s="248"/>
      <c r="C164" s="249"/>
      <c r="D164" s="249"/>
      <c r="E164" s="249"/>
      <c r="F164" s="249"/>
      <c r="G164" s="249"/>
      <c r="H164" s="249"/>
      <c r="I164" s="249"/>
      <c r="J164" s="249"/>
      <c r="K164" s="250"/>
    </row>
    <row r="165" s="1" customFormat="1" ht="45" customHeight="1">
      <c r="B165" s="251"/>
      <c r="C165" s="252" t="s">
        <v>1596</v>
      </c>
      <c r="D165" s="252"/>
      <c r="E165" s="252"/>
      <c r="F165" s="252"/>
      <c r="G165" s="252"/>
      <c r="H165" s="252"/>
      <c r="I165" s="252"/>
      <c r="J165" s="252"/>
      <c r="K165" s="253"/>
    </row>
    <row r="166" s="1" customFormat="1" ht="17.25" customHeight="1">
      <c r="B166" s="251"/>
      <c r="C166" s="276" t="s">
        <v>1524</v>
      </c>
      <c r="D166" s="276"/>
      <c r="E166" s="276"/>
      <c r="F166" s="276" t="s">
        <v>1525</v>
      </c>
      <c r="G166" s="318"/>
      <c r="H166" s="319" t="s">
        <v>55</v>
      </c>
      <c r="I166" s="319" t="s">
        <v>58</v>
      </c>
      <c r="J166" s="276" t="s">
        <v>1526</v>
      </c>
      <c r="K166" s="253"/>
    </row>
    <row r="167" s="1" customFormat="1" ht="17.25" customHeight="1">
      <c r="B167" s="254"/>
      <c r="C167" s="278" t="s">
        <v>1527</v>
      </c>
      <c r="D167" s="278"/>
      <c r="E167" s="278"/>
      <c r="F167" s="279" t="s">
        <v>1528</v>
      </c>
      <c r="G167" s="320"/>
      <c r="H167" s="321"/>
      <c r="I167" s="321"/>
      <c r="J167" s="278" t="s">
        <v>1529</v>
      </c>
      <c r="K167" s="256"/>
    </row>
    <row r="168" s="1" customFormat="1" ht="5.25" customHeight="1">
      <c r="B168" s="286"/>
      <c r="C168" s="281"/>
      <c r="D168" s="281"/>
      <c r="E168" s="281"/>
      <c r="F168" s="281"/>
      <c r="G168" s="282"/>
      <c r="H168" s="281"/>
      <c r="I168" s="281"/>
      <c r="J168" s="281"/>
      <c r="K168" s="309"/>
    </row>
    <row r="169" s="1" customFormat="1" ht="15" customHeight="1">
      <c r="B169" s="286"/>
      <c r="C169" s="261" t="s">
        <v>1533</v>
      </c>
      <c r="D169" s="261"/>
      <c r="E169" s="261"/>
      <c r="F169" s="284" t="s">
        <v>1530</v>
      </c>
      <c r="G169" s="261"/>
      <c r="H169" s="261" t="s">
        <v>1570</v>
      </c>
      <c r="I169" s="261" t="s">
        <v>1532</v>
      </c>
      <c r="J169" s="261">
        <v>120</v>
      </c>
      <c r="K169" s="309"/>
    </row>
    <row r="170" s="1" customFormat="1" ht="15" customHeight="1">
      <c r="B170" s="286"/>
      <c r="C170" s="261" t="s">
        <v>1579</v>
      </c>
      <c r="D170" s="261"/>
      <c r="E170" s="261"/>
      <c r="F170" s="284" t="s">
        <v>1530</v>
      </c>
      <c r="G170" s="261"/>
      <c r="H170" s="261" t="s">
        <v>1580</v>
      </c>
      <c r="I170" s="261" t="s">
        <v>1532</v>
      </c>
      <c r="J170" s="261" t="s">
        <v>1581</v>
      </c>
      <c r="K170" s="309"/>
    </row>
    <row r="171" s="1" customFormat="1" ht="15" customHeight="1">
      <c r="B171" s="286"/>
      <c r="C171" s="261" t="s">
        <v>88</v>
      </c>
      <c r="D171" s="261"/>
      <c r="E171" s="261"/>
      <c r="F171" s="284" t="s">
        <v>1530</v>
      </c>
      <c r="G171" s="261"/>
      <c r="H171" s="261" t="s">
        <v>1597</v>
      </c>
      <c r="I171" s="261" t="s">
        <v>1532</v>
      </c>
      <c r="J171" s="261" t="s">
        <v>1581</v>
      </c>
      <c r="K171" s="309"/>
    </row>
    <row r="172" s="1" customFormat="1" ht="15" customHeight="1">
      <c r="B172" s="286"/>
      <c r="C172" s="261" t="s">
        <v>1535</v>
      </c>
      <c r="D172" s="261"/>
      <c r="E172" s="261"/>
      <c r="F172" s="284" t="s">
        <v>1536</v>
      </c>
      <c r="G172" s="261"/>
      <c r="H172" s="261" t="s">
        <v>1597</v>
      </c>
      <c r="I172" s="261" t="s">
        <v>1532</v>
      </c>
      <c r="J172" s="261">
        <v>50</v>
      </c>
      <c r="K172" s="309"/>
    </row>
    <row r="173" s="1" customFormat="1" ht="15" customHeight="1">
      <c r="B173" s="286"/>
      <c r="C173" s="261" t="s">
        <v>1538</v>
      </c>
      <c r="D173" s="261"/>
      <c r="E173" s="261"/>
      <c r="F173" s="284" t="s">
        <v>1530</v>
      </c>
      <c r="G173" s="261"/>
      <c r="H173" s="261" t="s">
        <v>1597</v>
      </c>
      <c r="I173" s="261" t="s">
        <v>1540</v>
      </c>
      <c r="J173" s="261"/>
      <c r="K173" s="309"/>
    </row>
    <row r="174" s="1" customFormat="1" ht="15" customHeight="1">
      <c r="B174" s="286"/>
      <c r="C174" s="261" t="s">
        <v>1549</v>
      </c>
      <c r="D174" s="261"/>
      <c r="E174" s="261"/>
      <c r="F174" s="284" t="s">
        <v>1536</v>
      </c>
      <c r="G174" s="261"/>
      <c r="H174" s="261" t="s">
        <v>1597</v>
      </c>
      <c r="I174" s="261" t="s">
        <v>1532</v>
      </c>
      <c r="J174" s="261">
        <v>50</v>
      </c>
      <c r="K174" s="309"/>
    </row>
    <row r="175" s="1" customFormat="1" ht="15" customHeight="1">
      <c r="B175" s="286"/>
      <c r="C175" s="261" t="s">
        <v>1557</v>
      </c>
      <c r="D175" s="261"/>
      <c r="E175" s="261"/>
      <c r="F175" s="284" t="s">
        <v>1536</v>
      </c>
      <c r="G175" s="261"/>
      <c r="H175" s="261" t="s">
        <v>1597</v>
      </c>
      <c r="I175" s="261" t="s">
        <v>1532</v>
      </c>
      <c r="J175" s="261">
        <v>50</v>
      </c>
      <c r="K175" s="309"/>
    </row>
    <row r="176" s="1" customFormat="1" ht="15" customHeight="1">
      <c r="B176" s="286"/>
      <c r="C176" s="261" t="s">
        <v>1555</v>
      </c>
      <c r="D176" s="261"/>
      <c r="E176" s="261"/>
      <c r="F176" s="284" t="s">
        <v>1536</v>
      </c>
      <c r="G176" s="261"/>
      <c r="H176" s="261" t="s">
        <v>1597</v>
      </c>
      <c r="I176" s="261" t="s">
        <v>1532</v>
      </c>
      <c r="J176" s="261">
        <v>50</v>
      </c>
      <c r="K176" s="309"/>
    </row>
    <row r="177" s="1" customFormat="1" ht="15" customHeight="1">
      <c r="B177" s="286"/>
      <c r="C177" s="261" t="s">
        <v>146</v>
      </c>
      <c r="D177" s="261"/>
      <c r="E177" s="261"/>
      <c r="F177" s="284" t="s">
        <v>1530</v>
      </c>
      <c r="G177" s="261"/>
      <c r="H177" s="261" t="s">
        <v>1598</v>
      </c>
      <c r="I177" s="261" t="s">
        <v>1599</v>
      </c>
      <c r="J177" s="261"/>
      <c r="K177" s="309"/>
    </row>
    <row r="178" s="1" customFormat="1" ht="15" customHeight="1">
      <c r="B178" s="286"/>
      <c r="C178" s="261" t="s">
        <v>58</v>
      </c>
      <c r="D178" s="261"/>
      <c r="E178" s="261"/>
      <c r="F178" s="284" t="s">
        <v>1530</v>
      </c>
      <c r="G178" s="261"/>
      <c r="H178" s="261" t="s">
        <v>1600</v>
      </c>
      <c r="I178" s="261" t="s">
        <v>1601</v>
      </c>
      <c r="J178" s="261">
        <v>1</v>
      </c>
      <c r="K178" s="309"/>
    </row>
    <row r="179" s="1" customFormat="1" ht="15" customHeight="1">
      <c r="B179" s="286"/>
      <c r="C179" s="261" t="s">
        <v>54</v>
      </c>
      <c r="D179" s="261"/>
      <c r="E179" s="261"/>
      <c r="F179" s="284" t="s">
        <v>1530</v>
      </c>
      <c r="G179" s="261"/>
      <c r="H179" s="261" t="s">
        <v>1602</v>
      </c>
      <c r="I179" s="261" t="s">
        <v>1532</v>
      </c>
      <c r="J179" s="261">
        <v>20</v>
      </c>
      <c r="K179" s="309"/>
    </row>
    <row r="180" s="1" customFormat="1" ht="15" customHeight="1">
      <c r="B180" s="286"/>
      <c r="C180" s="261" t="s">
        <v>55</v>
      </c>
      <c r="D180" s="261"/>
      <c r="E180" s="261"/>
      <c r="F180" s="284" t="s">
        <v>1530</v>
      </c>
      <c r="G180" s="261"/>
      <c r="H180" s="261" t="s">
        <v>1603</v>
      </c>
      <c r="I180" s="261" t="s">
        <v>1532</v>
      </c>
      <c r="J180" s="261">
        <v>255</v>
      </c>
      <c r="K180" s="309"/>
    </row>
    <row r="181" s="1" customFormat="1" ht="15" customHeight="1">
      <c r="B181" s="286"/>
      <c r="C181" s="261" t="s">
        <v>147</v>
      </c>
      <c r="D181" s="261"/>
      <c r="E181" s="261"/>
      <c r="F181" s="284" t="s">
        <v>1530</v>
      </c>
      <c r="G181" s="261"/>
      <c r="H181" s="261" t="s">
        <v>1494</v>
      </c>
      <c r="I181" s="261" t="s">
        <v>1532</v>
      </c>
      <c r="J181" s="261">
        <v>10</v>
      </c>
      <c r="K181" s="309"/>
    </row>
    <row r="182" s="1" customFormat="1" ht="15" customHeight="1">
      <c r="B182" s="286"/>
      <c r="C182" s="261" t="s">
        <v>148</v>
      </c>
      <c r="D182" s="261"/>
      <c r="E182" s="261"/>
      <c r="F182" s="284" t="s">
        <v>1530</v>
      </c>
      <c r="G182" s="261"/>
      <c r="H182" s="261" t="s">
        <v>1604</v>
      </c>
      <c r="I182" s="261" t="s">
        <v>1565</v>
      </c>
      <c r="J182" s="261"/>
      <c r="K182" s="309"/>
    </row>
    <row r="183" s="1" customFormat="1" ht="15" customHeight="1">
      <c r="B183" s="286"/>
      <c r="C183" s="261" t="s">
        <v>1605</v>
      </c>
      <c r="D183" s="261"/>
      <c r="E183" s="261"/>
      <c r="F183" s="284" t="s">
        <v>1530</v>
      </c>
      <c r="G183" s="261"/>
      <c r="H183" s="261" t="s">
        <v>1606</v>
      </c>
      <c r="I183" s="261" t="s">
        <v>1565</v>
      </c>
      <c r="J183" s="261"/>
      <c r="K183" s="309"/>
    </row>
    <row r="184" s="1" customFormat="1" ht="15" customHeight="1">
      <c r="B184" s="286"/>
      <c r="C184" s="261" t="s">
        <v>1594</v>
      </c>
      <c r="D184" s="261"/>
      <c r="E184" s="261"/>
      <c r="F184" s="284" t="s">
        <v>1530</v>
      </c>
      <c r="G184" s="261"/>
      <c r="H184" s="261" t="s">
        <v>1607</v>
      </c>
      <c r="I184" s="261" t="s">
        <v>1565</v>
      </c>
      <c r="J184" s="261"/>
      <c r="K184" s="309"/>
    </row>
    <row r="185" s="1" customFormat="1" ht="15" customHeight="1">
      <c r="B185" s="286"/>
      <c r="C185" s="261" t="s">
        <v>151</v>
      </c>
      <c r="D185" s="261"/>
      <c r="E185" s="261"/>
      <c r="F185" s="284" t="s">
        <v>1536</v>
      </c>
      <c r="G185" s="261"/>
      <c r="H185" s="261" t="s">
        <v>1608</v>
      </c>
      <c r="I185" s="261" t="s">
        <v>1532</v>
      </c>
      <c r="J185" s="261">
        <v>50</v>
      </c>
      <c r="K185" s="309"/>
    </row>
    <row r="186" s="1" customFormat="1" ht="15" customHeight="1">
      <c r="B186" s="286"/>
      <c r="C186" s="261" t="s">
        <v>1609</v>
      </c>
      <c r="D186" s="261"/>
      <c r="E186" s="261"/>
      <c r="F186" s="284" t="s">
        <v>1536</v>
      </c>
      <c r="G186" s="261"/>
      <c r="H186" s="261" t="s">
        <v>1610</v>
      </c>
      <c r="I186" s="261" t="s">
        <v>1611</v>
      </c>
      <c r="J186" s="261"/>
      <c r="K186" s="309"/>
    </row>
    <row r="187" s="1" customFormat="1" ht="15" customHeight="1">
      <c r="B187" s="286"/>
      <c r="C187" s="261" t="s">
        <v>1612</v>
      </c>
      <c r="D187" s="261"/>
      <c r="E187" s="261"/>
      <c r="F187" s="284" t="s">
        <v>1536</v>
      </c>
      <c r="G187" s="261"/>
      <c r="H187" s="261" t="s">
        <v>1613</v>
      </c>
      <c r="I187" s="261" t="s">
        <v>1611</v>
      </c>
      <c r="J187" s="261"/>
      <c r="K187" s="309"/>
    </row>
    <row r="188" s="1" customFormat="1" ht="15" customHeight="1">
      <c r="B188" s="286"/>
      <c r="C188" s="261" t="s">
        <v>1614</v>
      </c>
      <c r="D188" s="261"/>
      <c r="E188" s="261"/>
      <c r="F188" s="284" t="s">
        <v>1536</v>
      </c>
      <c r="G188" s="261"/>
      <c r="H188" s="261" t="s">
        <v>1615</v>
      </c>
      <c r="I188" s="261" t="s">
        <v>1611</v>
      </c>
      <c r="J188" s="261"/>
      <c r="K188" s="309"/>
    </row>
    <row r="189" s="1" customFormat="1" ht="15" customHeight="1">
      <c r="B189" s="286"/>
      <c r="C189" s="322" t="s">
        <v>1616</v>
      </c>
      <c r="D189" s="261"/>
      <c r="E189" s="261"/>
      <c r="F189" s="284" t="s">
        <v>1536</v>
      </c>
      <c r="G189" s="261"/>
      <c r="H189" s="261" t="s">
        <v>1617</v>
      </c>
      <c r="I189" s="261" t="s">
        <v>1618</v>
      </c>
      <c r="J189" s="323" t="s">
        <v>1619</v>
      </c>
      <c r="K189" s="309"/>
    </row>
    <row r="190" s="1" customFormat="1" ht="15" customHeight="1">
      <c r="B190" s="286"/>
      <c r="C190" s="322" t="s">
        <v>43</v>
      </c>
      <c r="D190" s="261"/>
      <c r="E190" s="261"/>
      <c r="F190" s="284" t="s">
        <v>1530</v>
      </c>
      <c r="G190" s="261"/>
      <c r="H190" s="258" t="s">
        <v>1620</v>
      </c>
      <c r="I190" s="261" t="s">
        <v>1621</v>
      </c>
      <c r="J190" s="261"/>
      <c r="K190" s="309"/>
    </row>
    <row r="191" s="1" customFormat="1" ht="15" customHeight="1">
      <c r="B191" s="286"/>
      <c r="C191" s="322" t="s">
        <v>1622</v>
      </c>
      <c r="D191" s="261"/>
      <c r="E191" s="261"/>
      <c r="F191" s="284" t="s">
        <v>1530</v>
      </c>
      <c r="G191" s="261"/>
      <c r="H191" s="261" t="s">
        <v>1623</v>
      </c>
      <c r="I191" s="261" t="s">
        <v>1565</v>
      </c>
      <c r="J191" s="261"/>
      <c r="K191" s="309"/>
    </row>
    <row r="192" s="1" customFormat="1" ht="15" customHeight="1">
      <c r="B192" s="286"/>
      <c r="C192" s="322" t="s">
        <v>1624</v>
      </c>
      <c r="D192" s="261"/>
      <c r="E192" s="261"/>
      <c r="F192" s="284" t="s">
        <v>1530</v>
      </c>
      <c r="G192" s="261"/>
      <c r="H192" s="261" t="s">
        <v>1625</v>
      </c>
      <c r="I192" s="261" t="s">
        <v>1565</v>
      </c>
      <c r="J192" s="261"/>
      <c r="K192" s="309"/>
    </row>
    <row r="193" s="1" customFormat="1" ht="15" customHeight="1">
      <c r="B193" s="286"/>
      <c r="C193" s="322" t="s">
        <v>1626</v>
      </c>
      <c r="D193" s="261"/>
      <c r="E193" s="261"/>
      <c r="F193" s="284" t="s">
        <v>1536</v>
      </c>
      <c r="G193" s="261"/>
      <c r="H193" s="261" t="s">
        <v>1627</v>
      </c>
      <c r="I193" s="261" t="s">
        <v>1565</v>
      </c>
      <c r="J193" s="261"/>
      <c r="K193" s="309"/>
    </row>
    <row r="194" s="1" customFormat="1" ht="15" customHeight="1">
      <c r="B194" s="315"/>
      <c r="C194" s="324"/>
      <c r="D194" s="295"/>
      <c r="E194" s="295"/>
      <c r="F194" s="295"/>
      <c r="G194" s="295"/>
      <c r="H194" s="295"/>
      <c r="I194" s="295"/>
      <c r="J194" s="295"/>
      <c r="K194" s="316"/>
    </row>
    <row r="195" s="1" customFormat="1" ht="18.75" customHeight="1">
      <c r="B195" s="297"/>
      <c r="C195" s="307"/>
      <c r="D195" s="307"/>
      <c r="E195" s="307"/>
      <c r="F195" s="317"/>
      <c r="G195" s="307"/>
      <c r="H195" s="307"/>
      <c r="I195" s="307"/>
      <c r="J195" s="307"/>
      <c r="K195" s="297"/>
    </row>
    <row r="196" s="1" customFormat="1" ht="18.75" customHeight="1">
      <c r="B196" s="297"/>
      <c r="C196" s="307"/>
      <c r="D196" s="307"/>
      <c r="E196" s="307"/>
      <c r="F196" s="317"/>
      <c r="G196" s="307"/>
      <c r="H196" s="307"/>
      <c r="I196" s="307"/>
      <c r="J196" s="307"/>
      <c r="K196" s="297"/>
    </row>
    <row r="197" s="1" customFormat="1" ht="18.75" customHeight="1">
      <c r="B197" s="269"/>
      <c r="C197" s="269"/>
      <c r="D197" s="269"/>
      <c r="E197" s="269"/>
      <c r="F197" s="269"/>
      <c r="G197" s="269"/>
      <c r="H197" s="269"/>
      <c r="I197" s="269"/>
      <c r="J197" s="269"/>
      <c r="K197" s="269"/>
    </row>
    <row r="198" s="1" customFormat="1" ht="13.5">
      <c r="B198" s="248"/>
      <c r="C198" s="249"/>
      <c r="D198" s="249"/>
      <c r="E198" s="249"/>
      <c r="F198" s="249"/>
      <c r="G198" s="249"/>
      <c r="H198" s="249"/>
      <c r="I198" s="249"/>
      <c r="J198" s="249"/>
      <c r="K198" s="250"/>
    </row>
    <row r="199" s="1" customFormat="1" ht="21">
      <c r="B199" s="251"/>
      <c r="C199" s="252" t="s">
        <v>1628</v>
      </c>
      <c r="D199" s="252"/>
      <c r="E199" s="252"/>
      <c r="F199" s="252"/>
      <c r="G199" s="252"/>
      <c r="H199" s="252"/>
      <c r="I199" s="252"/>
      <c r="J199" s="252"/>
      <c r="K199" s="253"/>
    </row>
    <row r="200" s="1" customFormat="1" ht="25.5" customHeight="1">
      <c r="B200" s="251"/>
      <c r="C200" s="325" t="s">
        <v>1629</v>
      </c>
      <c r="D200" s="325"/>
      <c r="E200" s="325"/>
      <c r="F200" s="325" t="s">
        <v>1630</v>
      </c>
      <c r="G200" s="326"/>
      <c r="H200" s="325" t="s">
        <v>1631</v>
      </c>
      <c r="I200" s="325"/>
      <c r="J200" s="325"/>
      <c r="K200" s="253"/>
    </row>
    <row r="201" s="1" customFormat="1" ht="5.25" customHeight="1">
      <c r="B201" s="286"/>
      <c r="C201" s="281"/>
      <c r="D201" s="281"/>
      <c r="E201" s="281"/>
      <c r="F201" s="281"/>
      <c r="G201" s="307"/>
      <c r="H201" s="281"/>
      <c r="I201" s="281"/>
      <c r="J201" s="281"/>
      <c r="K201" s="309"/>
    </row>
    <row r="202" s="1" customFormat="1" ht="15" customHeight="1">
      <c r="B202" s="286"/>
      <c r="C202" s="261" t="s">
        <v>1621</v>
      </c>
      <c r="D202" s="261"/>
      <c r="E202" s="261"/>
      <c r="F202" s="284" t="s">
        <v>44</v>
      </c>
      <c r="G202" s="261"/>
      <c r="H202" s="261" t="s">
        <v>1632</v>
      </c>
      <c r="I202" s="261"/>
      <c r="J202" s="261"/>
      <c r="K202" s="309"/>
    </row>
    <row r="203" s="1" customFormat="1" ht="15" customHeight="1">
      <c r="B203" s="286"/>
      <c r="C203" s="261"/>
      <c r="D203" s="261"/>
      <c r="E203" s="261"/>
      <c r="F203" s="284" t="s">
        <v>45</v>
      </c>
      <c r="G203" s="261"/>
      <c r="H203" s="261" t="s">
        <v>1633</v>
      </c>
      <c r="I203" s="261"/>
      <c r="J203" s="261"/>
      <c r="K203" s="309"/>
    </row>
    <row r="204" s="1" customFormat="1" ht="15" customHeight="1">
      <c r="B204" s="286"/>
      <c r="C204" s="261"/>
      <c r="D204" s="261"/>
      <c r="E204" s="261"/>
      <c r="F204" s="284" t="s">
        <v>48</v>
      </c>
      <c r="G204" s="261"/>
      <c r="H204" s="261" t="s">
        <v>1634</v>
      </c>
      <c r="I204" s="261"/>
      <c r="J204" s="261"/>
      <c r="K204" s="309"/>
    </row>
    <row r="205" s="1" customFormat="1" ht="15" customHeight="1">
      <c r="B205" s="286"/>
      <c r="C205" s="261"/>
      <c r="D205" s="261"/>
      <c r="E205" s="261"/>
      <c r="F205" s="284" t="s">
        <v>46</v>
      </c>
      <c r="G205" s="261"/>
      <c r="H205" s="261" t="s">
        <v>1635</v>
      </c>
      <c r="I205" s="261"/>
      <c r="J205" s="261"/>
      <c r="K205" s="309"/>
    </row>
    <row r="206" s="1" customFormat="1" ht="15" customHeight="1">
      <c r="B206" s="286"/>
      <c r="C206" s="261"/>
      <c r="D206" s="261"/>
      <c r="E206" s="261"/>
      <c r="F206" s="284" t="s">
        <v>47</v>
      </c>
      <c r="G206" s="261"/>
      <c r="H206" s="261" t="s">
        <v>1636</v>
      </c>
      <c r="I206" s="261"/>
      <c r="J206" s="261"/>
      <c r="K206" s="309"/>
    </row>
    <row r="207" s="1" customFormat="1" ht="15" customHeight="1">
      <c r="B207" s="286"/>
      <c r="C207" s="261"/>
      <c r="D207" s="261"/>
      <c r="E207" s="261"/>
      <c r="F207" s="284"/>
      <c r="G207" s="261"/>
      <c r="H207" s="261"/>
      <c r="I207" s="261"/>
      <c r="J207" s="261"/>
      <c r="K207" s="309"/>
    </row>
    <row r="208" s="1" customFormat="1" ht="15" customHeight="1">
      <c r="B208" s="286"/>
      <c r="C208" s="261" t="s">
        <v>1577</v>
      </c>
      <c r="D208" s="261"/>
      <c r="E208" s="261"/>
      <c r="F208" s="284" t="s">
        <v>81</v>
      </c>
      <c r="G208" s="261"/>
      <c r="H208" s="261" t="s">
        <v>1637</v>
      </c>
      <c r="I208" s="261"/>
      <c r="J208" s="261"/>
      <c r="K208" s="309"/>
    </row>
    <row r="209" s="1" customFormat="1" ht="15" customHeight="1">
      <c r="B209" s="286"/>
      <c r="C209" s="261"/>
      <c r="D209" s="261"/>
      <c r="E209" s="261"/>
      <c r="F209" s="284" t="s">
        <v>1475</v>
      </c>
      <c r="G209" s="261"/>
      <c r="H209" s="261" t="s">
        <v>1476</v>
      </c>
      <c r="I209" s="261"/>
      <c r="J209" s="261"/>
      <c r="K209" s="309"/>
    </row>
    <row r="210" s="1" customFormat="1" ht="15" customHeight="1">
      <c r="B210" s="286"/>
      <c r="C210" s="261"/>
      <c r="D210" s="261"/>
      <c r="E210" s="261"/>
      <c r="F210" s="284" t="s">
        <v>1473</v>
      </c>
      <c r="G210" s="261"/>
      <c r="H210" s="261" t="s">
        <v>1638</v>
      </c>
      <c r="I210" s="261"/>
      <c r="J210" s="261"/>
      <c r="K210" s="309"/>
    </row>
    <row r="211" s="1" customFormat="1" ht="15" customHeight="1">
      <c r="B211" s="327"/>
      <c r="C211" s="261"/>
      <c r="D211" s="261"/>
      <c r="E211" s="261"/>
      <c r="F211" s="284" t="s">
        <v>166</v>
      </c>
      <c r="G211" s="322"/>
      <c r="H211" s="313" t="s">
        <v>167</v>
      </c>
      <c r="I211" s="313"/>
      <c r="J211" s="313"/>
      <c r="K211" s="328"/>
    </row>
    <row r="212" s="1" customFormat="1" ht="15" customHeight="1">
      <c r="B212" s="327"/>
      <c r="C212" s="261"/>
      <c r="D212" s="261"/>
      <c r="E212" s="261"/>
      <c r="F212" s="284" t="s">
        <v>1477</v>
      </c>
      <c r="G212" s="322"/>
      <c r="H212" s="313" t="s">
        <v>1639</v>
      </c>
      <c r="I212" s="313"/>
      <c r="J212" s="313"/>
      <c r="K212" s="328"/>
    </row>
    <row r="213" s="1" customFormat="1" ht="15" customHeight="1">
      <c r="B213" s="327"/>
      <c r="C213" s="261"/>
      <c r="D213" s="261"/>
      <c r="E213" s="261"/>
      <c r="F213" s="284"/>
      <c r="G213" s="322"/>
      <c r="H213" s="313"/>
      <c r="I213" s="313"/>
      <c r="J213" s="313"/>
      <c r="K213" s="328"/>
    </row>
    <row r="214" s="1" customFormat="1" ht="15" customHeight="1">
      <c r="B214" s="327"/>
      <c r="C214" s="261" t="s">
        <v>1601</v>
      </c>
      <c r="D214" s="261"/>
      <c r="E214" s="261"/>
      <c r="F214" s="284">
        <v>1</v>
      </c>
      <c r="G214" s="322"/>
      <c r="H214" s="313" t="s">
        <v>1640</v>
      </c>
      <c r="I214" s="313"/>
      <c r="J214" s="313"/>
      <c r="K214" s="328"/>
    </row>
    <row r="215" s="1" customFormat="1" ht="15" customHeight="1">
      <c r="B215" s="327"/>
      <c r="C215" s="261"/>
      <c r="D215" s="261"/>
      <c r="E215" s="261"/>
      <c r="F215" s="284">
        <v>2</v>
      </c>
      <c r="G215" s="322"/>
      <c r="H215" s="313" t="s">
        <v>1641</v>
      </c>
      <c r="I215" s="313"/>
      <c r="J215" s="313"/>
      <c r="K215" s="328"/>
    </row>
    <row r="216" s="1" customFormat="1" ht="15" customHeight="1">
      <c r="B216" s="327"/>
      <c r="C216" s="261"/>
      <c r="D216" s="261"/>
      <c r="E216" s="261"/>
      <c r="F216" s="284">
        <v>3</v>
      </c>
      <c r="G216" s="322"/>
      <c r="H216" s="313" t="s">
        <v>1642</v>
      </c>
      <c r="I216" s="313"/>
      <c r="J216" s="313"/>
      <c r="K216" s="328"/>
    </row>
    <row r="217" s="1" customFormat="1" ht="15" customHeight="1">
      <c r="B217" s="327"/>
      <c r="C217" s="261"/>
      <c r="D217" s="261"/>
      <c r="E217" s="261"/>
      <c r="F217" s="284">
        <v>4</v>
      </c>
      <c r="G217" s="322"/>
      <c r="H217" s="313" t="s">
        <v>1643</v>
      </c>
      <c r="I217" s="313"/>
      <c r="J217" s="313"/>
      <c r="K217" s="328"/>
    </row>
    <row r="218" s="1" customFormat="1" ht="12.75" customHeight="1">
      <c r="B218" s="329"/>
      <c r="C218" s="330"/>
      <c r="D218" s="330"/>
      <c r="E218" s="330"/>
      <c r="F218" s="330"/>
      <c r="G218" s="330"/>
      <c r="H218" s="330"/>
      <c r="I218" s="330"/>
      <c r="J218" s="330"/>
      <c r="K218" s="33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89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8"/>
      <c r="AT3" s="15" t="s">
        <v>84</v>
      </c>
    </row>
    <row r="4" s="1" customFormat="1" ht="24.96" customHeight="1">
      <c r="B4" s="18"/>
      <c r="D4" s="140" t="s">
        <v>129</v>
      </c>
      <c r="M4" s="18"/>
      <c r="N4" s="141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42" t="s">
        <v>16</v>
      </c>
      <c r="M6" s="18"/>
    </row>
    <row r="7" s="1" customFormat="1" ht="16.5" customHeight="1">
      <c r="B7" s="18"/>
      <c r="E7" s="143" t="str">
        <f>'Rekapitulace stavby'!K6</f>
        <v>Oprava TV v úseku Stará Boleslav (mimo) - Dřísy (včetně)</v>
      </c>
      <c r="F7" s="142"/>
      <c r="G7" s="142"/>
      <c r="H7" s="142"/>
      <c r="M7" s="18"/>
    </row>
    <row r="8" s="1" customFormat="1" ht="12" customHeight="1">
      <c r="B8" s="18"/>
      <c r="D8" s="142" t="s">
        <v>130</v>
      </c>
      <c r="M8" s="18"/>
    </row>
    <row r="9" s="2" customFormat="1" ht="16.5" customHeight="1">
      <c r="A9" s="36"/>
      <c r="B9" s="42"/>
      <c r="C9" s="36"/>
      <c r="D9" s="36"/>
      <c r="E9" s="143" t="s">
        <v>131</v>
      </c>
      <c r="F9" s="36"/>
      <c r="G9" s="36"/>
      <c r="H9" s="36"/>
      <c r="I9" s="36"/>
      <c r="J9" s="36"/>
      <c r="K9" s="36"/>
      <c r="L9" s="36"/>
      <c r="M9" s="144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132</v>
      </c>
      <c r="E10" s="36"/>
      <c r="F10" s="36"/>
      <c r="G10" s="36"/>
      <c r="H10" s="36"/>
      <c r="I10" s="36"/>
      <c r="J10" s="36"/>
      <c r="K10" s="36"/>
      <c r="L10" s="36"/>
      <c r="M10" s="144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5" t="s">
        <v>133</v>
      </c>
      <c r="F11" s="36"/>
      <c r="G11" s="36"/>
      <c r="H11" s="36"/>
      <c r="I11" s="36"/>
      <c r="J11" s="36"/>
      <c r="K11" s="36"/>
      <c r="L11" s="36"/>
      <c r="M11" s="144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144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3" t="s">
        <v>19</v>
      </c>
      <c r="G13" s="36"/>
      <c r="H13" s="36"/>
      <c r="I13" s="142" t="s">
        <v>20</v>
      </c>
      <c r="J13" s="133" t="s">
        <v>19</v>
      </c>
      <c r="K13" s="36"/>
      <c r="L13" s="36"/>
      <c r="M13" s="144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3" t="s">
        <v>134</v>
      </c>
      <c r="G14" s="36"/>
      <c r="H14" s="36"/>
      <c r="I14" s="142" t="s">
        <v>23</v>
      </c>
      <c r="J14" s="146" t="str">
        <f>'Rekapitulace stavby'!AN8</f>
        <v>11. 5. 2022</v>
      </c>
      <c r="K14" s="36"/>
      <c r="L14" s="36"/>
      <c r="M14" s="144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144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2" t="s">
        <v>26</v>
      </c>
      <c r="J16" s="133" t="str">
        <f>IF('Rekapitulace stavby'!AN10="","",'Rekapitulace stavby'!AN10)</f>
        <v>70994234</v>
      </c>
      <c r="K16" s="36"/>
      <c r="L16" s="36"/>
      <c r="M16" s="144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3" t="str">
        <f>IF('Rekapitulace stavby'!E11="","",'Rekapitulace stavby'!E11)</f>
        <v>SŽ, s.o. Přednosta SEE Praha</v>
      </c>
      <c r="F17" s="36"/>
      <c r="G17" s="36"/>
      <c r="H17" s="36"/>
      <c r="I17" s="142" t="s">
        <v>29</v>
      </c>
      <c r="J17" s="133" t="str">
        <f>IF('Rekapitulace stavby'!AN11="","",'Rekapitulace stavby'!AN11)</f>
        <v>CZ 70994234</v>
      </c>
      <c r="K17" s="36"/>
      <c r="L17" s="36"/>
      <c r="M17" s="144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144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31</v>
      </c>
      <c r="E19" s="36"/>
      <c r="F19" s="36"/>
      <c r="G19" s="36"/>
      <c r="H19" s="36"/>
      <c r="I19" s="142" t="s">
        <v>26</v>
      </c>
      <c r="J19" s="31" t="str">
        <f>'Rekapitulace stavby'!AN13</f>
        <v>Vyplň údaj</v>
      </c>
      <c r="K19" s="36"/>
      <c r="L19" s="36"/>
      <c r="M19" s="144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3"/>
      <c r="G20" s="133"/>
      <c r="H20" s="133"/>
      <c r="I20" s="142" t="s">
        <v>29</v>
      </c>
      <c r="J20" s="31" t="str">
        <f>'Rekapitulace stavby'!AN14</f>
        <v>Vyplň údaj</v>
      </c>
      <c r="K20" s="36"/>
      <c r="L20" s="36"/>
      <c r="M20" s="144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144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33</v>
      </c>
      <c r="E22" s="36"/>
      <c r="F22" s="36"/>
      <c r="G22" s="36"/>
      <c r="H22" s="36"/>
      <c r="I22" s="142" t="s">
        <v>26</v>
      </c>
      <c r="J22" s="133" t="str">
        <f>IF('Rekapitulace stavby'!AN16="","",'Rekapitulace stavby'!AN16)</f>
        <v>70994234</v>
      </c>
      <c r="K22" s="36"/>
      <c r="L22" s="36"/>
      <c r="M22" s="144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3" t="str">
        <f>IF('Rekapitulace stavby'!E17="","",'Rekapitulace stavby'!E17)</f>
        <v xml:space="preserve"> SŽ, s.o. Přednosta SEE Praha</v>
      </c>
      <c r="F23" s="36"/>
      <c r="G23" s="36"/>
      <c r="H23" s="36"/>
      <c r="I23" s="142" t="s">
        <v>29</v>
      </c>
      <c r="J23" s="133" t="str">
        <f>IF('Rekapitulace stavby'!AN17="","",'Rekapitulace stavby'!AN17)</f>
        <v>CZ 70994234</v>
      </c>
      <c r="K23" s="36"/>
      <c r="L23" s="36"/>
      <c r="M23" s="144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144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35</v>
      </c>
      <c r="E25" s="36"/>
      <c r="F25" s="36"/>
      <c r="G25" s="36"/>
      <c r="H25" s="36"/>
      <c r="I25" s="142" t="s">
        <v>26</v>
      </c>
      <c r="J25" s="133" t="str">
        <f>IF('Rekapitulace stavby'!AN19="","",'Rekapitulace stavby'!AN19)</f>
        <v/>
      </c>
      <c r="K25" s="36"/>
      <c r="L25" s="36"/>
      <c r="M25" s="144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3" t="str">
        <f>IF('Rekapitulace stavby'!E20="","",'Rekapitulace stavby'!E20)</f>
        <v>AFRY CZ s.r.o.</v>
      </c>
      <c r="F26" s="36"/>
      <c r="G26" s="36"/>
      <c r="H26" s="36"/>
      <c r="I26" s="142" t="s">
        <v>29</v>
      </c>
      <c r="J26" s="133" t="str">
        <f>IF('Rekapitulace stavby'!AN20="","",'Rekapitulace stavby'!AN20)</f>
        <v/>
      </c>
      <c r="K26" s="36"/>
      <c r="L26" s="36"/>
      <c r="M26" s="144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144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37</v>
      </c>
      <c r="E28" s="36"/>
      <c r="F28" s="36"/>
      <c r="G28" s="36"/>
      <c r="H28" s="36"/>
      <c r="I28" s="36"/>
      <c r="J28" s="36"/>
      <c r="K28" s="36"/>
      <c r="L28" s="36"/>
      <c r="M28" s="144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47"/>
      <c r="M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144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1"/>
      <c r="E31" s="151"/>
      <c r="F31" s="151"/>
      <c r="G31" s="151"/>
      <c r="H31" s="151"/>
      <c r="I31" s="151"/>
      <c r="J31" s="151"/>
      <c r="K31" s="151"/>
      <c r="L31" s="151"/>
      <c r="M31" s="144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>
      <c r="A32" s="36"/>
      <c r="B32" s="42"/>
      <c r="C32" s="36"/>
      <c r="D32" s="36"/>
      <c r="E32" s="142" t="s">
        <v>135</v>
      </c>
      <c r="F32" s="36"/>
      <c r="G32" s="36"/>
      <c r="H32" s="36"/>
      <c r="I32" s="36"/>
      <c r="J32" s="36"/>
      <c r="K32" s="152">
        <f>I65</f>
        <v>0</v>
      </c>
      <c r="L32" s="36"/>
      <c r="M32" s="144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>
      <c r="A33" s="36"/>
      <c r="B33" s="42"/>
      <c r="C33" s="36"/>
      <c r="D33" s="36"/>
      <c r="E33" s="142" t="s">
        <v>136</v>
      </c>
      <c r="F33" s="36"/>
      <c r="G33" s="36"/>
      <c r="H33" s="36"/>
      <c r="I33" s="36"/>
      <c r="J33" s="36"/>
      <c r="K33" s="152">
        <f>J65</f>
        <v>0</v>
      </c>
      <c r="L33" s="36"/>
      <c r="M33" s="144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25.44" customHeight="1">
      <c r="A34" s="36"/>
      <c r="B34" s="42"/>
      <c r="C34" s="36"/>
      <c r="D34" s="153" t="s">
        <v>39</v>
      </c>
      <c r="E34" s="36"/>
      <c r="F34" s="36"/>
      <c r="G34" s="36"/>
      <c r="H34" s="36"/>
      <c r="I34" s="36"/>
      <c r="J34" s="36"/>
      <c r="K34" s="154">
        <f>ROUND(K89, 2)</f>
        <v>0</v>
      </c>
      <c r="L34" s="36"/>
      <c r="M34" s="144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6.96" customHeight="1">
      <c r="A35" s="36"/>
      <c r="B35" s="42"/>
      <c r="C35" s="36"/>
      <c r="D35" s="151"/>
      <c r="E35" s="151"/>
      <c r="F35" s="151"/>
      <c r="G35" s="151"/>
      <c r="H35" s="151"/>
      <c r="I35" s="151"/>
      <c r="J35" s="151"/>
      <c r="K35" s="151"/>
      <c r="L35" s="151"/>
      <c r="M35" s="144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36"/>
      <c r="F36" s="155" t="s">
        <v>41</v>
      </c>
      <c r="G36" s="36"/>
      <c r="H36" s="36"/>
      <c r="I36" s="155" t="s">
        <v>40</v>
      </c>
      <c r="J36" s="36"/>
      <c r="K36" s="155" t="s">
        <v>42</v>
      </c>
      <c r="L36" s="36"/>
      <c r="M36" s="144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14.4" customHeight="1">
      <c r="A37" s="36"/>
      <c r="B37" s="42"/>
      <c r="C37" s="36"/>
      <c r="D37" s="156" t="s">
        <v>43</v>
      </c>
      <c r="E37" s="142" t="s">
        <v>44</v>
      </c>
      <c r="F37" s="152">
        <f>ROUND((SUM(BE89:BE96)),  2)</f>
        <v>0</v>
      </c>
      <c r="G37" s="36"/>
      <c r="H37" s="36"/>
      <c r="I37" s="157">
        <v>0.20999999999999999</v>
      </c>
      <c r="J37" s="36"/>
      <c r="K37" s="152">
        <f>ROUND(((SUM(BE89:BE96))*I37),  2)</f>
        <v>0</v>
      </c>
      <c r="L37" s="36"/>
      <c r="M37" s="144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142" t="s">
        <v>45</v>
      </c>
      <c r="F38" s="152">
        <f>ROUND((SUM(BF89:BF96)),  2)</f>
        <v>0</v>
      </c>
      <c r="G38" s="36"/>
      <c r="H38" s="36"/>
      <c r="I38" s="157">
        <v>0.14999999999999999</v>
      </c>
      <c r="J38" s="36"/>
      <c r="K38" s="152">
        <f>ROUND(((SUM(BF89:BF96))*I38),  2)</f>
        <v>0</v>
      </c>
      <c r="L38" s="36"/>
      <c r="M38" s="144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46</v>
      </c>
      <c r="F39" s="152">
        <f>ROUND((SUM(BG89:BG96)),  2)</f>
        <v>0</v>
      </c>
      <c r="G39" s="36"/>
      <c r="H39" s="36"/>
      <c r="I39" s="157">
        <v>0.20999999999999999</v>
      </c>
      <c r="J39" s="36"/>
      <c r="K39" s="152">
        <f>0</f>
        <v>0</v>
      </c>
      <c r="L39" s="36"/>
      <c r="M39" s="144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142" t="s">
        <v>47</v>
      </c>
      <c r="F40" s="152">
        <f>ROUND((SUM(BH89:BH96)),  2)</f>
        <v>0</v>
      </c>
      <c r="G40" s="36"/>
      <c r="H40" s="36"/>
      <c r="I40" s="157">
        <v>0.14999999999999999</v>
      </c>
      <c r="J40" s="36"/>
      <c r="K40" s="152">
        <f>0</f>
        <v>0</v>
      </c>
      <c r="L40" s="36"/>
      <c r="M40" s="144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14.4" customHeight="1">
      <c r="A41" s="36"/>
      <c r="B41" s="42"/>
      <c r="C41" s="36"/>
      <c r="D41" s="36"/>
      <c r="E41" s="142" t="s">
        <v>48</v>
      </c>
      <c r="F41" s="152">
        <f>ROUND((SUM(BI89:BI96)),  2)</f>
        <v>0</v>
      </c>
      <c r="G41" s="36"/>
      <c r="H41" s="36"/>
      <c r="I41" s="157">
        <v>0</v>
      </c>
      <c r="J41" s="36"/>
      <c r="K41" s="152">
        <f>0</f>
        <v>0</v>
      </c>
      <c r="L41" s="36"/>
      <c r="M41" s="144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6.96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144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5.44" customHeight="1">
      <c r="A43" s="36"/>
      <c r="B43" s="42"/>
      <c r="C43" s="158"/>
      <c r="D43" s="159" t="s">
        <v>49</v>
      </c>
      <c r="E43" s="160"/>
      <c r="F43" s="160"/>
      <c r="G43" s="161" t="s">
        <v>50</v>
      </c>
      <c r="H43" s="162" t="s">
        <v>51</v>
      </c>
      <c r="I43" s="160"/>
      <c r="J43" s="160"/>
      <c r="K43" s="163">
        <f>SUM(K34:K41)</f>
        <v>0</v>
      </c>
      <c r="L43" s="164"/>
      <c r="M43" s="144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14.4" customHeight="1">
      <c r="A44" s="36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44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="2" customFormat="1" ht="6.96" customHeight="1">
      <c r="A48" s="36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44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24.96" customHeight="1">
      <c r="A49" s="36"/>
      <c r="B49" s="37"/>
      <c r="C49" s="21" t="s">
        <v>137</v>
      </c>
      <c r="D49" s="38"/>
      <c r="E49" s="38"/>
      <c r="F49" s="38"/>
      <c r="G49" s="38"/>
      <c r="H49" s="38"/>
      <c r="I49" s="38"/>
      <c r="J49" s="38"/>
      <c r="K49" s="38"/>
      <c r="L49" s="38"/>
      <c r="M49" s="144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6.96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144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16</v>
      </c>
      <c r="D51" s="38"/>
      <c r="E51" s="38"/>
      <c r="F51" s="38"/>
      <c r="G51" s="38"/>
      <c r="H51" s="38"/>
      <c r="I51" s="38"/>
      <c r="J51" s="38"/>
      <c r="K51" s="38"/>
      <c r="L51" s="38"/>
      <c r="M51" s="144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169" t="str">
        <f>E7</f>
        <v>Oprava TV v úseku Stará Boleslav (mimo) - Dřísy (včetně)</v>
      </c>
      <c r="F52" s="30"/>
      <c r="G52" s="30"/>
      <c r="H52" s="30"/>
      <c r="I52" s="38"/>
      <c r="J52" s="38"/>
      <c r="K52" s="38"/>
      <c r="L52" s="38"/>
      <c r="M52" s="144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1" customFormat="1" ht="12" customHeight="1">
      <c r="B53" s="19"/>
      <c r="C53" s="30" t="s">
        <v>130</v>
      </c>
      <c r="D53" s="20"/>
      <c r="E53" s="20"/>
      <c r="F53" s="20"/>
      <c r="G53" s="20"/>
      <c r="H53" s="20"/>
      <c r="I53" s="20"/>
      <c r="J53" s="20"/>
      <c r="K53" s="20"/>
      <c r="L53" s="20"/>
      <c r="M53" s="18"/>
    </row>
    <row r="54" s="2" customFormat="1" ht="16.5" customHeight="1">
      <c r="A54" s="36"/>
      <c r="B54" s="37"/>
      <c r="C54" s="38"/>
      <c r="D54" s="38"/>
      <c r="E54" s="169" t="s">
        <v>131</v>
      </c>
      <c r="F54" s="38"/>
      <c r="G54" s="38"/>
      <c r="H54" s="38"/>
      <c r="I54" s="38"/>
      <c r="J54" s="38"/>
      <c r="K54" s="38"/>
      <c r="L54" s="38"/>
      <c r="M54" s="144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2" customHeight="1">
      <c r="A55" s="36"/>
      <c r="B55" s="37"/>
      <c r="C55" s="30" t="s">
        <v>132</v>
      </c>
      <c r="D55" s="38"/>
      <c r="E55" s="38"/>
      <c r="F55" s="38"/>
      <c r="G55" s="38"/>
      <c r="H55" s="38"/>
      <c r="I55" s="38"/>
      <c r="J55" s="38"/>
      <c r="K55" s="38"/>
      <c r="L55" s="38"/>
      <c r="M55" s="144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6.5" customHeight="1">
      <c r="A56" s="36"/>
      <c r="B56" s="37"/>
      <c r="C56" s="38"/>
      <c r="D56" s="38"/>
      <c r="E56" s="67" t="str">
        <f>E11</f>
        <v>SO 03 - 3 - VON - Položky ÚOŽI</v>
      </c>
      <c r="F56" s="38"/>
      <c r="G56" s="38"/>
      <c r="H56" s="38"/>
      <c r="I56" s="38"/>
      <c r="J56" s="38"/>
      <c r="K56" s="38"/>
      <c r="L56" s="38"/>
      <c r="M56" s="144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144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2" customHeight="1">
      <c r="A58" s="36"/>
      <c r="B58" s="37"/>
      <c r="C58" s="30" t="s">
        <v>21</v>
      </c>
      <c r="D58" s="38"/>
      <c r="E58" s="38"/>
      <c r="F58" s="25" t="str">
        <f>F14</f>
        <v xml:space="preserve"> </v>
      </c>
      <c r="G58" s="38"/>
      <c r="H58" s="38"/>
      <c r="I58" s="30" t="s">
        <v>23</v>
      </c>
      <c r="J58" s="70" t="str">
        <f>IF(J14="","",J14)</f>
        <v>11. 5. 2022</v>
      </c>
      <c r="K58" s="38"/>
      <c r="L58" s="38"/>
      <c r="M58" s="144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6.96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144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25.65" customHeight="1">
      <c r="A60" s="36"/>
      <c r="B60" s="37"/>
      <c r="C60" s="30" t="s">
        <v>25</v>
      </c>
      <c r="D60" s="38"/>
      <c r="E60" s="38"/>
      <c r="F60" s="25" t="str">
        <f>E17</f>
        <v>SŽ, s.o. Přednosta SEE Praha</v>
      </c>
      <c r="G60" s="38"/>
      <c r="H60" s="38"/>
      <c r="I60" s="30" t="s">
        <v>33</v>
      </c>
      <c r="J60" s="34" t="str">
        <f>E23</f>
        <v xml:space="preserve"> SŽ, s.o. Přednosta SEE Praha</v>
      </c>
      <c r="K60" s="38"/>
      <c r="L60" s="38"/>
      <c r="M60" s="144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15.15" customHeight="1">
      <c r="A61" s="36"/>
      <c r="B61" s="37"/>
      <c r="C61" s="30" t="s">
        <v>31</v>
      </c>
      <c r="D61" s="38"/>
      <c r="E61" s="38"/>
      <c r="F61" s="25" t="str">
        <f>IF(E20="","",E20)</f>
        <v>Vyplň údaj</v>
      </c>
      <c r="G61" s="38"/>
      <c r="H61" s="38"/>
      <c r="I61" s="30" t="s">
        <v>35</v>
      </c>
      <c r="J61" s="34" t="str">
        <f>E26</f>
        <v>AFRY CZ s.r.o.</v>
      </c>
      <c r="K61" s="38"/>
      <c r="L61" s="38"/>
      <c r="M61" s="144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144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9.28" customHeight="1">
      <c r="A63" s="36"/>
      <c r="B63" s="37"/>
      <c r="C63" s="170" t="s">
        <v>138</v>
      </c>
      <c r="D63" s="171"/>
      <c r="E63" s="171"/>
      <c r="F63" s="171"/>
      <c r="G63" s="171"/>
      <c r="H63" s="171"/>
      <c r="I63" s="172" t="s">
        <v>139</v>
      </c>
      <c r="J63" s="172" t="s">
        <v>140</v>
      </c>
      <c r="K63" s="172" t="s">
        <v>141</v>
      </c>
      <c r="L63" s="171"/>
      <c r="M63" s="144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10.32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144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22.8" customHeight="1">
      <c r="A65" s="36"/>
      <c r="B65" s="37"/>
      <c r="C65" s="173" t="s">
        <v>73</v>
      </c>
      <c r="D65" s="38"/>
      <c r="E65" s="38"/>
      <c r="F65" s="38"/>
      <c r="G65" s="38"/>
      <c r="H65" s="38"/>
      <c r="I65" s="100">
        <f>Q89</f>
        <v>0</v>
      </c>
      <c r="J65" s="100">
        <f>R89</f>
        <v>0</v>
      </c>
      <c r="K65" s="100">
        <f>K89</f>
        <v>0</v>
      </c>
      <c r="L65" s="38"/>
      <c r="M65" s="144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U65" s="15" t="s">
        <v>142</v>
      </c>
    </row>
    <row r="66" s="9" customFormat="1" ht="24.96" customHeight="1">
      <c r="A66" s="9"/>
      <c r="B66" s="174"/>
      <c r="C66" s="175"/>
      <c r="D66" s="176" t="s">
        <v>143</v>
      </c>
      <c r="E66" s="177"/>
      <c r="F66" s="177"/>
      <c r="G66" s="177"/>
      <c r="H66" s="177"/>
      <c r="I66" s="178">
        <f>Q90</f>
        <v>0</v>
      </c>
      <c r="J66" s="178">
        <f>R90</f>
        <v>0</v>
      </c>
      <c r="K66" s="178">
        <f>K90</f>
        <v>0</v>
      </c>
      <c r="L66" s="175"/>
      <c r="M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0"/>
      <c r="C67" s="125"/>
      <c r="D67" s="181" t="s">
        <v>144</v>
      </c>
      <c r="E67" s="182"/>
      <c r="F67" s="182"/>
      <c r="G67" s="182"/>
      <c r="H67" s="182"/>
      <c r="I67" s="183">
        <f>Q91</f>
        <v>0</v>
      </c>
      <c r="J67" s="183">
        <f>R91</f>
        <v>0</v>
      </c>
      <c r="K67" s="183">
        <f>K91</f>
        <v>0</v>
      </c>
      <c r="L67" s="125"/>
      <c r="M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144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144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="2" customFormat="1" ht="6.96" customHeight="1">
      <c r="A73" s="36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144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24.96" customHeight="1">
      <c r="A74" s="36"/>
      <c r="B74" s="37"/>
      <c r="C74" s="21" t="s">
        <v>145</v>
      </c>
      <c r="D74" s="38"/>
      <c r="E74" s="38"/>
      <c r="F74" s="38"/>
      <c r="G74" s="38"/>
      <c r="H74" s="38"/>
      <c r="I74" s="38"/>
      <c r="J74" s="38"/>
      <c r="K74" s="38"/>
      <c r="L74" s="38"/>
      <c r="M74" s="144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144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16</v>
      </c>
      <c r="D76" s="38"/>
      <c r="E76" s="38"/>
      <c r="F76" s="38"/>
      <c r="G76" s="38"/>
      <c r="H76" s="38"/>
      <c r="I76" s="38"/>
      <c r="J76" s="38"/>
      <c r="K76" s="38"/>
      <c r="L76" s="38"/>
      <c r="M76" s="144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169" t="str">
        <f>E7</f>
        <v>Oprava TV v úseku Stará Boleslav (mimo) - Dřísy (včetně)</v>
      </c>
      <c r="F77" s="30"/>
      <c r="G77" s="30"/>
      <c r="H77" s="30"/>
      <c r="I77" s="38"/>
      <c r="J77" s="38"/>
      <c r="K77" s="38"/>
      <c r="L77" s="38"/>
      <c r="M77" s="144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1" customFormat="1" ht="12" customHeight="1">
      <c r="B78" s="19"/>
      <c r="C78" s="30" t="s">
        <v>130</v>
      </c>
      <c r="D78" s="20"/>
      <c r="E78" s="20"/>
      <c r="F78" s="20"/>
      <c r="G78" s="20"/>
      <c r="H78" s="20"/>
      <c r="I78" s="20"/>
      <c r="J78" s="20"/>
      <c r="K78" s="20"/>
      <c r="L78" s="20"/>
      <c r="M78" s="18"/>
    </row>
    <row r="79" s="2" customFormat="1" ht="16.5" customHeight="1">
      <c r="A79" s="36"/>
      <c r="B79" s="37"/>
      <c r="C79" s="38"/>
      <c r="D79" s="38"/>
      <c r="E79" s="169" t="s">
        <v>131</v>
      </c>
      <c r="F79" s="38"/>
      <c r="G79" s="38"/>
      <c r="H79" s="38"/>
      <c r="I79" s="38"/>
      <c r="J79" s="38"/>
      <c r="K79" s="38"/>
      <c r="L79" s="38"/>
      <c r="M79" s="144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132</v>
      </c>
      <c r="D80" s="38"/>
      <c r="E80" s="38"/>
      <c r="F80" s="38"/>
      <c r="G80" s="38"/>
      <c r="H80" s="38"/>
      <c r="I80" s="38"/>
      <c r="J80" s="38"/>
      <c r="K80" s="38"/>
      <c r="L80" s="38"/>
      <c r="M80" s="144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6.5" customHeight="1">
      <c r="A81" s="36"/>
      <c r="B81" s="37"/>
      <c r="C81" s="38"/>
      <c r="D81" s="38"/>
      <c r="E81" s="67" t="str">
        <f>E11</f>
        <v>SO 03 - 3 - VON - Položky ÚOŽI</v>
      </c>
      <c r="F81" s="38"/>
      <c r="G81" s="38"/>
      <c r="H81" s="38"/>
      <c r="I81" s="38"/>
      <c r="J81" s="38"/>
      <c r="K81" s="38"/>
      <c r="L81" s="38"/>
      <c r="M81" s="144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144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21</v>
      </c>
      <c r="D83" s="38"/>
      <c r="E83" s="38"/>
      <c r="F83" s="25" t="str">
        <f>F14</f>
        <v xml:space="preserve"> </v>
      </c>
      <c r="G83" s="38"/>
      <c r="H83" s="38"/>
      <c r="I83" s="30" t="s">
        <v>23</v>
      </c>
      <c r="J83" s="70" t="str">
        <f>IF(J14="","",J14)</f>
        <v>11. 5. 2022</v>
      </c>
      <c r="K83" s="38"/>
      <c r="L83" s="38"/>
      <c r="M83" s="144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6.96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144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5.65" customHeight="1">
      <c r="A85" s="36"/>
      <c r="B85" s="37"/>
      <c r="C85" s="30" t="s">
        <v>25</v>
      </c>
      <c r="D85" s="38"/>
      <c r="E85" s="38"/>
      <c r="F85" s="25" t="str">
        <f>E17</f>
        <v>SŽ, s.o. Přednosta SEE Praha</v>
      </c>
      <c r="G85" s="38"/>
      <c r="H85" s="38"/>
      <c r="I85" s="30" t="s">
        <v>33</v>
      </c>
      <c r="J85" s="34" t="str">
        <f>E23</f>
        <v xml:space="preserve"> SŽ, s.o. Přednosta SEE Praha</v>
      </c>
      <c r="K85" s="38"/>
      <c r="L85" s="38"/>
      <c r="M85" s="144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5.15" customHeight="1">
      <c r="A86" s="36"/>
      <c r="B86" s="37"/>
      <c r="C86" s="30" t="s">
        <v>31</v>
      </c>
      <c r="D86" s="38"/>
      <c r="E86" s="38"/>
      <c r="F86" s="25" t="str">
        <f>IF(E20="","",E20)</f>
        <v>Vyplň údaj</v>
      </c>
      <c r="G86" s="38"/>
      <c r="H86" s="38"/>
      <c r="I86" s="30" t="s">
        <v>35</v>
      </c>
      <c r="J86" s="34" t="str">
        <f>E26</f>
        <v>AFRY CZ s.r.o.</v>
      </c>
      <c r="K86" s="38"/>
      <c r="L86" s="38"/>
      <c r="M86" s="144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0.32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144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11" customFormat="1" ht="29.28" customHeight="1">
      <c r="A88" s="185"/>
      <c r="B88" s="186"/>
      <c r="C88" s="187" t="s">
        <v>146</v>
      </c>
      <c r="D88" s="188" t="s">
        <v>58</v>
      </c>
      <c r="E88" s="188" t="s">
        <v>54</v>
      </c>
      <c r="F88" s="188" t="s">
        <v>55</v>
      </c>
      <c r="G88" s="188" t="s">
        <v>147</v>
      </c>
      <c r="H88" s="188" t="s">
        <v>148</v>
      </c>
      <c r="I88" s="188" t="s">
        <v>149</v>
      </c>
      <c r="J88" s="188" t="s">
        <v>150</v>
      </c>
      <c r="K88" s="188" t="s">
        <v>141</v>
      </c>
      <c r="L88" s="189" t="s">
        <v>151</v>
      </c>
      <c r="M88" s="190"/>
      <c r="N88" s="90" t="s">
        <v>19</v>
      </c>
      <c r="O88" s="91" t="s">
        <v>43</v>
      </c>
      <c r="P88" s="91" t="s">
        <v>152</v>
      </c>
      <c r="Q88" s="91" t="s">
        <v>153</v>
      </c>
      <c r="R88" s="91" t="s">
        <v>154</v>
      </c>
      <c r="S88" s="91" t="s">
        <v>155</v>
      </c>
      <c r="T88" s="91" t="s">
        <v>156</v>
      </c>
      <c r="U88" s="91" t="s">
        <v>157</v>
      </c>
      <c r="V88" s="91" t="s">
        <v>158</v>
      </c>
      <c r="W88" s="91" t="s">
        <v>159</v>
      </c>
      <c r="X88" s="91" t="s">
        <v>160</v>
      </c>
      <c r="Y88" s="92" t="s">
        <v>161</v>
      </c>
      <c r="Z88" s="185"/>
      <c r="AA88" s="185"/>
      <c r="AB88" s="185"/>
      <c r="AC88" s="185"/>
      <c r="AD88" s="185"/>
      <c r="AE88" s="185"/>
    </row>
    <row r="89" s="2" customFormat="1" ht="22.8" customHeight="1">
      <c r="A89" s="36"/>
      <c r="B89" s="37"/>
      <c r="C89" s="97" t="s">
        <v>162</v>
      </c>
      <c r="D89" s="38"/>
      <c r="E89" s="38"/>
      <c r="F89" s="38"/>
      <c r="G89" s="38"/>
      <c r="H89" s="38"/>
      <c r="I89" s="38"/>
      <c r="J89" s="38"/>
      <c r="K89" s="191">
        <f>BK89</f>
        <v>0</v>
      </c>
      <c r="L89" s="38"/>
      <c r="M89" s="42"/>
      <c r="N89" s="93"/>
      <c r="O89" s="192"/>
      <c r="P89" s="94"/>
      <c r="Q89" s="193">
        <f>Q90</f>
        <v>0</v>
      </c>
      <c r="R89" s="193">
        <f>R90</f>
        <v>0</v>
      </c>
      <c r="S89" s="94"/>
      <c r="T89" s="194">
        <f>T90</f>
        <v>0</v>
      </c>
      <c r="U89" s="94"/>
      <c r="V89" s="194">
        <f>V90</f>
        <v>0</v>
      </c>
      <c r="W89" s="94"/>
      <c r="X89" s="194">
        <f>X90</f>
        <v>0</v>
      </c>
      <c r="Y89" s="95"/>
      <c r="Z89" s="36"/>
      <c r="AA89" s="36"/>
      <c r="AB89" s="36"/>
      <c r="AC89" s="36"/>
      <c r="AD89" s="36"/>
      <c r="AE89" s="36"/>
      <c r="AT89" s="15" t="s">
        <v>74</v>
      </c>
      <c r="AU89" s="15" t="s">
        <v>142</v>
      </c>
      <c r="BK89" s="195">
        <f>BK90</f>
        <v>0</v>
      </c>
    </row>
    <row r="90" s="12" customFormat="1" ht="25.92" customHeight="1">
      <c r="A90" s="12"/>
      <c r="B90" s="196"/>
      <c r="C90" s="197"/>
      <c r="D90" s="198" t="s">
        <v>74</v>
      </c>
      <c r="E90" s="199" t="s">
        <v>163</v>
      </c>
      <c r="F90" s="199" t="s">
        <v>164</v>
      </c>
      <c r="G90" s="197"/>
      <c r="H90" s="197"/>
      <c r="I90" s="200"/>
      <c r="J90" s="200"/>
      <c r="K90" s="201">
        <f>BK90</f>
        <v>0</v>
      </c>
      <c r="L90" s="197"/>
      <c r="M90" s="202"/>
      <c r="N90" s="203"/>
      <c r="O90" s="204"/>
      <c r="P90" s="204"/>
      <c r="Q90" s="205">
        <f>Q91</f>
        <v>0</v>
      </c>
      <c r="R90" s="205">
        <f>R91</f>
        <v>0</v>
      </c>
      <c r="S90" s="204"/>
      <c r="T90" s="206">
        <f>T91</f>
        <v>0</v>
      </c>
      <c r="U90" s="204"/>
      <c r="V90" s="206">
        <f>V91</f>
        <v>0</v>
      </c>
      <c r="W90" s="204"/>
      <c r="X90" s="206">
        <f>X91</f>
        <v>0</v>
      </c>
      <c r="Y90" s="207"/>
      <c r="Z90" s="12"/>
      <c r="AA90" s="12"/>
      <c r="AB90" s="12"/>
      <c r="AC90" s="12"/>
      <c r="AD90" s="12"/>
      <c r="AE90" s="12"/>
      <c r="AR90" s="208" t="s">
        <v>82</v>
      </c>
      <c r="AT90" s="209" t="s">
        <v>74</v>
      </c>
      <c r="AU90" s="209" t="s">
        <v>75</v>
      </c>
      <c r="AY90" s="208" t="s">
        <v>165</v>
      </c>
      <c r="BK90" s="210">
        <f>BK91</f>
        <v>0</v>
      </c>
    </row>
    <row r="91" s="12" customFormat="1" ht="22.8" customHeight="1">
      <c r="A91" s="12"/>
      <c r="B91" s="196"/>
      <c r="C91" s="197"/>
      <c r="D91" s="198" t="s">
        <v>74</v>
      </c>
      <c r="E91" s="211" t="s">
        <v>166</v>
      </c>
      <c r="F91" s="211" t="s">
        <v>167</v>
      </c>
      <c r="G91" s="197"/>
      <c r="H91" s="197"/>
      <c r="I91" s="200"/>
      <c r="J91" s="200"/>
      <c r="K91" s="212">
        <f>BK91</f>
        <v>0</v>
      </c>
      <c r="L91" s="197"/>
      <c r="M91" s="202"/>
      <c r="N91" s="203"/>
      <c r="O91" s="204"/>
      <c r="P91" s="204"/>
      <c r="Q91" s="205">
        <f>SUM(Q92:Q96)</f>
        <v>0</v>
      </c>
      <c r="R91" s="205">
        <f>SUM(R92:R96)</f>
        <v>0</v>
      </c>
      <c r="S91" s="204"/>
      <c r="T91" s="206">
        <f>SUM(T92:T96)</f>
        <v>0</v>
      </c>
      <c r="U91" s="204"/>
      <c r="V91" s="206">
        <f>SUM(V92:V96)</f>
        <v>0</v>
      </c>
      <c r="W91" s="204"/>
      <c r="X91" s="206">
        <f>SUM(X92:X96)</f>
        <v>0</v>
      </c>
      <c r="Y91" s="207"/>
      <c r="Z91" s="12"/>
      <c r="AA91" s="12"/>
      <c r="AB91" s="12"/>
      <c r="AC91" s="12"/>
      <c r="AD91" s="12"/>
      <c r="AE91" s="12"/>
      <c r="AR91" s="208" t="s">
        <v>82</v>
      </c>
      <c r="AT91" s="209" t="s">
        <v>74</v>
      </c>
      <c r="AU91" s="209" t="s">
        <v>82</v>
      </c>
      <c r="AY91" s="208" t="s">
        <v>165</v>
      </c>
      <c r="BK91" s="210">
        <f>SUM(BK92:BK96)</f>
        <v>0</v>
      </c>
    </row>
    <row r="92" s="2" customFormat="1" ht="16.5" customHeight="1">
      <c r="A92" s="36"/>
      <c r="B92" s="37"/>
      <c r="C92" s="213" t="s">
        <v>82</v>
      </c>
      <c r="D92" s="213" t="s">
        <v>168</v>
      </c>
      <c r="E92" s="214" t="s">
        <v>169</v>
      </c>
      <c r="F92" s="215" t="s">
        <v>170</v>
      </c>
      <c r="G92" s="216" t="s">
        <v>171</v>
      </c>
      <c r="H92" s="217"/>
      <c r="I92" s="217"/>
      <c r="J92" s="217"/>
      <c r="K92" s="218">
        <f>ROUND(P92*H92,2)</f>
        <v>0</v>
      </c>
      <c r="L92" s="215" t="s">
        <v>19</v>
      </c>
      <c r="M92" s="42"/>
      <c r="N92" s="219" t="s">
        <v>19</v>
      </c>
      <c r="O92" s="220" t="s">
        <v>44</v>
      </c>
      <c r="P92" s="221">
        <f>I92+J92</f>
        <v>0</v>
      </c>
      <c r="Q92" s="221">
        <f>ROUND(I92*H92,2)</f>
        <v>0</v>
      </c>
      <c r="R92" s="221">
        <f>ROUND(J92*H92,2)</f>
        <v>0</v>
      </c>
      <c r="S92" s="82"/>
      <c r="T92" s="222">
        <f>S92*H92</f>
        <v>0</v>
      </c>
      <c r="U92" s="222">
        <v>0</v>
      </c>
      <c r="V92" s="222">
        <f>U92*H92</f>
        <v>0</v>
      </c>
      <c r="W92" s="222">
        <v>0</v>
      </c>
      <c r="X92" s="222">
        <f>W92*H92</f>
        <v>0</v>
      </c>
      <c r="Y92" s="223" t="s">
        <v>19</v>
      </c>
      <c r="Z92" s="36"/>
      <c r="AA92" s="36"/>
      <c r="AB92" s="36"/>
      <c r="AC92" s="36"/>
      <c r="AD92" s="36"/>
      <c r="AE92" s="36"/>
      <c r="AR92" s="224" t="s">
        <v>172</v>
      </c>
      <c r="AT92" s="224" t="s">
        <v>168</v>
      </c>
      <c r="AU92" s="224" t="s">
        <v>84</v>
      </c>
      <c r="AY92" s="15" t="s">
        <v>165</v>
      </c>
      <c r="BE92" s="225">
        <f>IF(O92="základní",K92,0)</f>
        <v>0</v>
      </c>
      <c r="BF92" s="225">
        <f>IF(O92="snížená",K92,0)</f>
        <v>0</v>
      </c>
      <c r="BG92" s="225">
        <f>IF(O92="zákl. přenesená",K92,0)</f>
        <v>0</v>
      </c>
      <c r="BH92" s="225">
        <f>IF(O92="sníž. přenesená",K92,0)</f>
        <v>0</v>
      </c>
      <c r="BI92" s="225">
        <f>IF(O92="nulová",K92,0)</f>
        <v>0</v>
      </c>
      <c r="BJ92" s="15" t="s">
        <v>82</v>
      </c>
      <c r="BK92" s="225">
        <f>ROUND(P92*H92,2)</f>
        <v>0</v>
      </c>
      <c r="BL92" s="15" t="s">
        <v>172</v>
      </c>
      <c r="BM92" s="224" t="s">
        <v>173</v>
      </c>
    </row>
    <row r="93" s="2" customFormat="1">
      <c r="A93" s="36"/>
      <c r="B93" s="37"/>
      <c r="C93" s="38"/>
      <c r="D93" s="226" t="s">
        <v>174</v>
      </c>
      <c r="E93" s="38"/>
      <c r="F93" s="227" t="s">
        <v>170</v>
      </c>
      <c r="G93" s="38"/>
      <c r="H93" s="38"/>
      <c r="I93" s="228"/>
      <c r="J93" s="228"/>
      <c r="K93" s="38"/>
      <c r="L93" s="38"/>
      <c r="M93" s="42"/>
      <c r="N93" s="229"/>
      <c r="O93" s="230"/>
      <c r="P93" s="82"/>
      <c r="Q93" s="82"/>
      <c r="R93" s="82"/>
      <c r="S93" s="82"/>
      <c r="T93" s="82"/>
      <c r="U93" s="82"/>
      <c r="V93" s="82"/>
      <c r="W93" s="82"/>
      <c r="X93" s="82"/>
      <c r="Y93" s="83"/>
      <c r="Z93" s="36"/>
      <c r="AA93" s="36"/>
      <c r="AB93" s="36"/>
      <c r="AC93" s="36"/>
      <c r="AD93" s="36"/>
      <c r="AE93" s="36"/>
      <c r="AT93" s="15" t="s">
        <v>174</v>
      </c>
      <c r="AU93" s="15" t="s">
        <v>84</v>
      </c>
    </row>
    <row r="94" s="2" customFormat="1" ht="37.8" customHeight="1">
      <c r="A94" s="36"/>
      <c r="B94" s="37"/>
      <c r="C94" s="213" t="s">
        <v>84</v>
      </c>
      <c r="D94" s="213" t="s">
        <v>168</v>
      </c>
      <c r="E94" s="214" t="s">
        <v>175</v>
      </c>
      <c r="F94" s="215" t="s">
        <v>176</v>
      </c>
      <c r="G94" s="216" t="s">
        <v>171</v>
      </c>
      <c r="H94" s="217"/>
      <c r="I94" s="217"/>
      <c r="J94" s="217"/>
      <c r="K94" s="218">
        <f>ROUND(P94*H94,2)</f>
        <v>0</v>
      </c>
      <c r="L94" s="215" t="s">
        <v>19</v>
      </c>
      <c r="M94" s="42"/>
      <c r="N94" s="219" t="s">
        <v>19</v>
      </c>
      <c r="O94" s="220" t="s">
        <v>44</v>
      </c>
      <c r="P94" s="221">
        <f>I94+J94</f>
        <v>0</v>
      </c>
      <c r="Q94" s="221">
        <f>ROUND(I94*H94,2)</f>
        <v>0</v>
      </c>
      <c r="R94" s="221">
        <f>ROUND(J94*H94,2)</f>
        <v>0</v>
      </c>
      <c r="S94" s="82"/>
      <c r="T94" s="222">
        <f>S94*H94</f>
        <v>0</v>
      </c>
      <c r="U94" s="222">
        <v>0</v>
      </c>
      <c r="V94" s="222">
        <f>U94*H94</f>
        <v>0</v>
      </c>
      <c r="W94" s="222">
        <v>0</v>
      </c>
      <c r="X94" s="222">
        <f>W94*H94</f>
        <v>0</v>
      </c>
      <c r="Y94" s="223" t="s">
        <v>19</v>
      </c>
      <c r="Z94" s="36"/>
      <c r="AA94" s="36"/>
      <c r="AB94" s="36"/>
      <c r="AC94" s="36"/>
      <c r="AD94" s="36"/>
      <c r="AE94" s="36"/>
      <c r="AR94" s="224" t="s">
        <v>172</v>
      </c>
      <c r="AT94" s="224" t="s">
        <v>168</v>
      </c>
      <c r="AU94" s="224" t="s">
        <v>84</v>
      </c>
      <c r="AY94" s="15" t="s">
        <v>165</v>
      </c>
      <c r="BE94" s="225">
        <f>IF(O94="základní",K94,0)</f>
        <v>0</v>
      </c>
      <c r="BF94" s="225">
        <f>IF(O94="snížená",K94,0)</f>
        <v>0</v>
      </c>
      <c r="BG94" s="225">
        <f>IF(O94="zákl. přenesená",K94,0)</f>
        <v>0</v>
      </c>
      <c r="BH94" s="225">
        <f>IF(O94="sníž. přenesená",K94,0)</f>
        <v>0</v>
      </c>
      <c r="BI94" s="225">
        <f>IF(O94="nulová",K94,0)</f>
        <v>0</v>
      </c>
      <c r="BJ94" s="15" t="s">
        <v>82</v>
      </c>
      <c r="BK94" s="225">
        <f>ROUND(P94*H94,2)</f>
        <v>0</v>
      </c>
      <c r="BL94" s="15" t="s">
        <v>172</v>
      </c>
      <c r="BM94" s="224" t="s">
        <v>177</v>
      </c>
    </row>
    <row r="95" s="2" customFormat="1">
      <c r="A95" s="36"/>
      <c r="B95" s="37"/>
      <c r="C95" s="38"/>
      <c r="D95" s="226" t="s">
        <v>174</v>
      </c>
      <c r="E95" s="38"/>
      <c r="F95" s="227" t="s">
        <v>178</v>
      </c>
      <c r="G95" s="38"/>
      <c r="H95" s="38"/>
      <c r="I95" s="228"/>
      <c r="J95" s="228"/>
      <c r="K95" s="38"/>
      <c r="L95" s="38"/>
      <c r="M95" s="42"/>
      <c r="N95" s="229"/>
      <c r="O95" s="230"/>
      <c r="P95" s="82"/>
      <c r="Q95" s="82"/>
      <c r="R95" s="82"/>
      <c r="S95" s="82"/>
      <c r="T95" s="82"/>
      <c r="U95" s="82"/>
      <c r="V95" s="82"/>
      <c r="W95" s="82"/>
      <c r="X95" s="82"/>
      <c r="Y95" s="83"/>
      <c r="Z95" s="36"/>
      <c r="AA95" s="36"/>
      <c r="AB95" s="36"/>
      <c r="AC95" s="36"/>
      <c r="AD95" s="36"/>
      <c r="AE95" s="36"/>
      <c r="AT95" s="15" t="s">
        <v>174</v>
      </c>
      <c r="AU95" s="15" t="s">
        <v>84</v>
      </c>
    </row>
    <row r="96" s="2" customFormat="1">
      <c r="A96" s="36"/>
      <c r="B96" s="37"/>
      <c r="C96" s="38"/>
      <c r="D96" s="226" t="s">
        <v>179</v>
      </c>
      <c r="E96" s="38"/>
      <c r="F96" s="231" t="s">
        <v>180</v>
      </c>
      <c r="G96" s="38"/>
      <c r="H96" s="38"/>
      <c r="I96" s="228"/>
      <c r="J96" s="228"/>
      <c r="K96" s="38"/>
      <c r="L96" s="38"/>
      <c r="M96" s="42"/>
      <c r="N96" s="232"/>
      <c r="O96" s="233"/>
      <c r="P96" s="234"/>
      <c r="Q96" s="234"/>
      <c r="R96" s="234"/>
      <c r="S96" s="234"/>
      <c r="T96" s="234"/>
      <c r="U96" s="234"/>
      <c r="V96" s="234"/>
      <c r="W96" s="234"/>
      <c r="X96" s="234"/>
      <c r="Y96" s="235"/>
      <c r="Z96" s="36"/>
      <c r="AA96" s="36"/>
      <c r="AB96" s="36"/>
      <c r="AC96" s="36"/>
      <c r="AD96" s="36"/>
      <c r="AE96" s="36"/>
      <c r="AT96" s="15" t="s">
        <v>179</v>
      </c>
      <c r="AU96" s="15" t="s">
        <v>84</v>
      </c>
    </row>
    <row r="97" s="2" customFormat="1" ht="6.96" customHeight="1">
      <c r="A97" s="36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42"/>
      <c r="N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</sheetData>
  <sheetProtection sheet="1" autoFilter="0" formatColumns="0" formatRows="0" objects="1" scenarios="1" spinCount="100000" saltValue="u9OmdMP3Fd4MvYCFJL40cm95aD/hbQ3O0Zw8ebzWKo9+WdpS9hM/yesdXdyNsTNAvdpux+fhkkpamzyVR/Sf7w==" hashValue="QV2qaMXKaJCb6NtQPfiwjRcskJWsxNzCm1kVFe9/43310i2JGJro55gWqC0RxTGi50zQnIQUP/Clqywk97C9AA==" algorithmName="SHA-512" password="CC35"/>
  <autoFilter ref="C88:L96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7:H77"/>
    <mergeCell ref="E79:H79"/>
    <mergeCell ref="E81:H81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92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8"/>
      <c r="AT3" s="15" t="s">
        <v>84</v>
      </c>
    </row>
    <row r="4" s="1" customFormat="1" ht="24.96" customHeight="1">
      <c r="B4" s="18"/>
      <c r="D4" s="140" t="s">
        <v>129</v>
      </c>
      <c r="M4" s="18"/>
      <c r="N4" s="141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42" t="s">
        <v>16</v>
      </c>
      <c r="M6" s="18"/>
    </row>
    <row r="7" s="1" customFormat="1" ht="16.5" customHeight="1">
      <c r="B7" s="18"/>
      <c r="E7" s="143" t="str">
        <f>'Rekapitulace stavby'!K6</f>
        <v>Oprava TV v úseku Stará Boleslav (mimo) - Dřísy (včetně)</v>
      </c>
      <c r="F7" s="142"/>
      <c r="G7" s="142"/>
      <c r="H7" s="142"/>
      <c r="M7" s="18"/>
    </row>
    <row r="8" s="1" customFormat="1" ht="12" customHeight="1">
      <c r="B8" s="18"/>
      <c r="D8" s="142" t="s">
        <v>130</v>
      </c>
      <c r="M8" s="18"/>
    </row>
    <row r="9" s="2" customFormat="1" ht="16.5" customHeight="1">
      <c r="A9" s="36"/>
      <c r="B9" s="42"/>
      <c r="C9" s="36"/>
      <c r="D9" s="36"/>
      <c r="E9" s="143" t="s">
        <v>131</v>
      </c>
      <c r="F9" s="36"/>
      <c r="G9" s="36"/>
      <c r="H9" s="36"/>
      <c r="I9" s="36"/>
      <c r="J9" s="36"/>
      <c r="K9" s="36"/>
      <c r="L9" s="36"/>
      <c r="M9" s="144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132</v>
      </c>
      <c r="E10" s="36"/>
      <c r="F10" s="36"/>
      <c r="G10" s="36"/>
      <c r="H10" s="36"/>
      <c r="I10" s="36"/>
      <c r="J10" s="36"/>
      <c r="K10" s="36"/>
      <c r="L10" s="36"/>
      <c r="M10" s="144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5" t="s">
        <v>181</v>
      </c>
      <c r="F11" s="36"/>
      <c r="G11" s="36"/>
      <c r="H11" s="36"/>
      <c r="I11" s="36"/>
      <c r="J11" s="36"/>
      <c r="K11" s="36"/>
      <c r="L11" s="36"/>
      <c r="M11" s="144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144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3" t="s">
        <v>19</v>
      </c>
      <c r="G13" s="36"/>
      <c r="H13" s="36"/>
      <c r="I13" s="142" t="s">
        <v>20</v>
      </c>
      <c r="J13" s="133" t="s">
        <v>19</v>
      </c>
      <c r="K13" s="36"/>
      <c r="L13" s="36"/>
      <c r="M13" s="144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3" t="s">
        <v>22</v>
      </c>
      <c r="G14" s="36"/>
      <c r="H14" s="36"/>
      <c r="I14" s="142" t="s">
        <v>23</v>
      </c>
      <c r="J14" s="146" t="str">
        <f>'Rekapitulace stavby'!AN8</f>
        <v>11. 5. 2022</v>
      </c>
      <c r="K14" s="36"/>
      <c r="L14" s="36"/>
      <c r="M14" s="144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144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2" t="s">
        <v>26</v>
      </c>
      <c r="J16" s="133" t="s">
        <v>19</v>
      </c>
      <c r="K16" s="36"/>
      <c r="L16" s="36"/>
      <c r="M16" s="144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3" t="s">
        <v>28</v>
      </c>
      <c r="F17" s="36"/>
      <c r="G17" s="36"/>
      <c r="H17" s="36"/>
      <c r="I17" s="142" t="s">
        <v>29</v>
      </c>
      <c r="J17" s="133" t="s">
        <v>19</v>
      </c>
      <c r="K17" s="36"/>
      <c r="L17" s="36"/>
      <c r="M17" s="144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144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31</v>
      </c>
      <c r="E19" s="36"/>
      <c r="F19" s="36"/>
      <c r="G19" s="36"/>
      <c r="H19" s="36"/>
      <c r="I19" s="142" t="s">
        <v>26</v>
      </c>
      <c r="J19" s="31" t="str">
        <f>'Rekapitulace stavby'!AN13</f>
        <v>Vyplň údaj</v>
      </c>
      <c r="K19" s="36"/>
      <c r="L19" s="36"/>
      <c r="M19" s="144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3"/>
      <c r="G20" s="133"/>
      <c r="H20" s="133"/>
      <c r="I20" s="142" t="s">
        <v>29</v>
      </c>
      <c r="J20" s="31" t="str">
        <f>'Rekapitulace stavby'!AN14</f>
        <v>Vyplň údaj</v>
      </c>
      <c r="K20" s="36"/>
      <c r="L20" s="36"/>
      <c r="M20" s="144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144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33</v>
      </c>
      <c r="E22" s="36"/>
      <c r="F22" s="36"/>
      <c r="G22" s="36"/>
      <c r="H22" s="36"/>
      <c r="I22" s="142" t="s">
        <v>26</v>
      </c>
      <c r="J22" s="133" t="s">
        <v>19</v>
      </c>
      <c r="K22" s="36"/>
      <c r="L22" s="36"/>
      <c r="M22" s="144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3" t="s">
        <v>134</v>
      </c>
      <c r="F23" s="36"/>
      <c r="G23" s="36"/>
      <c r="H23" s="36"/>
      <c r="I23" s="142" t="s">
        <v>29</v>
      </c>
      <c r="J23" s="133" t="s">
        <v>19</v>
      </c>
      <c r="K23" s="36"/>
      <c r="L23" s="36"/>
      <c r="M23" s="144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144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35</v>
      </c>
      <c r="E25" s="36"/>
      <c r="F25" s="36"/>
      <c r="G25" s="36"/>
      <c r="H25" s="36"/>
      <c r="I25" s="142" t="s">
        <v>26</v>
      </c>
      <c r="J25" s="133" t="s">
        <v>19</v>
      </c>
      <c r="K25" s="36"/>
      <c r="L25" s="36"/>
      <c r="M25" s="144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3" t="s">
        <v>36</v>
      </c>
      <c r="F26" s="36"/>
      <c r="G26" s="36"/>
      <c r="H26" s="36"/>
      <c r="I26" s="142" t="s">
        <v>29</v>
      </c>
      <c r="J26" s="133" t="s">
        <v>19</v>
      </c>
      <c r="K26" s="36"/>
      <c r="L26" s="36"/>
      <c r="M26" s="144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144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37</v>
      </c>
      <c r="E28" s="36"/>
      <c r="F28" s="36"/>
      <c r="G28" s="36"/>
      <c r="H28" s="36"/>
      <c r="I28" s="36"/>
      <c r="J28" s="36"/>
      <c r="K28" s="36"/>
      <c r="L28" s="36"/>
      <c r="M28" s="144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47"/>
      <c r="M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144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1"/>
      <c r="E31" s="151"/>
      <c r="F31" s="151"/>
      <c r="G31" s="151"/>
      <c r="H31" s="151"/>
      <c r="I31" s="151"/>
      <c r="J31" s="151"/>
      <c r="K31" s="151"/>
      <c r="L31" s="151"/>
      <c r="M31" s="144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>
      <c r="A32" s="36"/>
      <c r="B32" s="42"/>
      <c r="C32" s="36"/>
      <c r="D32" s="36"/>
      <c r="E32" s="142" t="s">
        <v>135</v>
      </c>
      <c r="F32" s="36"/>
      <c r="G32" s="36"/>
      <c r="H32" s="36"/>
      <c r="I32" s="36"/>
      <c r="J32" s="36"/>
      <c r="K32" s="152">
        <f>I65</f>
        <v>0</v>
      </c>
      <c r="L32" s="36"/>
      <c r="M32" s="144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>
      <c r="A33" s="36"/>
      <c r="B33" s="42"/>
      <c r="C33" s="36"/>
      <c r="D33" s="36"/>
      <c r="E33" s="142" t="s">
        <v>136</v>
      </c>
      <c r="F33" s="36"/>
      <c r="G33" s="36"/>
      <c r="H33" s="36"/>
      <c r="I33" s="36"/>
      <c r="J33" s="36"/>
      <c r="K33" s="152">
        <f>J65</f>
        <v>0</v>
      </c>
      <c r="L33" s="36"/>
      <c r="M33" s="144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25.44" customHeight="1">
      <c r="A34" s="36"/>
      <c r="B34" s="42"/>
      <c r="C34" s="36"/>
      <c r="D34" s="153" t="s">
        <v>39</v>
      </c>
      <c r="E34" s="36"/>
      <c r="F34" s="36"/>
      <c r="G34" s="36"/>
      <c r="H34" s="36"/>
      <c r="I34" s="36"/>
      <c r="J34" s="36"/>
      <c r="K34" s="154">
        <f>ROUND(K94, 2)</f>
        <v>0</v>
      </c>
      <c r="L34" s="36"/>
      <c r="M34" s="144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6.96" customHeight="1">
      <c r="A35" s="36"/>
      <c r="B35" s="42"/>
      <c r="C35" s="36"/>
      <c r="D35" s="151"/>
      <c r="E35" s="151"/>
      <c r="F35" s="151"/>
      <c r="G35" s="151"/>
      <c r="H35" s="151"/>
      <c r="I35" s="151"/>
      <c r="J35" s="151"/>
      <c r="K35" s="151"/>
      <c r="L35" s="151"/>
      <c r="M35" s="144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36"/>
      <c r="F36" s="155" t="s">
        <v>41</v>
      </c>
      <c r="G36" s="36"/>
      <c r="H36" s="36"/>
      <c r="I36" s="155" t="s">
        <v>40</v>
      </c>
      <c r="J36" s="36"/>
      <c r="K36" s="155" t="s">
        <v>42</v>
      </c>
      <c r="L36" s="36"/>
      <c r="M36" s="144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14.4" customHeight="1">
      <c r="A37" s="36"/>
      <c r="B37" s="42"/>
      <c r="C37" s="36"/>
      <c r="D37" s="156" t="s">
        <v>43</v>
      </c>
      <c r="E37" s="142" t="s">
        <v>44</v>
      </c>
      <c r="F37" s="152">
        <f>ROUND((SUM(BE94:BE161)),  2)</f>
        <v>0</v>
      </c>
      <c r="G37" s="36"/>
      <c r="H37" s="36"/>
      <c r="I37" s="157">
        <v>0.20999999999999999</v>
      </c>
      <c r="J37" s="36"/>
      <c r="K37" s="152">
        <f>ROUND(((SUM(BE94:BE161))*I37),  2)</f>
        <v>0</v>
      </c>
      <c r="L37" s="36"/>
      <c r="M37" s="144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142" t="s">
        <v>45</v>
      </c>
      <c r="F38" s="152">
        <f>ROUND((SUM(BF94:BF161)),  2)</f>
        <v>0</v>
      </c>
      <c r="G38" s="36"/>
      <c r="H38" s="36"/>
      <c r="I38" s="157">
        <v>0.14999999999999999</v>
      </c>
      <c r="J38" s="36"/>
      <c r="K38" s="152">
        <f>ROUND(((SUM(BF94:BF161))*I38),  2)</f>
        <v>0</v>
      </c>
      <c r="L38" s="36"/>
      <c r="M38" s="144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46</v>
      </c>
      <c r="F39" s="152">
        <f>ROUND((SUM(BG94:BG161)),  2)</f>
        <v>0</v>
      </c>
      <c r="G39" s="36"/>
      <c r="H39" s="36"/>
      <c r="I39" s="157">
        <v>0.20999999999999999</v>
      </c>
      <c r="J39" s="36"/>
      <c r="K39" s="152">
        <f>0</f>
        <v>0</v>
      </c>
      <c r="L39" s="36"/>
      <c r="M39" s="144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142" t="s">
        <v>47</v>
      </c>
      <c r="F40" s="152">
        <f>ROUND((SUM(BH94:BH161)),  2)</f>
        <v>0</v>
      </c>
      <c r="G40" s="36"/>
      <c r="H40" s="36"/>
      <c r="I40" s="157">
        <v>0.14999999999999999</v>
      </c>
      <c r="J40" s="36"/>
      <c r="K40" s="152">
        <f>0</f>
        <v>0</v>
      </c>
      <c r="L40" s="36"/>
      <c r="M40" s="144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14.4" customHeight="1">
      <c r="A41" s="36"/>
      <c r="B41" s="42"/>
      <c r="C41" s="36"/>
      <c r="D41" s="36"/>
      <c r="E41" s="142" t="s">
        <v>48</v>
      </c>
      <c r="F41" s="152">
        <f>ROUND((SUM(BI94:BI161)),  2)</f>
        <v>0</v>
      </c>
      <c r="G41" s="36"/>
      <c r="H41" s="36"/>
      <c r="I41" s="157">
        <v>0</v>
      </c>
      <c r="J41" s="36"/>
      <c r="K41" s="152">
        <f>0</f>
        <v>0</v>
      </c>
      <c r="L41" s="36"/>
      <c r="M41" s="144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6.96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144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5.44" customHeight="1">
      <c r="A43" s="36"/>
      <c r="B43" s="42"/>
      <c r="C43" s="158"/>
      <c r="D43" s="159" t="s">
        <v>49</v>
      </c>
      <c r="E43" s="160"/>
      <c r="F43" s="160"/>
      <c r="G43" s="161" t="s">
        <v>50</v>
      </c>
      <c r="H43" s="162" t="s">
        <v>51</v>
      </c>
      <c r="I43" s="160"/>
      <c r="J43" s="160"/>
      <c r="K43" s="163">
        <f>SUM(K34:K41)</f>
        <v>0</v>
      </c>
      <c r="L43" s="164"/>
      <c r="M43" s="144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14.4" customHeight="1">
      <c r="A44" s="36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44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="2" customFormat="1" ht="6.96" customHeight="1">
      <c r="A48" s="36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44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24.96" customHeight="1">
      <c r="A49" s="36"/>
      <c r="B49" s="37"/>
      <c r="C49" s="21" t="s">
        <v>137</v>
      </c>
      <c r="D49" s="38"/>
      <c r="E49" s="38"/>
      <c r="F49" s="38"/>
      <c r="G49" s="38"/>
      <c r="H49" s="38"/>
      <c r="I49" s="38"/>
      <c r="J49" s="38"/>
      <c r="K49" s="38"/>
      <c r="L49" s="38"/>
      <c r="M49" s="144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6.96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144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16</v>
      </c>
      <c r="D51" s="38"/>
      <c r="E51" s="38"/>
      <c r="F51" s="38"/>
      <c r="G51" s="38"/>
      <c r="H51" s="38"/>
      <c r="I51" s="38"/>
      <c r="J51" s="38"/>
      <c r="K51" s="38"/>
      <c r="L51" s="38"/>
      <c r="M51" s="144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169" t="str">
        <f>E7</f>
        <v>Oprava TV v úseku Stará Boleslav (mimo) - Dřísy (včetně)</v>
      </c>
      <c r="F52" s="30"/>
      <c r="G52" s="30"/>
      <c r="H52" s="30"/>
      <c r="I52" s="38"/>
      <c r="J52" s="38"/>
      <c r="K52" s="38"/>
      <c r="L52" s="38"/>
      <c r="M52" s="144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1" customFormat="1" ht="12" customHeight="1">
      <c r="B53" s="19"/>
      <c r="C53" s="30" t="s">
        <v>130</v>
      </c>
      <c r="D53" s="20"/>
      <c r="E53" s="20"/>
      <c r="F53" s="20"/>
      <c r="G53" s="20"/>
      <c r="H53" s="20"/>
      <c r="I53" s="20"/>
      <c r="J53" s="20"/>
      <c r="K53" s="20"/>
      <c r="L53" s="20"/>
      <c r="M53" s="18"/>
    </row>
    <row r="54" s="2" customFormat="1" ht="16.5" customHeight="1">
      <c r="A54" s="36"/>
      <c r="B54" s="37"/>
      <c r="C54" s="38"/>
      <c r="D54" s="38"/>
      <c r="E54" s="169" t="s">
        <v>131</v>
      </c>
      <c r="F54" s="38"/>
      <c r="G54" s="38"/>
      <c r="H54" s="38"/>
      <c r="I54" s="38"/>
      <c r="J54" s="38"/>
      <c r="K54" s="38"/>
      <c r="L54" s="38"/>
      <c r="M54" s="144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2" customHeight="1">
      <c r="A55" s="36"/>
      <c r="B55" s="37"/>
      <c r="C55" s="30" t="s">
        <v>132</v>
      </c>
      <c r="D55" s="38"/>
      <c r="E55" s="38"/>
      <c r="F55" s="38"/>
      <c r="G55" s="38"/>
      <c r="H55" s="38"/>
      <c r="I55" s="38"/>
      <c r="J55" s="38"/>
      <c r="K55" s="38"/>
      <c r="L55" s="38"/>
      <c r="M55" s="144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6.5" customHeight="1">
      <c r="A56" s="36"/>
      <c r="B56" s="37"/>
      <c r="C56" s="38"/>
      <c r="D56" s="38"/>
      <c r="E56" s="67" t="str">
        <f>E11</f>
        <v>SO 03 - 1 - Položky ÚOŽI</v>
      </c>
      <c r="F56" s="38"/>
      <c r="G56" s="38"/>
      <c r="H56" s="38"/>
      <c r="I56" s="38"/>
      <c r="J56" s="38"/>
      <c r="K56" s="38"/>
      <c r="L56" s="38"/>
      <c r="M56" s="144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144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2" customHeight="1">
      <c r="A58" s="36"/>
      <c r="B58" s="37"/>
      <c r="C58" s="30" t="s">
        <v>21</v>
      </c>
      <c r="D58" s="38"/>
      <c r="E58" s="38"/>
      <c r="F58" s="25" t="str">
        <f>F14</f>
        <v>Stará Boleslav, Dřísy</v>
      </c>
      <c r="G58" s="38"/>
      <c r="H58" s="38"/>
      <c r="I58" s="30" t="s">
        <v>23</v>
      </c>
      <c r="J58" s="70" t="str">
        <f>IF(J14="","",J14)</f>
        <v>11. 5. 2022</v>
      </c>
      <c r="K58" s="38"/>
      <c r="L58" s="38"/>
      <c r="M58" s="144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6.96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144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5.15" customHeight="1">
      <c r="A60" s="36"/>
      <c r="B60" s="37"/>
      <c r="C60" s="30" t="s">
        <v>25</v>
      </c>
      <c r="D60" s="38"/>
      <c r="E60" s="38"/>
      <c r="F60" s="25" t="str">
        <f>E17</f>
        <v>SŽ, s.o. Přednosta SEE Praha</v>
      </c>
      <c r="G60" s="38"/>
      <c r="H60" s="38"/>
      <c r="I60" s="30" t="s">
        <v>33</v>
      </c>
      <c r="J60" s="34" t="str">
        <f>E23</f>
        <v xml:space="preserve"> </v>
      </c>
      <c r="K60" s="38"/>
      <c r="L60" s="38"/>
      <c r="M60" s="144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15.15" customHeight="1">
      <c r="A61" s="36"/>
      <c r="B61" s="37"/>
      <c r="C61" s="30" t="s">
        <v>31</v>
      </c>
      <c r="D61" s="38"/>
      <c r="E61" s="38"/>
      <c r="F61" s="25" t="str">
        <f>IF(E20="","",E20)</f>
        <v>Vyplň údaj</v>
      </c>
      <c r="G61" s="38"/>
      <c r="H61" s="38"/>
      <c r="I61" s="30" t="s">
        <v>35</v>
      </c>
      <c r="J61" s="34" t="str">
        <f>E26</f>
        <v>AFRY CZ s.r.o.</v>
      </c>
      <c r="K61" s="38"/>
      <c r="L61" s="38"/>
      <c r="M61" s="144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144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9.28" customHeight="1">
      <c r="A63" s="36"/>
      <c r="B63" s="37"/>
      <c r="C63" s="170" t="s">
        <v>138</v>
      </c>
      <c r="D63" s="171"/>
      <c r="E63" s="171"/>
      <c r="F63" s="171"/>
      <c r="G63" s="171"/>
      <c r="H63" s="171"/>
      <c r="I63" s="172" t="s">
        <v>139</v>
      </c>
      <c r="J63" s="172" t="s">
        <v>140</v>
      </c>
      <c r="K63" s="172" t="s">
        <v>141</v>
      </c>
      <c r="L63" s="171"/>
      <c r="M63" s="144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10.32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144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22.8" customHeight="1">
      <c r="A65" s="36"/>
      <c r="B65" s="37"/>
      <c r="C65" s="173" t="s">
        <v>73</v>
      </c>
      <c r="D65" s="38"/>
      <c r="E65" s="38"/>
      <c r="F65" s="38"/>
      <c r="G65" s="38"/>
      <c r="H65" s="38"/>
      <c r="I65" s="100">
        <f>Q94</f>
        <v>0</v>
      </c>
      <c r="J65" s="100">
        <f>R94</f>
        <v>0</v>
      </c>
      <c r="K65" s="100">
        <f>K94</f>
        <v>0</v>
      </c>
      <c r="L65" s="38"/>
      <c r="M65" s="144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U65" s="15" t="s">
        <v>142</v>
      </c>
    </row>
    <row r="66" s="9" customFormat="1" ht="24.96" customHeight="1">
      <c r="A66" s="9"/>
      <c r="B66" s="174"/>
      <c r="C66" s="175"/>
      <c r="D66" s="176" t="s">
        <v>143</v>
      </c>
      <c r="E66" s="177"/>
      <c r="F66" s="177"/>
      <c r="G66" s="177"/>
      <c r="H66" s="177"/>
      <c r="I66" s="178">
        <f>Q95</f>
        <v>0</v>
      </c>
      <c r="J66" s="178">
        <f>R95</f>
        <v>0</v>
      </c>
      <c r="K66" s="178">
        <f>K95</f>
        <v>0</v>
      </c>
      <c r="L66" s="175"/>
      <c r="M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0"/>
      <c r="C67" s="125"/>
      <c r="D67" s="181" t="s">
        <v>182</v>
      </c>
      <c r="E67" s="182"/>
      <c r="F67" s="182"/>
      <c r="G67" s="182"/>
      <c r="H67" s="182"/>
      <c r="I67" s="183">
        <f>Q96</f>
        <v>0</v>
      </c>
      <c r="J67" s="183">
        <f>R96</f>
        <v>0</v>
      </c>
      <c r="K67" s="183">
        <f>K96</f>
        <v>0</v>
      </c>
      <c r="L67" s="125"/>
      <c r="M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183</v>
      </c>
      <c r="E68" s="182"/>
      <c r="F68" s="182"/>
      <c r="G68" s="182"/>
      <c r="H68" s="182"/>
      <c r="I68" s="183">
        <f>Q109</f>
        <v>0</v>
      </c>
      <c r="J68" s="183">
        <f>R109</f>
        <v>0</v>
      </c>
      <c r="K68" s="183">
        <f>K109</f>
        <v>0</v>
      </c>
      <c r="L68" s="125"/>
      <c r="M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184</v>
      </c>
      <c r="E69" s="182"/>
      <c r="F69" s="182"/>
      <c r="G69" s="182"/>
      <c r="H69" s="182"/>
      <c r="I69" s="183">
        <f>Q130</f>
        <v>0</v>
      </c>
      <c r="J69" s="183">
        <f>R130</f>
        <v>0</v>
      </c>
      <c r="K69" s="183">
        <f>K130</f>
        <v>0</v>
      </c>
      <c r="L69" s="125"/>
      <c r="M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0"/>
      <c r="C70" s="125"/>
      <c r="D70" s="181" t="s">
        <v>185</v>
      </c>
      <c r="E70" s="182"/>
      <c r="F70" s="182"/>
      <c r="G70" s="182"/>
      <c r="H70" s="182"/>
      <c r="I70" s="183">
        <f>Q135</f>
        <v>0</v>
      </c>
      <c r="J70" s="183">
        <f>R135</f>
        <v>0</v>
      </c>
      <c r="K70" s="183">
        <f>K135</f>
        <v>0</v>
      </c>
      <c r="L70" s="125"/>
      <c r="M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0"/>
      <c r="C71" s="125"/>
      <c r="D71" s="181" t="s">
        <v>186</v>
      </c>
      <c r="E71" s="182"/>
      <c r="F71" s="182"/>
      <c r="G71" s="182"/>
      <c r="H71" s="182"/>
      <c r="I71" s="183">
        <f>Q138</f>
        <v>0</v>
      </c>
      <c r="J71" s="183">
        <f>R138</f>
        <v>0</v>
      </c>
      <c r="K71" s="183">
        <f>K138</f>
        <v>0</v>
      </c>
      <c r="L71" s="125"/>
      <c r="M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0"/>
      <c r="C72" s="125"/>
      <c r="D72" s="181" t="s">
        <v>187</v>
      </c>
      <c r="E72" s="182"/>
      <c r="F72" s="182"/>
      <c r="G72" s="182"/>
      <c r="H72" s="182"/>
      <c r="I72" s="183">
        <f>Q149</f>
        <v>0</v>
      </c>
      <c r="J72" s="183">
        <f>R149</f>
        <v>0</v>
      </c>
      <c r="K72" s="183">
        <f>K149</f>
        <v>0</v>
      </c>
      <c r="L72" s="125"/>
      <c r="M72" s="18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144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57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144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8" s="2" customFormat="1" ht="6.96" customHeight="1">
      <c r="A78" s="36"/>
      <c r="B78" s="59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144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24.96" customHeight="1">
      <c r="A79" s="36"/>
      <c r="B79" s="37"/>
      <c r="C79" s="21" t="s">
        <v>145</v>
      </c>
      <c r="D79" s="38"/>
      <c r="E79" s="38"/>
      <c r="F79" s="38"/>
      <c r="G79" s="38"/>
      <c r="H79" s="38"/>
      <c r="I79" s="38"/>
      <c r="J79" s="38"/>
      <c r="K79" s="38"/>
      <c r="L79" s="38"/>
      <c r="M79" s="144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144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16</v>
      </c>
      <c r="D81" s="38"/>
      <c r="E81" s="38"/>
      <c r="F81" s="38"/>
      <c r="G81" s="38"/>
      <c r="H81" s="38"/>
      <c r="I81" s="38"/>
      <c r="J81" s="38"/>
      <c r="K81" s="38"/>
      <c r="L81" s="38"/>
      <c r="M81" s="144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6.5" customHeight="1">
      <c r="A82" s="36"/>
      <c r="B82" s="37"/>
      <c r="C82" s="38"/>
      <c r="D82" s="38"/>
      <c r="E82" s="169" t="str">
        <f>E7</f>
        <v>Oprava TV v úseku Stará Boleslav (mimo) - Dřísy (včetně)</v>
      </c>
      <c r="F82" s="30"/>
      <c r="G82" s="30"/>
      <c r="H82" s="30"/>
      <c r="I82" s="38"/>
      <c r="J82" s="38"/>
      <c r="K82" s="38"/>
      <c r="L82" s="38"/>
      <c r="M82" s="144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" customFormat="1" ht="12" customHeight="1">
      <c r="B83" s="19"/>
      <c r="C83" s="30" t="s">
        <v>130</v>
      </c>
      <c r="D83" s="20"/>
      <c r="E83" s="20"/>
      <c r="F83" s="20"/>
      <c r="G83" s="20"/>
      <c r="H83" s="20"/>
      <c r="I83" s="20"/>
      <c r="J83" s="20"/>
      <c r="K83" s="20"/>
      <c r="L83" s="20"/>
      <c r="M83" s="18"/>
    </row>
    <row r="84" s="2" customFormat="1" ht="16.5" customHeight="1">
      <c r="A84" s="36"/>
      <c r="B84" s="37"/>
      <c r="C84" s="38"/>
      <c r="D84" s="38"/>
      <c r="E84" s="169" t="s">
        <v>131</v>
      </c>
      <c r="F84" s="38"/>
      <c r="G84" s="38"/>
      <c r="H84" s="38"/>
      <c r="I84" s="38"/>
      <c r="J84" s="38"/>
      <c r="K84" s="38"/>
      <c r="L84" s="38"/>
      <c r="M84" s="144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132</v>
      </c>
      <c r="D85" s="38"/>
      <c r="E85" s="38"/>
      <c r="F85" s="38"/>
      <c r="G85" s="38"/>
      <c r="H85" s="38"/>
      <c r="I85" s="38"/>
      <c r="J85" s="38"/>
      <c r="K85" s="38"/>
      <c r="L85" s="38"/>
      <c r="M85" s="144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67" t="str">
        <f>E11</f>
        <v>SO 03 - 1 - Položky ÚOŽI</v>
      </c>
      <c r="F86" s="38"/>
      <c r="G86" s="38"/>
      <c r="H86" s="38"/>
      <c r="I86" s="38"/>
      <c r="J86" s="38"/>
      <c r="K86" s="38"/>
      <c r="L86" s="38"/>
      <c r="M86" s="144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6.96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144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21</v>
      </c>
      <c r="D88" s="38"/>
      <c r="E88" s="38"/>
      <c r="F88" s="25" t="str">
        <f>F14</f>
        <v>Stará Boleslav, Dřísy</v>
      </c>
      <c r="G88" s="38"/>
      <c r="H88" s="38"/>
      <c r="I88" s="30" t="s">
        <v>23</v>
      </c>
      <c r="J88" s="70" t="str">
        <f>IF(J14="","",J14)</f>
        <v>11. 5. 2022</v>
      </c>
      <c r="K88" s="38"/>
      <c r="L88" s="38"/>
      <c r="M88" s="144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144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25</v>
      </c>
      <c r="D90" s="38"/>
      <c r="E90" s="38"/>
      <c r="F90" s="25" t="str">
        <f>E17</f>
        <v>SŽ, s.o. Přednosta SEE Praha</v>
      </c>
      <c r="G90" s="38"/>
      <c r="H90" s="38"/>
      <c r="I90" s="30" t="s">
        <v>33</v>
      </c>
      <c r="J90" s="34" t="str">
        <f>E23</f>
        <v xml:space="preserve"> </v>
      </c>
      <c r="K90" s="38"/>
      <c r="L90" s="38"/>
      <c r="M90" s="144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31</v>
      </c>
      <c r="D91" s="38"/>
      <c r="E91" s="38"/>
      <c r="F91" s="25" t="str">
        <f>IF(E20="","",E20)</f>
        <v>Vyplň údaj</v>
      </c>
      <c r="G91" s="38"/>
      <c r="H91" s="38"/>
      <c r="I91" s="30" t="s">
        <v>35</v>
      </c>
      <c r="J91" s="34" t="str">
        <f>E26</f>
        <v>AFRY CZ s.r.o.</v>
      </c>
      <c r="K91" s="38"/>
      <c r="L91" s="38"/>
      <c r="M91" s="144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0.32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144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11" customFormat="1" ht="29.28" customHeight="1">
      <c r="A93" s="185"/>
      <c r="B93" s="186"/>
      <c r="C93" s="187" t="s">
        <v>146</v>
      </c>
      <c r="D93" s="188" t="s">
        <v>58</v>
      </c>
      <c r="E93" s="188" t="s">
        <v>54</v>
      </c>
      <c r="F93" s="188" t="s">
        <v>55</v>
      </c>
      <c r="G93" s="188" t="s">
        <v>147</v>
      </c>
      <c r="H93" s="188" t="s">
        <v>148</v>
      </c>
      <c r="I93" s="188" t="s">
        <v>149</v>
      </c>
      <c r="J93" s="188" t="s">
        <v>150</v>
      </c>
      <c r="K93" s="188" t="s">
        <v>141</v>
      </c>
      <c r="L93" s="189" t="s">
        <v>151</v>
      </c>
      <c r="M93" s="190"/>
      <c r="N93" s="90" t="s">
        <v>19</v>
      </c>
      <c r="O93" s="91" t="s">
        <v>43</v>
      </c>
      <c r="P93" s="91" t="s">
        <v>152</v>
      </c>
      <c r="Q93" s="91" t="s">
        <v>153</v>
      </c>
      <c r="R93" s="91" t="s">
        <v>154</v>
      </c>
      <c r="S93" s="91" t="s">
        <v>155</v>
      </c>
      <c r="T93" s="91" t="s">
        <v>156</v>
      </c>
      <c r="U93" s="91" t="s">
        <v>157</v>
      </c>
      <c r="V93" s="91" t="s">
        <v>158</v>
      </c>
      <c r="W93" s="91" t="s">
        <v>159</v>
      </c>
      <c r="X93" s="91" t="s">
        <v>160</v>
      </c>
      <c r="Y93" s="92" t="s">
        <v>161</v>
      </c>
      <c r="Z93" s="185"/>
      <c r="AA93" s="185"/>
      <c r="AB93" s="185"/>
      <c r="AC93" s="185"/>
      <c r="AD93" s="185"/>
      <c r="AE93" s="185"/>
    </row>
    <row r="94" s="2" customFormat="1" ht="22.8" customHeight="1">
      <c r="A94" s="36"/>
      <c r="B94" s="37"/>
      <c r="C94" s="97" t="s">
        <v>162</v>
      </c>
      <c r="D94" s="38"/>
      <c r="E94" s="38"/>
      <c r="F94" s="38"/>
      <c r="G94" s="38"/>
      <c r="H94" s="38"/>
      <c r="I94" s="38"/>
      <c r="J94" s="38"/>
      <c r="K94" s="191">
        <f>BK94</f>
        <v>0</v>
      </c>
      <c r="L94" s="38"/>
      <c r="M94" s="42"/>
      <c r="N94" s="93"/>
      <c r="O94" s="192"/>
      <c r="P94" s="94"/>
      <c r="Q94" s="193">
        <f>Q95</f>
        <v>0</v>
      </c>
      <c r="R94" s="193">
        <f>R95</f>
        <v>0</v>
      </c>
      <c r="S94" s="94"/>
      <c r="T94" s="194">
        <f>T95</f>
        <v>0</v>
      </c>
      <c r="U94" s="94"/>
      <c r="V94" s="194">
        <f>V95</f>
        <v>0</v>
      </c>
      <c r="W94" s="94"/>
      <c r="X94" s="194">
        <f>X95</f>
        <v>0</v>
      </c>
      <c r="Y94" s="95"/>
      <c r="Z94" s="36"/>
      <c r="AA94" s="36"/>
      <c r="AB94" s="36"/>
      <c r="AC94" s="36"/>
      <c r="AD94" s="36"/>
      <c r="AE94" s="36"/>
      <c r="AT94" s="15" t="s">
        <v>74</v>
      </c>
      <c r="AU94" s="15" t="s">
        <v>142</v>
      </c>
      <c r="BK94" s="195">
        <f>BK95</f>
        <v>0</v>
      </c>
    </row>
    <row r="95" s="12" customFormat="1" ht="25.92" customHeight="1">
      <c r="A95" s="12"/>
      <c r="B95" s="196"/>
      <c r="C95" s="197"/>
      <c r="D95" s="198" t="s">
        <v>74</v>
      </c>
      <c r="E95" s="199" t="s">
        <v>163</v>
      </c>
      <c r="F95" s="199" t="s">
        <v>164</v>
      </c>
      <c r="G95" s="197"/>
      <c r="H95" s="197"/>
      <c r="I95" s="200"/>
      <c r="J95" s="200"/>
      <c r="K95" s="201">
        <f>BK95</f>
        <v>0</v>
      </c>
      <c r="L95" s="197"/>
      <c r="M95" s="202"/>
      <c r="N95" s="203"/>
      <c r="O95" s="204"/>
      <c r="P95" s="204"/>
      <c r="Q95" s="205">
        <f>Q96+Q109+Q130+Q135+Q138+Q149</f>
        <v>0</v>
      </c>
      <c r="R95" s="205">
        <f>R96+R109+R130+R135+R138+R149</f>
        <v>0</v>
      </c>
      <c r="S95" s="204"/>
      <c r="T95" s="206">
        <f>T96+T109+T130+T135+T138+T149</f>
        <v>0</v>
      </c>
      <c r="U95" s="204"/>
      <c r="V95" s="206">
        <f>V96+V109+V130+V135+V138+V149</f>
        <v>0</v>
      </c>
      <c r="W95" s="204"/>
      <c r="X95" s="206">
        <f>X96+X109+X130+X135+X138+X149</f>
        <v>0</v>
      </c>
      <c r="Y95" s="207"/>
      <c r="Z95" s="12"/>
      <c r="AA95" s="12"/>
      <c r="AB95" s="12"/>
      <c r="AC95" s="12"/>
      <c r="AD95" s="12"/>
      <c r="AE95" s="12"/>
      <c r="AR95" s="208" t="s">
        <v>82</v>
      </c>
      <c r="AT95" s="209" t="s">
        <v>74</v>
      </c>
      <c r="AU95" s="209" t="s">
        <v>75</v>
      </c>
      <c r="AY95" s="208" t="s">
        <v>165</v>
      </c>
      <c r="BK95" s="210">
        <f>BK96+BK109+BK130+BK135+BK138+BK149</f>
        <v>0</v>
      </c>
    </row>
    <row r="96" s="12" customFormat="1" ht="22.8" customHeight="1">
      <c r="A96" s="12"/>
      <c r="B96" s="196"/>
      <c r="C96" s="197"/>
      <c r="D96" s="198" t="s">
        <v>74</v>
      </c>
      <c r="E96" s="211" t="s">
        <v>82</v>
      </c>
      <c r="F96" s="211" t="s">
        <v>188</v>
      </c>
      <c r="G96" s="197"/>
      <c r="H96" s="197"/>
      <c r="I96" s="200"/>
      <c r="J96" s="200"/>
      <c r="K96" s="212">
        <f>BK96</f>
        <v>0</v>
      </c>
      <c r="L96" s="197"/>
      <c r="M96" s="202"/>
      <c r="N96" s="203"/>
      <c r="O96" s="204"/>
      <c r="P96" s="204"/>
      <c r="Q96" s="205">
        <f>SUM(Q97:Q108)</f>
        <v>0</v>
      </c>
      <c r="R96" s="205">
        <f>SUM(R97:R108)</f>
        <v>0</v>
      </c>
      <c r="S96" s="204"/>
      <c r="T96" s="206">
        <f>SUM(T97:T108)</f>
        <v>0</v>
      </c>
      <c r="U96" s="204"/>
      <c r="V96" s="206">
        <f>SUM(V97:V108)</f>
        <v>0</v>
      </c>
      <c r="W96" s="204"/>
      <c r="X96" s="206">
        <f>SUM(X97:X108)</f>
        <v>0</v>
      </c>
      <c r="Y96" s="207"/>
      <c r="Z96" s="12"/>
      <c r="AA96" s="12"/>
      <c r="AB96" s="12"/>
      <c r="AC96" s="12"/>
      <c r="AD96" s="12"/>
      <c r="AE96" s="12"/>
      <c r="AR96" s="208" t="s">
        <v>82</v>
      </c>
      <c r="AT96" s="209" t="s">
        <v>74</v>
      </c>
      <c r="AU96" s="209" t="s">
        <v>82</v>
      </c>
      <c r="AY96" s="208" t="s">
        <v>165</v>
      </c>
      <c r="BK96" s="210">
        <f>SUM(BK97:BK108)</f>
        <v>0</v>
      </c>
    </row>
    <row r="97" s="2" customFormat="1" ht="24.15" customHeight="1">
      <c r="A97" s="36"/>
      <c r="B97" s="37"/>
      <c r="C97" s="236" t="s">
        <v>82</v>
      </c>
      <c r="D97" s="236" t="s">
        <v>189</v>
      </c>
      <c r="E97" s="237" t="s">
        <v>190</v>
      </c>
      <c r="F97" s="238" t="s">
        <v>191</v>
      </c>
      <c r="G97" s="239" t="s">
        <v>192</v>
      </c>
      <c r="H97" s="240">
        <v>2</v>
      </c>
      <c r="I97" s="241"/>
      <c r="J97" s="242"/>
      <c r="K97" s="240">
        <f>ROUND(P97*H97,2)</f>
        <v>0</v>
      </c>
      <c r="L97" s="238" t="s">
        <v>193</v>
      </c>
      <c r="M97" s="243"/>
      <c r="N97" s="244" t="s">
        <v>19</v>
      </c>
      <c r="O97" s="220" t="s">
        <v>44</v>
      </c>
      <c r="P97" s="221">
        <f>I97+J97</f>
        <v>0</v>
      </c>
      <c r="Q97" s="221">
        <f>ROUND(I97*H97,2)</f>
        <v>0</v>
      </c>
      <c r="R97" s="221">
        <f>ROUND(J97*H97,2)</f>
        <v>0</v>
      </c>
      <c r="S97" s="82"/>
      <c r="T97" s="222">
        <f>S97*H97</f>
        <v>0</v>
      </c>
      <c r="U97" s="222">
        <v>0</v>
      </c>
      <c r="V97" s="222">
        <f>U97*H97</f>
        <v>0</v>
      </c>
      <c r="W97" s="222">
        <v>0</v>
      </c>
      <c r="X97" s="222">
        <f>W97*H97</f>
        <v>0</v>
      </c>
      <c r="Y97" s="223" t="s">
        <v>19</v>
      </c>
      <c r="Z97" s="36"/>
      <c r="AA97" s="36"/>
      <c r="AB97" s="36"/>
      <c r="AC97" s="36"/>
      <c r="AD97" s="36"/>
      <c r="AE97" s="36"/>
      <c r="AR97" s="224" t="s">
        <v>194</v>
      </c>
      <c r="AT97" s="224" t="s">
        <v>189</v>
      </c>
      <c r="AU97" s="224" t="s">
        <v>84</v>
      </c>
      <c r="AY97" s="15" t="s">
        <v>165</v>
      </c>
      <c r="BE97" s="225">
        <f>IF(O97="základní",K97,0)</f>
        <v>0</v>
      </c>
      <c r="BF97" s="225">
        <f>IF(O97="snížená",K97,0)</f>
        <v>0</v>
      </c>
      <c r="BG97" s="225">
        <f>IF(O97="zákl. přenesená",K97,0)</f>
        <v>0</v>
      </c>
      <c r="BH97" s="225">
        <f>IF(O97="sníž. přenesená",K97,0)</f>
        <v>0</v>
      </c>
      <c r="BI97" s="225">
        <f>IF(O97="nulová",K97,0)</f>
        <v>0</v>
      </c>
      <c r="BJ97" s="15" t="s">
        <v>82</v>
      </c>
      <c r="BK97" s="225">
        <f>ROUND(P97*H97,2)</f>
        <v>0</v>
      </c>
      <c r="BL97" s="15" t="s">
        <v>172</v>
      </c>
      <c r="BM97" s="224" t="s">
        <v>195</v>
      </c>
    </row>
    <row r="98" s="2" customFormat="1">
      <c r="A98" s="36"/>
      <c r="B98" s="37"/>
      <c r="C98" s="38"/>
      <c r="D98" s="226" t="s">
        <v>174</v>
      </c>
      <c r="E98" s="38"/>
      <c r="F98" s="227" t="s">
        <v>191</v>
      </c>
      <c r="G98" s="38"/>
      <c r="H98" s="38"/>
      <c r="I98" s="228"/>
      <c r="J98" s="228"/>
      <c r="K98" s="38"/>
      <c r="L98" s="38"/>
      <c r="M98" s="42"/>
      <c r="N98" s="229"/>
      <c r="O98" s="230"/>
      <c r="P98" s="82"/>
      <c r="Q98" s="82"/>
      <c r="R98" s="82"/>
      <c r="S98" s="82"/>
      <c r="T98" s="82"/>
      <c r="U98" s="82"/>
      <c r="V98" s="82"/>
      <c r="W98" s="82"/>
      <c r="X98" s="82"/>
      <c r="Y98" s="83"/>
      <c r="Z98" s="36"/>
      <c r="AA98" s="36"/>
      <c r="AB98" s="36"/>
      <c r="AC98" s="36"/>
      <c r="AD98" s="36"/>
      <c r="AE98" s="36"/>
      <c r="AT98" s="15" t="s">
        <v>174</v>
      </c>
      <c r="AU98" s="15" t="s">
        <v>84</v>
      </c>
    </row>
    <row r="99" s="2" customFormat="1" ht="24.15" customHeight="1">
      <c r="A99" s="36"/>
      <c r="B99" s="37"/>
      <c r="C99" s="236" t="s">
        <v>84</v>
      </c>
      <c r="D99" s="236" t="s">
        <v>189</v>
      </c>
      <c r="E99" s="237" t="s">
        <v>196</v>
      </c>
      <c r="F99" s="238" t="s">
        <v>197</v>
      </c>
      <c r="G99" s="239" t="s">
        <v>192</v>
      </c>
      <c r="H99" s="240">
        <v>1</v>
      </c>
      <c r="I99" s="241"/>
      <c r="J99" s="242"/>
      <c r="K99" s="240">
        <f>ROUND(P99*H99,2)</f>
        <v>0</v>
      </c>
      <c r="L99" s="238" t="s">
        <v>193</v>
      </c>
      <c r="M99" s="243"/>
      <c r="N99" s="244" t="s">
        <v>19</v>
      </c>
      <c r="O99" s="220" t="s">
        <v>44</v>
      </c>
      <c r="P99" s="221">
        <f>I99+J99</f>
        <v>0</v>
      </c>
      <c r="Q99" s="221">
        <f>ROUND(I99*H99,2)</f>
        <v>0</v>
      </c>
      <c r="R99" s="221">
        <f>ROUND(J99*H99,2)</f>
        <v>0</v>
      </c>
      <c r="S99" s="82"/>
      <c r="T99" s="222">
        <f>S99*H99</f>
        <v>0</v>
      </c>
      <c r="U99" s="222">
        <v>0</v>
      </c>
      <c r="V99" s="222">
        <f>U99*H99</f>
        <v>0</v>
      </c>
      <c r="W99" s="222">
        <v>0</v>
      </c>
      <c r="X99" s="222">
        <f>W99*H99</f>
        <v>0</v>
      </c>
      <c r="Y99" s="223" t="s">
        <v>19</v>
      </c>
      <c r="Z99" s="36"/>
      <c r="AA99" s="36"/>
      <c r="AB99" s="36"/>
      <c r="AC99" s="36"/>
      <c r="AD99" s="36"/>
      <c r="AE99" s="36"/>
      <c r="AR99" s="224" t="s">
        <v>194</v>
      </c>
      <c r="AT99" s="224" t="s">
        <v>189</v>
      </c>
      <c r="AU99" s="224" t="s">
        <v>84</v>
      </c>
      <c r="AY99" s="15" t="s">
        <v>165</v>
      </c>
      <c r="BE99" s="225">
        <f>IF(O99="základní",K99,0)</f>
        <v>0</v>
      </c>
      <c r="BF99" s="225">
        <f>IF(O99="snížená",K99,0)</f>
        <v>0</v>
      </c>
      <c r="BG99" s="225">
        <f>IF(O99="zákl. přenesená",K99,0)</f>
        <v>0</v>
      </c>
      <c r="BH99" s="225">
        <f>IF(O99="sníž. přenesená",K99,0)</f>
        <v>0</v>
      </c>
      <c r="BI99" s="225">
        <f>IF(O99="nulová",K99,0)</f>
        <v>0</v>
      </c>
      <c r="BJ99" s="15" t="s">
        <v>82</v>
      </c>
      <c r="BK99" s="225">
        <f>ROUND(P99*H99,2)</f>
        <v>0</v>
      </c>
      <c r="BL99" s="15" t="s">
        <v>172</v>
      </c>
      <c r="BM99" s="224" t="s">
        <v>198</v>
      </c>
    </row>
    <row r="100" s="2" customFormat="1">
      <c r="A100" s="36"/>
      <c r="B100" s="37"/>
      <c r="C100" s="38"/>
      <c r="D100" s="226" t="s">
        <v>174</v>
      </c>
      <c r="E100" s="38"/>
      <c r="F100" s="227" t="s">
        <v>197</v>
      </c>
      <c r="G100" s="38"/>
      <c r="H100" s="38"/>
      <c r="I100" s="228"/>
      <c r="J100" s="228"/>
      <c r="K100" s="38"/>
      <c r="L100" s="38"/>
      <c r="M100" s="42"/>
      <c r="N100" s="229"/>
      <c r="O100" s="230"/>
      <c r="P100" s="82"/>
      <c r="Q100" s="82"/>
      <c r="R100" s="82"/>
      <c r="S100" s="82"/>
      <c r="T100" s="82"/>
      <c r="U100" s="82"/>
      <c r="V100" s="82"/>
      <c r="W100" s="82"/>
      <c r="X100" s="82"/>
      <c r="Y100" s="83"/>
      <c r="Z100" s="36"/>
      <c r="AA100" s="36"/>
      <c r="AB100" s="36"/>
      <c r="AC100" s="36"/>
      <c r="AD100" s="36"/>
      <c r="AE100" s="36"/>
      <c r="AT100" s="15" t="s">
        <v>174</v>
      </c>
      <c r="AU100" s="15" t="s">
        <v>84</v>
      </c>
    </row>
    <row r="101" s="2" customFormat="1" ht="24.15" customHeight="1">
      <c r="A101" s="36"/>
      <c r="B101" s="37"/>
      <c r="C101" s="213" t="s">
        <v>199</v>
      </c>
      <c r="D101" s="213" t="s">
        <v>168</v>
      </c>
      <c r="E101" s="214" t="s">
        <v>200</v>
      </c>
      <c r="F101" s="215" t="s">
        <v>201</v>
      </c>
      <c r="G101" s="216" t="s">
        <v>192</v>
      </c>
      <c r="H101" s="218">
        <v>2</v>
      </c>
      <c r="I101" s="217"/>
      <c r="J101" s="217"/>
      <c r="K101" s="218">
        <f>ROUND(P101*H101,2)</f>
        <v>0</v>
      </c>
      <c r="L101" s="215" t="s">
        <v>193</v>
      </c>
      <c r="M101" s="42"/>
      <c r="N101" s="219" t="s">
        <v>19</v>
      </c>
      <c r="O101" s="220" t="s">
        <v>44</v>
      </c>
      <c r="P101" s="221">
        <f>I101+J101</f>
        <v>0</v>
      </c>
      <c r="Q101" s="221">
        <f>ROUND(I101*H101,2)</f>
        <v>0</v>
      </c>
      <c r="R101" s="221">
        <f>ROUND(J101*H101,2)</f>
        <v>0</v>
      </c>
      <c r="S101" s="82"/>
      <c r="T101" s="222">
        <f>S101*H101</f>
        <v>0</v>
      </c>
      <c r="U101" s="222">
        <v>0</v>
      </c>
      <c r="V101" s="222">
        <f>U101*H101</f>
        <v>0</v>
      </c>
      <c r="W101" s="222">
        <v>0</v>
      </c>
      <c r="X101" s="222">
        <f>W101*H101</f>
        <v>0</v>
      </c>
      <c r="Y101" s="223" t="s">
        <v>19</v>
      </c>
      <c r="Z101" s="36"/>
      <c r="AA101" s="36"/>
      <c r="AB101" s="36"/>
      <c r="AC101" s="36"/>
      <c r="AD101" s="36"/>
      <c r="AE101" s="36"/>
      <c r="AR101" s="224" t="s">
        <v>172</v>
      </c>
      <c r="AT101" s="224" t="s">
        <v>168</v>
      </c>
      <c r="AU101" s="224" t="s">
        <v>84</v>
      </c>
      <c r="AY101" s="15" t="s">
        <v>165</v>
      </c>
      <c r="BE101" s="225">
        <f>IF(O101="základní",K101,0)</f>
        <v>0</v>
      </c>
      <c r="BF101" s="225">
        <f>IF(O101="snížená",K101,0)</f>
        <v>0</v>
      </c>
      <c r="BG101" s="225">
        <f>IF(O101="zákl. přenesená",K101,0)</f>
        <v>0</v>
      </c>
      <c r="BH101" s="225">
        <f>IF(O101="sníž. přenesená",K101,0)</f>
        <v>0</v>
      </c>
      <c r="BI101" s="225">
        <f>IF(O101="nulová",K101,0)</f>
        <v>0</v>
      </c>
      <c r="BJ101" s="15" t="s">
        <v>82</v>
      </c>
      <c r="BK101" s="225">
        <f>ROUND(P101*H101,2)</f>
        <v>0</v>
      </c>
      <c r="BL101" s="15" t="s">
        <v>172</v>
      </c>
      <c r="BM101" s="224" t="s">
        <v>202</v>
      </c>
    </row>
    <row r="102" s="2" customFormat="1">
      <c r="A102" s="36"/>
      <c r="B102" s="37"/>
      <c r="C102" s="38"/>
      <c r="D102" s="226" t="s">
        <v>174</v>
      </c>
      <c r="E102" s="38"/>
      <c r="F102" s="227" t="s">
        <v>201</v>
      </c>
      <c r="G102" s="38"/>
      <c r="H102" s="38"/>
      <c r="I102" s="228"/>
      <c r="J102" s="228"/>
      <c r="K102" s="38"/>
      <c r="L102" s="38"/>
      <c r="M102" s="42"/>
      <c r="N102" s="229"/>
      <c r="O102" s="230"/>
      <c r="P102" s="82"/>
      <c r="Q102" s="82"/>
      <c r="R102" s="82"/>
      <c r="S102" s="82"/>
      <c r="T102" s="82"/>
      <c r="U102" s="82"/>
      <c r="V102" s="82"/>
      <c r="W102" s="82"/>
      <c r="X102" s="82"/>
      <c r="Y102" s="83"/>
      <c r="Z102" s="36"/>
      <c r="AA102" s="36"/>
      <c r="AB102" s="36"/>
      <c r="AC102" s="36"/>
      <c r="AD102" s="36"/>
      <c r="AE102" s="36"/>
      <c r="AT102" s="15" t="s">
        <v>174</v>
      </c>
      <c r="AU102" s="15" t="s">
        <v>84</v>
      </c>
    </row>
    <row r="103" s="2" customFormat="1" ht="24.15" customHeight="1">
      <c r="A103" s="36"/>
      <c r="B103" s="37"/>
      <c r="C103" s="236" t="s">
        <v>172</v>
      </c>
      <c r="D103" s="236" t="s">
        <v>189</v>
      </c>
      <c r="E103" s="237" t="s">
        <v>203</v>
      </c>
      <c r="F103" s="238" t="s">
        <v>204</v>
      </c>
      <c r="G103" s="239" t="s">
        <v>192</v>
      </c>
      <c r="H103" s="240">
        <v>1</v>
      </c>
      <c r="I103" s="241"/>
      <c r="J103" s="242"/>
      <c r="K103" s="240">
        <f>ROUND(P103*H103,2)</f>
        <v>0</v>
      </c>
      <c r="L103" s="238" t="s">
        <v>193</v>
      </c>
      <c r="M103" s="243"/>
      <c r="N103" s="244" t="s">
        <v>19</v>
      </c>
      <c r="O103" s="220" t="s">
        <v>44</v>
      </c>
      <c r="P103" s="221">
        <f>I103+J103</f>
        <v>0</v>
      </c>
      <c r="Q103" s="221">
        <f>ROUND(I103*H103,2)</f>
        <v>0</v>
      </c>
      <c r="R103" s="221">
        <f>ROUND(J103*H103,2)</f>
        <v>0</v>
      </c>
      <c r="S103" s="82"/>
      <c r="T103" s="222">
        <f>S103*H103</f>
        <v>0</v>
      </c>
      <c r="U103" s="222">
        <v>0</v>
      </c>
      <c r="V103" s="222">
        <f>U103*H103</f>
        <v>0</v>
      </c>
      <c r="W103" s="222">
        <v>0</v>
      </c>
      <c r="X103" s="222">
        <f>W103*H103</f>
        <v>0</v>
      </c>
      <c r="Y103" s="223" t="s">
        <v>19</v>
      </c>
      <c r="Z103" s="36"/>
      <c r="AA103" s="36"/>
      <c r="AB103" s="36"/>
      <c r="AC103" s="36"/>
      <c r="AD103" s="36"/>
      <c r="AE103" s="36"/>
      <c r="AR103" s="224" t="s">
        <v>205</v>
      </c>
      <c r="AT103" s="224" t="s">
        <v>189</v>
      </c>
      <c r="AU103" s="224" t="s">
        <v>84</v>
      </c>
      <c r="AY103" s="15" t="s">
        <v>165</v>
      </c>
      <c r="BE103" s="225">
        <f>IF(O103="základní",K103,0)</f>
        <v>0</v>
      </c>
      <c r="BF103" s="225">
        <f>IF(O103="snížená",K103,0)</f>
        <v>0</v>
      </c>
      <c r="BG103" s="225">
        <f>IF(O103="zákl. přenesená",K103,0)</f>
        <v>0</v>
      </c>
      <c r="BH103" s="225">
        <f>IF(O103="sníž. přenesená",K103,0)</f>
        <v>0</v>
      </c>
      <c r="BI103" s="225">
        <f>IF(O103="nulová",K103,0)</f>
        <v>0</v>
      </c>
      <c r="BJ103" s="15" t="s">
        <v>82</v>
      </c>
      <c r="BK103" s="225">
        <f>ROUND(P103*H103,2)</f>
        <v>0</v>
      </c>
      <c r="BL103" s="15" t="s">
        <v>205</v>
      </c>
      <c r="BM103" s="224" t="s">
        <v>206</v>
      </c>
    </row>
    <row r="104" s="2" customFormat="1">
      <c r="A104" s="36"/>
      <c r="B104" s="37"/>
      <c r="C104" s="38"/>
      <c r="D104" s="226" t="s">
        <v>174</v>
      </c>
      <c r="E104" s="38"/>
      <c r="F104" s="227" t="s">
        <v>204</v>
      </c>
      <c r="G104" s="38"/>
      <c r="H104" s="38"/>
      <c r="I104" s="228"/>
      <c r="J104" s="228"/>
      <c r="K104" s="38"/>
      <c r="L104" s="38"/>
      <c r="M104" s="42"/>
      <c r="N104" s="229"/>
      <c r="O104" s="230"/>
      <c r="P104" s="82"/>
      <c r="Q104" s="82"/>
      <c r="R104" s="82"/>
      <c r="S104" s="82"/>
      <c r="T104" s="82"/>
      <c r="U104" s="82"/>
      <c r="V104" s="82"/>
      <c r="W104" s="82"/>
      <c r="X104" s="82"/>
      <c r="Y104" s="83"/>
      <c r="Z104" s="36"/>
      <c r="AA104" s="36"/>
      <c r="AB104" s="36"/>
      <c r="AC104" s="36"/>
      <c r="AD104" s="36"/>
      <c r="AE104" s="36"/>
      <c r="AT104" s="15" t="s">
        <v>174</v>
      </c>
      <c r="AU104" s="15" t="s">
        <v>84</v>
      </c>
    </row>
    <row r="105" s="2" customFormat="1" ht="24.15" customHeight="1">
      <c r="A105" s="36"/>
      <c r="B105" s="37"/>
      <c r="C105" s="213" t="s">
        <v>207</v>
      </c>
      <c r="D105" s="213" t="s">
        <v>168</v>
      </c>
      <c r="E105" s="214" t="s">
        <v>208</v>
      </c>
      <c r="F105" s="215" t="s">
        <v>209</v>
      </c>
      <c r="G105" s="216" t="s">
        <v>192</v>
      </c>
      <c r="H105" s="218">
        <v>1</v>
      </c>
      <c r="I105" s="217"/>
      <c r="J105" s="217"/>
      <c r="K105" s="218">
        <f>ROUND(P105*H105,2)</f>
        <v>0</v>
      </c>
      <c r="L105" s="215" t="s">
        <v>193</v>
      </c>
      <c r="M105" s="42"/>
      <c r="N105" s="219" t="s">
        <v>19</v>
      </c>
      <c r="O105" s="220" t="s">
        <v>44</v>
      </c>
      <c r="P105" s="221">
        <f>I105+J105</f>
        <v>0</v>
      </c>
      <c r="Q105" s="221">
        <f>ROUND(I105*H105,2)</f>
        <v>0</v>
      </c>
      <c r="R105" s="221">
        <f>ROUND(J105*H105,2)</f>
        <v>0</v>
      </c>
      <c r="S105" s="82"/>
      <c r="T105" s="222">
        <f>S105*H105</f>
        <v>0</v>
      </c>
      <c r="U105" s="222">
        <v>0</v>
      </c>
      <c r="V105" s="222">
        <f>U105*H105</f>
        <v>0</v>
      </c>
      <c r="W105" s="222">
        <v>0</v>
      </c>
      <c r="X105" s="222">
        <f>W105*H105</f>
        <v>0</v>
      </c>
      <c r="Y105" s="223" t="s">
        <v>19</v>
      </c>
      <c r="Z105" s="36"/>
      <c r="AA105" s="36"/>
      <c r="AB105" s="36"/>
      <c r="AC105" s="36"/>
      <c r="AD105" s="36"/>
      <c r="AE105" s="36"/>
      <c r="AR105" s="224" t="s">
        <v>210</v>
      </c>
      <c r="AT105" s="224" t="s">
        <v>168</v>
      </c>
      <c r="AU105" s="224" t="s">
        <v>84</v>
      </c>
      <c r="AY105" s="15" t="s">
        <v>165</v>
      </c>
      <c r="BE105" s="225">
        <f>IF(O105="základní",K105,0)</f>
        <v>0</v>
      </c>
      <c r="BF105" s="225">
        <f>IF(O105="snížená",K105,0)</f>
        <v>0</v>
      </c>
      <c r="BG105" s="225">
        <f>IF(O105="zákl. přenesená",K105,0)</f>
        <v>0</v>
      </c>
      <c r="BH105" s="225">
        <f>IF(O105="sníž. přenesená",K105,0)</f>
        <v>0</v>
      </c>
      <c r="BI105" s="225">
        <f>IF(O105="nulová",K105,0)</f>
        <v>0</v>
      </c>
      <c r="BJ105" s="15" t="s">
        <v>82</v>
      </c>
      <c r="BK105" s="225">
        <f>ROUND(P105*H105,2)</f>
        <v>0</v>
      </c>
      <c r="BL105" s="15" t="s">
        <v>210</v>
      </c>
      <c r="BM105" s="224" t="s">
        <v>211</v>
      </c>
    </row>
    <row r="106" s="2" customFormat="1">
      <c r="A106" s="36"/>
      <c r="B106" s="37"/>
      <c r="C106" s="38"/>
      <c r="D106" s="226" t="s">
        <v>174</v>
      </c>
      <c r="E106" s="38"/>
      <c r="F106" s="227" t="s">
        <v>209</v>
      </c>
      <c r="G106" s="38"/>
      <c r="H106" s="38"/>
      <c r="I106" s="228"/>
      <c r="J106" s="228"/>
      <c r="K106" s="38"/>
      <c r="L106" s="38"/>
      <c r="M106" s="42"/>
      <c r="N106" s="229"/>
      <c r="O106" s="230"/>
      <c r="P106" s="82"/>
      <c r="Q106" s="82"/>
      <c r="R106" s="82"/>
      <c r="S106" s="82"/>
      <c r="T106" s="82"/>
      <c r="U106" s="82"/>
      <c r="V106" s="82"/>
      <c r="W106" s="82"/>
      <c r="X106" s="82"/>
      <c r="Y106" s="83"/>
      <c r="Z106" s="36"/>
      <c r="AA106" s="36"/>
      <c r="AB106" s="36"/>
      <c r="AC106" s="36"/>
      <c r="AD106" s="36"/>
      <c r="AE106" s="36"/>
      <c r="AT106" s="15" t="s">
        <v>174</v>
      </c>
      <c r="AU106" s="15" t="s">
        <v>84</v>
      </c>
    </row>
    <row r="107" s="2" customFormat="1" ht="24.15" customHeight="1">
      <c r="A107" s="36"/>
      <c r="B107" s="37"/>
      <c r="C107" s="213" t="s">
        <v>212</v>
      </c>
      <c r="D107" s="213" t="s">
        <v>168</v>
      </c>
      <c r="E107" s="214" t="s">
        <v>213</v>
      </c>
      <c r="F107" s="215" t="s">
        <v>214</v>
      </c>
      <c r="G107" s="216" t="s">
        <v>215</v>
      </c>
      <c r="H107" s="218">
        <v>16</v>
      </c>
      <c r="I107" s="217"/>
      <c r="J107" s="217"/>
      <c r="K107" s="218">
        <f>ROUND(P107*H107,2)</f>
        <v>0</v>
      </c>
      <c r="L107" s="215" t="s">
        <v>193</v>
      </c>
      <c r="M107" s="42"/>
      <c r="N107" s="219" t="s">
        <v>19</v>
      </c>
      <c r="O107" s="220" t="s">
        <v>44</v>
      </c>
      <c r="P107" s="221">
        <f>I107+J107</f>
        <v>0</v>
      </c>
      <c r="Q107" s="221">
        <f>ROUND(I107*H107,2)</f>
        <v>0</v>
      </c>
      <c r="R107" s="221">
        <f>ROUND(J107*H107,2)</f>
        <v>0</v>
      </c>
      <c r="S107" s="82"/>
      <c r="T107" s="222">
        <f>S107*H107</f>
        <v>0</v>
      </c>
      <c r="U107" s="222">
        <v>0</v>
      </c>
      <c r="V107" s="222">
        <f>U107*H107</f>
        <v>0</v>
      </c>
      <c r="W107" s="222">
        <v>0</v>
      </c>
      <c r="X107" s="222">
        <f>W107*H107</f>
        <v>0</v>
      </c>
      <c r="Y107" s="223" t="s">
        <v>19</v>
      </c>
      <c r="Z107" s="36"/>
      <c r="AA107" s="36"/>
      <c r="AB107" s="36"/>
      <c r="AC107" s="36"/>
      <c r="AD107" s="36"/>
      <c r="AE107" s="36"/>
      <c r="AR107" s="224" t="s">
        <v>210</v>
      </c>
      <c r="AT107" s="224" t="s">
        <v>168</v>
      </c>
      <c r="AU107" s="224" t="s">
        <v>84</v>
      </c>
      <c r="AY107" s="15" t="s">
        <v>165</v>
      </c>
      <c r="BE107" s="225">
        <f>IF(O107="základní",K107,0)</f>
        <v>0</v>
      </c>
      <c r="BF107" s="225">
        <f>IF(O107="snížená",K107,0)</f>
        <v>0</v>
      </c>
      <c r="BG107" s="225">
        <f>IF(O107="zákl. přenesená",K107,0)</f>
        <v>0</v>
      </c>
      <c r="BH107" s="225">
        <f>IF(O107="sníž. přenesená",K107,0)</f>
        <v>0</v>
      </c>
      <c r="BI107" s="225">
        <f>IF(O107="nulová",K107,0)</f>
        <v>0</v>
      </c>
      <c r="BJ107" s="15" t="s">
        <v>82</v>
      </c>
      <c r="BK107" s="225">
        <f>ROUND(P107*H107,2)</f>
        <v>0</v>
      </c>
      <c r="BL107" s="15" t="s">
        <v>210</v>
      </c>
      <c r="BM107" s="224" t="s">
        <v>216</v>
      </c>
    </row>
    <row r="108" s="2" customFormat="1">
      <c r="A108" s="36"/>
      <c r="B108" s="37"/>
      <c r="C108" s="38"/>
      <c r="D108" s="226" t="s">
        <v>174</v>
      </c>
      <c r="E108" s="38"/>
      <c r="F108" s="227" t="s">
        <v>214</v>
      </c>
      <c r="G108" s="38"/>
      <c r="H108" s="38"/>
      <c r="I108" s="228"/>
      <c r="J108" s="228"/>
      <c r="K108" s="38"/>
      <c r="L108" s="38"/>
      <c r="M108" s="42"/>
      <c r="N108" s="229"/>
      <c r="O108" s="230"/>
      <c r="P108" s="82"/>
      <c r="Q108" s="82"/>
      <c r="R108" s="82"/>
      <c r="S108" s="82"/>
      <c r="T108" s="82"/>
      <c r="U108" s="82"/>
      <c r="V108" s="82"/>
      <c r="W108" s="82"/>
      <c r="X108" s="82"/>
      <c r="Y108" s="83"/>
      <c r="Z108" s="36"/>
      <c r="AA108" s="36"/>
      <c r="AB108" s="36"/>
      <c r="AC108" s="36"/>
      <c r="AD108" s="36"/>
      <c r="AE108" s="36"/>
      <c r="AT108" s="15" t="s">
        <v>174</v>
      </c>
      <c r="AU108" s="15" t="s">
        <v>84</v>
      </c>
    </row>
    <row r="109" s="12" customFormat="1" ht="22.8" customHeight="1">
      <c r="A109" s="12"/>
      <c r="B109" s="196"/>
      <c r="C109" s="197"/>
      <c r="D109" s="198" t="s">
        <v>74</v>
      </c>
      <c r="E109" s="211" t="s">
        <v>84</v>
      </c>
      <c r="F109" s="211" t="s">
        <v>217</v>
      </c>
      <c r="G109" s="197"/>
      <c r="H109" s="197"/>
      <c r="I109" s="200"/>
      <c r="J109" s="200"/>
      <c r="K109" s="212">
        <f>BK109</f>
        <v>0</v>
      </c>
      <c r="L109" s="197"/>
      <c r="M109" s="202"/>
      <c r="N109" s="203"/>
      <c r="O109" s="204"/>
      <c r="P109" s="204"/>
      <c r="Q109" s="205">
        <f>SUM(Q110:Q129)</f>
        <v>0</v>
      </c>
      <c r="R109" s="205">
        <f>SUM(R110:R129)</f>
        <v>0</v>
      </c>
      <c r="S109" s="204"/>
      <c r="T109" s="206">
        <f>SUM(T110:T129)</f>
        <v>0</v>
      </c>
      <c r="U109" s="204"/>
      <c r="V109" s="206">
        <f>SUM(V110:V129)</f>
        <v>0</v>
      </c>
      <c r="W109" s="204"/>
      <c r="X109" s="206">
        <f>SUM(X110:X129)</f>
        <v>0</v>
      </c>
      <c r="Y109" s="207"/>
      <c r="Z109" s="12"/>
      <c r="AA109" s="12"/>
      <c r="AB109" s="12"/>
      <c r="AC109" s="12"/>
      <c r="AD109" s="12"/>
      <c r="AE109" s="12"/>
      <c r="AR109" s="208" t="s">
        <v>82</v>
      </c>
      <c r="AT109" s="209" t="s">
        <v>74</v>
      </c>
      <c r="AU109" s="209" t="s">
        <v>82</v>
      </c>
      <c r="AY109" s="208" t="s">
        <v>165</v>
      </c>
      <c r="BK109" s="210">
        <f>SUM(BK110:BK129)</f>
        <v>0</v>
      </c>
    </row>
    <row r="110" s="2" customFormat="1">
      <c r="A110" s="36"/>
      <c r="B110" s="37"/>
      <c r="C110" s="236" t="s">
        <v>218</v>
      </c>
      <c r="D110" s="236" t="s">
        <v>189</v>
      </c>
      <c r="E110" s="237" t="s">
        <v>219</v>
      </c>
      <c r="F110" s="238" t="s">
        <v>220</v>
      </c>
      <c r="G110" s="239" t="s">
        <v>221</v>
      </c>
      <c r="H110" s="240">
        <v>10</v>
      </c>
      <c r="I110" s="241"/>
      <c r="J110" s="242"/>
      <c r="K110" s="240">
        <f>ROUND(P110*H110,2)</f>
        <v>0</v>
      </c>
      <c r="L110" s="238" t="s">
        <v>193</v>
      </c>
      <c r="M110" s="243"/>
      <c r="N110" s="244" t="s">
        <v>19</v>
      </c>
      <c r="O110" s="220" t="s">
        <v>44</v>
      </c>
      <c r="P110" s="221">
        <f>I110+J110</f>
        <v>0</v>
      </c>
      <c r="Q110" s="221">
        <f>ROUND(I110*H110,2)</f>
        <v>0</v>
      </c>
      <c r="R110" s="221">
        <f>ROUND(J110*H110,2)</f>
        <v>0</v>
      </c>
      <c r="S110" s="82"/>
      <c r="T110" s="222">
        <f>S110*H110</f>
        <v>0</v>
      </c>
      <c r="U110" s="222">
        <v>0</v>
      </c>
      <c r="V110" s="222">
        <f>U110*H110</f>
        <v>0</v>
      </c>
      <c r="W110" s="222">
        <v>0</v>
      </c>
      <c r="X110" s="222">
        <f>W110*H110</f>
        <v>0</v>
      </c>
      <c r="Y110" s="223" t="s">
        <v>19</v>
      </c>
      <c r="Z110" s="36"/>
      <c r="AA110" s="36"/>
      <c r="AB110" s="36"/>
      <c r="AC110" s="36"/>
      <c r="AD110" s="36"/>
      <c r="AE110" s="36"/>
      <c r="AR110" s="224" t="s">
        <v>205</v>
      </c>
      <c r="AT110" s="224" t="s">
        <v>189</v>
      </c>
      <c r="AU110" s="224" t="s">
        <v>84</v>
      </c>
      <c r="AY110" s="15" t="s">
        <v>165</v>
      </c>
      <c r="BE110" s="225">
        <f>IF(O110="základní",K110,0)</f>
        <v>0</v>
      </c>
      <c r="BF110" s="225">
        <f>IF(O110="snížená",K110,0)</f>
        <v>0</v>
      </c>
      <c r="BG110" s="225">
        <f>IF(O110="zákl. přenesená",K110,0)</f>
        <v>0</v>
      </c>
      <c r="BH110" s="225">
        <f>IF(O110="sníž. přenesená",K110,0)</f>
        <v>0</v>
      </c>
      <c r="BI110" s="225">
        <f>IF(O110="nulová",K110,0)</f>
        <v>0</v>
      </c>
      <c r="BJ110" s="15" t="s">
        <v>82</v>
      </c>
      <c r="BK110" s="225">
        <f>ROUND(P110*H110,2)</f>
        <v>0</v>
      </c>
      <c r="BL110" s="15" t="s">
        <v>205</v>
      </c>
      <c r="BM110" s="224" t="s">
        <v>222</v>
      </c>
    </row>
    <row r="111" s="2" customFormat="1">
      <c r="A111" s="36"/>
      <c r="B111" s="37"/>
      <c r="C111" s="38"/>
      <c r="D111" s="226" t="s">
        <v>174</v>
      </c>
      <c r="E111" s="38"/>
      <c r="F111" s="227" t="s">
        <v>220</v>
      </c>
      <c r="G111" s="38"/>
      <c r="H111" s="38"/>
      <c r="I111" s="228"/>
      <c r="J111" s="228"/>
      <c r="K111" s="38"/>
      <c r="L111" s="38"/>
      <c r="M111" s="42"/>
      <c r="N111" s="229"/>
      <c r="O111" s="230"/>
      <c r="P111" s="82"/>
      <c r="Q111" s="82"/>
      <c r="R111" s="82"/>
      <c r="S111" s="82"/>
      <c r="T111" s="82"/>
      <c r="U111" s="82"/>
      <c r="V111" s="82"/>
      <c r="W111" s="82"/>
      <c r="X111" s="82"/>
      <c r="Y111" s="83"/>
      <c r="Z111" s="36"/>
      <c r="AA111" s="36"/>
      <c r="AB111" s="36"/>
      <c r="AC111" s="36"/>
      <c r="AD111" s="36"/>
      <c r="AE111" s="36"/>
      <c r="AT111" s="15" t="s">
        <v>174</v>
      </c>
      <c r="AU111" s="15" t="s">
        <v>84</v>
      </c>
    </row>
    <row r="112" s="2" customFormat="1" ht="37.8" customHeight="1">
      <c r="A112" s="36"/>
      <c r="B112" s="37"/>
      <c r="C112" s="213" t="s">
        <v>194</v>
      </c>
      <c r="D112" s="213" t="s">
        <v>168</v>
      </c>
      <c r="E112" s="214" t="s">
        <v>223</v>
      </c>
      <c r="F112" s="215" t="s">
        <v>224</v>
      </c>
      <c r="G112" s="216" t="s">
        <v>221</v>
      </c>
      <c r="H112" s="218">
        <v>10</v>
      </c>
      <c r="I112" s="217"/>
      <c r="J112" s="217"/>
      <c r="K112" s="218">
        <f>ROUND(P112*H112,2)</f>
        <v>0</v>
      </c>
      <c r="L112" s="215" t="s">
        <v>193</v>
      </c>
      <c r="M112" s="42"/>
      <c r="N112" s="219" t="s">
        <v>19</v>
      </c>
      <c r="O112" s="220" t="s">
        <v>44</v>
      </c>
      <c r="P112" s="221">
        <f>I112+J112</f>
        <v>0</v>
      </c>
      <c r="Q112" s="221">
        <f>ROUND(I112*H112,2)</f>
        <v>0</v>
      </c>
      <c r="R112" s="221">
        <f>ROUND(J112*H112,2)</f>
        <v>0</v>
      </c>
      <c r="S112" s="82"/>
      <c r="T112" s="222">
        <f>S112*H112</f>
        <v>0</v>
      </c>
      <c r="U112" s="222">
        <v>0</v>
      </c>
      <c r="V112" s="222">
        <f>U112*H112</f>
        <v>0</v>
      </c>
      <c r="W112" s="222">
        <v>0</v>
      </c>
      <c r="X112" s="222">
        <f>W112*H112</f>
        <v>0</v>
      </c>
      <c r="Y112" s="223" t="s">
        <v>19</v>
      </c>
      <c r="Z112" s="36"/>
      <c r="AA112" s="36"/>
      <c r="AB112" s="36"/>
      <c r="AC112" s="36"/>
      <c r="AD112" s="36"/>
      <c r="AE112" s="36"/>
      <c r="AR112" s="224" t="s">
        <v>210</v>
      </c>
      <c r="AT112" s="224" t="s">
        <v>168</v>
      </c>
      <c r="AU112" s="224" t="s">
        <v>84</v>
      </c>
      <c r="AY112" s="15" t="s">
        <v>165</v>
      </c>
      <c r="BE112" s="225">
        <f>IF(O112="základní",K112,0)</f>
        <v>0</v>
      </c>
      <c r="BF112" s="225">
        <f>IF(O112="snížená",K112,0)</f>
        <v>0</v>
      </c>
      <c r="BG112" s="225">
        <f>IF(O112="zákl. přenesená",K112,0)</f>
        <v>0</v>
      </c>
      <c r="BH112" s="225">
        <f>IF(O112="sníž. přenesená",K112,0)</f>
        <v>0</v>
      </c>
      <c r="BI112" s="225">
        <f>IF(O112="nulová",K112,0)</f>
        <v>0</v>
      </c>
      <c r="BJ112" s="15" t="s">
        <v>82</v>
      </c>
      <c r="BK112" s="225">
        <f>ROUND(P112*H112,2)</f>
        <v>0</v>
      </c>
      <c r="BL112" s="15" t="s">
        <v>210</v>
      </c>
      <c r="BM112" s="224" t="s">
        <v>225</v>
      </c>
    </row>
    <row r="113" s="2" customFormat="1">
      <c r="A113" s="36"/>
      <c r="B113" s="37"/>
      <c r="C113" s="38"/>
      <c r="D113" s="226" t="s">
        <v>174</v>
      </c>
      <c r="E113" s="38"/>
      <c r="F113" s="227" t="s">
        <v>224</v>
      </c>
      <c r="G113" s="38"/>
      <c r="H113" s="38"/>
      <c r="I113" s="228"/>
      <c r="J113" s="228"/>
      <c r="K113" s="38"/>
      <c r="L113" s="38"/>
      <c r="M113" s="42"/>
      <c r="N113" s="229"/>
      <c r="O113" s="230"/>
      <c r="P113" s="82"/>
      <c r="Q113" s="82"/>
      <c r="R113" s="82"/>
      <c r="S113" s="82"/>
      <c r="T113" s="82"/>
      <c r="U113" s="82"/>
      <c r="V113" s="82"/>
      <c r="W113" s="82"/>
      <c r="X113" s="82"/>
      <c r="Y113" s="83"/>
      <c r="Z113" s="36"/>
      <c r="AA113" s="36"/>
      <c r="AB113" s="36"/>
      <c r="AC113" s="36"/>
      <c r="AD113" s="36"/>
      <c r="AE113" s="36"/>
      <c r="AT113" s="15" t="s">
        <v>174</v>
      </c>
      <c r="AU113" s="15" t="s">
        <v>84</v>
      </c>
    </row>
    <row r="114" s="2" customFormat="1" ht="24.15" customHeight="1">
      <c r="A114" s="36"/>
      <c r="B114" s="37"/>
      <c r="C114" s="236" t="s">
        <v>226</v>
      </c>
      <c r="D114" s="236" t="s">
        <v>189</v>
      </c>
      <c r="E114" s="237" t="s">
        <v>227</v>
      </c>
      <c r="F114" s="238" t="s">
        <v>228</v>
      </c>
      <c r="G114" s="239" t="s">
        <v>192</v>
      </c>
      <c r="H114" s="240">
        <v>1</v>
      </c>
      <c r="I114" s="241"/>
      <c r="J114" s="242"/>
      <c r="K114" s="240">
        <f>ROUND(P114*H114,2)</f>
        <v>0</v>
      </c>
      <c r="L114" s="238" t="s">
        <v>193</v>
      </c>
      <c r="M114" s="243"/>
      <c r="N114" s="244" t="s">
        <v>19</v>
      </c>
      <c r="O114" s="220" t="s">
        <v>44</v>
      </c>
      <c r="P114" s="221">
        <f>I114+J114</f>
        <v>0</v>
      </c>
      <c r="Q114" s="221">
        <f>ROUND(I114*H114,2)</f>
        <v>0</v>
      </c>
      <c r="R114" s="221">
        <f>ROUND(J114*H114,2)</f>
        <v>0</v>
      </c>
      <c r="S114" s="82"/>
      <c r="T114" s="222">
        <f>S114*H114</f>
        <v>0</v>
      </c>
      <c r="U114" s="222">
        <v>0</v>
      </c>
      <c r="V114" s="222">
        <f>U114*H114</f>
        <v>0</v>
      </c>
      <c r="W114" s="222">
        <v>0</v>
      </c>
      <c r="X114" s="222">
        <f>W114*H114</f>
        <v>0</v>
      </c>
      <c r="Y114" s="223" t="s">
        <v>19</v>
      </c>
      <c r="Z114" s="36"/>
      <c r="AA114" s="36"/>
      <c r="AB114" s="36"/>
      <c r="AC114" s="36"/>
      <c r="AD114" s="36"/>
      <c r="AE114" s="36"/>
      <c r="AR114" s="224" t="s">
        <v>205</v>
      </c>
      <c r="AT114" s="224" t="s">
        <v>189</v>
      </c>
      <c r="AU114" s="224" t="s">
        <v>84</v>
      </c>
      <c r="AY114" s="15" t="s">
        <v>165</v>
      </c>
      <c r="BE114" s="225">
        <f>IF(O114="základní",K114,0)</f>
        <v>0</v>
      </c>
      <c r="BF114" s="225">
        <f>IF(O114="snížená",K114,0)</f>
        <v>0</v>
      </c>
      <c r="BG114" s="225">
        <f>IF(O114="zákl. přenesená",K114,0)</f>
        <v>0</v>
      </c>
      <c r="BH114" s="225">
        <f>IF(O114="sníž. přenesená",K114,0)</f>
        <v>0</v>
      </c>
      <c r="BI114" s="225">
        <f>IF(O114="nulová",K114,0)</f>
        <v>0</v>
      </c>
      <c r="BJ114" s="15" t="s">
        <v>82</v>
      </c>
      <c r="BK114" s="225">
        <f>ROUND(P114*H114,2)</f>
        <v>0</v>
      </c>
      <c r="BL114" s="15" t="s">
        <v>205</v>
      </c>
      <c r="BM114" s="224" t="s">
        <v>229</v>
      </c>
    </row>
    <row r="115" s="2" customFormat="1">
      <c r="A115" s="36"/>
      <c r="B115" s="37"/>
      <c r="C115" s="38"/>
      <c r="D115" s="226" t="s">
        <v>174</v>
      </c>
      <c r="E115" s="38"/>
      <c r="F115" s="227" t="s">
        <v>228</v>
      </c>
      <c r="G115" s="38"/>
      <c r="H115" s="38"/>
      <c r="I115" s="228"/>
      <c r="J115" s="228"/>
      <c r="K115" s="38"/>
      <c r="L115" s="38"/>
      <c r="M115" s="42"/>
      <c r="N115" s="229"/>
      <c r="O115" s="230"/>
      <c r="P115" s="82"/>
      <c r="Q115" s="82"/>
      <c r="R115" s="82"/>
      <c r="S115" s="82"/>
      <c r="T115" s="82"/>
      <c r="U115" s="82"/>
      <c r="V115" s="82"/>
      <c r="W115" s="82"/>
      <c r="X115" s="82"/>
      <c r="Y115" s="83"/>
      <c r="Z115" s="36"/>
      <c r="AA115" s="36"/>
      <c r="AB115" s="36"/>
      <c r="AC115" s="36"/>
      <c r="AD115" s="36"/>
      <c r="AE115" s="36"/>
      <c r="AT115" s="15" t="s">
        <v>174</v>
      </c>
      <c r="AU115" s="15" t="s">
        <v>84</v>
      </c>
    </row>
    <row r="116" s="2" customFormat="1" ht="24.15" customHeight="1">
      <c r="A116" s="36"/>
      <c r="B116" s="37"/>
      <c r="C116" s="236" t="s">
        <v>230</v>
      </c>
      <c r="D116" s="236" t="s">
        <v>189</v>
      </c>
      <c r="E116" s="237" t="s">
        <v>231</v>
      </c>
      <c r="F116" s="238" t="s">
        <v>232</v>
      </c>
      <c r="G116" s="239" t="s">
        <v>221</v>
      </c>
      <c r="H116" s="240">
        <v>918</v>
      </c>
      <c r="I116" s="241"/>
      <c r="J116" s="242"/>
      <c r="K116" s="240">
        <f>ROUND(P116*H116,2)</f>
        <v>0</v>
      </c>
      <c r="L116" s="238" t="s">
        <v>193</v>
      </c>
      <c r="M116" s="243"/>
      <c r="N116" s="244" t="s">
        <v>19</v>
      </c>
      <c r="O116" s="220" t="s">
        <v>44</v>
      </c>
      <c r="P116" s="221">
        <f>I116+J116</f>
        <v>0</v>
      </c>
      <c r="Q116" s="221">
        <f>ROUND(I116*H116,2)</f>
        <v>0</v>
      </c>
      <c r="R116" s="221">
        <f>ROUND(J116*H116,2)</f>
        <v>0</v>
      </c>
      <c r="S116" s="82"/>
      <c r="T116" s="222">
        <f>S116*H116</f>
        <v>0</v>
      </c>
      <c r="U116" s="222">
        <v>0</v>
      </c>
      <c r="V116" s="222">
        <f>U116*H116</f>
        <v>0</v>
      </c>
      <c r="W116" s="222">
        <v>0</v>
      </c>
      <c r="X116" s="222">
        <f>W116*H116</f>
        <v>0</v>
      </c>
      <c r="Y116" s="223" t="s">
        <v>19</v>
      </c>
      <c r="Z116" s="36"/>
      <c r="AA116" s="36"/>
      <c r="AB116" s="36"/>
      <c r="AC116" s="36"/>
      <c r="AD116" s="36"/>
      <c r="AE116" s="36"/>
      <c r="AR116" s="224" t="s">
        <v>205</v>
      </c>
      <c r="AT116" s="224" t="s">
        <v>189</v>
      </c>
      <c r="AU116" s="224" t="s">
        <v>84</v>
      </c>
      <c r="AY116" s="15" t="s">
        <v>165</v>
      </c>
      <c r="BE116" s="225">
        <f>IF(O116="základní",K116,0)</f>
        <v>0</v>
      </c>
      <c r="BF116" s="225">
        <f>IF(O116="snížená",K116,0)</f>
        <v>0</v>
      </c>
      <c r="BG116" s="225">
        <f>IF(O116="zákl. přenesená",K116,0)</f>
        <v>0</v>
      </c>
      <c r="BH116" s="225">
        <f>IF(O116="sníž. přenesená",K116,0)</f>
        <v>0</v>
      </c>
      <c r="BI116" s="225">
        <f>IF(O116="nulová",K116,0)</f>
        <v>0</v>
      </c>
      <c r="BJ116" s="15" t="s">
        <v>82</v>
      </c>
      <c r="BK116" s="225">
        <f>ROUND(P116*H116,2)</f>
        <v>0</v>
      </c>
      <c r="BL116" s="15" t="s">
        <v>205</v>
      </c>
      <c r="BM116" s="224" t="s">
        <v>233</v>
      </c>
    </row>
    <row r="117" s="2" customFormat="1">
      <c r="A117" s="36"/>
      <c r="B117" s="37"/>
      <c r="C117" s="38"/>
      <c r="D117" s="226" t="s">
        <v>174</v>
      </c>
      <c r="E117" s="38"/>
      <c r="F117" s="227" t="s">
        <v>232</v>
      </c>
      <c r="G117" s="38"/>
      <c r="H117" s="38"/>
      <c r="I117" s="228"/>
      <c r="J117" s="228"/>
      <c r="K117" s="38"/>
      <c r="L117" s="38"/>
      <c r="M117" s="42"/>
      <c r="N117" s="229"/>
      <c r="O117" s="230"/>
      <c r="P117" s="82"/>
      <c r="Q117" s="82"/>
      <c r="R117" s="82"/>
      <c r="S117" s="82"/>
      <c r="T117" s="82"/>
      <c r="U117" s="82"/>
      <c r="V117" s="82"/>
      <c r="W117" s="82"/>
      <c r="X117" s="82"/>
      <c r="Y117" s="83"/>
      <c r="Z117" s="36"/>
      <c r="AA117" s="36"/>
      <c r="AB117" s="36"/>
      <c r="AC117" s="36"/>
      <c r="AD117" s="36"/>
      <c r="AE117" s="36"/>
      <c r="AT117" s="15" t="s">
        <v>174</v>
      </c>
      <c r="AU117" s="15" t="s">
        <v>84</v>
      </c>
    </row>
    <row r="118" s="2" customFormat="1">
      <c r="A118" s="36"/>
      <c r="B118" s="37"/>
      <c r="C118" s="213" t="s">
        <v>234</v>
      </c>
      <c r="D118" s="213" t="s">
        <v>168</v>
      </c>
      <c r="E118" s="214" t="s">
        <v>235</v>
      </c>
      <c r="F118" s="215" t="s">
        <v>236</v>
      </c>
      <c r="G118" s="216" t="s">
        <v>221</v>
      </c>
      <c r="H118" s="218">
        <v>918</v>
      </c>
      <c r="I118" s="217"/>
      <c r="J118" s="217"/>
      <c r="K118" s="218">
        <f>ROUND(P118*H118,2)</f>
        <v>0</v>
      </c>
      <c r="L118" s="215" t="s">
        <v>193</v>
      </c>
      <c r="M118" s="42"/>
      <c r="N118" s="219" t="s">
        <v>19</v>
      </c>
      <c r="O118" s="220" t="s">
        <v>44</v>
      </c>
      <c r="P118" s="221">
        <f>I118+J118</f>
        <v>0</v>
      </c>
      <c r="Q118" s="221">
        <f>ROUND(I118*H118,2)</f>
        <v>0</v>
      </c>
      <c r="R118" s="221">
        <f>ROUND(J118*H118,2)</f>
        <v>0</v>
      </c>
      <c r="S118" s="82"/>
      <c r="T118" s="222">
        <f>S118*H118</f>
        <v>0</v>
      </c>
      <c r="U118" s="222">
        <v>0</v>
      </c>
      <c r="V118" s="222">
        <f>U118*H118</f>
        <v>0</v>
      </c>
      <c r="W118" s="222">
        <v>0</v>
      </c>
      <c r="X118" s="222">
        <f>W118*H118</f>
        <v>0</v>
      </c>
      <c r="Y118" s="223" t="s">
        <v>19</v>
      </c>
      <c r="Z118" s="36"/>
      <c r="AA118" s="36"/>
      <c r="AB118" s="36"/>
      <c r="AC118" s="36"/>
      <c r="AD118" s="36"/>
      <c r="AE118" s="36"/>
      <c r="AR118" s="224" t="s">
        <v>210</v>
      </c>
      <c r="AT118" s="224" t="s">
        <v>168</v>
      </c>
      <c r="AU118" s="224" t="s">
        <v>84</v>
      </c>
      <c r="AY118" s="15" t="s">
        <v>165</v>
      </c>
      <c r="BE118" s="225">
        <f>IF(O118="základní",K118,0)</f>
        <v>0</v>
      </c>
      <c r="BF118" s="225">
        <f>IF(O118="snížená",K118,0)</f>
        <v>0</v>
      </c>
      <c r="BG118" s="225">
        <f>IF(O118="zákl. přenesená",K118,0)</f>
        <v>0</v>
      </c>
      <c r="BH118" s="225">
        <f>IF(O118="sníž. přenesená",K118,0)</f>
        <v>0</v>
      </c>
      <c r="BI118" s="225">
        <f>IF(O118="nulová",K118,0)</f>
        <v>0</v>
      </c>
      <c r="BJ118" s="15" t="s">
        <v>82</v>
      </c>
      <c r="BK118" s="225">
        <f>ROUND(P118*H118,2)</f>
        <v>0</v>
      </c>
      <c r="BL118" s="15" t="s">
        <v>210</v>
      </c>
      <c r="BM118" s="224" t="s">
        <v>237</v>
      </c>
    </row>
    <row r="119" s="2" customFormat="1">
      <c r="A119" s="36"/>
      <c r="B119" s="37"/>
      <c r="C119" s="38"/>
      <c r="D119" s="226" t="s">
        <v>174</v>
      </c>
      <c r="E119" s="38"/>
      <c r="F119" s="227" t="s">
        <v>236</v>
      </c>
      <c r="G119" s="38"/>
      <c r="H119" s="38"/>
      <c r="I119" s="228"/>
      <c r="J119" s="228"/>
      <c r="K119" s="38"/>
      <c r="L119" s="38"/>
      <c r="M119" s="42"/>
      <c r="N119" s="229"/>
      <c r="O119" s="230"/>
      <c r="P119" s="82"/>
      <c r="Q119" s="82"/>
      <c r="R119" s="82"/>
      <c r="S119" s="82"/>
      <c r="T119" s="82"/>
      <c r="U119" s="82"/>
      <c r="V119" s="82"/>
      <c r="W119" s="82"/>
      <c r="X119" s="82"/>
      <c r="Y119" s="83"/>
      <c r="Z119" s="36"/>
      <c r="AA119" s="36"/>
      <c r="AB119" s="36"/>
      <c r="AC119" s="36"/>
      <c r="AD119" s="36"/>
      <c r="AE119" s="36"/>
      <c r="AT119" s="15" t="s">
        <v>174</v>
      </c>
      <c r="AU119" s="15" t="s">
        <v>84</v>
      </c>
    </row>
    <row r="120" s="2" customFormat="1" ht="24.15" customHeight="1">
      <c r="A120" s="36"/>
      <c r="B120" s="37"/>
      <c r="C120" s="236" t="s">
        <v>238</v>
      </c>
      <c r="D120" s="236" t="s">
        <v>189</v>
      </c>
      <c r="E120" s="237" t="s">
        <v>239</v>
      </c>
      <c r="F120" s="238" t="s">
        <v>240</v>
      </c>
      <c r="G120" s="239" t="s">
        <v>221</v>
      </c>
      <c r="H120" s="240">
        <v>750</v>
      </c>
      <c r="I120" s="241"/>
      <c r="J120" s="242"/>
      <c r="K120" s="240">
        <f>ROUND(P120*H120,2)</f>
        <v>0</v>
      </c>
      <c r="L120" s="238" t="s">
        <v>193</v>
      </c>
      <c r="M120" s="243"/>
      <c r="N120" s="244" t="s">
        <v>19</v>
      </c>
      <c r="O120" s="220" t="s">
        <v>44</v>
      </c>
      <c r="P120" s="221">
        <f>I120+J120</f>
        <v>0</v>
      </c>
      <c r="Q120" s="221">
        <f>ROUND(I120*H120,2)</f>
        <v>0</v>
      </c>
      <c r="R120" s="221">
        <f>ROUND(J120*H120,2)</f>
        <v>0</v>
      </c>
      <c r="S120" s="82"/>
      <c r="T120" s="222">
        <f>S120*H120</f>
        <v>0</v>
      </c>
      <c r="U120" s="222">
        <v>0</v>
      </c>
      <c r="V120" s="222">
        <f>U120*H120</f>
        <v>0</v>
      </c>
      <c r="W120" s="222">
        <v>0</v>
      </c>
      <c r="X120" s="222">
        <f>W120*H120</f>
        <v>0</v>
      </c>
      <c r="Y120" s="223" t="s">
        <v>19</v>
      </c>
      <c r="Z120" s="36"/>
      <c r="AA120" s="36"/>
      <c r="AB120" s="36"/>
      <c r="AC120" s="36"/>
      <c r="AD120" s="36"/>
      <c r="AE120" s="36"/>
      <c r="AR120" s="224" t="s">
        <v>205</v>
      </c>
      <c r="AT120" s="224" t="s">
        <v>189</v>
      </c>
      <c r="AU120" s="224" t="s">
        <v>84</v>
      </c>
      <c r="AY120" s="15" t="s">
        <v>165</v>
      </c>
      <c r="BE120" s="225">
        <f>IF(O120="základní",K120,0)</f>
        <v>0</v>
      </c>
      <c r="BF120" s="225">
        <f>IF(O120="snížená",K120,0)</f>
        <v>0</v>
      </c>
      <c r="BG120" s="225">
        <f>IF(O120="zákl. přenesená",K120,0)</f>
        <v>0</v>
      </c>
      <c r="BH120" s="225">
        <f>IF(O120="sníž. přenesená",K120,0)</f>
        <v>0</v>
      </c>
      <c r="BI120" s="225">
        <f>IF(O120="nulová",K120,0)</f>
        <v>0</v>
      </c>
      <c r="BJ120" s="15" t="s">
        <v>82</v>
      </c>
      <c r="BK120" s="225">
        <f>ROUND(P120*H120,2)</f>
        <v>0</v>
      </c>
      <c r="BL120" s="15" t="s">
        <v>205</v>
      </c>
      <c r="BM120" s="224" t="s">
        <v>241</v>
      </c>
    </row>
    <row r="121" s="2" customFormat="1">
      <c r="A121" s="36"/>
      <c r="B121" s="37"/>
      <c r="C121" s="38"/>
      <c r="D121" s="226" t="s">
        <v>174</v>
      </c>
      <c r="E121" s="38"/>
      <c r="F121" s="227" t="s">
        <v>240</v>
      </c>
      <c r="G121" s="38"/>
      <c r="H121" s="38"/>
      <c r="I121" s="228"/>
      <c r="J121" s="228"/>
      <c r="K121" s="38"/>
      <c r="L121" s="38"/>
      <c r="M121" s="42"/>
      <c r="N121" s="229"/>
      <c r="O121" s="230"/>
      <c r="P121" s="82"/>
      <c r="Q121" s="82"/>
      <c r="R121" s="82"/>
      <c r="S121" s="82"/>
      <c r="T121" s="82"/>
      <c r="U121" s="82"/>
      <c r="V121" s="82"/>
      <c r="W121" s="82"/>
      <c r="X121" s="82"/>
      <c r="Y121" s="83"/>
      <c r="Z121" s="36"/>
      <c r="AA121" s="36"/>
      <c r="AB121" s="36"/>
      <c r="AC121" s="36"/>
      <c r="AD121" s="36"/>
      <c r="AE121" s="36"/>
      <c r="AT121" s="15" t="s">
        <v>174</v>
      </c>
      <c r="AU121" s="15" t="s">
        <v>84</v>
      </c>
    </row>
    <row r="122" s="2" customFormat="1">
      <c r="A122" s="36"/>
      <c r="B122" s="37"/>
      <c r="C122" s="236" t="s">
        <v>242</v>
      </c>
      <c r="D122" s="236" t="s">
        <v>189</v>
      </c>
      <c r="E122" s="237" t="s">
        <v>243</v>
      </c>
      <c r="F122" s="238" t="s">
        <v>244</v>
      </c>
      <c r="G122" s="239" t="s">
        <v>221</v>
      </c>
      <c r="H122" s="240">
        <v>750</v>
      </c>
      <c r="I122" s="241"/>
      <c r="J122" s="242"/>
      <c r="K122" s="240">
        <f>ROUND(P122*H122,2)</f>
        <v>0</v>
      </c>
      <c r="L122" s="238" t="s">
        <v>193</v>
      </c>
      <c r="M122" s="243"/>
      <c r="N122" s="244" t="s">
        <v>19</v>
      </c>
      <c r="O122" s="220" t="s">
        <v>44</v>
      </c>
      <c r="P122" s="221">
        <f>I122+J122</f>
        <v>0</v>
      </c>
      <c r="Q122" s="221">
        <f>ROUND(I122*H122,2)</f>
        <v>0</v>
      </c>
      <c r="R122" s="221">
        <f>ROUND(J122*H122,2)</f>
        <v>0</v>
      </c>
      <c r="S122" s="82"/>
      <c r="T122" s="222">
        <f>S122*H122</f>
        <v>0</v>
      </c>
      <c r="U122" s="222">
        <v>0</v>
      </c>
      <c r="V122" s="222">
        <f>U122*H122</f>
        <v>0</v>
      </c>
      <c r="W122" s="222">
        <v>0</v>
      </c>
      <c r="X122" s="222">
        <f>W122*H122</f>
        <v>0</v>
      </c>
      <c r="Y122" s="223" t="s">
        <v>19</v>
      </c>
      <c r="Z122" s="36"/>
      <c r="AA122" s="36"/>
      <c r="AB122" s="36"/>
      <c r="AC122" s="36"/>
      <c r="AD122" s="36"/>
      <c r="AE122" s="36"/>
      <c r="AR122" s="224" t="s">
        <v>205</v>
      </c>
      <c r="AT122" s="224" t="s">
        <v>189</v>
      </c>
      <c r="AU122" s="224" t="s">
        <v>84</v>
      </c>
      <c r="AY122" s="15" t="s">
        <v>165</v>
      </c>
      <c r="BE122" s="225">
        <f>IF(O122="základní",K122,0)</f>
        <v>0</v>
      </c>
      <c r="BF122" s="225">
        <f>IF(O122="snížená",K122,0)</f>
        <v>0</v>
      </c>
      <c r="BG122" s="225">
        <f>IF(O122="zákl. přenesená",K122,0)</f>
        <v>0</v>
      </c>
      <c r="BH122" s="225">
        <f>IF(O122="sníž. přenesená",K122,0)</f>
        <v>0</v>
      </c>
      <c r="BI122" s="225">
        <f>IF(O122="nulová",K122,0)</f>
        <v>0</v>
      </c>
      <c r="BJ122" s="15" t="s">
        <v>82</v>
      </c>
      <c r="BK122" s="225">
        <f>ROUND(P122*H122,2)</f>
        <v>0</v>
      </c>
      <c r="BL122" s="15" t="s">
        <v>205</v>
      </c>
      <c r="BM122" s="224" t="s">
        <v>245</v>
      </c>
    </row>
    <row r="123" s="2" customFormat="1">
      <c r="A123" s="36"/>
      <c r="B123" s="37"/>
      <c r="C123" s="38"/>
      <c r="D123" s="226" t="s">
        <v>174</v>
      </c>
      <c r="E123" s="38"/>
      <c r="F123" s="227" t="s">
        <v>244</v>
      </c>
      <c r="G123" s="38"/>
      <c r="H123" s="38"/>
      <c r="I123" s="228"/>
      <c r="J123" s="228"/>
      <c r="K123" s="38"/>
      <c r="L123" s="38"/>
      <c r="M123" s="42"/>
      <c r="N123" s="229"/>
      <c r="O123" s="230"/>
      <c r="P123" s="82"/>
      <c r="Q123" s="82"/>
      <c r="R123" s="82"/>
      <c r="S123" s="82"/>
      <c r="T123" s="82"/>
      <c r="U123" s="82"/>
      <c r="V123" s="82"/>
      <c r="W123" s="82"/>
      <c r="X123" s="82"/>
      <c r="Y123" s="83"/>
      <c r="Z123" s="36"/>
      <c r="AA123" s="36"/>
      <c r="AB123" s="36"/>
      <c r="AC123" s="36"/>
      <c r="AD123" s="36"/>
      <c r="AE123" s="36"/>
      <c r="AT123" s="15" t="s">
        <v>174</v>
      </c>
      <c r="AU123" s="15" t="s">
        <v>84</v>
      </c>
    </row>
    <row r="124" s="2" customFormat="1" ht="24.15" customHeight="1">
      <c r="A124" s="36"/>
      <c r="B124" s="37"/>
      <c r="C124" s="213" t="s">
        <v>246</v>
      </c>
      <c r="D124" s="213" t="s">
        <v>168</v>
      </c>
      <c r="E124" s="214" t="s">
        <v>247</v>
      </c>
      <c r="F124" s="215" t="s">
        <v>248</v>
      </c>
      <c r="G124" s="216" t="s">
        <v>221</v>
      </c>
      <c r="H124" s="218">
        <v>750</v>
      </c>
      <c r="I124" s="217"/>
      <c r="J124" s="217"/>
      <c r="K124" s="218">
        <f>ROUND(P124*H124,2)</f>
        <v>0</v>
      </c>
      <c r="L124" s="215" t="s">
        <v>193</v>
      </c>
      <c r="M124" s="42"/>
      <c r="N124" s="219" t="s">
        <v>19</v>
      </c>
      <c r="O124" s="220" t="s">
        <v>44</v>
      </c>
      <c r="P124" s="221">
        <f>I124+J124</f>
        <v>0</v>
      </c>
      <c r="Q124" s="221">
        <f>ROUND(I124*H124,2)</f>
        <v>0</v>
      </c>
      <c r="R124" s="221">
        <f>ROUND(J124*H124,2)</f>
        <v>0</v>
      </c>
      <c r="S124" s="82"/>
      <c r="T124" s="222">
        <f>S124*H124</f>
        <v>0</v>
      </c>
      <c r="U124" s="222">
        <v>0</v>
      </c>
      <c r="V124" s="222">
        <f>U124*H124</f>
        <v>0</v>
      </c>
      <c r="W124" s="222">
        <v>0</v>
      </c>
      <c r="X124" s="222">
        <f>W124*H124</f>
        <v>0</v>
      </c>
      <c r="Y124" s="223" t="s">
        <v>19</v>
      </c>
      <c r="Z124" s="36"/>
      <c r="AA124" s="36"/>
      <c r="AB124" s="36"/>
      <c r="AC124" s="36"/>
      <c r="AD124" s="36"/>
      <c r="AE124" s="36"/>
      <c r="AR124" s="224" t="s">
        <v>210</v>
      </c>
      <c r="AT124" s="224" t="s">
        <v>168</v>
      </c>
      <c r="AU124" s="224" t="s">
        <v>84</v>
      </c>
      <c r="AY124" s="15" t="s">
        <v>165</v>
      </c>
      <c r="BE124" s="225">
        <f>IF(O124="základní",K124,0)</f>
        <v>0</v>
      </c>
      <c r="BF124" s="225">
        <f>IF(O124="snížená",K124,0)</f>
        <v>0</v>
      </c>
      <c r="BG124" s="225">
        <f>IF(O124="zákl. přenesená",K124,0)</f>
        <v>0</v>
      </c>
      <c r="BH124" s="225">
        <f>IF(O124="sníž. přenesená",K124,0)</f>
        <v>0</v>
      </c>
      <c r="BI124" s="225">
        <f>IF(O124="nulová",K124,0)</f>
        <v>0</v>
      </c>
      <c r="BJ124" s="15" t="s">
        <v>82</v>
      </c>
      <c r="BK124" s="225">
        <f>ROUND(P124*H124,2)</f>
        <v>0</v>
      </c>
      <c r="BL124" s="15" t="s">
        <v>210</v>
      </c>
      <c r="BM124" s="224" t="s">
        <v>249</v>
      </c>
    </row>
    <row r="125" s="2" customFormat="1">
      <c r="A125" s="36"/>
      <c r="B125" s="37"/>
      <c r="C125" s="38"/>
      <c r="D125" s="226" t="s">
        <v>174</v>
      </c>
      <c r="E125" s="38"/>
      <c r="F125" s="227" t="s">
        <v>248</v>
      </c>
      <c r="G125" s="38"/>
      <c r="H125" s="38"/>
      <c r="I125" s="228"/>
      <c r="J125" s="228"/>
      <c r="K125" s="38"/>
      <c r="L125" s="38"/>
      <c r="M125" s="42"/>
      <c r="N125" s="229"/>
      <c r="O125" s="230"/>
      <c r="P125" s="82"/>
      <c r="Q125" s="82"/>
      <c r="R125" s="82"/>
      <c r="S125" s="82"/>
      <c r="T125" s="82"/>
      <c r="U125" s="82"/>
      <c r="V125" s="82"/>
      <c r="W125" s="82"/>
      <c r="X125" s="82"/>
      <c r="Y125" s="83"/>
      <c r="Z125" s="36"/>
      <c r="AA125" s="36"/>
      <c r="AB125" s="36"/>
      <c r="AC125" s="36"/>
      <c r="AD125" s="36"/>
      <c r="AE125" s="36"/>
      <c r="AT125" s="15" t="s">
        <v>174</v>
      </c>
      <c r="AU125" s="15" t="s">
        <v>84</v>
      </c>
    </row>
    <row r="126" s="2" customFormat="1" ht="24.15" customHeight="1">
      <c r="A126" s="36"/>
      <c r="B126" s="37"/>
      <c r="C126" s="236" t="s">
        <v>9</v>
      </c>
      <c r="D126" s="236" t="s">
        <v>189</v>
      </c>
      <c r="E126" s="237" t="s">
        <v>250</v>
      </c>
      <c r="F126" s="238" t="s">
        <v>251</v>
      </c>
      <c r="G126" s="239" t="s">
        <v>221</v>
      </c>
      <c r="H126" s="240">
        <v>50</v>
      </c>
      <c r="I126" s="241"/>
      <c r="J126" s="242"/>
      <c r="K126" s="240">
        <f>ROUND(P126*H126,2)</f>
        <v>0</v>
      </c>
      <c r="L126" s="238" t="s">
        <v>193</v>
      </c>
      <c r="M126" s="243"/>
      <c r="N126" s="244" t="s">
        <v>19</v>
      </c>
      <c r="O126" s="220" t="s">
        <v>44</v>
      </c>
      <c r="P126" s="221">
        <f>I126+J126</f>
        <v>0</v>
      </c>
      <c r="Q126" s="221">
        <f>ROUND(I126*H126,2)</f>
        <v>0</v>
      </c>
      <c r="R126" s="221">
        <f>ROUND(J126*H126,2)</f>
        <v>0</v>
      </c>
      <c r="S126" s="82"/>
      <c r="T126" s="222">
        <f>S126*H126</f>
        <v>0</v>
      </c>
      <c r="U126" s="222">
        <v>0</v>
      </c>
      <c r="V126" s="222">
        <f>U126*H126</f>
        <v>0</v>
      </c>
      <c r="W126" s="222">
        <v>0</v>
      </c>
      <c r="X126" s="222">
        <f>W126*H126</f>
        <v>0</v>
      </c>
      <c r="Y126" s="223" t="s">
        <v>19</v>
      </c>
      <c r="Z126" s="36"/>
      <c r="AA126" s="36"/>
      <c r="AB126" s="36"/>
      <c r="AC126" s="36"/>
      <c r="AD126" s="36"/>
      <c r="AE126" s="36"/>
      <c r="AR126" s="224" t="s">
        <v>205</v>
      </c>
      <c r="AT126" s="224" t="s">
        <v>189</v>
      </c>
      <c r="AU126" s="224" t="s">
        <v>84</v>
      </c>
      <c r="AY126" s="15" t="s">
        <v>165</v>
      </c>
      <c r="BE126" s="225">
        <f>IF(O126="základní",K126,0)</f>
        <v>0</v>
      </c>
      <c r="BF126" s="225">
        <f>IF(O126="snížená",K126,0)</f>
        <v>0</v>
      </c>
      <c r="BG126" s="225">
        <f>IF(O126="zákl. přenesená",K126,0)</f>
        <v>0</v>
      </c>
      <c r="BH126" s="225">
        <f>IF(O126="sníž. přenesená",K126,0)</f>
        <v>0</v>
      </c>
      <c r="BI126" s="225">
        <f>IF(O126="nulová",K126,0)</f>
        <v>0</v>
      </c>
      <c r="BJ126" s="15" t="s">
        <v>82</v>
      </c>
      <c r="BK126" s="225">
        <f>ROUND(P126*H126,2)</f>
        <v>0</v>
      </c>
      <c r="BL126" s="15" t="s">
        <v>205</v>
      </c>
      <c r="BM126" s="224" t="s">
        <v>252</v>
      </c>
    </row>
    <row r="127" s="2" customFormat="1">
      <c r="A127" s="36"/>
      <c r="B127" s="37"/>
      <c r="C127" s="38"/>
      <c r="D127" s="226" t="s">
        <v>174</v>
      </c>
      <c r="E127" s="38"/>
      <c r="F127" s="227" t="s">
        <v>251</v>
      </c>
      <c r="G127" s="38"/>
      <c r="H127" s="38"/>
      <c r="I127" s="228"/>
      <c r="J127" s="228"/>
      <c r="K127" s="38"/>
      <c r="L127" s="38"/>
      <c r="M127" s="42"/>
      <c r="N127" s="229"/>
      <c r="O127" s="230"/>
      <c r="P127" s="82"/>
      <c r="Q127" s="82"/>
      <c r="R127" s="82"/>
      <c r="S127" s="82"/>
      <c r="T127" s="82"/>
      <c r="U127" s="82"/>
      <c r="V127" s="82"/>
      <c r="W127" s="82"/>
      <c r="X127" s="82"/>
      <c r="Y127" s="83"/>
      <c r="Z127" s="36"/>
      <c r="AA127" s="36"/>
      <c r="AB127" s="36"/>
      <c r="AC127" s="36"/>
      <c r="AD127" s="36"/>
      <c r="AE127" s="36"/>
      <c r="AT127" s="15" t="s">
        <v>174</v>
      </c>
      <c r="AU127" s="15" t="s">
        <v>84</v>
      </c>
    </row>
    <row r="128" s="2" customFormat="1" ht="24.15" customHeight="1">
      <c r="A128" s="36"/>
      <c r="B128" s="37"/>
      <c r="C128" s="213" t="s">
        <v>253</v>
      </c>
      <c r="D128" s="213" t="s">
        <v>168</v>
      </c>
      <c r="E128" s="214" t="s">
        <v>254</v>
      </c>
      <c r="F128" s="215" t="s">
        <v>255</v>
      </c>
      <c r="G128" s="216" t="s">
        <v>221</v>
      </c>
      <c r="H128" s="218">
        <v>50</v>
      </c>
      <c r="I128" s="217"/>
      <c r="J128" s="217"/>
      <c r="K128" s="218">
        <f>ROUND(P128*H128,2)</f>
        <v>0</v>
      </c>
      <c r="L128" s="215" t="s">
        <v>193</v>
      </c>
      <c r="M128" s="42"/>
      <c r="N128" s="219" t="s">
        <v>19</v>
      </c>
      <c r="O128" s="220" t="s">
        <v>44</v>
      </c>
      <c r="P128" s="221">
        <f>I128+J128</f>
        <v>0</v>
      </c>
      <c r="Q128" s="221">
        <f>ROUND(I128*H128,2)</f>
        <v>0</v>
      </c>
      <c r="R128" s="221">
        <f>ROUND(J128*H128,2)</f>
        <v>0</v>
      </c>
      <c r="S128" s="82"/>
      <c r="T128" s="222">
        <f>S128*H128</f>
        <v>0</v>
      </c>
      <c r="U128" s="222">
        <v>0</v>
      </c>
      <c r="V128" s="222">
        <f>U128*H128</f>
        <v>0</v>
      </c>
      <c r="W128" s="222">
        <v>0</v>
      </c>
      <c r="X128" s="222">
        <f>W128*H128</f>
        <v>0</v>
      </c>
      <c r="Y128" s="223" t="s">
        <v>19</v>
      </c>
      <c r="Z128" s="36"/>
      <c r="AA128" s="36"/>
      <c r="AB128" s="36"/>
      <c r="AC128" s="36"/>
      <c r="AD128" s="36"/>
      <c r="AE128" s="36"/>
      <c r="AR128" s="224" t="s">
        <v>210</v>
      </c>
      <c r="AT128" s="224" t="s">
        <v>168</v>
      </c>
      <c r="AU128" s="224" t="s">
        <v>84</v>
      </c>
      <c r="AY128" s="15" t="s">
        <v>165</v>
      </c>
      <c r="BE128" s="225">
        <f>IF(O128="základní",K128,0)</f>
        <v>0</v>
      </c>
      <c r="BF128" s="225">
        <f>IF(O128="snížená",K128,0)</f>
        <v>0</v>
      </c>
      <c r="BG128" s="225">
        <f>IF(O128="zákl. přenesená",K128,0)</f>
        <v>0</v>
      </c>
      <c r="BH128" s="225">
        <f>IF(O128="sníž. přenesená",K128,0)</f>
        <v>0</v>
      </c>
      <c r="BI128" s="225">
        <f>IF(O128="nulová",K128,0)</f>
        <v>0</v>
      </c>
      <c r="BJ128" s="15" t="s">
        <v>82</v>
      </c>
      <c r="BK128" s="225">
        <f>ROUND(P128*H128,2)</f>
        <v>0</v>
      </c>
      <c r="BL128" s="15" t="s">
        <v>210</v>
      </c>
      <c r="BM128" s="224" t="s">
        <v>256</v>
      </c>
    </row>
    <row r="129" s="2" customFormat="1">
      <c r="A129" s="36"/>
      <c r="B129" s="37"/>
      <c r="C129" s="38"/>
      <c r="D129" s="226" t="s">
        <v>174</v>
      </c>
      <c r="E129" s="38"/>
      <c r="F129" s="227" t="s">
        <v>255</v>
      </c>
      <c r="G129" s="38"/>
      <c r="H129" s="38"/>
      <c r="I129" s="228"/>
      <c r="J129" s="228"/>
      <c r="K129" s="38"/>
      <c r="L129" s="38"/>
      <c r="M129" s="42"/>
      <c r="N129" s="229"/>
      <c r="O129" s="230"/>
      <c r="P129" s="82"/>
      <c r="Q129" s="82"/>
      <c r="R129" s="82"/>
      <c r="S129" s="82"/>
      <c r="T129" s="82"/>
      <c r="U129" s="82"/>
      <c r="V129" s="82"/>
      <c r="W129" s="82"/>
      <c r="X129" s="82"/>
      <c r="Y129" s="83"/>
      <c r="Z129" s="36"/>
      <c r="AA129" s="36"/>
      <c r="AB129" s="36"/>
      <c r="AC129" s="36"/>
      <c r="AD129" s="36"/>
      <c r="AE129" s="36"/>
      <c r="AT129" s="15" t="s">
        <v>174</v>
      </c>
      <c r="AU129" s="15" t="s">
        <v>84</v>
      </c>
    </row>
    <row r="130" s="12" customFormat="1" ht="22.8" customHeight="1">
      <c r="A130" s="12"/>
      <c r="B130" s="196"/>
      <c r="C130" s="197"/>
      <c r="D130" s="198" t="s">
        <v>74</v>
      </c>
      <c r="E130" s="211" t="s">
        <v>199</v>
      </c>
      <c r="F130" s="211" t="s">
        <v>257</v>
      </c>
      <c r="G130" s="197"/>
      <c r="H130" s="197"/>
      <c r="I130" s="200"/>
      <c r="J130" s="200"/>
      <c r="K130" s="212">
        <f>BK130</f>
        <v>0</v>
      </c>
      <c r="L130" s="197"/>
      <c r="M130" s="202"/>
      <c r="N130" s="203"/>
      <c r="O130" s="204"/>
      <c r="P130" s="204"/>
      <c r="Q130" s="205">
        <f>SUM(Q131:Q134)</f>
        <v>0</v>
      </c>
      <c r="R130" s="205">
        <f>SUM(R131:R134)</f>
        <v>0</v>
      </c>
      <c r="S130" s="204"/>
      <c r="T130" s="206">
        <f>SUM(T131:T134)</f>
        <v>0</v>
      </c>
      <c r="U130" s="204"/>
      <c r="V130" s="206">
        <f>SUM(V131:V134)</f>
        <v>0</v>
      </c>
      <c r="W130" s="204"/>
      <c r="X130" s="206">
        <f>SUM(X131:X134)</f>
        <v>0</v>
      </c>
      <c r="Y130" s="207"/>
      <c r="Z130" s="12"/>
      <c r="AA130" s="12"/>
      <c r="AB130" s="12"/>
      <c r="AC130" s="12"/>
      <c r="AD130" s="12"/>
      <c r="AE130" s="12"/>
      <c r="AR130" s="208" t="s">
        <v>82</v>
      </c>
      <c r="AT130" s="209" t="s">
        <v>74</v>
      </c>
      <c r="AU130" s="209" t="s">
        <v>82</v>
      </c>
      <c r="AY130" s="208" t="s">
        <v>165</v>
      </c>
      <c r="BK130" s="210">
        <f>SUM(BK131:BK134)</f>
        <v>0</v>
      </c>
    </row>
    <row r="131" s="2" customFormat="1" ht="37.8" customHeight="1">
      <c r="A131" s="36"/>
      <c r="B131" s="37"/>
      <c r="C131" s="213" t="s">
        <v>258</v>
      </c>
      <c r="D131" s="213" t="s">
        <v>168</v>
      </c>
      <c r="E131" s="214" t="s">
        <v>259</v>
      </c>
      <c r="F131" s="215" t="s">
        <v>260</v>
      </c>
      <c r="G131" s="216" t="s">
        <v>261</v>
      </c>
      <c r="H131" s="218">
        <v>210</v>
      </c>
      <c r="I131" s="217"/>
      <c r="J131" s="217"/>
      <c r="K131" s="218">
        <f>ROUND(P131*H131,2)</f>
        <v>0</v>
      </c>
      <c r="L131" s="215" t="s">
        <v>193</v>
      </c>
      <c r="M131" s="42"/>
      <c r="N131" s="219" t="s">
        <v>19</v>
      </c>
      <c r="O131" s="220" t="s">
        <v>44</v>
      </c>
      <c r="P131" s="221">
        <f>I131+J131</f>
        <v>0</v>
      </c>
      <c r="Q131" s="221">
        <f>ROUND(I131*H131,2)</f>
        <v>0</v>
      </c>
      <c r="R131" s="221">
        <f>ROUND(J131*H131,2)</f>
        <v>0</v>
      </c>
      <c r="S131" s="82"/>
      <c r="T131" s="222">
        <f>S131*H131</f>
        <v>0</v>
      </c>
      <c r="U131" s="222">
        <v>0</v>
      </c>
      <c r="V131" s="222">
        <f>U131*H131</f>
        <v>0</v>
      </c>
      <c r="W131" s="222">
        <v>0</v>
      </c>
      <c r="X131" s="222">
        <f>W131*H131</f>
        <v>0</v>
      </c>
      <c r="Y131" s="223" t="s">
        <v>19</v>
      </c>
      <c r="Z131" s="36"/>
      <c r="AA131" s="36"/>
      <c r="AB131" s="36"/>
      <c r="AC131" s="36"/>
      <c r="AD131" s="36"/>
      <c r="AE131" s="36"/>
      <c r="AR131" s="224" t="s">
        <v>172</v>
      </c>
      <c r="AT131" s="224" t="s">
        <v>168</v>
      </c>
      <c r="AU131" s="224" t="s">
        <v>84</v>
      </c>
      <c r="AY131" s="15" t="s">
        <v>165</v>
      </c>
      <c r="BE131" s="225">
        <f>IF(O131="základní",K131,0)</f>
        <v>0</v>
      </c>
      <c r="BF131" s="225">
        <f>IF(O131="snížená",K131,0)</f>
        <v>0</v>
      </c>
      <c r="BG131" s="225">
        <f>IF(O131="zákl. přenesená",K131,0)</f>
        <v>0</v>
      </c>
      <c r="BH131" s="225">
        <f>IF(O131="sníž. přenesená",K131,0)</f>
        <v>0</v>
      </c>
      <c r="BI131" s="225">
        <f>IF(O131="nulová",K131,0)</f>
        <v>0</v>
      </c>
      <c r="BJ131" s="15" t="s">
        <v>82</v>
      </c>
      <c r="BK131" s="225">
        <f>ROUND(P131*H131,2)</f>
        <v>0</v>
      </c>
      <c r="BL131" s="15" t="s">
        <v>172</v>
      </c>
      <c r="BM131" s="224" t="s">
        <v>262</v>
      </c>
    </row>
    <row r="132" s="2" customFormat="1">
      <c r="A132" s="36"/>
      <c r="B132" s="37"/>
      <c r="C132" s="38"/>
      <c r="D132" s="226" t="s">
        <v>174</v>
      </c>
      <c r="E132" s="38"/>
      <c r="F132" s="227" t="s">
        <v>260</v>
      </c>
      <c r="G132" s="38"/>
      <c r="H132" s="38"/>
      <c r="I132" s="228"/>
      <c r="J132" s="228"/>
      <c r="K132" s="38"/>
      <c r="L132" s="38"/>
      <c r="M132" s="42"/>
      <c r="N132" s="229"/>
      <c r="O132" s="230"/>
      <c r="P132" s="82"/>
      <c r="Q132" s="82"/>
      <c r="R132" s="82"/>
      <c r="S132" s="82"/>
      <c r="T132" s="82"/>
      <c r="U132" s="82"/>
      <c r="V132" s="82"/>
      <c r="W132" s="82"/>
      <c r="X132" s="82"/>
      <c r="Y132" s="83"/>
      <c r="Z132" s="36"/>
      <c r="AA132" s="36"/>
      <c r="AB132" s="36"/>
      <c r="AC132" s="36"/>
      <c r="AD132" s="36"/>
      <c r="AE132" s="36"/>
      <c r="AT132" s="15" t="s">
        <v>174</v>
      </c>
      <c r="AU132" s="15" t="s">
        <v>84</v>
      </c>
    </row>
    <row r="133" s="2" customFormat="1" ht="24.15" customHeight="1">
      <c r="A133" s="36"/>
      <c r="B133" s="37"/>
      <c r="C133" s="213" t="s">
        <v>263</v>
      </c>
      <c r="D133" s="213" t="s">
        <v>168</v>
      </c>
      <c r="E133" s="214" t="s">
        <v>264</v>
      </c>
      <c r="F133" s="215" t="s">
        <v>265</v>
      </c>
      <c r="G133" s="216" t="s">
        <v>261</v>
      </c>
      <c r="H133" s="218">
        <v>210</v>
      </c>
      <c r="I133" s="217"/>
      <c r="J133" s="217"/>
      <c r="K133" s="218">
        <f>ROUND(P133*H133,2)</f>
        <v>0</v>
      </c>
      <c r="L133" s="215" t="s">
        <v>193</v>
      </c>
      <c r="M133" s="42"/>
      <c r="N133" s="219" t="s">
        <v>19</v>
      </c>
      <c r="O133" s="220" t="s">
        <v>44</v>
      </c>
      <c r="P133" s="221">
        <f>I133+J133</f>
        <v>0</v>
      </c>
      <c r="Q133" s="221">
        <f>ROUND(I133*H133,2)</f>
        <v>0</v>
      </c>
      <c r="R133" s="221">
        <f>ROUND(J133*H133,2)</f>
        <v>0</v>
      </c>
      <c r="S133" s="82"/>
      <c r="T133" s="222">
        <f>S133*H133</f>
        <v>0</v>
      </c>
      <c r="U133" s="222">
        <v>0</v>
      </c>
      <c r="V133" s="222">
        <f>U133*H133</f>
        <v>0</v>
      </c>
      <c r="W133" s="222">
        <v>0</v>
      </c>
      <c r="X133" s="222">
        <f>W133*H133</f>
        <v>0</v>
      </c>
      <c r="Y133" s="223" t="s">
        <v>19</v>
      </c>
      <c r="Z133" s="36"/>
      <c r="AA133" s="36"/>
      <c r="AB133" s="36"/>
      <c r="AC133" s="36"/>
      <c r="AD133" s="36"/>
      <c r="AE133" s="36"/>
      <c r="AR133" s="224" t="s">
        <v>172</v>
      </c>
      <c r="AT133" s="224" t="s">
        <v>168</v>
      </c>
      <c r="AU133" s="224" t="s">
        <v>84</v>
      </c>
      <c r="AY133" s="15" t="s">
        <v>165</v>
      </c>
      <c r="BE133" s="225">
        <f>IF(O133="základní",K133,0)</f>
        <v>0</v>
      </c>
      <c r="BF133" s="225">
        <f>IF(O133="snížená",K133,0)</f>
        <v>0</v>
      </c>
      <c r="BG133" s="225">
        <f>IF(O133="zákl. přenesená",K133,0)</f>
        <v>0</v>
      </c>
      <c r="BH133" s="225">
        <f>IF(O133="sníž. přenesená",K133,0)</f>
        <v>0</v>
      </c>
      <c r="BI133" s="225">
        <f>IF(O133="nulová",K133,0)</f>
        <v>0</v>
      </c>
      <c r="BJ133" s="15" t="s">
        <v>82</v>
      </c>
      <c r="BK133" s="225">
        <f>ROUND(P133*H133,2)</f>
        <v>0</v>
      </c>
      <c r="BL133" s="15" t="s">
        <v>172</v>
      </c>
      <c r="BM133" s="224" t="s">
        <v>266</v>
      </c>
    </row>
    <row r="134" s="2" customFormat="1">
      <c r="A134" s="36"/>
      <c r="B134" s="37"/>
      <c r="C134" s="38"/>
      <c r="D134" s="226" t="s">
        <v>174</v>
      </c>
      <c r="E134" s="38"/>
      <c r="F134" s="227" t="s">
        <v>265</v>
      </c>
      <c r="G134" s="38"/>
      <c r="H134" s="38"/>
      <c r="I134" s="228"/>
      <c r="J134" s="228"/>
      <c r="K134" s="38"/>
      <c r="L134" s="38"/>
      <c r="M134" s="42"/>
      <c r="N134" s="229"/>
      <c r="O134" s="230"/>
      <c r="P134" s="82"/>
      <c r="Q134" s="82"/>
      <c r="R134" s="82"/>
      <c r="S134" s="82"/>
      <c r="T134" s="82"/>
      <c r="U134" s="82"/>
      <c r="V134" s="82"/>
      <c r="W134" s="82"/>
      <c r="X134" s="82"/>
      <c r="Y134" s="83"/>
      <c r="Z134" s="36"/>
      <c r="AA134" s="36"/>
      <c r="AB134" s="36"/>
      <c r="AC134" s="36"/>
      <c r="AD134" s="36"/>
      <c r="AE134" s="36"/>
      <c r="AT134" s="15" t="s">
        <v>174</v>
      </c>
      <c r="AU134" s="15" t="s">
        <v>84</v>
      </c>
    </row>
    <row r="135" s="12" customFormat="1" ht="22.8" customHeight="1">
      <c r="A135" s="12"/>
      <c r="B135" s="196"/>
      <c r="C135" s="197"/>
      <c r="D135" s="198" t="s">
        <v>74</v>
      </c>
      <c r="E135" s="211" t="s">
        <v>172</v>
      </c>
      <c r="F135" s="211" t="s">
        <v>267</v>
      </c>
      <c r="G135" s="197"/>
      <c r="H135" s="197"/>
      <c r="I135" s="200"/>
      <c r="J135" s="200"/>
      <c r="K135" s="212">
        <f>BK135</f>
        <v>0</v>
      </c>
      <c r="L135" s="197"/>
      <c r="M135" s="202"/>
      <c r="N135" s="203"/>
      <c r="O135" s="204"/>
      <c r="P135" s="204"/>
      <c r="Q135" s="205">
        <f>SUM(Q136:Q137)</f>
        <v>0</v>
      </c>
      <c r="R135" s="205">
        <f>SUM(R136:R137)</f>
        <v>0</v>
      </c>
      <c r="S135" s="204"/>
      <c r="T135" s="206">
        <f>SUM(T136:T137)</f>
        <v>0</v>
      </c>
      <c r="U135" s="204"/>
      <c r="V135" s="206">
        <f>SUM(V136:V137)</f>
        <v>0</v>
      </c>
      <c r="W135" s="204"/>
      <c r="X135" s="206">
        <f>SUM(X136:X137)</f>
        <v>0</v>
      </c>
      <c r="Y135" s="207"/>
      <c r="Z135" s="12"/>
      <c r="AA135" s="12"/>
      <c r="AB135" s="12"/>
      <c r="AC135" s="12"/>
      <c r="AD135" s="12"/>
      <c r="AE135" s="12"/>
      <c r="AR135" s="208" t="s">
        <v>82</v>
      </c>
      <c r="AT135" s="209" t="s">
        <v>74</v>
      </c>
      <c r="AU135" s="209" t="s">
        <v>82</v>
      </c>
      <c r="AY135" s="208" t="s">
        <v>165</v>
      </c>
      <c r="BK135" s="210">
        <f>SUM(BK136:BK137)</f>
        <v>0</v>
      </c>
    </row>
    <row r="136" s="2" customFormat="1" ht="37.8" customHeight="1">
      <c r="A136" s="36"/>
      <c r="B136" s="37"/>
      <c r="C136" s="213" t="s">
        <v>268</v>
      </c>
      <c r="D136" s="213" t="s">
        <v>168</v>
      </c>
      <c r="E136" s="214" t="s">
        <v>269</v>
      </c>
      <c r="F136" s="215" t="s">
        <v>270</v>
      </c>
      <c r="G136" s="216" t="s">
        <v>192</v>
      </c>
      <c r="H136" s="218">
        <v>2</v>
      </c>
      <c r="I136" s="217"/>
      <c r="J136" s="217"/>
      <c r="K136" s="218">
        <f>ROUND(P136*H136,2)</f>
        <v>0</v>
      </c>
      <c r="L136" s="215" t="s">
        <v>193</v>
      </c>
      <c r="M136" s="42"/>
      <c r="N136" s="219" t="s">
        <v>19</v>
      </c>
      <c r="O136" s="220" t="s">
        <v>44</v>
      </c>
      <c r="P136" s="221">
        <f>I136+J136</f>
        <v>0</v>
      </c>
      <c r="Q136" s="221">
        <f>ROUND(I136*H136,2)</f>
        <v>0</v>
      </c>
      <c r="R136" s="221">
        <f>ROUND(J136*H136,2)</f>
        <v>0</v>
      </c>
      <c r="S136" s="82"/>
      <c r="T136" s="222">
        <f>S136*H136</f>
        <v>0</v>
      </c>
      <c r="U136" s="222">
        <v>0</v>
      </c>
      <c r="V136" s="222">
        <f>U136*H136</f>
        <v>0</v>
      </c>
      <c r="W136" s="222">
        <v>0</v>
      </c>
      <c r="X136" s="222">
        <f>W136*H136</f>
        <v>0</v>
      </c>
      <c r="Y136" s="223" t="s">
        <v>19</v>
      </c>
      <c r="Z136" s="36"/>
      <c r="AA136" s="36"/>
      <c r="AB136" s="36"/>
      <c r="AC136" s="36"/>
      <c r="AD136" s="36"/>
      <c r="AE136" s="36"/>
      <c r="AR136" s="224" t="s">
        <v>172</v>
      </c>
      <c r="AT136" s="224" t="s">
        <v>168</v>
      </c>
      <c r="AU136" s="224" t="s">
        <v>84</v>
      </c>
      <c r="AY136" s="15" t="s">
        <v>165</v>
      </c>
      <c r="BE136" s="225">
        <f>IF(O136="základní",K136,0)</f>
        <v>0</v>
      </c>
      <c r="BF136" s="225">
        <f>IF(O136="snížená",K136,0)</f>
        <v>0</v>
      </c>
      <c r="BG136" s="225">
        <f>IF(O136="zákl. přenesená",K136,0)</f>
        <v>0</v>
      </c>
      <c r="BH136" s="225">
        <f>IF(O136="sníž. přenesená",K136,0)</f>
        <v>0</v>
      </c>
      <c r="BI136" s="225">
        <f>IF(O136="nulová",K136,0)</f>
        <v>0</v>
      </c>
      <c r="BJ136" s="15" t="s">
        <v>82</v>
      </c>
      <c r="BK136" s="225">
        <f>ROUND(P136*H136,2)</f>
        <v>0</v>
      </c>
      <c r="BL136" s="15" t="s">
        <v>172</v>
      </c>
      <c r="BM136" s="224" t="s">
        <v>271</v>
      </c>
    </row>
    <row r="137" s="2" customFormat="1">
      <c r="A137" s="36"/>
      <c r="B137" s="37"/>
      <c r="C137" s="38"/>
      <c r="D137" s="226" t="s">
        <v>174</v>
      </c>
      <c r="E137" s="38"/>
      <c r="F137" s="227" t="s">
        <v>272</v>
      </c>
      <c r="G137" s="38"/>
      <c r="H137" s="38"/>
      <c r="I137" s="228"/>
      <c r="J137" s="228"/>
      <c r="K137" s="38"/>
      <c r="L137" s="38"/>
      <c r="M137" s="42"/>
      <c r="N137" s="229"/>
      <c r="O137" s="230"/>
      <c r="P137" s="82"/>
      <c r="Q137" s="82"/>
      <c r="R137" s="82"/>
      <c r="S137" s="82"/>
      <c r="T137" s="82"/>
      <c r="U137" s="82"/>
      <c r="V137" s="82"/>
      <c r="W137" s="82"/>
      <c r="X137" s="82"/>
      <c r="Y137" s="83"/>
      <c r="Z137" s="36"/>
      <c r="AA137" s="36"/>
      <c r="AB137" s="36"/>
      <c r="AC137" s="36"/>
      <c r="AD137" s="36"/>
      <c r="AE137" s="36"/>
      <c r="AT137" s="15" t="s">
        <v>174</v>
      </c>
      <c r="AU137" s="15" t="s">
        <v>84</v>
      </c>
    </row>
    <row r="138" s="12" customFormat="1" ht="22.8" customHeight="1">
      <c r="A138" s="12"/>
      <c r="B138" s="196"/>
      <c r="C138" s="197"/>
      <c r="D138" s="198" t="s">
        <v>74</v>
      </c>
      <c r="E138" s="211" t="s">
        <v>207</v>
      </c>
      <c r="F138" s="211" t="s">
        <v>273</v>
      </c>
      <c r="G138" s="197"/>
      <c r="H138" s="197"/>
      <c r="I138" s="200"/>
      <c r="J138" s="200"/>
      <c r="K138" s="212">
        <f>BK138</f>
        <v>0</v>
      </c>
      <c r="L138" s="197"/>
      <c r="M138" s="202"/>
      <c r="N138" s="203"/>
      <c r="O138" s="204"/>
      <c r="P138" s="204"/>
      <c r="Q138" s="205">
        <f>SUM(Q139:Q148)</f>
        <v>0</v>
      </c>
      <c r="R138" s="205">
        <f>SUM(R139:R148)</f>
        <v>0</v>
      </c>
      <c r="S138" s="204"/>
      <c r="T138" s="206">
        <f>SUM(T139:T148)</f>
        <v>0</v>
      </c>
      <c r="U138" s="204"/>
      <c r="V138" s="206">
        <f>SUM(V139:V148)</f>
        <v>0</v>
      </c>
      <c r="W138" s="204"/>
      <c r="X138" s="206">
        <f>SUM(X139:X148)</f>
        <v>0</v>
      </c>
      <c r="Y138" s="207"/>
      <c r="Z138" s="12"/>
      <c r="AA138" s="12"/>
      <c r="AB138" s="12"/>
      <c r="AC138" s="12"/>
      <c r="AD138" s="12"/>
      <c r="AE138" s="12"/>
      <c r="AR138" s="208" t="s">
        <v>82</v>
      </c>
      <c r="AT138" s="209" t="s">
        <v>74</v>
      </c>
      <c r="AU138" s="209" t="s">
        <v>82</v>
      </c>
      <c r="AY138" s="208" t="s">
        <v>165</v>
      </c>
      <c r="BK138" s="210">
        <f>SUM(BK139:BK148)</f>
        <v>0</v>
      </c>
    </row>
    <row r="139" s="2" customFormat="1" ht="37.8" customHeight="1">
      <c r="A139" s="36"/>
      <c r="B139" s="37"/>
      <c r="C139" s="213" t="s">
        <v>274</v>
      </c>
      <c r="D139" s="213" t="s">
        <v>168</v>
      </c>
      <c r="E139" s="214" t="s">
        <v>275</v>
      </c>
      <c r="F139" s="215" t="s">
        <v>276</v>
      </c>
      <c r="G139" s="216" t="s">
        <v>192</v>
      </c>
      <c r="H139" s="218">
        <v>1</v>
      </c>
      <c r="I139" s="217"/>
      <c r="J139" s="217"/>
      <c r="K139" s="218">
        <f>ROUND(P139*H139,2)</f>
        <v>0</v>
      </c>
      <c r="L139" s="215" t="s">
        <v>193</v>
      </c>
      <c r="M139" s="42"/>
      <c r="N139" s="219" t="s">
        <v>19</v>
      </c>
      <c r="O139" s="220" t="s">
        <v>44</v>
      </c>
      <c r="P139" s="221">
        <f>I139+J139</f>
        <v>0</v>
      </c>
      <c r="Q139" s="221">
        <f>ROUND(I139*H139,2)</f>
        <v>0</v>
      </c>
      <c r="R139" s="221">
        <f>ROUND(J139*H139,2)</f>
        <v>0</v>
      </c>
      <c r="S139" s="82"/>
      <c r="T139" s="222">
        <f>S139*H139</f>
        <v>0</v>
      </c>
      <c r="U139" s="222">
        <v>0</v>
      </c>
      <c r="V139" s="222">
        <f>U139*H139</f>
        <v>0</v>
      </c>
      <c r="W139" s="222">
        <v>0</v>
      </c>
      <c r="X139" s="222">
        <f>W139*H139</f>
        <v>0</v>
      </c>
      <c r="Y139" s="223" t="s">
        <v>19</v>
      </c>
      <c r="Z139" s="36"/>
      <c r="AA139" s="36"/>
      <c r="AB139" s="36"/>
      <c r="AC139" s="36"/>
      <c r="AD139" s="36"/>
      <c r="AE139" s="36"/>
      <c r="AR139" s="224" t="s">
        <v>172</v>
      </c>
      <c r="AT139" s="224" t="s">
        <v>168</v>
      </c>
      <c r="AU139" s="224" t="s">
        <v>84</v>
      </c>
      <c r="AY139" s="15" t="s">
        <v>165</v>
      </c>
      <c r="BE139" s="225">
        <f>IF(O139="základní",K139,0)</f>
        <v>0</v>
      </c>
      <c r="BF139" s="225">
        <f>IF(O139="snížená",K139,0)</f>
        <v>0</v>
      </c>
      <c r="BG139" s="225">
        <f>IF(O139="zákl. přenesená",K139,0)</f>
        <v>0</v>
      </c>
      <c r="BH139" s="225">
        <f>IF(O139="sníž. přenesená",K139,0)</f>
        <v>0</v>
      </c>
      <c r="BI139" s="225">
        <f>IF(O139="nulová",K139,0)</f>
        <v>0</v>
      </c>
      <c r="BJ139" s="15" t="s">
        <v>82</v>
      </c>
      <c r="BK139" s="225">
        <f>ROUND(P139*H139,2)</f>
        <v>0</v>
      </c>
      <c r="BL139" s="15" t="s">
        <v>172</v>
      </c>
      <c r="BM139" s="224" t="s">
        <v>277</v>
      </c>
    </row>
    <row r="140" s="2" customFormat="1">
      <c r="A140" s="36"/>
      <c r="B140" s="37"/>
      <c r="C140" s="38"/>
      <c r="D140" s="226" t="s">
        <v>174</v>
      </c>
      <c r="E140" s="38"/>
      <c r="F140" s="227" t="s">
        <v>278</v>
      </c>
      <c r="G140" s="38"/>
      <c r="H140" s="38"/>
      <c r="I140" s="228"/>
      <c r="J140" s="228"/>
      <c r="K140" s="38"/>
      <c r="L140" s="38"/>
      <c r="M140" s="42"/>
      <c r="N140" s="229"/>
      <c r="O140" s="230"/>
      <c r="P140" s="82"/>
      <c r="Q140" s="82"/>
      <c r="R140" s="82"/>
      <c r="S140" s="82"/>
      <c r="T140" s="82"/>
      <c r="U140" s="82"/>
      <c r="V140" s="82"/>
      <c r="W140" s="82"/>
      <c r="X140" s="82"/>
      <c r="Y140" s="83"/>
      <c r="Z140" s="36"/>
      <c r="AA140" s="36"/>
      <c r="AB140" s="36"/>
      <c r="AC140" s="36"/>
      <c r="AD140" s="36"/>
      <c r="AE140" s="36"/>
      <c r="AT140" s="15" t="s">
        <v>174</v>
      </c>
      <c r="AU140" s="15" t="s">
        <v>84</v>
      </c>
    </row>
    <row r="141" s="2" customFormat="1">
      <c r="A141" s="36"/>
      <c r="B141" s="37"/>
      <c r="C141" s="213" t="s">
        <v>8</v>
      </c>
      <c r="D141" s="213" t="s">
        <v>168</v>
      </c>
      <c r="E141" s="214" t="s">
        <v>279</v>
      </c>
      <c r="F141" s="215" t="s">
        <v>280</v>
      </c>
      <c r="G141" s="216" t="s">
        <v>192</v>
      </c>
      <c r="H141" s="218">
        <v>1</v>
      </c>
      <c r="I141" s="217"/>
      <c r="J141" s="217"/>
      <c r="K141" s="218">
        <f>ROUND(P141*H141,2)</f>
        <v>0</v>
      </c>
      <c r="L141" s="215" t="s">
        <v>193</v>
      </c>
      <c r="M141" s="42"/>
      <c r="N141" s="219" t="s">
        <v>19</v>
      </c>
      <c r="O141" s="220" t="s">
        <v>44</v>
      </c>
      <c r="P141" s="221">
        <f>I141+J141</f>
        <v>0</v>
      </c>
      <c r="Q141" s="221">
        <f>ROUND(I141*H141,2)</f>
        <v>0</v>
      </c>
      <c r="R141" s="221">
        <f>ROUND(J141*H141,2)</f>
        <v>0</v>
      </c>
      <c r="S141" s="82"/>
      <c r="T141" s="222">
        <f>S141*H141</f>
        <v>0</v>
      </c>
      <c r="U141" s="222">
        <v>0</v>
      </c>
      <c r="V141" s="222">
        <f>U141*H141</f>
        <v>0</v>
      </c>
      <c r="W141" s="222">
        <v>0</v>
      </c>
      <c r="X141" s="222">
        <f>W141*H141</f>
        <v>0</v>
      </c>
      <c r="Y141" s="223" t="s">
        <v>19</v>
      </c>
      <c r="Z141" s="36"/>
      <c r="AA141" s="36"/>
      <c r="AB141" s="36"/>
      <c r="AC141" s="36"/>
      <c r="AD141" s="36"/>
      <c r="AE141" s="36"/>
      <c r="AR141" s="224" t="s">
        <v>172</v>
      </c>
      <c r="AT141" s="224" t="s">
        <v>168</v>
      </c>
      <c r="AU141" s="224" t="s">
        <v>84</v>
      </c>
      <c r="AY141" s="15" t="s">
        <v>165</v>
      </c>
      <c r="BE141" s="225">
        <f>IF(O141="základní",K141,0)</f>
        <v>0</v>
      </c>
      <c r="BF141" s="225">
        <f>IF(O141="snížená",K141,0)</f>
        <v>0</v>
      </c>
      <c r="BG141" s="225">
        <f>IF(O141="zákl. přenesená",K141,0)</f>
        <v>0</v>
      </c>
      <c r="BH141" s="225">
        <f>IF(O141="sníž. přenesená",K141,0)</f>
        <v>0</v>
      </c>
      <c r="BI141" s="225">
        <f>IF(O141="nulová",K141,0)</f>
        <v>0</v>
      </c>
      <c r="BJ141" s="15" t="s">
        <v>82</v>
      </c>
      <c r="BK141" s="225">
        <f>ROUND(P141*H141,2)</f>
        <v>0</v>
      </c>
      <c r="BL141" s="15" t="s">
        <v>172</v>
      </c>
      <c r="BM141" s="224" t="s">
        <v>281</v>
      </c>
    </row>
    <row r="142" s="2" customFormat="1">
      <c r="A142" s="36"/>
      <c r="B142" s="37"/>
      <c r="C142" s="38"/>
      <c r="D142" s="226" t="s">
        <v>174</v>
      </c>
      <c r="E142" s="38"/>
      <c r="F142" s="227" t="s">
        <v>280</v>
      </c>
      <c r="G142" s="38"/>
      <c r="H142" s="38"/>
      <c r="I142" s="228"/>
      <c r="J142" s="228"/>
      <c r="K142" s="38"/>
      <c r="L142" s="38"/>
      <c r="M142" s="42"/>
      <c r="N142" s="229"/>
      <c r="O142" s="230"/>
      <c r="P142" s="82"/>
      <c r="Q142" s="82"/>
      <c r="R142" s="82"/>
      <c r="S142" s="82"/>
      <c r="T142" s="82"/>
      <c r="U142" s="82"/>
      <c r="V142" s="82"/>
      <c r="W142" s="82"/>
      <c r="X142" s="82"/>
      <c r="Y142" s="83"/>
      <c r="Z142" s="36"/>
      <c r="AA142" s="36"/>
      <c r="AB142" s="36"/>
      <c r="AC142" s="36"/>
      <c r="AD142" s="36"/>
      <c r="AE142" s="36"/>
      <c r="AT142" s="15" t="s">
        <v>174</v>
      </c>
      <c r="AU142" s="15" t="s">
        <v>84</v>
      </c>
    </row>
    <row r="143" s="2" customFormat="1" ht="37.8" customHeight="1">
      <c r="A143" s="36"/>
      <c r="B143" s="37"/>
      <c r="C143" s="213" t="s">
        <v>282</v>
      </c>
      <c r="D143" s="213" t="s">
        <v>168</v>
      </c>
      <c r="E143" s="214" t="s">
        <v>283</v>
      </c>
      <c r="F143" s="215" t="s">
        <v>284</v>
      </c>
      <c r="G143" s="216" t="s">
        <v>192</v>
      </c>
      <c r="H143" s="218">
        <v>1</v>
      </c>
      <c r="I143" s="217"/>
      <c r="J143" s="217"/>
      <c r="K143" s="218">
        <f>ROUND(P143*H143,2)</f>
        <v>0</v>
      </c>
      <c r="L143" s="215" t="s">
        <v>193</v>
      </c>
      <c r="M143" s="42"/>
      <c r="N143" s="219" t="s">
        <v>19</v>
      </c>
      <c r="O143" s="220" t="s">
        <v>44</v>
      </c>
      <c r="P143" s="221">
        <f>I143+J143</f>
        <v>0</v>
      </c>
      <c r="Q143" s="221">
        <f>ROUND(I143*H143,2)</f>
        <v>0</v>
      </c>
      <c r="R143" s="221">
        <f>ROUND(J143*H143,2)</f>
        <v>0</v>
      </c>
      <c r="S143" s="82"/>
      <c r="T143" s="222">
        <f>S143*H143</f>
        <v>0</v>
      </c>
      <c r="U143" s="222">
        <v>0</v>
      </c>
      <c r="V143" s="222">
        <f>U143*H143</f>
        <v>0</v>
      </c>
      <c r="W143" s="222">
        <v>0</v>
      </c>
      <c r="X143" s="222">
        <f>W143*H143</f>
        <v>0</v>
      </c>
      <c r="Y143" s="223" t="s">
        <v>19</v>
      </c>
      <c r="Z143" s="36"/>
      <c r="AA143" s="36"/>
      <c r="AB143" s="36"/>
      <c r="AC143" s="36"/>
      <c r="AD143" s="36"/>
      <c r="AE143" s="36"/>
      <c r="AR143" s="224" t="s">
        <v>172</v>
      </c>
      <c r="AT143" s="224" t="s">
        <v>168</v>
      </c>
      <c r="AU143" s="224" t="s">
        <v>84</v>
      </c>
      <c r="AY143" s="15" t="s">
        <v>165</v>
      </c>
      <c r="BE143" s="225">
        <f>IF(O143="základní",K143,0)</f>
        <v>0</v>
      </c>
      <c r="BF143" s="225">
        <f>IF(O143="snížená",K143,0)</f>
        <v>0</v>
      </c>
      <c r="BG143" s="225">
        <f>IF(O143="zákl. přenesená",K143,0)</f>
        <v>0</v>
      </c>
      <c r="BH143" s="225">
        <f>IF(O143="sníž. přenesená",K143,0)</f>
        <v>0</v>
      </c>
      <c r="BI143" s="225">
        <f>IF(O143="nulová",K143,0)</f>
        <v>0</v>
      </c>
      <c r="BJ143" s="15" t="s">
        <v>82</v>
      </c>
      <c r="BK143" s="225">
        <f>ROUND(P143*H143,2)</f>
        <v>0</v>
      </c>
      <c r="BL143" s="15" t="s">
        <v>172</v>
      </c>
      <c r="BM143" s="224" t="s">
        <v>285</v>
      </c>
    </row>
    <row r="144" s="2" customFormat="1">
      <c r="A144" s="36"/>
      <c r="B144" s="37"/>
      <c r="C144" s="38"/>
      <c r="D144" s="226" t="s">
        <v>174</v>
      </c>
      <c r="E144" s="38"/>
      <c r="F144" s="227" t="s">
        <v>286</v>
      </c>
      <c r="G144" s="38"/>
      <c r="H144" s="38"/>
      <c r="I144" s="228"/>
      <c r="J144" s="228"/>
      <c r="K144" s="38"/>
      <c r="L144" s="38"/>
      <c r="M144" s="42"/>
      <c r="N144" s="229"/>
      <c r="O144" s="230"/>
      <c r="P144" s="82"/>
      <c r="Q144" s="82"/>
      <c r="R144" s="82"/>
      <c r="S144" s="82"/>
      <c r="T144" s="82"/>
      <c r="U144" s="82"/>
      <c r="V144" s="82"/>
      <c r="W144" s="82"/>
      <c r="X144" s="82"/>
      <c r="Y144" s="83"/>
      <c r="Z144" s="36"/>
      <c r="AA144" s="36"/>
      <c r="AB144" s="36"/>
      <c r="AC144" s="36"/>
      <c r="AD144" s="36"/>
      <c r="AE144" s="36"/>
      <c r="AT144" s="15" t="s">
        <v>174</v>
      </c>
      <c r="AU144" s="15" t="s">
        <v>84</v>
      </c>
    </row>
    <row r="145" s="2" customFormat="1" ht="24.15" customHeight="1">
      <c r="A145" s="36"/>
      <c r="B145" s="37"/>
      <c r="C145" s="213" t="s">
        <v>287</v>
      </c>
      <c r="D145" s="213" t="s">
        <v>168</v>
      </c>
      <c r="E145" s="214" t="s">
        <v>288</v>
      </c>
      <c r="F145" s="215" t="s">
        <v>289</v>
      </c>
      <c r="G145" s="216" t="s">
        <v>192</v>
      </c>
      <c r="H145" s="218">
        <v>1</v>
      </c>
      <c r="I145" s="217"/>
      <c r="J145" s="217"/>
      <c r="K145" s="218">
        <f>ROUND(P145*H145,2)</f>
        <v>0</v>
      </c>
      <c r="L145" s="215" t="s">
        <v>193</v>
      </c>
      <c r="M145" s="42"/>
      <c r="N145" s="219" t="s">
        <v>19</v>
      </c>
      <c r="O145" s="220" t="s">
        <v>44</v>
      </c>
      <c r="P145" s="221">
        <f>I145+J145</f>
        <v>0</v>
      </c>
      <c r="Q145" s="221">
        <f>ROUND(I145*H145,2)</f>
        <v>0</v>
      </c>
      <c r="R145" s="221">
        <f>ROUND(J145*H145,2)</f>
        <v>0</v>
      </c>
      <c r="S145" s="82"/>
      <c r="T145" s="222">
        <f>S145*H145</f>
        <v>0</v>
      </c>
      <c r="U145" s="222">
        <v>0</v>
      </c>
      <c r="V145" s="222">
        <f>U145*H145</f>
        <v>0</v>
      </c>
      <c r="W145" s="222">
        <v>0</v>
      </c>
      <c r="X145" s="222">
        <f>W145*H145</f>
        <v>0</v>
      </c>
      <c r="Y145" s="223" t="s">
        <v>19</v>
      </c>
      <c r="Z145" s="36"/>
      <c r="AA145" s="36"/>
      <c r="AB145" s="36"/>
      <c r="AC145" s="36"/>
      <c r="AD145" s="36"/>
      <c r="AE145" s="36"/>
      <c r="AR145" s="224" t="s">
        <v>172</v>
      </c>
      <c r="AT145" s="224" t="s">
        <v>168</v>
      </c>
      <c r="AU145" s="224" t="s">
        <v>84</v>
      </c>
      <c r="AY145" s="15" t="s">
        <v>165</v>
      </c>
      <c r="BE145" s="225">
        <f>IF(O145="základní",K145,0)</f>
        <v>0</v>
      </c>
      <c r="BF145" s="225">
        <f>IF(O145="snížená",K145,0)</f>
        <v>0</v>
      </c>
      <c r="BG145" s="225">
        <f>IF(O145="zákl. přenesená",K145,0)</f>
        <v>0</v>
      </c>
      <c r="BH145" s="225">
        <f>IF(O145="sníž. přenesená",K145,0)</f>
        <v>0</v>
      </c>
      <c r="BI145" s="225">
        <f>IF(O145="nulová",K145,0)</f>
        <v>0</v>
      </c>
      <c r="BJ145" s="15" t="s">
        <v>82</v>
      </c>
      <c r="BK145" s="225">
        <f>ROUND(P145*H145,2)</f>
        <v>0</v>
      </c>
      <c r="BL145" s="15" t="s">
        <v>172</v>
      </c>
      <c r="BM145" s="224" t="s">
        <v>290</v>
      </c>
    </row>
    <row r="146" s="2" customFormat="1">
      <c r="A146" s="36"/>
      <c r="B146" s="37"/>
      <c r="C146" s="38"/>
      <c r="D146" s="226" t="s">
        <v>174</v>
      </c>
      <c r="E146" s="38"/>
      <c r="F146" s="227" t="s">
        <v>289</v>
      </c>
      <c r="G146" s="38"/>
      <c r="H146" s="38"/>
      <c r="I146" s="228"/>
      <c r="J146" s="228"/>
      <c r="K146" s="38"/>
      <c r="L146" s="38"/>
      <c r="M146" s="42"/>
      <c r="N146" s="229"/>
      <c r="O146" s="230"/>
      <c r="P146" s="82"/>
      <c r="Q146" s="82"/>
      <c r="R146" s="82"/>
      <c r="S146" s="82"/>
      <c r="T146" s="82"/>
      <c r="U146" s="82"/>
      <c r="V146" s="82"/>
      <c r="W146" s="82"/>
      <c r="X146" s="82"/>
      <c r="Y146" s="83"/>
      <c r="Z146" s="36"/>
      <c r="AA146" s="36"/>
      <c r="AB146" s="36"/>
      <c r="AC146" s="36"/>
      <c r="AD146" s="36"/>
      <c r="AE146" s="36"/>
      <c r="AT146" s="15" t="s">
        <v>174</v>
      </c>
      <c r="AU146" s="15" t="s">
        <v>84</v>
      </c>
    </row>
    <row r="147" s="2" customFormat="1" ht="24.15" customHeight="1">
      <c r="A147" s="36"/>
      <c r="B147" s="37"/>
      <c r="C147" s="213" t="s">
        <v>291</v>
      </c>
      <c r="D147" s="213" t="s">
        <v>168</v>
      </c>
      <c r="E147" s="214" t="s">
        <v>292</v>
      </c>
      <c r="F147" s="215" t="s">
        <v>293</v>
      </c>
      <c r="G147" s="216" t="s">
        <v>192</v>
      </c>
      <c r="H147" s="218">
        <v>1</v>
      </c>
      <c r="I147" s="217"/>
      <c r="J147" s="217"/>
      <c r="K147" s="218">
        <f>ROUND(P147*H147,2)</f>
        <v>0</v>
      </c>
      <c r="L147" s="215" t="s">
        <v>193</v>
      </c>
      <c r="M147" s="42"/>
      <c r="N147" s="219" t="s">
        <v>19</v>
      </c>
      <c r="O147" s="220" t="s">
        <v>44</v>
      </c>
      <c r="P147" s="221">
        <f>I147+J147</f>
        <v>0</v>
      </c>
      <c r="Q147" s="221">
        <f>ROUND(I147*H147,2)</f>
        <v>0</v>
      </c>
      <c r="R147" s="221">
        <f>ROUND(J147*H147,2)</f>
        <v>0</v>
      </c>
      <c r="S147" s="82"/>
      <c r="T147" s="222">
        <f>S147*H147</f>
        <v>0</v>
      </c>
      <c r="U147" s="222">
        <v>0</v>
      </c>
      <c r="V147" s="222">
        <f>U147*H147</f>
        <v>0</v>
      </c>
      <c r="W147" s="222">
        <v>0</v>
      </c>
      <c r="X147" s="222">
        <f>W147*H147</f>
        <v>0</v>
      </c>
      <c r="Y147" s="223" t="s">
        <v>19</v>
      </c>
      <c r="Z147" s="36"/>
      <c r="AA147" s="36"/>
      <c r="AB147" s="36"/>
      <c r="AC147" s="36"/>
      <c r="AD147" s="36"/>
      <c r="AE147" s="36"/>
      <c r="AR147" s="224" t="s">
        <v>294</v>
      </c>
      <c r="AT147" s="224" t="s">
        <v>168</v>
      </c>
      <c r="AU147" s="224" t="s">
        <v>84</v>
      </c>
      <c r="AY147" s="15" t="s">
        <v>165</v>
      </c>
      <c r="BE147" s="225">
        <f>IF(O147="základní",K147,0)</f>
        <v>0</v>
      </c>
      <c r="BF147" s="225">
        <f>IF(O147="snížená",K147,0)</f>
        <v>0</v>
      </c>
      <c r="BG147" s="225">
        <f>IF(O147="zákl. přenesená",K147,0)</f>
        <v>0</v>
      </c>
      <c r="BH147" s="225">
        <f>IF(O147="sníž. přenesená",K147,0)</f>
        <v>0</v>
      </c>
      <c r="BI147" s="225">
        <f>IF(O147="nulová",K147,0)</f>
        <v>0</v>
      </c>
      <c r="BJ147" s="15" t="s">
        <v>82</v>
      </c>
      <c r="BK147" s="225">
        <f>ROUND(P147*H147,2)</f>
        <v>0</v>
      </c>
      <c r="BL147" s="15" t="s">
        <v>294</v>
      </c>
      <c r="BM147" s="224" t="s">
        <v>295</v>
      </c>
    </row>
    <row r="148" s="2" customFormat="1">
      <c r="A148" s="36"/>
      <c r="B148" s="37"/>
      <c r="C148" s="38"/>
      <c r="D148" s="226" t="s">
        <v>174</v>
      </c>
      <c r="E148" s="38"/>
      <c r="F148" s="227" t="s">
        <v>293</v>
      </c>
      <c r="G148" s="38"/>
      <c r="H148" s="38"/>
      <c r="I148" s="228"/>
      <c r="J148" s="228"/>
      <c r="K148" s="38"/>
      <c r="L148" s="38"/>
      <c r="M148" s="42"/>
      <c r="N148" s="229"/>
      <c r="O148" s="230"/>
      <c r="P148" s="82"/>
      <c r="Q148" s="82"/>
      <c r="R148" s="82"/>
      <c r="S148" s="82"/>
      <c r="T148" s="82"/>
      <c r="U148" s="82"/>
      <c r="V148" s="82"/>
      <c r="W148" s="82"/>
      <c r="X148" s="82"/>
      <c r="Y148" s="83"/>
      <c r="Z148" s="36"/>
      <c r="AA148" s="36"/>
      <c r="AB148" s="36"/>
      <c r="AC148" s="36"/>
      <c r="AD148" s="36"/>
      <c r="AE148" s="36"/>
      <c r="AT148" s="15" t="s">
        <v>174</v>
      </c>
      <c r="AU148" s="15" t="s">
        <v>84</v>
      </c>
    </row>
    <row r="149" s="12" customFormat="1" ht="22.8" customHeight="1">
      <c r="A149" s="12"/>
      <c r="B149" s="196"/>
      <c r="C149" s="197"/>
      <c r="D149" s="198" t="s">
        <v>74</v>
      </c>
      <c r="E149" s="211" t="s">
        <v>212</v>
      </c>
      <c r="F149" s="211" t="s">
        <v>296</v>
      </c>
      <c r="G149" s="197"/>
      <c r="H149" s="197"/>
      <c r="I149" s="200"/>
      <c r="J149" s="200"/>
      <c r="K149" s="212">
        <f>BK149</f>
        <v>0</v>
      </c>
      <c r="L149" s="197"/>
      <c r="M149" s="202"/>
      <c r="N149" s="203"/>
      <c r="O149" s="204"/>
      <c r="P149" s="204"/>
      <c r="Q149" s="205">
        <f>SUM(Q150:Q161)</f>
        <v>0</v>
      </c>
      <c r="R149" s="205">
        <f>SUM(R150:R161)</f>
        <v>0</v>
      </c>
      <c r="S149" s="204"/>
      <c r="T149" s="206">
        <f>SUM(T150:T161)</f>
        <v>0</v>
      </c>
      <c r="U149" s="204"/>
      <c r="V149" s="206">
        <f>SUM(V150:V161)</f>
        <v>0</v>
      </c>
      <c r="W149" s="204"/>
      <c r="X149" s="206">
        <f>SUM(X150:X161)</f>
        <v>0</v>
      </c>
      <c r="Y149" s="207"/>
      <c r="Z149" s="12"/>
      <c r="AA149" s="12"/>
      <c r="AB149" s="12"/>
      <c r="AC149" s="12"/>
      <c r="AD149" s="12"/>
      <c r="AE149" s="12"/>
      <c r="AR149" s="208" t="s">
        <v>82</v>
      </c>
      <c r="AT149" s="209" t="s">
        <v>74</v>
      </c>
      <c r="AU149" s="209" t="s">
        <v>82</v>
      </c>
      <c r="AY149" s="208" t="s">
        <v>165</v>
      </c>
      <c r="BK149" s="210">
        <f>SUM(BK150:BK161)</f>
        <v>0</v>
      </c>
    </row>
    <row r="150" s="2" customFormat="1" ht="37.8" customHeight="1">
      <c r="A150" s="36"/>
      <c r="B150" s="37"/>
      <c r="C150" s="213" t="s">
        <v>297</v>
      </c>
      <c r="D150" s="213" t="s">
        <v>168</v>
      </c>
      <c r="E150" s="214" t="s">
        <v>298</v>
      </c>
      <c r="F150" s="215" t="s">
        <v>299</v>
      </c>
      <c r="G150" s="216" t="s">
        <v>300</v>
      </c>
      <c r="H150" s="218">
        <v>37.799999999999997</v>
      </c>
      <c r="I150" s="217"/>
      <c r="J150" s="217"/>
      <c r="K150" s="218">
        <f>ROUND(P150*H150,2)</f>
        <v>0</v>
      </c>
      <c r="L150" s="215" t="s">
        <v>193</v>
      </c>
      <c r="M150" s="42"/>
      <c r="N150" s="219" t="s">
        <v>19</v>
      </c>
      <c r="O150" s="220" t="s">
        <v>44</v>
      </c>
      <c r="P150" s="221">
        <f>I150+J150</f>
        <v>0</v>
      </c>
      <c r="Q150" s="221">
        <f>ROUND(I150*H150,2)</f>
        <v>0</v>
      </c>
      <c r="R150" s="221">
        <f>ROUND(J150*H150,2)</f>
        <v>0</v>
      </c>
      <c r="S150" s="82"/>
      <c r="T150" s="222">
        <f>S150*H150</f>
        <v>0</v>
      </c>
      <c r="U150" s="222">
        <v>0</v>
      </c>
      <c r="V150" s="222">
        <f>U150*H150</f>
        <v>0</v>
      </c>
      <c r="W150" s="222">
        <v>0</v>
      </c>
      <c r="X150" s="222">
        <f>W150*H150</f>
        <v>0</v>
      </c>
      <c r="Y150" s="223" t="s">
        <v>19</v>
      </c>
      <c r="Z150" s="36"/>
      <c r="AA150" s="36"/>
      <c r="AB150" s="36"/>
      <c r="AC150" s="36"/>
      <c r="AD150" s="36"/>
      <c r="AE150" s="36"/>
      <c r="AR150" s="224" t="s">
        <v>172</v>
      </c>
      <c r="AT150" s="224" t="s">
        <v>168</v>
      </c>
      <c r="AU150" s="224" t="s">
        <v>84</v>
      </c>
      <c r="AY150" s="15" t="s">
        <v>165</v>
      </c>
      <c r="BE150" s="225">
        <f>IF(O150="základní",K150,0)</f>
        <v>0</v>
      </c>
      <c r="BF150" s="225">
        <f>IF(O150="snížená",K150,0)</f>
        <v>0</v>
      </c>
      <c r="BG150" s="225">
        <f>IF(O150="zákl. přenesená",K150,0)</f>
        <v>0</v>
      </c>
      <c r="BH150" s="225">
        <f>IF(O150="sníž. přenesená",K150,0)</f>
        <v>0</v>
      </c>
      <c r="BI150" s="225">
        <f>IF(O150="nulová",K150,0)</f>
        <v>0</v>
      </c>
      <c r="BJ150" s="15" t="s">
        <v>82</v>
      </c>
      <c r="BK150" s="225">
        <f>ROUND(P150*H150,2)</f>
        <v>0</v>
      </c>
      <c r="BL150" s="15" t="s">
        <v>172</v>
      </c>
      <c r="BM150" s="224" t="s">
        <v>301</v>
      </c>
    </row>
    <row r="151" s="2" customFormat="1">
      <c r="A151" s="36"/>
      <c r="B151" s="37"/>
      <c r="C151" s="38"/>
      <c r="D151" s="226" t="s">
        <v>174</v>
      </c>
      <c r="E151" s="38"/>
      <c r="F151" s="227" t="s">
        <v>302</v>
      </c>
      <c r="G151" s="38"/>
      <c r="H151" s="38"/>
      <c r="I151" s="228"/>
      <c r="J151" s="228"/>
      <c r="K151" s="38"/>
      <c r="L151" s="38"/>
      <c r="M151" s="42"/>
      <c r="N151" s="229"/>
      <c r="O151" s="230"/>
      <c r="P151" s="82"/>
      <c r="Q151" s="82"/>
      <c r="R151" s="82"/>
      <c r="S151" s="82"/>
      <c r="T151" s="82"/>
      <c r="U151" s="82"/>
      <c r="V151" s="82"/>
      <c r="W151" s="82"/>
      <c r="X151" s="82"/>
      <c r="Y151" s="83"/>
      <c r="Z151" s="36"/>
      <c r="AA151" s="36"/>
      <c r="AB151" s="36"/>
      <c r="AC151" s="36"/>
      <c r="AD151" s="36"/>
      <c r="AE151" s="36"/>
      <c r="AT151" s="15" t="s">
        <v>174</v>
      </c>
      <c r="AU151" s="15" t="s">
        <v>84</v>
      </c>
    </row>
    <row r="152" s="2" customFormat="1">
      <c r="A152" s="36"/>
      <c r="B152" s="37"/>
      <c r="C152" s="38"/>
      <c r="D152" s="226" t="s">
        <v>179</v>
      </c>
      <c r="E152" s="38"/>
      <c r="F152" s="231" t="s">
        <v>303</v>
      </c>
      <c r="G152" s="38"/>
      <c r="H152" s="38"/>
      <c r="I152" s="228"/>
      <c r="J152" s="228"/>
      <c r="K152" s="38"/>
      <c r="L152" s="38"/>
      <c r="M152" s="42"/>
      <c r="N152" s="229"/>
      <c r="O152" s="230"/>
      <c r="P152" s="82"/>
      <c r="Q152" s="82"/>
      <c r="R152" s="82"/>
      <c r="S152" s="82"/>
      <c r="T152" s="82"/>
      <c r="U152" s="82"/>
      <c r="V152" s="82"/>
      <c r="W152" s="82"/>
      <c r="X152" s="82"/>
      <c r="Y152" s="83"/>
      <c r="Z152" s="36"/>
      <c r="AA152" s="36"/>
      <c r="AB152" s="36"/>
      <c r="AC152" s="36"/>
      <c r="AD152" s="36"/>
      <c r="AE152" s="36"/>
      <c r="AT152" s="15" t="s">
        <v>179</v>
      </c>
      <c r="AU152" s="15" t="s">
        <v>84</v>
      </c>
    </row>
    <row r="153" s="2" customFormat="1" ht="24.15" customHeight="1">
      <c r="A153" s="36"/>
      <c r="B153" s="37"/>
      <c r="C153" s="213" t="s">
        <v>304</v>
      </c>
      <c r="D153" s="213" t="s">
        <v>168</v>
      </c>
      <c r="E153" s="214" t="s">
        <v>305</v>
      </c>
      <c r="F153" s="215" t="s">
        <v>306</v>
      </c>
      <c r="G153" s="216" t="s">
        <v>300</v>
      </c>
      <c r="H153" s="218">
        <v>37.799999999999997</v>
      </c>
      <c r="I153" s="217"/>
      <c r="J153" s="217"/>
      <c r="K153" s="218">
        <f>ROUND(P153*H153,2)</f>
        <v>0</v>
      </c>
      <c r="L153" s="215" t="s">
        <v>193</v>
      </c>
      <c r="M153" s="42"/>
      <c r="N153" s="219" t="s">
        <v>19</v>
      </c>
      <c r="O153" s="220" t="s">
        <v>44</v>
      </c>
      <c r="P153" s="221">
        <f>I153+J153</f>
        <v>0</v>
      </c>
      <c r="Q153" s="221">
        <f>ROUND(I153*H153,2)</f>
        <v>0</v>
      </c>
      <c r="R153" s="221">
        <f>ROUND(J153*H153,2)</f>
        <v>0</v>
      </c>
      <c r="S153" s="82"/>
      <c r="T153" s="222">
        <f>S153*H153</f>
        <v>0</v>
      </c>
      <c r="U153" s="222">
        <v>0</v>
      </c>
      <c r="V153" s="222">
        <f>U153*H153</f>
        <v>0</v>
      </c>
      <c r="W153" s="222">
        <v>0</v>
      </c>
      <c r="X153" s="222">
        <f>W153*H153</f>
        <v>0</v>
      </c>
      <c r="Y153" s="223" t="s">
        <v>19</v>
      </c>
      <c r="Z153" s="36"/>
      <c r="AA153" s="36"/>
      <c r="AB153" s="36"/>
      <c r="AC153" s="36"/>
      <c r="AD153" s="36"/>
      <c r="AE153" s="36"/>
      <c r="AR153" s="224" t="s">
        <v>172</v>
      </c>
      <c r="AT153" s="224" t="s">
        <v>168</v>
      </c>
      <c r="AU153" s="224" t="s">
        <v>84</v>
      </c>
      <c r="AY153" s="15" t="s">
        <v>165</v>
      </c>
      <c r="BE153" s="225">
        <f>IF(O153="základní",K153,0)</f>
        <v>0</v>
      </c>
      <c r="BF153" s="225">
        <f>IF(O153="snížená",K153,0)</f>
        <v>0</v>
      </c>
      <c r="BG153" s="225">
        <f>IF(O153="zákl. přenesená",K153,0)</f>
        <v>0</v>
      </c>
      <c r="BH153" s="225">
        <f>IF(O153="sníž. přenesená",K153,0)</f>
        <v>0</v>
      </c>
      <c r="BI153" s="225">
        <f>IF(O153="nulová",K153,0)</f>
        <v>0</v>
      </c>
      <c r="BJ153" s="15" t="s">
        <v>82</v>
      </c>
      <c r="BK153" s="225">
        <f>ROUND(P153*H153,2)</f>
        <v>0</v>
      </c>
      <c r="BL153" s="15" t="s">
        <v>172</v>
      </c>
      <c r="BM153" s="224" t="s">
        <v>307</v>
      </c>
    </row>
    <row r="154" s="2" customFormat="1">
      <c r="A154" s="36"/>
      <c r="B154" s="37"/>
      <c r="C154" s="38"/>
      <c r="D154" s="226" t="s">
        <v>174</v>
      </c>
      <c r="E154" s="38"/>
      <c r="F154" s="227" t="s">
        <v>306</v>
      </c>
      <c r="G154" s="38"/>
      <c r="H154" s="38"/>
      <c r="I154" s="228"/>
      <c r="J154" s="228"/>
      <c r="K154" s="38"/>
      <c r="L154" s="38"/>
      <c r="M154" s="42"/>
      <c r="N154" s="229"/>
      <c r="O154" s="230"/>
      <c r="P154" s="82"/>
      <c r="Q154" s="82"/>
      <c r="R154" s="82"/>
      <c r="S154" s="82"/>
      <c r="T154" s="82"/>
      <c r="U154" s="82"/>
      <c r="V154" s="82"/>
      <c r="W154" s="82"/>
      <c r="X154" s="82"/>
      <c r="Y154" s="83"/>
      <c r="Z154" s="36"/>
      <c r="AA154" s="36"/>
      <c r="AB154" s="36"/>
      <c r="AC154" s="36"/>
      <c r="AD154" s="36"/>
      <c r="AE154" s="36"/>
      <c r="AT154" s="15" t="s">
        <v>174</v>
      </c>
      <c r="AU154" s="15" t="s">
        <v>84</v>
      </c>
    </row>
    <row r="155" s="2" customFormat="1" ht="37.8" customHeight="1">
      <c r="A155" s="36"/>
      <c r="B155" s="37"/>
      <c r="C155" s="213" t="s">
        <v>308</v>
      </c>
      <c r="D155" s="213" t="s">
        <v>168</v>
      </c>
      <c r="E155" s="214" t="s">
        <v>309</v>
      </c>
      <c r="F155" s="215" t="s">
        <v>310</v>
      </c>
      <c r="G155" s="216" t="s">
        <v>300</v>
      </c>
      <c r="H155" s="218">
        <v>37.799999999999997</v>
      </c>
      <c r="I155" s="217"/>
      <c r="J155" s="217"/>
      <c r="K155" s="218">
        <f>ROUND(P155*H155,2)</f>
        <v>0</v>
      </c>
      <c r="L155" s="215" t="s">
        <v>193</v>
      </c>
      <c r="M155" s="42"/>
      <c r="N155" s="219" t="s">
        <v>19</v>
      </c>
      <c r="O155" s="220" t="s">
        <v>44</v>
      </c>
      <c r="P155" s="221">
        <f>I155+J155</f>
        <v>0</v>
      </c>
      <c r="Q155" s="221">
        <f>ROUND(I155*H155,2)</f>
        <v>0</v>
      </c>
      <c r="R155" s="221">
        <f>ROUND(J155*H155,2)</f>
        <v>0</v>
      </c>
      <c r="S155" s="82"/>
      <c r="T155" s="222">
        <f>S155*H155</f>
        <v>0</v>
      </c>
      <c r="U155" s="222">
        <v>0</v>
      </c>
      <c r="V155" s="222">
        <f>U155*H155</f>
        <v>0</v>
      </c>
      <c r="W155" s="222">
        <v>0</v>
      </c>
      <c r="X155" s="222">
        <f>W155*H155</f>
        <v>0</v>
      </c>
      <c r="Y155" s="223" t="s">
        <v>19</v>
      </c>
      <c r="Z155" s="36"/>
      <c r="AA155" s="36"/>
      <c r="AB155" s="36"/>
      <c r="AC155" s="36"/>
      <c r="AD155" s="36"/>
      <c r="AE155" s="36"/>
      <c r="AR155" s="224" t="s">
        <v>172</v>
      </c>
      <c r="AT155" s="224" t="s">
        <v>168</v>
      </c>
      <c r="AU155" s="224" t="s">
        <v>84</v>
      </c>
      <c r="AY155" s="15" t="s">
        <v>165</v>
      </c>
      <c r="BE155" s="225">
        <f>IF(O155="základní",K155,0)</f>
        <v>0</v>
      </c>
      <c r="BF155" s="225">
        <f>IF(O155="snížená",K155,0)</f>
        <v>0</v>
      </c>
      <c r="BG155" s="225">
        <f>IF(O155="zákl. přenesená",K155,0)</f>
        <v>0</v>
      </c>
      <c r="BH155" s="225">
        <f>IF(O155="sníž. přenesená",K155,0)</f>
        <v>0</v>
      </c>
      <c r="BI155" s="225">
        <f>IF(O155="nulová",K155,0)</f>
        <v>0</v>
      </c>
      <c r="BJ155" s="15" t="s">
        <v>82</v>
      </c>
      <c r="BK155" s="225">
        <f>ROUND(P155*H155,2)</f>
        <v>0</v>
      </c>
      <c r="BL155" s="15" t="s">
        <v>172</v>
      </c>
      <c r="BM155" s="224" t="s">
        <v>311</v>
      </c>
    </row>
    <row r="156" s="2" customFormat="1">
      <c r="A156" s="36"/>
      <c r="B156" s="37"/>
      <c r="C156" s="38"/>
      <c r="D156" s="226" t="s">
        <v>174</v>
      </c>
      <c r="E156" s="38"/>
      <c r="F156" s="227" t="s">
        <v>312</v>
      </c>
      <c r="G156" s="38"/>
      <c r="H156" s="38"/>
      <c r="I156" s="228"/>
      <c r="J156" s="228"/>
      <c r="K156" s="38"/>
      <c r="L156" s="38"/>
      <c r="M156" s="42"/>
      <c r="N156" s="229"/>
      <c r="O156" s="230"/>
      <c r="P156" s="82"/>
      <c r="Q156" s="82"/>
      <c r="R156" s="82"/>
      <c r="S156" s="82"/>
      <c r="T156" s="82"/>
      <c r="U156" s="82"/>
      <c r="V156" s="82"/>
      <c r="W156" s="82"/>
      <c r="X156" s="82"/>
      <c r="Y156" s="83"/>
      <c r="Z156" s="36"/>
      <c r="AA156" s="36"/>
      <c r="AB156" s="36"/>
      <c r="AC156" s="36"/>
      <c r="AD156" s="36"/>
      <c r="AE156" s="36"/>
      <c r="AT156" s="15" t="s">
        <v>174</v>
      </c>
      <c r="AU156" s="15" t="s">
        <v>84</v>
      </c>
    </row>
    <row r="157" s="2" customFormat="1" ht="37.8" customHeight="1">
      <c r="A157" s="36"/>
      <c r="B157" s="37"/>
      <c r="C157" s="213" t="s">
        <v>313</v>
      </c>
      <c r="D157" s="213" t="s">
        <v>168</v>
      </c>
      <c r="E157" s="214" t="s">
        <v>314</v>
      </c>
      <c r="F157" s="215" t="s">
        <v>315</v>
      </c>
      <c r="G157" s="216" t="s">
        <v>300</v>
      </c>
      <c r="H157" s="218">
        <v>37.799999999999997</v>
      </c>
      <c r="I157" s="217"/>
      <c r="J157" s="217"/>
      <c r="K157" s="218">
        <f>ROUND(P157*H157,2)</f>
        <v>0</v>
      </c>
      <c r="L157" s="215" t="s">
        <v>193</v>
      </c>
      <c r="M157" s="42"/>
      <c r="N157" s="219" t="s">
        <v>19</v>
      </c>
      <c r="O157" s="220" t="s">
        <v>44</v>
      </c>
      <c r="P157" s="221">
        <f>I157+J157</f>
        <v>0</v>
      </c>
      <c r="Q157" s="221">
        <f>ROUND(I157*H157,2)</f>
        <v>0</v>
      </c>
      <c r="R157" s="221">
        <f>ROUND(J157*H157,2)</f>
        <v>0</v>
      </c>
      <c r="S157" s="82"/>
      <c r="T157" s="222">
        <f>S157*H157</f>
        <v>0</v>
      </c>
      <c r="U157" s="222">
        <v>0</v>
      </c>
      <c r="V157" s="222">
        <f>U157*H157</f>
        <v>0</v>
      </c>
      <c r="W157" s="222">
        <v>0</v>
      </c>
      <c r="X157" s="222">
        <f>W157*H157</f>
        <v>0</v>
      </c>
      <c r="Y157" s="223" t="s">
        <v>19</v>
      </c>
      <c r="Z157" s="36"/>
      <c r="AA157" s="36"/>
      <c r="AB157" s="36"/>
      <c r="AC157" s="36"/>
      <c r="AD157" s="36"/>
      <c r="AE157" s="36"/>
      <c r="AR157" s="224" t="s">
        <v>172</v>
      </c>
      <c r="AT157" s="224" t="s">
        <v>168</v>
      </c>
      <c r="AU157" s="224" t="s">
        <v>84</v>
      </c>
      <c r="AY157" s="15" t="s">
        <v>165</v>
      </c>
      <c r="BE157" s="225">
        <f>IF(O157="základní",K157,0)</f>
        <v>0</v>
      </c>
      <c r="BF157" s="225">
        <f>IF(O157="snížená",K157,0)</f>
        <v>0</v>
      </c>
      <c r="BG157" s="225">
        <f>IF(O157="zákl. přenesená",K157,0)</f>
        <v>0</v>
      </c>
      <c r="BH157" s="225">
        <f>IF(O157="sníž. přenesená",K157,0)</f>
        <v>0</v>
      </c>
      <c r="BI157" s="225">
        <f>IF(O157="nulová",K157,0)</f>
        <v>0</v>
      </c>
      <c r="BJ157" s="15" t="s">
        <v>82</v>
      </c>
      <c r="BK157" s="225">
        <f>ROUND(P157*H157,2)</f>
        <v>0</v>
      </c>
      <c r="BL157" s="15" t="s">
        <v>172</v>
      </c>
      <c r="BM157" s="224" t="s">
        <v>316</v>
      </c>
    </row>
    <row r="158" s="2" customFormat="1">
      <c r="A158" s="36"/>
      <c r="B158" s="37"/>
      <c r="C158" s="38"/>
      <c r="D158" s="226" t="s">
        <v>174</v>
      </c>
      <c r="E158" s="38"/>
      <c r="F158" s="227" t="s">
        <v>317</v>
      </c>
      <c r="G158" s="38"/>
      <c r="H158" s="38"/>
      <c r="I158" s="228"/>
      <c r="J158" s="228"/>
      <c r="K158" s="38"/>
      <c r="L158" s="38"/>
      <c r="M158" s="42"/>
      <c r="N158" s="229"/>
      <c r="O158" s="230"/>
      <c r="P158" s="82"/>
      <c r="Q158" s="82"/>
      <c r="R158" s="82"/>
      <c r="S158" s="82"/>
      <c r="T158" s="82"/>
      <c r="U158" s="82"/>
      <c r="V158" s="82"/>
      <c r="W158" s="82"/>
      <c r="X158" s="82"/>
      <c r="Y158" s="83"/>
      <c r="Z158" s="36"/>
      <c r="AA158" s="36"/>
      <c r="AB158" s="36"/>
      <c r="AC158" s="36"/>
      <c r="AD158" s="36"/>
      <c r="AE158" s="36"/>
      <c r="AT158" s="15" t="s">
        <v>174</v>
      </c>
      <c r="AU158" s="15" t="s">
        <v>84</v>
      </c>
    </row>
    <row r="159" s="2" customFormat="1">
      <c r="A159" s="36"/>
      <c r="B159" s="37"/>
      <c r="C159" s="38"/>
      <c r="D159" s="226" t="s">
        <v>179</v>
      </c>
      <c r="E159" s="38"/>
      <c r="F159" s="231" t="s">
        <v>303</v>
      </c>
      <c r="G159" s="38"/>
      <c r="H159" s="38"/>
      <c r="I159" s="228"/>
      <c r="J159" s="228"/>
      <c r="K159" s="38"/>
      <c r="L159" s="38"/>
      <c r="M159" s="42"/>
      <c r="N159" s="229"/>
      <c r="O159" s="230"/>
      <c r="P159" s="82"/>
      <c r="Q159" s="82"/>
      <c r="R159" s="82"/>
      <c r="S159" s="82"/>
      <c r="T159" s="82"/>
      <c r="U159" s="82"/>
      <c r="V159" s="82"/>
      <c r="W159" s="82"/>
      <c r="X159" s="82"/>
      <c r="Y159" s="83"/>
      <c r="Z159" s="36"/>
      <c r="AA159" s="36"/>
      <c r="AB159" s="36"/>
      <c r="AC159" s="36"/>
      <c r="AD159" s="36"/>
      <c r="AE159" s="36"/>
      <c r="AT159" s="15" t="s">
        <v>179</v>
      </c>
      <c r="AU159" s="15" t="s">
        <v>84</v>
      </c>
    </row>
    <row r="160" s="2" customFormat="1" ht="37.8" customHeight="1">
      <c r="A160" s="36"/>
      <c r="B160" s="37"/>
      <c r="C160" s="213" t="s">
        <v>318</v>
      </c>
      <c r="D160" s="213" t="s">
        <v>168</v>
      </c>
      <c r="E160" s="214" t="s">
        <v>319</v>
      </c>
      <c r="F160" s="215" t="s">
        <v>320</v>
      </c>
      <c r="G160" s="216" t="s">
        <v>300</v>
      </c>
      <c r="H160" s="218">
        <v>37.799999999999997</v>
      </c>
      <c r="I160" s="217"/>
      <c r="J160" s="217"/>
      <c r="K160" s="218">
        <f>ROUND(P160*H160,2)</f>
        <v>0</v>
      </c>
      <c r="L160" s="215" t="s">
        <v>193</v>
      </c>
      <c r="M160" s="42"/>
      <c r="N160" s="219" t="s">
        <v>19</v>
      </c>
      <c r="O160" s="220" t="s">
        <v>44</v>
      </c>
      <c r="P160" s="221">
        <f>I160+J160</f>
        <v>0</v>
      </c>
      <c r="Q160" s="221">
        <f>ROUND(I160*H160,2)</f>
        <v>0</v>
      </c>
      <c r="R160" s="221">
        <f>ROUND(J160*H160,2)</f>
        <v>0</v>
      </c>
      <c r="S160" s="82"/>
      <c r="T160" s="222">
        <f>S160*H160</f>
        <v>0</v>
      </c>
      <c r="U160" s="222">
        <v>0</v>
      </c>
      <c r="V160" s="222">
        <f>U160*H160</f>
        <v>0</v>
      </c>
      <c r="W160" s="222">
        <v>0</v>
      </c>
      <c r="X160" s="222">
        <f>W160*H160</f>
        <v>0</v>
      </c>
      <c r="Y160" s="223" t="s">
        <v>19</v>
      </c>
      <c r="Z160" s="36"/>
      <c r="AA160" s="36"/>
      <c r="AB160" s="36"/>
      <c r="AC160" s="36"/>
      <c r="AD160" s="36"/>
      <c r="AE160" s="36"/>
      <c r="AR160" s="224" t="s">
        <v>172</v>
      </c>
      <c r="AT160" s="224" t="s">
        <v>168</v>
      </c>
      <c r="AU160" s="224" t="s">
        <v>84</v>
      </c>
      <c r="AY160" s="15" t="s">
        <v>165</v>
      </c>
      <c r="BE160" s="225">
        <f>IF(O160="základní",K160,0)</f>
        <v>0</v>
      </c>
      <c r="BF160" s="225">
        <f>IF(O160="snížená",K160,0)</f>
        <v>0</v>
      </c>
      <c r="BG160" s="225">
        <f>IF(O160="zákl. přenesená",K160,0)</f>
        <v>0</v>
      </c>
      <c r="BH160" s="225">
        <f>IF(O160="sníž. přenesená",K160,0)</f>
        <v>0</v>
      </c>
      <c r="BI160" s="225">
        <f>IF(O160="nulová",K160,0)</f>
        <v>0</v>
      </c>
      <c r="BJ160" s="15" t="s">
        <v>82</v>
      </c>
      <c r="BK160" s="225">
        <f>ROUND(P160*H160,2)</f>
        <v>0</v>
      </c>
      <c r="BL160" s="15" t="s">
        <v>172</v>
      </c>
      <c r="BM160" s="224" t="s">
        <v>321</v>
      </c>
    </row>
    <row r="161" s="2" customFormat="1">
      <c r="A161" s="36"/>
      <c r="B161" s="37"/>
      <c r="C161" s="38"/>
      <c r="D161" s="226" t="s">
        <v>174</v>
      </c>
      <c r="E161" s="38"/>
      <c r="F161" s="227" t="s">
        <v>322</v>
      </c>
      <c r="G161" s="38"/>
      <c r="H161" s="38"/>
      <c r="I161" s="228"/>
      <c r="J161" s="228"/>
      <c r="K161" s="38"/>
      <c r="L161" s="38"/>
      <c r="M161" s="42"/>
      <c r="N161" s="232"/>
      <c r="O161" s="233"/>
      <c r="P161" s="234"/>
      <c r="Q161" s="234"/>
      <c r="R161" s="234"/>
      <c r="S161" s="234"/>
      <c r="T161" s="234"/>
      <c r="U161" s="234"/>
      <c r="V161" s="234"/>
      <c r="W161" s="234"/>
      <c r="X161" s="234"/>
      <c r="Y161" s="235"/>
      <c r="Z161" s="36"/>
      <c r="AA161" s="36"/>
      <c r="AB161" s="36"/>
      <c r="AC161" s="36"/>
      <c r="AD161" s="36"/>
      <c r="AE161" s="36"/>
      <c r="AT161" s="15" t="s">
        <v>174</v>
      </c>
      <c r="AU161" s="15" t="s">
        <v>84</v>
      </c>
    </row>
    <row r="162" s="2" customFormat="1" ht="6.96" customHeight="1">
      <c r="A162" s="36"/>
      <c r="B162" s="57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42"/>
      <c r="N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</row>
  </sheetData>
  <sheetProtection sheet="1" autoFilter="0" formatColumns="0" formatRows="0" objects="1" scenarios="1" spinCount="100000" saltValue="VFwUNt9krGb6KCnW8iAaMZjJDNBmXBUoJd14GjqMxMBbw6Xb4DZUSshExXwz9/6qrDJx1y4lfFVNvFi3shCfIQ==" hashValue="RXrWldbxaVs0AHzjm1yzx3t1oZAN+WspXmcN/XSLfUEh1LGt+2+IsTZqh/ldB+Euw9rmfAFIM7tJvJbbyQo9wg==" algorithmName="SHA-512" password="CC35"/>
  <autoFilter ref="C93:L161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82:H82"/>
    <mergeCell ref="E84:H84"/>
    <mergeCell ref="E86:H86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95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8"/>
      <c r="AT3" s="15" t="s">
        <v>84</v>
      </c>
    </row>
    <row r="4" s="1" customFormat="1" ht="24.96" customHeight="1">
      <c r="B4" s="18"/>
      <c r="D4" s="140" t="s">
        <v>129</v>
      </c>
      <c r="M4" s="18"/>
      <c r="N4" s="141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42" t="s">
        <v>16</v>
      </c>
      <c r="M6" s="18"/>
    </row>
    <row r="7" s="1" customFormat="1" ht="16.5" customHeight="1">
      <c r="B7" s="18"/>
      <c r="E7" s="143" t="str">
        <f>'Rekapitulace stavby'!K6</f>
        <v>Oprava TV v úseku Stará Boleslav (mimo) - Dřísy (včetně)</v>
      </c>
      <c r="F7" s="142"/>
      <c r="G7" s="142"/>
      <c r="H7" s="142"/>
      <c r="M7" s="18"/>
    </row>
    <row r="8" s="1" customFormat="1" ht="12" customHeight="1">
      <c r="B8" s="18"/>
      <c r="D8" s="142" t="s">
        <v>130</v>
      </c>
      <c r="M8" s="18"/>
    </row>
    <row r="9" s="2" customFormat="1" ht="16.5" customHeight="1">
      <c r="A9" s="36"/>
      <c r="B9" s="42"/>
      <c r="C9" s="36"/>
      <c r="D9" s="36"/>
      <c r="E9" s="143" t="s">
        <v>131</v>
      </c>
      <c r="F9" s="36"/>
      <c r="G9" s="36"/>
      <c r="H9" s="36"/>
      <c r="I9" s="36"/>
      <c r="J9" s="36"/>
      <c r="K9" s="36"/>
      <c r="L9" s="36"/>
      <c r="M9" s="144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132</v>
      </c>
      <c r="E10" s="36"/>
      <c r="F10" s="36"/>
      <c r="G10" s="36"/>
      <c r="H10" s="36"/>
      <c r="I10" s="36"/>
      <c r="J10" s="36"/>
      <c r="K10" s="36"/>
      <c r="L10" s="36"/>
      <c r="M10" s="144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5" t="s">
        <v>323</v>
      </c>
      <c r="F11" s="36"/>
      <c r="G11" s="36"/>
      <c r="H11" s="36"/>
      <c r="I11" s="36"/>
      <c r="J11" s="36"/>
      <c r="K11" s="36"/>
      <c r="L11" s="36"/>
      <c r="M11" s="144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144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3" t="s">
        <v>19</v>
      </c>
      <c r="G13" s="36"/>
      <c r="H13" s="36"/>
      <c r="I13" s="142" t="s">
        <v>20</v>
      </c>
      <c r="J13" s="133" t="s">
        <v>19</v>
      </c>
      <c r="K13" s="36"/>
      <c r="L13" s="36"/>
      <c r="M13" s="144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3" t="s">
        <v>22</v>
      </c>
      <c r="G14" s="36"/>
      <c r="H14" s="36"/>
      <c r="I14" s="142" t="s">
        <v>23</v>
      </c>
      <c r="J14" s="146" t="str">
        <f>'Rekapitulace stavby'!AN8</f>
        <v>11. 5. 2022</v>
      </c>
      <c r="K14" s="36"/>
      <c r="L14" s="36"/>
      <c r="M14" s="144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144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2" t="s">
        <v>26</v>
      </c>
      <c r="J16" s="133" t="s">
        <v>19</v>
      </c>
      <c r="K16" s="36"/>
      <c r="L16" s="36"/>
      <c r="M16" s="144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3" t="s">
        <v>28</v>
      </c>
      <c r="F17" s="36"/>
      <c r="G17" s="36"/>
      <c r="H17" s="36"/>
      <c r="I17" s="142" t="s">
        <v>29</v>
      </c>
      <c r="J17" s="133" t="s">
        <v>19</v>
      </c>
      <c r="K17" s="36"/>
      <c r="L17" s="36"/>
      <c r="M17" s="144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144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31</v>
      </c>
      <c r="E19" s="36"/>
      <c r="F19" s="36"/>
      <c r="G19" s="36"/>
      <c r="H19" s="36"/>
      <c r="I19" s="142" t="s">
        <v>26</v>
      </c>
      <c r="J19" s="31" t="str">
        <f>'Rekapitulace stavby'!AN13</f>
        <v>Vyplň údaj</v>
      </c>
      <c r="K19" s="36"/>
      <c r="L19" s="36"/>
      <c r="M19" s="144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3"/>
      <c r="G20" s="133"/>
      <c r="H20" s="133"/>
      <c r="I20" s="142" t="s">
        <v>29</v>
      </c>
      <c r="J20" s="31" t="str">
        <f>'Rekapitulace stavby'!AN14</f>
        <v>Vyplň údaj</v>
      </c>
      <c r="K20" s="36"/>
      <c r="L20" s="36"/>
      <c r="M20" s="144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144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33</v>
      </c>
      <c r="E22" s="36"/>
      <c r="F22" s="36"/>
      <c r="G22" s="36"/>
      <c r="H22" s="36"/>
      <c r="I22" s="142" t="s">
        <v>26</v>
      </c>
      <c r="J22" s="133" t="s">
        <v>19</v>
      </c>
      <c r="K22" s="36"/>
      <c r="L22" s="36"/>
      <c r="M22" s="144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3" t="s">
        <v>134</v>
      </c>
      <c r="F23" s="36"/>
      <c r="G23" s="36"/>
      <c r="H23" s="36"/>
      <c r="I23" s="142" t="s">
        <v>29</v>
      </c>
      <c r="J23" s="133" t="s">
        <v>19</v>
      </c>
      <c r="K23" s="36"/>
      <c r="L23" s="36"/>
      <c r="M23" s="144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144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35</v>
      </c>
      <c r="E25" s="36"/>
      <c r="F25" s="36"/>
      <c r="G25" s="36"/>
      <c r="H25" s="36"/>
      <c r="I25" s="142" t="s">
        <v>26</v>
      </c>
      <c r="J25" s="133" t="s">
        <v>19</v>
      </c>
      <c r="K25" s="36"/>
      <c r="L25" s="36"/>
      <c r="M25" s="144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3" t="s">
        <v>36</v>
      </c>
      <c r="F26" s="36"/>
      <c r="G26" s="36"/>
      <c r="H26" s="36"/>
      <c r="I26" s="142" t="s">
        <v>29</v>
      </c>
      <c r="J26" s="133" t="s">
        <v>19</v>
      </c>
      <c r="K26" s="36"/>
      <c r="L26" s="36"/>
      <c r="M26" s="144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144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37</v>
      </c>
      <c r="E28" s="36"/>
      <c r="F28" s="36"/>
      <c r="G28" s="36"/>
      <c r="H28" s="36"/>
      <c r="I28" s="36"/>
      <c r="J28" s="36"/>
      <c r="K28" s="36"/>
      <c r="L28" s="36"/>
      <c r="M28" s="144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47"/>
      <c r="M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144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1"/>
      <c r="E31" s="151"/>
      <c r="F31" s="151"/>
      <c r="G31" s="151"/>
      <c r="H31" s="151"/>
      <c r="I31" s="151"/>
      <c r="J31" s="151"/>
      <c r="K31" s="151"/>
      <c r="L31" s="151"/>
      <c r="M31" s="144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>
      <c r="A32" s="36"/>
      <c r="B32" s="42"/>
      <c r="C32" s="36"/>
      <c r="D32" s="36"/>
      <c r="E32" s="142" t="s">
        <v>135</v>
      </c>
      <c r="F32" s="36"/>
      <c r="G32" s="36"/>
      <c r="H32" s="36"/>
      <c r="I32" s="36"/>
      <c r="J32" s="36"/>
      <c r="K32" s="152">
        <f>I65</f>
        <v>0</v>
      </c>
      <c r="L32" s="36"/>
      <c r="M32" s="144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>
      <c r="A33" s="36"/>
      <c r="B33" s="42"/>
      <c r="C33" s="36"/>
      <c r="D33" s="36"/>
      <c r="E33" s="142" t="s">
        <v>136</v>
      </c>
      <c r="F33" s="36"/>
      <c r="G33" s="36"/>
      <c r="H33" s="36"/>
      <c r="I33" s="36"/>
      <c r="J33" s="36"/>
      <c r="K33" s="152">
        <f>J65</f>
        <v>0</v>
      </c>
      <c r="L33" s="36"/>
      <c r="M33" s="144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25.44" customHeight="1">
      <c r="A34" s="36"/>
      <c r="B34" s="42"/>
      <c r="C34" s="36"/>
      <c r="D34" s="153" t="s">
        <v>39</v>
      </c>
      <c r="E34" s="36"/>
      <c r="F34" s="36"/>
      <c r="G34" s="36"/>
      <c r="H34" s="36"/>
      <c r="I34" s="36"/>
      <c r="J34" s="36"/>
      <c r="K34" s="154">
        <f>ROUND(K89, 2)</f>
        <v>0</v>
      </c>
      <c r="L34" s="36"/>
      <c r="M34" s="144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6.96" customHeight="1">
      <c r="A35" s="36"/>
      <c r="B35" s="42"/>
      <c r="C35" s="36"/>
      <c r="D35" s="151"/>
      <c r="E35" s="151"/>
      <c r="F35" s="151"/>
      <c r="G35" s="151"/>
      <c r="H35" s="151"/>
      <c r="I35" s="151"/>
      <c r="J35" s="151"/>
      <c r="K35" s="151"/>
      <c r="L35" s="151"/>
      <c r="M35" s="144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36"/>
      <c r="F36" s="155" t="s">
        <v>41</v>
      </c>
      <c r="G36" s="36"/>
      <c r="H36" s="36"/>
      <c r="I36" s="155" t="s">
        <v>40</v>
      </c>
      <c r="J36" s="36"/>
      <c r="K36" s="155" t="s">
        <v>42</v>
      </c>
      <c r="L36" s="36"/>
      <c r="M36" s="144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14.4" customHeight="1">
      <c r="A37" s="36"/>
      <c r="B37" s="42"/>
      <c r="C37" s="36"/>
      <c r="D37" s="156" t="s">
        <v>43</v>
      </c>
      <c r="E37" s="142" t="s">
        <v>44</v>
      </c>
      <c r="F37" s="152">
        <f>ROUND((SUM(BE89:BE105)),  2)</f>
        <v>0</v>
      </c>
      <c r="G37" s="36"/>
      <c r="H37" s="36"/>
      <c r="I37" s="157">
        <v>0.20999999999999999</v>
      </c>
      <c r="J37" s="36"/>
      <c r="K37" s="152">
        <f>ROUND(((SUM(BE89:BE105))*I37),  2)</f>
        <v>0</v>
      </c>
      <c r="L37" s="36"/>
      <c r="M37" s="144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142" t="s">
        <v>45</v>
      </c>
      <c r="F38" s="152">
        <f>ROUND((SUM(BF89:BF105)),  2)</f>
        <v>0</v>
      </c>
      <c r="G38" s="36"/>
      <c r="H38" s="36"/>
      <c r="I38" s="157">
        <v>0.14999999999999999</v>
      </c>
      <c r="J38" s="36"/>
      <c r="K38" s="152">
        <f>ROUND(((SUM(BF89:BF105))*I38),  2)</f>
        <v>0</v>
      </c>
      <c r="L38" s="36"/>
      <c r="M38" s="144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46</v>
      </c>
      <c r="F39" s="152">
        <f>ROUND((SUM(BG89:BG105)),  2)</f>
        <v>0</v>
      </c>
      <c r="G39" s="36"/>
      <c r="H39" s="36"/>
      <c r="I39" s="157">
        <v>0.20999999999999999</v>
      </c>
      <c r="J39" s="36"/>
      <c r="K39" s="152">
        <f>0</f>
        <v>0</v>
      </c>
      <c r="L39" s="36"/>
      <c r="M39" s="144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142" t="s">
        <v>47</v>
      </c>
      <c r="F40" s="152">
        <f>ROUND((SUM(BH89:BH105)),  2)</f>
        <v>0</v>
      </c>
      <c r="G40" s="36"/>
      <c r="H40" s="36"/>
      <c r="I40" s="157">
        <v>0.14999999999999999</v>
      </c>
      <c r="J40" s="36"/>
      <c r="K40" s="152">
        <f>0</f>
        <v>0</v>
      </c>
      <c r="L40" s="36"/>
      <c r="M40" s="144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14.4" customHeight="1">
      <c r="A41" s="36"/>
      <c r="B41" s="42"/>
      <c r="C41" s="36"/>
      <c r="D41" s="36"/>
      <c r="E41" s="142" t="s">
        <v>48</v>
      </c>
      <c r="F41" s="152">
        <f>ROUND((SUM(BI89:BI105)),  2)</f>
        <v>0</v>
      </c>
      <c r="G41" s="36"/>
      <c r="H41" s="36"/>
      <c r="I41" s="157">
        <v>0</v>
      </c>
      <c r="J41" s="36"/>
      <c r="K41" s="152">
        <f>0</f>
        <v>0</v>
      </c>
      <c r="L41" s="36"/>
      <c r="M41" s="144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6.96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144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5.44" customHeight="1">
      <c r="A43" s="36"/>
      <c r="B43" s="42"/>
      <c r="C43" s="158"/>
      <c r="D43" s="159" t="s">
        <v>49</v>
      </c>
      <c r="E43" s="160"/>
      <c r="F43" s="160"/>
      <c r="G43" s="161" t="s">
        <v>50</v>
      </c>
      <c r="H43" s="162" t="s">
        <v>51</v>
      </c>
      <c r="I43" s="160"/>
      <c r="J43" s="160"/>
      <c r="K43" s="163">
        <f>SUM(K34:K41)</f>
        <v>0</v>
      </c>
      <c r="L43" s="164"/>
      <c r="M43" s="144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14.4" customHeight="1">
      <c r="A44" s="36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44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="2" customFormat="1" ht="6.96" customHeight="1">
      <c r="A48" s="36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44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24.96" customHeight="1">
      <c r="A49" s="36"/>
      <c r="B49" s="37"/>
      <c r="C49" s="21" t="s">
        <v>137</v>
      </c>
      <c r="D49" s="38"/>
      <c r="E49" s="38"/>
      <c r="F49" s="38"/>
      <c r="G49" s="38"/>
      <c r="H49" s="38"/>
      <c r="I49" s="38"/>
      <c r="J49" s="38"/>
      <c r="K49" s="38"/>
      <c r="L49" s="38"/>
      <c r="M49" s="144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6.96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144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16</v>
      </c>
      <c r="D51" s="38"/>
      <c r="E51" s="38"/>
      <c r="F51" s="38"/>
      <c r="G51" s="38"/>
      <c r="H51" s="38"/>
      <c r="I51" s="38"/>
      <c r="J51" s="38"/>
      <c r="K51" s="38"/>
      <c r="L51" s="38"/>
      <c r="M51" s="144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169" t="str">
        <f>E7</f>
        <v>Oprava TV v úseku Stará Boleslav (mimo) - Dřísy (včetně)</v>
      </c>
      <c r="F52" s="30"/>
      <c r="G52" s="30"/>
      <c r="H52" s="30"/>
      <c r="I52" s="38"/>
      <c r="J52" s="38"/>
      <c r="K52" s="38"/>
      <c r="L52" s="38"/>
      <c r="M52" s="144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1" customFormat="1" ht="12" customHeight="1">
      <c r="B53" s="19"/>
      <c r="C53" s="30" t="s">
        <v>130</v>
      </c>
      <c r="D53" s="20"/>
      <c r="E53" s="20"/>
      <c r="F53" s="20"/>
      <c r="G53" s="20"/>
      <c r="H53" s="20"/>
      <c r="I53" s="20"/>
      <c r="J53" s="20"/>
      <c r="K53" s="20"/>
      <c r="L53" s="20"/>
      <c r="M53" s="18"/>
    </row>
    <row r="54" s="2" customFormat="1" ht="16.5" customHeight="1">
      <c r="A54" s="36"/>
      <c r="B54" s="37"/>
      <c r="C54" s="38"/>
      <c r="D54" s="38"/>
      <c r="E54" s="169" t="s">
        <v>131</v>
      </c>
      <c r="F54" s="38"/>
      <c r="G54" s="38"/>
      <c r="H54" s="38"/>
      <c r="I54" s="38"/>
      <c r="J54" s="38"/>
      <c r="K54" s="38"/>
      <c r="L54" s="38"/>
      <c r="M54" s="144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2" customHeight="1">
      <c r="A55" s="36"/>
      <c r="B55" s="37"/>
      <c r="C55" s="30" t="s">
        <v>132</v>
      </c>
      <c r="D55" s="38"/>
      <c r="E55" s="38"/>
      <c r="F55" s="38"/>
      <c r="G55" s="38"/>
      <c r="H55" s="38"/>
      <c r="I55" s="38"/>
      <c r="J55" s="38"/>
      <c r="K55" s="38"/>
      <c r="L55" s="38"/>
      <c r="M55" s="144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6.5" customHeight="1">
      <c r="A56" s="36"/>
      <c r="B56" s="37"/>
      <c r="C56" s="38"/>
      <c r="D56" s="38"/>
      <c r="E56" s="67" t="str">
        <f>E11</f>
        <v>SO 03 - 2 - Položky ÚRS</v>
      </c>
      <c r="F56" s="38"/>
      <c r="G56" s="38"/>
      <c r="H56" s="38"/>
      <c r="I56" s="38"/>
      <c r="J56" s="38"/>
      <c r="K56" s="38"/>
      <c r="L56" s="38"/>
      <c r="M56" s="144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144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2" customHeight="1">
      <c r="A58" s="36"/>
      <c r="B58" s="37"/>
      <c r="C58" s="30" t="s">
        <v>21</v>
      </c>
      <c r="D58" s="38"/>
      <c r="E58" s="38"/>
      <c r="F58" s="25" t="str">
        <f>F14</f>
        <v>Stará Boleslav, Dřísy</v>
      </c>
      <c r="G58" s="38"/>
      <c r="H58" s="38"/>
      <c r="I58" s="30" t="s">
        <v>23</v>
      </c>
      <c r="J58" s="70" t="str">
        <f>IF(J14="","",J14)</f>
        <v>11. 5. 2022</v>
      </c>
      <c r="K58" s="38"/>
      <c r="L58" s="38"/>
      <c r="M58" s="144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6.96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144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5.15" customHeight="1">
      <c r="A60" s="36"/>
      <c r="B60" s="37"/>
      <c r="C60" s="30" t="s">
        <v>25</v>
      </c>
      <c r="D60" s="38"/>
      <c r="E60" s="38"/>
      <c r="F60" s="25" t="str">
        <f>E17</f>
        <v>SŽ, s.o. Přednosta SEE Praha</v>
      </c>
      <c r="G60" s="38"/>
      <c r="H60" s="38"/>
      <c r="I60" s="30" t="s">
        <v>33</v>
      </c>
      <c r="J60" s="34" t="str">
        <f>E23</f>
        <v xml:space="preserve"> </v>
      </c>
      <c r="K60" s="38"/>
      <c r="L60" s="38"/>
      <c r="M60" s="144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15.15" customHeight="1">
      <c r="A61" s="36"/>
      <c r="B61" s="37"/>
      <c r="C61" s="30" t="s">
        <v>31</v>
      </c>
      <c r="D61" s="38"/>
      <c r="E61" s="38"/>
      <c r="F61" s="25" t="str">
        <f>IF(E20="","",E20)</f>
        <v>Vyplň údaj</v>
      </c>
      <c r="G61" s="38"/>
      <c r="H61" s="38"/>
      <c r="I61" s="30" t="s">
        <v>35</v>
      </c>
      <c r="J61" s="34" t="str">
        <f>E26</f>
        <v>AFRY CZ s.r.o.</v>
      </c>
      <c r="K61" s="38"/>
      <c r="L61" s="38"/>
      <c r="M61" s="144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144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9.28" customHeight="1">
      <c r="A63" s="36"/>
      <c r="B63" s="37"/>
      <c r="C63" s="170" t="s">
        <v>138</v>
      </c>
      <c r="D63" s="171"/>
      <c r="E63" s="171"/>
      <c r="F63" s="171"/>
      <c r="G63" s="171"/>
      <c r="H63" s="171"/>
      <c r="I63" s="172" t="s">
        <v>139</v>
      </c>
      <c r="J63" s="172" t="s">
        <v>140</v>
      </c>
      <c r="K63" s="172" t="s">
        <v>141</v>
      </c>
      <c r="L63" s="171"/>
      <c r="M63" s="144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10.32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144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22.8" customHeight="1">
      <c r="A65" s="36"/>
      <c r="B65" s="37"/>
      <c r="C65" s="173" t="s">
        <v>73</v>
      </c>
      <c r="D65" s="38"/>
      <c r="E65" s="38"/>
      <c r="F65" s="38"/>
      <c r="G65" s="38"/>
      <c r="H65" s="38"/>
      <c r="I65" s="100">
        <f>Q89</f>
        <v>0</v>
      </c>
      <c r="J65" s="100">
        <f>R89</f>
        <v>0</v>
      </c>
      <c r="K65" s="100">
        <f>K89</f>
        <v>0</v>
      </c>
      <c r="L65" s="38"/>
      <c r="M65" s="144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U65" s="15" t="s">
        <v>142</v>
      </c>
    </row>
    <row r="66" s="9" customFormat="1" ht="24.96" customHeight="1">
      <c r="A66" s="9"/>
      <c r="B66" s="174"/>
      <c r="C66" s="175"/>
      <c r="D66" s="176" t="s">
        <v>143</v>
      </c>
      <c r="E66" s="177"/>
      <c r="F66" s="177"/>
      <c r="G66" s="177"/>
      <c r="H66" s="177"/>
      <c r="I66" s="178">
        <f>Q90</f>
        <v>0</v>
      </c>
      <c r="J66" s="178">
        <f>R90</f>
        <v>0</v>
      </c>
      <c r="K66" s="178">
        <f>K90</f>
        <v>0</v>
      </c>
      <c r="L66" s="175"/>
      <c r="M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0"/>
      <c r="C67" s="125"/>
      <c r="D67" s="181" t="s">
        <v>324</v>
      </c>
      <c r="E67" s="182"/>
      <c r="F67" s="182"/>
      <c r="G67" s="182"/>
      <c r="H67" s="182"/>
      <c r="I67" s="183">
        <f>Q91</f>
        <v>0</v>
      </c>
      <c r="J67" s="183">
        <f>R91</f>
        <v>0</v>
      </c>
      <c r="K67" s="183">
        <f>K91</f>
        <v>0</v>
      </c>
      <c r="L67" s="125"/>
      <c r="M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144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144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="2" customFormat="1" ht="6.96" customHeight="1">
      <c r="A73" s="36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144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24.96" customHeight="1">
      <c r="A74" s="36"/>
      <c r="B74" s="37"/>
      <c r="C74" s="21" t="s">
        <v>145</v>
      </c>
      <c r="D74" s="38"/>
      <c r="E74" s="38"/>
      <c r="F74" s="38"/>
      <c r="G74" s="38"/>
      <c r="H74" s="38"/>
      <c r="I74" s="38"/>
      <c r="J74" s="38"/>
      <c r="K74" s="38"/>
      <c r="L74" s="38"/>
      <c r="M74" s="144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144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16</v>
      </c>
      <c r="D76" s="38"/>
      <c r="E76" s="38"/>
      <c r="F76" s="38"/>
      <c r="G76" s="38"/>
      <c r="H76" s="38"/>
      <c r="I76" s="38"/>
      <c r="J76" s="38"/>
      <c r="K76" s="38"/>
      <c r="L76" s="38"/>
      <c r="M76" s="144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169" t="str">
        <f>E7</f>
        <v>Oprava TV v úseku Stará Boleslav (mimo) - Dřísy (včetně)</v>
      </c>
      <c r="F77" s="30"/>
      <c r="G77" s="30"/>
      <c r="H77" s="30"/>
      <c r="I77" s="38"/>
      <c r="J77" s="38"/>
      <c r="K77" s="38"/>
      <c r="L77" s="38"/>
      <c r="M77" s="144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1" customFormat="1" ht="12" customHeight="1">
      <c r="B78" s="19"/>
      <c r="C78" s="30" t="s">
        <v>130</v>
      </c>
      <c r="D78" s="20"/>
      <c r="E78" s="20"/>
      <c r="F78" s="20"/>
      <c r="G78" s="20"/>
      <c r="H78" s="20"/>
      <c r="I78" s="20"/>
      <c r="J78" s="20"/>
      <c r="K78" s="20"/>
      <c r="L78" s="20"/>
      <c r="M78" s="18"/>
    </row>
    <row r="79" s="2" customFormat="1" ht="16.5" customHeight="1">
      <c r="A79" s="36"/>
      <c r="B79" s="37"/>
      <c r="C79" s="38"/>
      <c r="D79" s="38"/>
      <c r="E79" s="169" t="s">
        <v>131</v>
      </c>
      <c r="F79" s="38"/>
      <c r="G79" s="38"/>
      <c r="H79" s="38"/>
      <c r="I79" s="38"/>
      <c r="J79" s="38"/>
      <c r="K79" s="38"/>
      <c r="L79" s="38"/>
      <c r="M79" s="144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132</v>
      </c>
      <c r="D80" s="38"/>
      <c r="E80" s="38"/>
      <c r="F80" s="38"/>
      <c r="G80" s="38"/>
      <c r="H80" s="38"/>
      <c r="I80" s="38"/>
      <c r="J80" s="38"/>
      <c r="K80" s="38"/>
      <c r="L80" s="38"/>
      <c r="M80" s="144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6.5" customHeight="1">
      <c r="A81" s="36"/>
      <c r="B81" s="37"/>
      <c r="C81" s="38"/>
      <c r="D81" s="38"/>
      <c r="E81" s="67" t="str">
        <f>E11</f>
        <v>SO 03 - 2 - Položky ÚRS</v>
      </c>
      <c r="F81" s="38"/>
      <c r="G81" s="38"/>
      <c r="H81" s="38"/>
      <c r="I81" s="38"/>
      <c r="J81" s="38"/>
      <c r="K81" s="38"/>
      <c r="L81" s="38"/>
      <c r="M81" s="144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144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21</v>
      </c>
      <c r="D83" s="38"/>
      <c r="E83" s="38"/>
      <c r="F83" s="25" t="str">
        <f>F14</f>
        <v>Stará Boleslav, Dřísy</v>
      </c>
      <c r="G83" s="38"/>
      <c r="H83" s="38"/>
      <c r="I83" s="30" t="s">
        <v>23</v>
      </c>
      <c r="J83" s="70" t="str">
        <f>IF(J14="","",J14)</f>
        <v>11. 5. 2022</v>
      </c>
      <c r="K83" s="38"/>
      <c r="L83" s="38"/>
      <c r="M83" s="144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6.96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144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5.15" customHeight="1">
      <c r="A85" s="36"/>
      <c r="B85" s="37"/>
      <c r="C85" s="30" t="s">
        <v>25</v>
      </c>
      <c r="D85" s="38"/>
      <c r="E85" s="38"/>
      <c r="F85" s="25" t="str">
        <f>E17</f>
        <v>SŽ, s.o. Přednosta SEE Praha</v>
      </c>
      <c r="G85" s="38"/>
      <c r="H85" s="38"/>
      <c r="I85" s="30" t="s">
        <v>33</v>
      </c>
      <c r="J85" s="34" t="str">
        <f>E23</f>
        <v xml:space="preserve"> </v>
      </c>
      <c r="K85" s="38"/>
      <c r="L85" s="38"/>
      <c r="M85" s="144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5.15" customHeight="1">
      <c r="A86" s="36"/>
      <c r="B86" s="37"/>
      <c r="C86" s="30" t="s">
        <v>31</v>
      </c>
      <c r="D86" s="38"/>
      <c r="E86" s="38"/>
      <c r="F86" s="25" t="str">
        <f>IF(E20="","",E20)</f>
        <v>Vyplň údaj</v>
      </c>
      <c r="G86" s="38"/>
      <c r="H86" s="38"/>
      <c r="I86" s="30" t="s">
        <v>35</v>
      </c>
      <c r="J86" s="34" t="str">
        <f>E26</f>
        <v>AFRY CZ s.r.o.</v>
      </c>
      <c r="K86" s="38"/>
      <c r="L86" s="38"/>
      <c r="M86" s="144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0.32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144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11" customFormat="1" ht="29.28" customHeight="1">
      <c r="A88" s="185"/>
      <c r="B88" s="186"/>
      <c r="C88" s="187" t="s">
        <v>146</v>
      </c>
      <c r="D88" s="188" t="s">
        <v>58</v>
      </c>
      <c r="E88" s="188" t="s">
        <v>54</v>
      </c>
      <c r="F88" s="188" t="s">
        <v>55</v>
      </c>
      <c r="G88" s="188" t="s">
        <v>147</v>
      </c>
      <c r="H88" s="188" t="s">
        <v>148</v>
      </c>
      <c r="I88" s="188" t="s">
        <v>149</v>
      </c>
      <c r="J88" s="188" t="s">
        <v>150</v>
      </c>
      <c r="K88" s="188" t="s">
        <v>141</v>
      </c>
      <c r="L88" s="189" t="s">
        <v>151</v>
      </c>
      <c r="M88" s="190"/>
      <c r="N88" s="90" t="s">
        <v>19</v>
      </c>
      <c r="O88" s="91" t="s">
        <v>43</v>
      </c>
      <c r="P88" s="91" t="s">
        <v>152</v>
      </c>
      <c r="Q88" s="91" t="s">
        <v>153</v>
      </c>
      <c r="R88" s="91" t="s">
        <v>154</v>
      </c>
      <c r="S88" s="91" t="s">
        <v>155</v>
      </c>
      <c r="T88" s="91" t="s">
        <v>156</v>
      </c>
      <c r="U88" s="91" t="s">
        <v>157</v>
      </c>
      <c r="V88" s="91" t="s">
        <v>158</v>
      </c>
      <c r="W88" s="91" t="s">
        <v>159</v>
      </c>
      <c r="X88" s="91" t="s">
        <v>160</v>
      </c>
      <c r="Y88" s="92" t="s">
        <v>161</v>
      </c>
      <c r="Z88" s="185"/>
      <c r="AA88" s="185"/>
      <c r="AB88" s="185"/>
      <c r="AC88" s="185"/>
      <c r="AD88" s="185"/>
      <c r="AE88" s="185"/>
    </row>
    <row r="89" s="2" customFormat="1" ht="22.8" customHeight="1">
      <c r="A89" s="36"/>
      <c r="B89" s="37"/>
      <c r="C89" s="97" t="s">
        <v>162</v>
      </c>
      <c r="D89" s="38"/>
      <c r="E89" s="38"/>
      <c r="F89" s="38"/>
      <c r="G89" s="38"/>
      <c r="H89" s="38"/>
      <c r="I89" s="38"/>
      <c r="J89" s="38"/>
      <c r="K89" s="191">
        <f>BK89</f>
        <v>0</v>
      </c>
      <c r="L89" s="38"/>
      <c r="M89" s="42"/>
      <c r="N89" s="93"/>
      <c r="O89" s="192"/>
      <c r="P89" s="94"/>
      <c r="Q89" s="193">
        <f>Q90</f>
        <v>0</v>
      </c>
      <c r="R89" s="193">
        <f>R90</f>
        <v>0</v>
      </c>
      <c r="S89" s="94"/>
      <c r="T89" s="194">
        <f>T90</f>
        <v>0</v>
      </c>
      <c r="U89" s="94"/>
      <c r="V89" s="194">
        <f>V90</f>
        <v>48.026900000000005</v>
      </c>
      <c r="W89" s="94"/>
      <c r="X89" s="194">
        <f>X90</f>
        <v>25.5</v>
      </c>
      <c r="Y89" s="95"/>
      <c r="Z89" s="36"/>
      <c r="AA89" s="36"/>
      <c r="AB89" s="36"/>
      <c r="AC89" s="36"/>
      <c r="AD89" s="36"/>
      <c r="AE89" s="36"/>
      <c r="AT89" s="15" t="s">
        <v>74</v>
      </c>
      <c r="AU89" s="15" t="s">
        <v>142</v>
      </c>
      <c r="BK89" s="195">
        <f>BK90</f>
        <v>0</v>
      </c>
    </row>
    <row r="90" s="12" customFormat="1" ht="25.92" customHeight="1">
      <c r="A90" s="12"/>
      <c r="B90" s="196"/>
      <c r="C90" s="197"/>
      <c r="D90" s="198" t="s">
        <v>74</v>
      </c>
      <c r="E90" s="199" t="s">
        <v>163</v>
      </c>
      <c r="F90" s="199" t="s">
        <v>164</v>
      </c>
      <c r="G90" s="197"/>
      <c r="H90" s="197"/>
      <c r="I90" s="200"/>
      <c r="J90" s="200"/>
      <c r="K90" s="201">
        <f>BK90</f>
        <v>0</v>
      </c>
      <c r="L90" s="197"/>
      <c r="M90" s="202"/>
      <c r="N90" s="203"/>
      <c r="O90" s="204"/>
      <c r="P90" s="204"/>
      <c r="Q90" s="205">
        <f>Q91</f>
        <v>0</v>
      </c>
      <c r="R90" s="205">
        <f>R91</f>
        <v>0</v>
      </c>
      <c r="S90" s="204"/>
      <c r="T90" s="206">
        <f>T91</f>
        <v>0</v>
      </c>
      <c r="U90" s="204"/>
      <c r="V90" s="206">
        <f>V91</f>
        <v>48.026900000000005</v>
      </c>
      <c r="W90" s="204"/>
      <c r="X90" s="206">
        <f>X91</f>
        <v>25.5</v>
      </c>
      <c r="Y90" s="207"/>
      <c r="Z90" s="12"/>
      <c r="AA90" s="12"/>
      <c r="AB90" s="12"/>
      <c r="AC90" s="12"/>
      <c r="AD90" s="12"/>
      <c r="AE90" s="12"/>
      <c r="AR90" s="208" t="s">
        <v>82</v>
      </c>
      <c r="AT90" s="209" t="s">
        <v>74</v>
      </c>
      <c r="AU90" s="209" t="s">
        <v>75</v>
      </c>
      <c r="AY90" s="208" t="s">
        <v>165</v>
      </c>
      <c r="BK90" s="210">
        <f>BK91</f>
        <v>0</v>
      </c>
    </row>
    <row r="91" s="12" customFormat="1" ht="22.8" customHeight="1">
      <c r="A91" s="12"/>
      <c r="B91" s="196"/>
      <c r="C91" s="197"/>
      <c r="D91" s="198" t="s">
        <v>74</v>
      </c>
      <c r="E91" s="211" t="s">
        <v>82</v>
      </c>
      <c r="F91" s="211" t="s">
        <v>325</v>
      </c>
      <c r="G91" s="197"/>
      <c r="H91" s="197"/>
      <c r="I91" s="200"/>
      <c r="J91" s="200"/>
      <c r="K91" s="212">
        <f>BK91</f>
        <v>0</v>
      </c>
      <c r="L91" s="197"/>
      <c r="M91" s="202"/>
      <c r="N91" s="203"/>
      <c r="O91" s="204"/>
      <c r="P91" s="204"/>
      <c r="Q91" s="205">
        <f>SUM(Q92:Q105)</f>
        <v>0</v>
      </c>
      <c r="R91" s="205">
        <f>SUM(R92:R105)</f>
        <v>0</v>
      </c>
      <c r="S91" s="204"/>
      <c r="T91" s="206">
        <f>SUM(T92:T105)</f>
        <v>0</v>
      </c>
      <c r="U91" s="204"/>
      <c r="V91" s="206">
        <f>SUM(V92:V105)</f>
        <v>48.026900000000005</v>
      </c>
      <c r="W91" s="204"/>
      <c r="X91" s="206">
        <f>SUM(X92:X105)</f>
        <v>25.5</v>
      </c>
      <c r="Y91" s="207"/>
      <c r="Z91" s="12"/>
      <c r="AA91" s="12"/>
      <c r="AB91" s="12"/>
      <c r="AC91" s="12"/>
      <c r="AD91" s="12"/>
      <c r="AE91" s="12"/>
      <c r="AR91" s="208" t="s">
        <v>82</v>
      </c>
      <c r="AT91" s="209" t="s">
        <v>74</v>
      </c>
      <c r="AU91" s="209" t="s">
        <v>82</v>
      </c>
      <c r="AY91" s="208" t="s">
        <v>165</v>
      </c>
      <c r="BK91" s="210">
        <f>SUM(BK92:BK105)</f>
        <v>0</v>
      </c>
    </row>
    <row r="92" s="2" customFormat="1" ht="24.15" customHeight="1">
      <c r="A92" s="36"/>
      <c r="B92" s="37"/>
      <c r="C92" s="213" t="s">
        <v>82</v>
      </c>
      <c r="D92" s="213" t="s">
        <v>168</v>
      </c>
      <c r="E92" s="214" t="s">
        <v>326</v>
      </c>
      <c r="F92" s="215" t="s">
        <v>327</v>
      </c>
      <c r="G92" s="216" t="s">
        <v>221</v>
      </c>
      <c r="H92" s="218">
        <v>47</v>
      </c>
      <c r="I92" s="217"/>
      <c r="J92" s="217"/>
      <c r="K92" s="218">
        <f>ROUND(P92*H92,2)</f>
        <v>0</v>
      </c>
      <c r="L92" s="215" t="s">
        <v>328</v>
      </c>
      <c r="M92" s="42"/>
      <c r="N92" s="219" t="s">
        <v>19</v>
      </c>
      <c r="O92" s="220" t="s">
        <v>44</v>
      </c>
      <c r="P92" s="221">
        <f>I92+J92</f>
        <v>0</v>
      </c>
      <c r="Q92" s="221">
        <f>ROUND(I92*H92,2)</f>
        <v>0</v>
      </c>
      <c r="R92" s="221">
        <f>ROUND(J92*H92,2)</f>
        <v>0</v>
      </c>
      <c r="S92" s="82"/>
      <c r="T92" s="222">
        <f>S92*H92</f>
        <v>0</v>
      </c>
      <c r="U92" s="222">
        <v>0.0027000000000000001</v>
      </c>
      <c r="V92" s="222">
        <f>U92*H92</f>
        <v>0.12690000000000001</v>
      </c>
      <c r="W92" s="222">
        <v>0</v>
      </c>
      <c r="X92" s="222">
        <f>W92*H92</f>
        <v>0</v>
      </c>
      <c r="Y92" s="223" t="s">
        <v>19</v>
      </c>
      <c r="Z92" s="36"/>
      <c r="AA92" s="36"/>
      <c r="AB92" s="36"/>
      <c r="AC92" s="36"/>
      <c r="AD92" s="36"/>
      <c r="AE92" s="36"/>
      <c r="AR92" s="224" t="s">
        <v>172</v>
      </c>
      <c r="AT92" s="224" t="s">
        <v>168</v>
      </c>
      <c r="AU92" s="224" t="s">
        <v>84</v>
      </c>
      <c r="AY92" s="15" t="s">
        <v>165</v>
      </c>
      <c r="BE92" s="225">
        <f>IF(O92="základní",K92,0)</f>
        <v>0</v>
      </c>
      <c r="BF92" s="225">
        <f>IF(O92="snížená",K92,0)</f>
        <v>0</v>
      </c>
      <c r="BG92" s="225">
        <f>IF(O92="zákl. přenesená",K92,0)</f>
        <v>0</v>
      </c>
      <c r="BH92" s="225">
        <f>IF(O92="sníž. přenesená",K92,0)</f>
        <v>0</v>
      </c>
      <c r="BI92" s="225">
        <f>IF(O92="nulová",K92,0)</f>
        <v>0</v>
      </c>
      <c r="BJ92" s="15" t="s">
        <v>82</v>
      </c>
      <c r="BK92" s="225">
        <f>ROUND(P92*H92,2)</f>
        <v>0</v>
      </c>
      <c r="BL92" s="15" t="s">
        <v>172</v>
      </c>
      <c r="BM92" s="224" t="s">
        <v>329</v>
      </c>
    </row>
    <row r="93" s="2" customFormat="1">
      <c r="A93" s="36"/>
      <c r="B93" s="37"/>
      <c r="C93" s="38"/>
      <c r="D93" s="226" t="s">
        <v>174</v>
      </c>
      <c r="E93" s="38"/>
      <c r="F93" s="227" t="s">
        <v>327</v>
      </c>
      <c r="G93" s="38"/>
      <c r="H93" s="38"/>
      <c r="I93" s="228"/>
      <c r="J93" s="228"/>
      <c r="K93" s="38"/>
      <c r="L93" s="38"/>
      <c r="M93" s="42"/>
      <c r="N93" s="229"/>
      <c r="O93" s="230"/>
      <c r="P93" s="82"/>
      <c r="Q93" s="82"/>
      <c r="R93" s="82"/>
      <c r="S93" s="82"/>
      <c r="T93" s="82"/>
      <c r="U93" s="82"/>
      <c r="V93" s="82"/>
      <c r="W93" s="82"/>
      <c r="X93" s="82"/>
      <c r="Y93" s="83"/>
      <c r="Z93" s="36"/>
      <c r="AA93" s="36"/>
      <c r="AB93" s="36"/>
      <c r="AC93" s="36"/>
      <c r="AD93" s="36"/>
      <c r="AE93" s="36"/>
      <c r="AT93" s="15" t="s">
        <v>174</v>
      </c>
      <c r="AU93" s="15" t="s">
        <v>84</v>
      </c>
    </row>
    <row r="94" s="2" customFormat="1">
      <c r="A94" s="36"/>
      <c r="B94" s="37"/>
      <c r="C94" s="38"/>
      <c r="D94" s="245" t="s">
        <v>330</v>
      </c>
      <c r="E94" s="38"/>
      <c r="F94" s="246" t="s">
        <v>331</v>
      </c>
      <c r="G94" s="38"/>
      <c r="H94" s="38"/>
      <c r="I94" s="228"/>
      <c r="J94" s="228"/>
      <c r="K94" s="38"/>
      <c r="L94" s="38"/>
      <c r="M94" s="42"/>
      <c r="N94" s="229"/>
      <c r="O94" s="230"/>
      <c r="P94" s="82"/>
      <c r="Q94" s="82"/>
      <c r="R94" s="82"/>
      <c r="S94" s="82"/>
      <c r="T94" s="82"/>
      <c r="U94" s="82"/>
      <c r="V94" s="82"/>
      <c r="W94" s="82"/>
      <c r="X94" s="82"/>
      <c r="Y94" s="83"/>
      <c r="Z94" s="36"/>
      <c r="AA94" s="36"/>
      <c r="AB94" s="36"/>
      <c r="AC94" s="36"/>
      <c r="AD94" s="36"/>
      <c r="AE94" s="36"/>
      <c r="AT94" s="15" t="s">
        <v>330</v>
      </c>
      <c r="AU94" s="15" t="s">
        <v>84</v>
      </c>
    </row>
    <row r="95" s="2" customFormat="1" ht="24.15" customHeight="1">
      <c r="A95" s="36"/>
      <c r="B95" s="37"/>
      <c r="C95" s="213" t="s">
        <v>84</v>
      </c>
      <c r="D95" s="213" t="s">
        <v>168</v>
      </c>
      <c r="E95" s="214" t="s">
        <v>332</v>
      </c>
      <c r="F95" s="215" t="s">
        <v>333</v>
      </c>
      <c r="G95" s="216" t="s">
        <v>192</v>
      </c>
      <c r="H95" s="218">
        <v>4</v>
      </c>
      <c r="I95" s="217"/>
      <c r="J95" s="217"/>
      <c r="K95" s="218">
        <f>ROUND(P95*H95,2)</f>
        <v>0</v>
      </c>
      <c r="L95" s="215" t="s">
        <v>328</v>
      </c>
      <c r="M95" s="42"/>
      <c r="N95" s="219" t="s">
        <v>19</v>
      </c>
      <c r="O95" s="220" t="s">
        <v>44</v>
      </c>
      <c r="P95" s="221">
        <f>I95+J95</f>
        <v>0</v>
      </c>
      <c r="Q95" s="221">
        <f>ROUND(I95*H95,2)</f>
        <v>0</v>
      </c>
      <c r="R95" s="221">
        <f>ROUND(J95*H95,2)</f>
        <v>0</v>
      </c>
      <c r="S95" s="82"/>
      <c r="T95" s="222">
        <f>S95*H95</f>
        <v>0</v>
      </c>
      <c r="U95" s="222">
        <v>0</v>
      </c>
      <c r="V95" s="222">
        <f>U95*H95</f>
        <v>0</v>
      </c>
      <c r="W95" s="222">
        <v>0</v>
      </c>
      <c r="X95" s="222">
        <f>W95*H95</f>
        <v>0</v>
      </c>
      <c r="Y95" s="223" t="s">
        <v>19</v>
      </c>
      <c r="Z95" s="36"/>
      <c r="AA95" s="36"/>
      <c r="AB95" s="36"/>
      <c r="AC95" s="36"/>
      <c r="AD95" s="36"/>
      <c r="AE95" s="36"/>
      <c r="AR95" s="224" t="s">
        <v>172</v>
      </c>
      <c r="AT95" s="224" t="s">
        <v>168</v>
      </c>
      <c r="AU95" s="224" t="s">
        <v>84</v>
      </c>
      <c r="AY95" s="15" t="s">
        <v>165</v>
      </c>
      <c r="BE95" s="225">
        <f>IF(O95="základní",K95,0)</f>
        <v>0</v>
      </c>
      <c r="BF95" s="225">
        <f>IF(O95="snížená",K95,0)</f>
        <v>0</v>
      </c>
      <c r="BG95" s="225">
        <f>IF(O95="zákl. přenesená",K95,0)</f>
        <v>0</v>
      </c>
      <c r="BH95" s="225">
        <f>IF(O95="sníž. přenesená",K95,0)</f>
        <v>0</v>
      </c>
      <c r="BI95" s="225">
        <f>IF(O95="nulová",K95,0)</f>
        <v>0</v>
      </c>
      <c r="BJ95" s="15" t="s">
        <v>82</v>
      </c>
      <c r="BK95" s="225">
        <f>ROUND(P95*H95,2)</f>
        <v>0</v>
      </c>
      <c r="BL95" s="15" t="s">
        <v>172</v>
      </c>
      <c r="BM95" s="224" t="s">
        <v>334</v>
      </c>
    </row>
    <row r="96" s="2" customFormat="1">
      <c r="A96" s="36"/>
      <c r="B96" s="37"/>
      <c r="C96" s="38"/>
      <c r="D96" s="226" t="s">
        <v>174</v>
      </c>
      <c r="E96" s="38"/>
      <c r="F96" s="227" t="s">
        <v>333</v>
      </c>
      <c r="G96" s="38"/>
      <c r="H96" s="38"/>
      <c r="I96" s="228"/>
      <c r="J96" s="228"/>
      <c r="K96" s="38"/>
      <c r="L96" s="38"/>
      <c r="M96" s="42"/>
      <c r="N96" s="229"/>
      <c r="O96" s="230"/>
      <c r="P96" s="82"/>
      <c r="Q96" s="82"/>
      <c r="R96" s="82"/>
      <c r="S96" s="82"/>
      <c r="T96" s="82"/>
      <c r="U96" s="82"/>
      <c r="V96" s="82"/>
      <c r="W96" s="82"/>
      <c r="X96" s="82"/>
      <c r="Y96" s="83"/>
      <c r="Z96" s="36"/>
      <c r="AA96" s="36"/>
      <c r="AB96" s="36"/>
      <c r="AC96" s="36"/>
      <c r="AD96" s="36"/>
      <c r="AE96" s="36"/>
      <c r="AT96" s="15" t="s">
        <v>174</v>
      </c>
      <c r="AU96" s="15" t="s">
        <v>84</v>
      </c>
    </row>
    <row r="97" s="2" customFormat="1">
      <c r="A97" s="36"/>
      <c r="B97" s="37"/>
      <c r="C97" s="38"/>
      <c r="D97" s="245" t="s">
        <v>330</v>
      </c>
      <c r="E97" s="38"/>
      <c r="F97" s="246" t="s">
        <v>335</v>
      </c>
      <c r="G97" s="38"/>
      <c r="H97" s="38"/>
      <c r="I97" s="228"/>
      <c r="J97" s="228"/>
      <c r="K97" s="38"/>
      <c r="L97" s="38"/>
      <c r="M97" s="42"/>
      <c r="N97" s="229"/>
      <c r="O97" s="230"/>
      <c r="P97" s="82"/>
      <c r="Q97" s="82"/>
      <c r="R97" s="82"/>
      <c r="S97" s="82"/>
      <c r="T97" s="82"/>
      <c r="U97" s="82"/>
      <c r="V97" s="82"/>
      <c r="W97" s="82"/>
      <c r="X97" s="82"/>
      <c r="Y97" s="83"/>
      <c r="Z97" s="36"/>
      <c r="AA97" s="36"/>
      <c r="AB97" s="36"/>
      <c r="AC97" s="36"/>
      <c r="AD97" s="36"/>
      <c r="AE97" s="36"/>
      <c r="AT97" s="15" t="s">
        <v>330</v>
      </c>
      <c r="AU97" s="15" t="s">
        <v>84</v>
      </c>
    </row>
    <row r="98" s="2" customFormat="1" ht="24.15" customHeight="1">
      <c r="A98" s="36"/>
      <c r="B98" s="37"/>
      <c r="C98" s="213" t="s">
        <v>199</v>
      </c>
      <c r="D98" s="213" t="s">
        <v>168</v>
      </c>
      <c r="E98" s="214" t="s">
        <v>336</v>
      </c>
      <c r="F98" s="215" t="s">
        <v>337</v>
      </c>
      <c r="G98" s="216" t="s">
        <v>338</v>
      </c>
      <c r="H98" s="218">
        <v>100</v>
      </c>
      <c r="I98" s="217"/>
      <c r="J98" s="217"/>
      <c r="K98" s="218">
        <f>ROUND(P98*H98,2)</f>
        <v>0</v>
      </c>
      <c r="L98" s="215" t="s">
        <v>328</v>
      </c>
      <c r="M98" s="42"/>
      <c r="N98" s="219" t="s">
        <v>19</v>
      </c>
      <c r="O98" s="220" t="s">
        <v>44</v>
      </c>
      <c r="P98" s="221">
        <f>I98+J98</f>
        <v>0</v>
      </c>
      <c r="Q98" s="221">
        <f>ROUND(I98*H98,2)</f>
        <v>0</v>
      </c>
      <c r="R98" s="221">
        <f>ROUND(J98*H98,2)</f>
        <v>0</v>
      </c>
      <c r="S98" s="82"/>
      <c r="T98" s="222">
        <f>S98*H98</f>
        <v>0</v>
      </c>
      <c r="U98" s="222">
        <v>0.10100000000000001</v>
      </c>
      <c r="V98" s="222">
        <f>U98*H98</f>
        <v>10.100000000000001</v>
      </c>
      <c r="W98" s="222">
        <v>0</v>
      </c>
      <c r="X98" s="222">
        <f>W98*H98</f>
        <v>0</v>
      </c>
      <c r="Y98" s="223" t="s">
        <v>19</v>
      </c>
      <c r="Z98" s="36"/>
      <c r="AA98" s="36"/>
      <c r="AB98" s="36"/>
      <c r="AC98" s="36"/>
      <c r="AD98" s="36"/>
      <c r="AE98" s="36"/>
      <c r="AR98" s="224" t="s">
        <v>172</v>
      </c>
      <c r="AT98" s="224" t="s">
        <v>168</v>
      </c>
      <c r="AU98" s="224" t="s">
        <v>84</v>
      </c>
      <c r="AY98" s="15" t="s">
        <v>165</v>
      </c>
      <c r="BE98" s="225">
        <f>IF(O98="základní",K98,0)</f>
        <v>0</v>
      </c>
      <c r="BF98" s="225">
        <f>IF(O98="snížená",K98,0)</f>
        <v>0</v>
      </c>
      <c r="BG98" s="225">
        <f>IF(O98="zákl. přenesená",K98,0)</f>
        <v>0</v>
      </c>
      <c r="BH98" s="225">
        <f>IF(O98="sníž. přenesená",K98,0)</f>
        <v>0</v>
      </c>
      <c r="BI98" s="225">
        <f>IF(O98="nulová",K98,0)</f>
        <v>0</v>
      </c>
      <c r="BJ98" s="15" t="s">
        <v>82</v>
      </c>
      <c r="BK98" s="225">
        <f>ROUND(P98*H98,2)</f>
        <v>0</v>
      </c>
      <c r="BL98" s="15" t="s">
        <v>172</v>
      </c>
      <c r="BM98" s="224" t="s">
        <v>339</v>
      </c>
    </row>
    <row r="99" s="2" customFormat="1">
      <c r="A99" s="36"/>
      <c r="B99" s="37"/>
      <c r="C99" s="38"/>
      <c r="D99" s="226" t="s">
        <v>174</v>
      </c>
      <c r="E99" s="38"/>
      <c r="F99" s="227" t="s">
        <v>337</v>
      </c>
      <c r="G99" s="38"/>
      <c r="H99" s="38"/>
      <c r="I99" s="228"/>
      <c r="J99" s="228"/>
      <c r="K99" s="38"/>
      <c r="L99" s="38"/>
      <c r="M99" s="42"/>
      <c r="N99" s="229"/>
      <c r="O99" s="230"/>
      <c r="P99" s="82"/>
      <c r="Q99" s="82"/>
      <c r="R99" s="82"/>
      <c r="S99" s="82"/>
      <c r="T99" s="82"/>
      <c r="U99" s="82"/>
      <c r="V99" s="82"/>
      <c r="W99" s="82"/>
      <c r="X99" s="82"/>
      <c r="Y99" s="83"/>
      <c r="Z99" s="36"/>
      <c r="AA99" s="36"/>
      <c r="AB99" s="36"/>
      <c r="AC99" s="36"/>
      <c r="AD99" s="36"/>
      <c r="AE99" s="36"/>
      <c r="AT99" s="15" t="s">
        <v>174</v>
      </c>
      <c r="AU99" s="15" t="s">
        <v>84</v>
      </c>
    </row>
    <row r="100" s="2" customFormat="1">
      <c r="A100" s="36"/>
      <c r="B100" s="37"/>
      <c r="C100" s="38"/>
      <c r="D100" s="245" t="s">
        <v>330</v>
      </c>
      <c r="E100" s="38"/>
      <c r="F100" s="246" t="s">
        <v>340</v>
      </c>
      <c r="G100" s="38"/>
      <c r="H100" s="38"/>
      <c r="I100" s="228"/>
      <c r="J100" s="228"/>
      <c r="K100" s="38"/>
      <c r="L100" s="38"/>
      <c r="M100" s="42"/>
      <c r="N100" s="229"/>
      <c r="O100" s="230"/>
      <c r="P100" s="82"/>
      <c r="Q100" s="82"/>
      <c r="R100" s="82"/>
      <c r="S100" s="82"/>
      <c r="T100" s="82"/>
      <c r="U100" s="82"/>
      <c r="V100" s="82"/>
      <c r="W100" s="82"/>
      <c r="X100" s="82"/>
      <c r="Y100" s="83"/>
      <c r="Z100" s="36"/>
      <c r="AA100" s="36"/>
      <c r="AB100" s="36"/>
      <c r="AC100" s="36"/>
      <c r="AD100" s="36"/>
      <c r="AE100" s="36"/>
      <c r="AT100" s="15" t="s">
        <v>330</v>
      </c>
      <c r="AU100" s="15" t="s">
        <v>84</v>
      </c>
    </row>
    <row r="101" s="2" customFormat="1" ht="37.8" customHeight="1">
      <c r="A101" s="36"/>
      <c r="B101" s="37"/>
      <c r="C101" s="213" t="s">
        <v>172</v>
      </c>
      <c r="D101" s="213" t="s">
        <v>168</v>
      </c>
      <c r="E101" s="214" t="s">
        <v>341</v>
      </c>
      <c r="F101" s="215" t="s">
        <v>342</v>
      </c>
      <c r="G101" s="216" t="s">
        <v>338</v>
      </c>
      <c r="H101" s="218">
        <v>100</v>
      </c>
      <c r="I101" s="217"/>
      <c r="J101" s="217"/>
      <c r="K101" s="218">
        <f>ROUND(P101*H101,2)</f>
        <v>0</v>
      </c>
      <c r="L101" s="215" t="s">
        <v>328</v>
      </c>
      <c r="M101" s="42"/>
      <c r="N101" s="219" t="s">
        <v>19</v>
      </c>
      <c r="O101" s="220" t="s">
        <v>44</v>
      </c>
      <c r="P101" s="221">
        <f>I101+J101</f>
        <v>0</v>
      </c>
      <c r="Q101" s="221">
        <f>ROUND(I101*H101,2)</f>
        <v>0</v>
      </c>
      <c r="R101" s="221">
        <f>ROUND(J101*H101,2)</f>
        <v>0</v>
      </c>
      <c r="S101" s="82"/>
      <c r="T101" s="222">
        <f>S101*H101</f>
        <v>0</v>
      </c>
      <c r="U101" s="222">
        <v>0</v>
      </c>
      <c r="V101" s="222">
        <f>U101*H101</f>
        <v>0</v>
      </c>
      <c r="W101" s="222">
        <v>0.255</v>
      </c>
      <c r="X101" s="222">
        <f>W101*H101</f>
        <v>25.5</v>
      </c>
      <c r="Y101" s="223" t="s">
        <v>19</v>
      </c>
      <c r="Z101" s="36"/>
      <c r="AA101" s="36"/>
      <c r="AB101" s="36"/>
      <c r="AC101" s="36"/>
      <c r="AD101" s="36"/>
      <c r="AE101" s="36"/>
      <c r="AR101" s="224" t="s">
        <v>172</v>
      </c>
      <c r="AT101" s="224" t="s">
        <v>168</v>
      </c>
      <c r="AU101" s="224" t="s">
        <v>84</v>
      </c>
      <c r="AY101" s="15" t="s">
        <v>165</v>
      </c>
      <c r="BE101" s="225">
        <f>IF(O101="základní",K101,0)</f>
        <v>0</v>
      </c>
      <c r="BF101" s="225">
        <f>IF(O101="snížená",K101,0)</f>
        <v>0</v>
      </c>
      <c r="BG101" s="225">
        <f>IF(O101="zákl. přenesená",K101,0)</f>
        <v>0</v>
      </c>
      <c r="BH101" s="225">
        <f>IF(O101="sníž. přenesená",K101,0)</f>
        <v>0</v>
      </c>
      <c r="BI101" s="225">
        <f>IF(O101="nulová",K101,0)</f>
        <v>0</v>
      </c>
      <c r="BJ101" s="15" t="s">
        <v>82</v>
      </c>
      <c r="BK101" s="225">
        <f>ROUND(P101*H101,2)</f>
        <v>0</v>
      </c>
      <c r="BL101" s="15" t="s">
        <v>172</v>
      </c>
      <c r="BM101" s="224" t="s">
        <v>343</v>
      </c>
    </row>
    <row r="102" s="2" customFormat="1">
      <c r="A102" s="36"/>
      <c r="B102" s="37"/>
      <c r="C102" s="38"/>
      <c r="D102" s="226" t="s">
        <v>174</v>
      </c>
      <c r="E102" s="38"/>
      <c r="F102" s="227" t="s">
        <v>344</v>
      </c>
      <c r="G102" s="38"/>
      <c r="H102" s="38"/>
      <c r="I102" s="228"/>
      <c r="J102" s="228"/>
      <c r="K102" s="38"/>
      <c r="L102" s="38"/>
      <c r="M102" s="42"/>
      <c r="N102" s="229"/>
      <c r="O102" s="230"/>
      <c r="P102" s="82"/>
      <c r="Q102" s="82"/>
      <c r="R102" s="82"/>
      <c r="S102" s="82"/>
      <c r="T102" s="82"/>
      <c r="U102" s="82"/>
      <c r="V102" s="82"/>
      <c r="W102" s="82"/>
      <c r="X102" s="82"/>
      <c r="Y102" s="83"/>
      <c r="Z102" s="36"/>
      <c r="AA102" s="36"/>
      <c r="AB102" s="36"/>
      <c r="AC102" s="36"/>
      <c r="AD102" s="36"/>
      <c r="AE102" s="36"/>
      <c r="AT102" s="15" t="s">
        <v>174</v>
      </c>
      <c r="AU102" s="15" t="s">
        <v>84</v>
      </c>
    </row>
    <row r="103" s="2" customFormat="1">
      <c r="A103" s="36"/>
      <c r="B103" s="37"/>
      <c r="C103" s="38"/>
      <c r="D103" s="245" t="s">
        <v>330</v>
      </c>
      <c r="E103" s="38"/>
      <c r="F103" s="246" t="s">
        <v>345</v>
      </c>
      <c r="G103" s="38"/>
      <c r="H103" s="38"/>
      <c r="I103" s="228"/>
      <c r="J103" s="228"/>
      <c r="K103" s="38"/>
      <c r="L103" s="38"/>
      <c r="M103" s="42"/>
      <c r="N103" s="229"/>
      <c r="O103" s="230"/>
      <c r="P103" s="82"/>
      <c r="Q103" s="82"/>
      <c r="R103" s="82"/>
      <c r="S103" s="82"/>
      <c r="T103" s="82"/>
      <c r="U103" s="82"/>
      <c r="V103" s="82"/>
      <c r="W103" s="82"/>
      <c r="X103" s="82"/>
      <c r="Y103" s="83"/>
      <c r="Z103" s="36"/>
      <c r="AA103" s="36"/>
      <c r="AB103" s="36"/>
      <c r="AC103" s="36"/>
      <c r="AD103" s="36"/>
      <c r="AE103" s="36"/>
      <c r="AT103" s="15" t="s">
        <v>330</v>
      </c>
      <c r="AU103" s="15" t="s">
        <v>84</v>
      </c>
    </row>
    <row r="104" s="2" customFormat="1" ht="24.15" customHeight="1">
      <c r="A104" s="36"/>
      <c r="B104" s="37"/>
      <c r="C104" s="236" t="s">
        <v>207</v>
      </c>
      <c r="D104" s="236" t="s">
        <v>189</v>
      </c>
      <c r="E104" s="237" t="s">
        <v>346</v>
      </c>
      <c r="F104" s="238" t="s">
        <v>347</v>
      </c>
      <c r="G104" s="239" t="s">
        <v>348</v>
      </c>
      <c r="H104" s="240">
        <v>37800</v>
      </c>
      <c r="I104" s="241"/>
      <c r="J104" s="242"/>
      <c r="K104" s="240">
        <f>ROUND(P104*H104,2)</f>
        <v>0</v>
      </c>
      <c r="L104" s="238" t="s">
        <v>328</v>
      </c>
      <c r="M104" s="243"/>
      <c r="N104" s="244" t="s">
        <v>19</v>
      </c>
      <c r="O104" s="220" t="s">
        <v>44</v>
      </c>
      <c r="P104" s="221">
        <f>I104+J104</f>
        <v>0</v>
      </c>
      <c r="Q104" s="221">
        <f>ROUND(I104*H104,2)</f>
        <v>0</v>
      </c>
      <c r="R104" s="221">
        <f>ROUND(J104*H104,2)</f>
        <v>0</v>
      </c>
      <c r="S104" s="82"/>
      <c r="T104" s="222">
        <f>S104*H104</f>
        <v>0</v>
      </c>
      <c r="U104" s="222">
        <v>0.001</v>
      </c>
      <c r="V104" s="222">
        <f>U104*H104</f>
        <v>37.800000000000004</v>
      </c>
      <c r="W104" s="222">
        <v>0</v>
      </c>
      <c r="X104" s="222">
        <f>W104*H104</f>
        <v>0</v>
      </c>
      <c r="Y104" s="223" t="s">
        <v>19</v>
      </c>
      <c r="Z104" s="36"/>
      <c r="AA104" s="36"/>
      <c r="AB104" s="36"/>
      <c r="AC104" s="36"/>
      <c r="AD104" s="36"/>
      <c r="AE104" s="36"/>
      <c r="AR104" s="224" t="s">
        <v>194</v>
      </c>
      <c r="AT104" s="224" t="s">
        <v>189</v>
      </c>
      <c r="AU104" s="224" t="s">
        <v>84</v>
      </c>
      <c r="AY104" s="15" t="s">
        <v>165</v>
      </c>
      <c r="BE104" s="225">
        <f>IF(O104="základní",K104,0)</f>
        <v>0</v>
      </c>
      <c r="BF104" s="225">
        <f>IF(O104="snížená",K104,0)</f>
        <v>0</v>
      </c>
      <c r="BG104" s="225">
        <f>IF(O104="zákl. přenesená",K104,0)</f>
        <v>0</v>
      </c>
      <c r="BH104" s="225">
        <f>IF(O104="sníž. přenesená",K104,0)</f>
        <v>0</v>
      </c>
      <c r="BI104" s="225">
        <f>IF(O104="nulová",K104,0)</f>
        <v>0</v>
      </c>
      <c r="BJ104" s="15" t="s">
        <v>82</v>
      </c>
      <c r="BK104" s="225">
        <f>ROUND(P104*H104,2)</f>
        <v>0</v>
      </c>
      <c r="BL104" s="15" t="s">
        <v>172</v>
      </c>
      <c r="BM104" s="224" t="s">
        <v>349</v>
      </c>
    </row>
    <row r="105" s="2" customFormat="1">
      <c r="A105" s="36"/>
      <c r="B105" s="37"/>
      <c r="C105" s="38"/>
      <c r="D105" s="226" t="s">
        <v>174</v>
      </c>
      <c r="E105" s="38"/>
      <c r="F105" s="227" t="s">
        <v>347</v>
      </c>
      <c r="G105" s="38"/>
      <c r="H105" s="38"/>
      <c r="I105" s="228"/>
      <c r="J105" s="228"/>
      <c r="K105" s="38"/>
      <c r="L105" s="38"/>
      <c r="M105" s="42"/>
      <c r="N105" s="232"/>
      <c r="O105" s="233"/>
      <c r="P105" s="234"/>
      <c r="Q105" s="234"/>
      <c r="R105" s="234"/>
      <c r="S105" s="234"/>
      <c r="T105" s="234"/>
      <c r="U105" s="234"/>
      <c r="V105" s="234"/>
      <c r="W105" s="234"/>
      <c r="X105" s="234"/>
      <c r="Y105" s="235"/>
      <c r="Z105" s="36"/>
      <c r="AA105" s="36"/>
      <c r="AB105" s="36"/>
      <c r="AC105" s="36"/>
      <c r="AD105" s="36"/>
      <c r="AE105" s="36"/>
      <c r="AT105" s="15" t="s">
        <v>174</v>
      </c>
      <c r="AU105" s="15" t="s">
        <v>84</v>
      </c>
    </row>
    <row r="106" s="2" customFormat="1" ht="6.96" customHeight="1">
      <c r="A106" s="36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42"/>
      <c r="N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</sheetData>
  <sheetProtection sheet="1" autoFilter="0" formatColumns="0" formatRows="0" objects="1" scenarios="1" spinCount="100000" saltValue="sDegm+/Jwz0yy7yAkTr+pxy49xkW4gmW+aJclR2le1IW9Yg9bPqpRhmdYs0hNBsUu8W98tRJXqdfNLOopohqZQ==" hashValue="F+zXEyEjg3pGWqMEkIvsn28yjQzj0tPq5nOZzbnPvFy2aTI5PbcIzsjaJnY5ID8YuqPYZhm2CzOmscMTE5mRSw==" algorithmName="SHA-512" password="CC35"/>
  <autoFilter ref="C88:L105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7:H77"/>
    <mergeCell ref="E79:H79"/>
    <mergeCell ref="E81:H81"/>
    <mergeCell ref="M2:Z2"/>
  </mergeCells>
  <hyperlinks>
    <hyperlink ref="F94" r:id="rId1" display="https://podminky.urs.cz/item/CS_URS_2022_01/141721212"/>
    <hyperlink ref="F97" r:id="rId2" display="https://podminky.urs.cz/item/CS_URS_2022_01/460632113"/>
    <hyperlink ref="F100" r:id="rId3" display="https://podminky.urs.cz/item/CS_URS_2022_01/460921221"/>
    <hyperlink ref="F103" r:id="rId4" display="https://podminky.urs.cz/item/CS_URS_2022_01/1131060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100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8"/>
      <c r="AT3" s="15" t="s">
        <v>84</v>
      </c>
    </row>
    <row r="4" s="1" customFormat="1" ht="24.96" customHeight="1">
      <c r="B4" s="18"/>
      <c r="D4" s="140" t="s">
        <v>129</v>
      </c>
      <c r="M4" s="18"/>
      <c r="N4" s="141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42" t="s">
        <v>16</v>
      </c>
      <c r="M6" s="18"/>
    </row>
    <row r="7" s="1" customFormat="1" ht="16.5" customHeight="1">
      <c r="B7" s="18"/>
      <c r="E7" s="143" t="str">
        <f>'Rekapitulace stavby'!K6</f>
        <v>Oprava TV v úseku Stará Boleslav (mimo) - Dřísy (včetně)</v>
      </c>
      <c r="F7" s="142"/>
      <c r="G7" s="142"/>
      <c r="H7" s="142"/>
      <c r="M7" s="18"/>
    </row>
    <row r="8" s="1" customFormat="1" ht="12" customHeight="1">
      <c r="B8" s="18"/>
      <c r="D8" s="142" t="s">
        <v>130</v>
      </c>
      <c r="M8" s="18"/>
    </row>
    <row r="9" s="2" customFormat="1" ht="16.5" customHeight="1">
      <c r="A9" s="36"/>
      <c r="B9" s="42"/>
      <c r="C9" s="36"/>
      <c r="D9" s="36"/>
      <c r="E9" s="143" t="s">
        <v>350</v>
      </c>
      <c r="F9" s="36"/>
      <c r="G9" s="36"/>
      <c r="H9" s="36"/>
      <c r="I9" s="36"/>
      <c r="J9" s="36"/>
      <c r="K9" s="36"/>
      <c r="L9" s="36"/>
      <c r="M9" s="144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132</v>
      </c>
      <c r="E10" s="36"/>
      <c r="F10" s="36"/>
      <c r="G10" s="36"/>
      <c r="H10" s="36"/>
      <c r="I10" s="36"/>
      <c r="J10" s="36"/>
      <c r="K10" s="36"/>
      <c r="L10" s="36"/>
      <c r="M10" s="144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5" t="s">
        <v>351</v>
      </c>
      <c r="F11" s="36"/>
      <c r="G11" s="36"/>
      <c r="H11" s="36"/>
      <c r="I11" s="36"/>
      <c r="J11" s="36"/>
      <c r="K11" s="36"/>
      <c r="L11" s="36"/>
      <c r="M11" s="144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144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3" t="s">
        <v>19</v>
      </c>
      <c r="G13" s="36"/>
      <c r="H13" s="36"/>
      <c r="I13" s="142" t="s">
        <v>20</v>
      </c>
      <c r="J13" s="133" t="s">
        <v>19</v>
      </c>
      <c r="K13" s="36"/>
      <c r="L13" s="36"/>
      <c r="M13" s="144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3" t="s">
        <v>134</v>
      </c>
      <c r="G14" s="36"/>
      <c r="H14" s="36"/>
      <c r="I14" s="142" t="s">
        <v>23</v>
      </c>
      <c r="J14" s="146" t="str">
        <f>'Rekapitulace stavby'!AN8</f>
        <v>11. 5. 2022</v>
      </c>
      <c r="K14" s="36"/>
      <c r="L14" s="36"/>
      <c r="M14" s="144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144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2" t="s">
        <v>26</v>
      </c>
      <c r="J16" s="133" t="str">
        <f>IF('Rekapitulace stavby'!AN10="","",'Rekapitulace stavby'!AN10)</f>
        <v>70994234</v>
      </c>
      <c r="K16" s="36"/>
      <c r="L16" s="36"/>
      <c r="M16" s="144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3" t="str">
        <f>IF('Rekapitulace stavby'!E11="","",'Rekapitulace stavby'!E11)</f>
        <v>SŽ, s.o. Přednosta SEE Praha</v>
      </c>
      <c r="F17" s="36"/>
      <c r="G17" s="36"/>
      <c r="H17" s="36"/>
      <c r="I17" s="142" t="s">
        <v>29</v>
      </c>
      <c r="J17" s="133" t="str">
        <f>IF('Rekapitulace stavby'!AN11="","",'Rekapitulace stavby'!AN11)</f>
        <v>CZ 70994234</v>
      </c>
      <c r="K17" s="36"/>
      <c r="L17" s="36"/>
      <c r="M17" s="144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144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31</v>
      </c>
      <c r="E19" s="36"/>
      <c r="F19" s="36"/>
      <c r="G19" s="36"/>
      <c r="H19" s="36"/>
      <c r="I19" s="142" t="s">
        <v>26</v>
      </c>
      <c r="J19" s="31" t="str">
        <f>'Rekapitulace stavby'!AN13</f>
        <v>Vyplň údaj</v>
      </c>
      <c r="K19" s="36"/>
      <c r="L19" s="36"/>
      <c r="M19" s="144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3"/>
      <c r="G20" s="133"/>
      <c r="H20" s="133"/>
      <c r="I20" s="142" t="s">
        <v>29</v>
      </c>
      <c r="J20" s="31" t="str">
        <f>'Rekapitulace stavby'!AN14</f>
        <v>Vyplň údaj</v>
      </c>
      <c r="K20" s="36"/>
      <c r="L20" s="36"/>
      <c r="M20" s="144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144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33</v>
      </c>
      <c r="E22" s="36"/>
      <c r="F22" s="36"/>
      <c r="G22" s="36"/>
      <c r="H22" s="36"/>
      <c r="I22" s="142" t="s">
        <v>26</v>
      </c>
      <c r="J22" s="133" t="str">
        <f>IF('Rekapitulace stavby'!AN16="","",'Rekapitulace stavby'!AN16)</f>
        <v>70994234</v>
      </c>
      <c r="K22" s="36"/>
      <c r="L22" s="36"/>
      <c r="M22" s="144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3" t="str">
        <f>IF('Rekapitulace stavby'!E17="","",'Rekapitulace stavby'!E17)</f>
        <v xml:space="preserve"> SŽ, s.o. Přednosta SEE Praha</v>
      </c>
      <c r="F23" s="36"/>
      <c r="G23" s="36"/>
      <c r="H23" s="36"/>
      <c r="I23" s="142" t="s">
        <v>29</v>
      </c>
      <c r="J23" s="133" t="str">
        <f>IF('Rekapitulace stavby'!AN17="","",'Rekapitulace stavby'!AN17)</f>
        <v>CZ 70994234</v>
      </c>
      <c r="K23" s="36"/>
      <c r="L23" s="36"/>
      <c r="M23" s="144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144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35</v>
      </c>
      <c r="E25" s="36"/>
      <c r="F25" s="36"/>
      <c r="G25" s="36"/>
      <c r="H25" s="36"/>
      <c r="I25" s="142" t="s">
        <v>26</v>
      </c>
      <c r="J25" s="133" t="str">
        <f>IF('Rekapitulace stavby'!AN19="","",'Rekapitulace stavby'!AN19)</f>
        <v/>
      </c>
      <c r="K25" s="36"/>
      <c r="L25" s="36"/>
      <c r="M25" s="144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3" t="str">
        <f>IF('Rekapitulace stavby'!E20="","",'Rekapitulace stavby'!E20)</f>
        <v>AFRY CZ s.r.o.</v>
      </c>
      <c r="F26" s="36"/>
      <c r="G26" s="36"/>
      <c r="H26" s="36"/>
      <c r="I26" s="142" t="s">
        <v>29</v>
      </c>
      <c r="J26" s="133" t="str">
        <f>IF('Rekapitulace stavby'!AN20="","",'Rekapitulace stavby'!AN20)</f>
        <v/>
      </c>
      <c r="K26" s="36"/>
      <c r="L26" s="36"/>
      <c r="M26" s="144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144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37</v>
      </c>
      <c r="E28" s="36"/>
      <c r="F28" s="36"/>
      <c r="G28" s="36"/>
      <c r="H28" s="36"/>
      <c r="I28" s="36"/>
      <c r="J28" s="36"/>
      <c r="K28" s="36"/>
      <c r="L28" s="36"/>
      <c r="M28" s="144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47"/>
      <c r="M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144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1"/>
      <c r="E31" s="151"/>
      <c r="F31" s="151"/>
      <c r="G31" s="151"/>
      <c r="H31" s="151"/>
      <c r="I31" s="151"/>
      <c r="J31" s="151"/>
      <c r="K31" s="151"/>
      <c r="L31" s="151"/>
      <c r="M31" s="144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>
      <c r="A32" s="36"/>
      <c r="B32" s="42"/>
      <c r="C32" s="36"/>
      <c r="D32" s="36"/>
      <c r="E32" s="142" t="s">
        <v>135</v>
      </c>
      <c r="F32" s="36"/>
      <c r="G32" s="36"/>
      <c r="H32" s="36"/>
      <c r="I32" s="36"/>
      <c r="J32" s="36"/>
      <c r="K32" s="152">
        <f>I65</f>
        <v>0</v>
      </c>
      <c r="L32" s="36"/>
      <c r="M32" s="144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>
      <c r="A33" s="36"/>
      <c r="B33" s="42"/>
      <c r="C33" s="36"/>
      <c r="D33" s="36"/>
      <c r="E33" s="142" t="s">
        <v>136</v>
      </c>
      <c r="F33" s="36"/>
      <c r="G33" s="36"/>
      <c r="H33" s="36"/>
      <c r="I33" s="36"/>
      <c r="J33" s="36"/>
      <c r="K33" s="152">
        <f>J65</f>
        <v>0</v>
      </c>
      <c r="L33" s="36"/>
      <c r="M33" s="144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25.44" customHeight="1">
      <c r="A34" s="36"/>
      <c r="B34" s="42"/>
      <c r="C34" s="36"/>
      <c r="D34" s="153" t="s">
        <v>39</v>
      </c>
      <c r="E34" s="36"/>
      <c r="F34" s="36"/>
      <c r="G34" s="36"/>
      <c r="H34" s="36"/>
      <c r="I34" s="36"/>
      <c r="J34" s="36"/>
      <c r="K34" s="154">
        <f>ROUND(K89, 2)</f>
        <v>0</v>
      </c>
      <c r="L34" s="36"/>
      <c r="M34" s="144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6.96" customHeight="1">
      <c r="A35" s="36"/>
      <c r="B35" s="42"/>
      <c r="C35" s="36"/>
      <c r="D35" s="151"/>
      <c r="E35" s="151"/>
      <c r="F35" s="151"/>
      <c r="G35" s="151"/>
      <c r="H35" s="151"/>
      <c r="I35" s="151"/>
      <c r="J35" s="151"/>
      <c r="K35" s="151"/>
      <c r="L35" s="151"/>
      <c r="M35" s="144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36"/>
      <c r="F36" s="155" t="s">
        <v>41</v>
      </c>
      <c r="G36" s="36"/>
      <c r="H36" s="36"/>
      <c r="I36" s="155" t="s">
        <v>40</v>
      </c>
      <c r="J36" s="36"/>
      <c r="K36" s="155" t="s">
        <v>42</v>
      </c>
      <c r="L36" s="36"/>
      <c r="M36" s="144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14.4" customHeight="1">
      <c r="A37" s="36"/>
      <c r="B37" s="42"/>
      <c r="C37" s="36"/>
      <c r="D37" s="156" t="s">
        <v>43</v>
      </c>
      <c r="E37" s="142" t="s">
        <v>44</v>
      </c>
      <c r="F37" s="152">
        <f>ROUND((SUM(BE89:BE96)),  2)</f>
        <v>0</v>
      </c>
      <c r="G37" s="36"/>
      <c r="H37" s="36"/>
      <c r="I37" s="157">
        <v>0.20999999999999999</v>
      </c>
      <c r="J37" s="36"/>
      <c r="K37" s="152">
        <f>ROUND(((SUM(BE89:BE96))*I37),  2)</f>
        <v>0</v>
      </c>
      <c r="L37" s="36"/>
      <c r="M37" s="144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142" t="s">
        <v>45</v>
      </c>
      <c r="F38" s="152">
        <f>ROUND((SUM(BF89:BF96)),  2)</f>
        <v>0</v>
      </c>
      <c r="G38" s="36"/>
      <c r="H38" s="36"/>
      <c r="I38" s="157">
        <v>0.14999999999999999</v>
      </c>
      <c r="J38" s="36"/>
      <c r="K38" s="152">
        <f>ROUND(((SUM(BF89:BF96))*I38),  2)</f>
        <v>0</v>
      </c>
      <c r="L38" s="36"/>
      <c r="M38" s="144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46</v>
      </c>
      <c r="F39" s="152">
        <f>ROUND((SUM(BG89:BG96)),  2)</f>
        <v>0</v>
      </c>
      <c r="G39" s="36"/>
      <c r="H39" s="36"/>
      <c r="I39" s="157">
        <v>0.20999999999999999</v>
      </c>
      <c r="J39" s="36"/>
      <c r="K39" s="152">
        <f>0</f>
        <v>0</v>
      </c>
      <c r="L39" s="36"/>
      <c r="M39" s="144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142" t="s">
        <v>47</v>
      </c>
      <c r="F40" s="152">
        <f>ROUND((SUM(BH89:BH96)),  2)</f>
        <v>0</v>
      </c>
      <c r="G40" s="36"/>
      <c r="H40" s="36"/>
      <c r="I40" s="157">
        <v>0.14999999999999999</v>
      </c>
      <c r="J40" s="36"/>
      <c r="K40" s="152">
        <f>0</f>
        <v>0</v>
      </c>
      <c r="L40" s="36"/>
      <c r="M40" s="144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14.4" customHeight="1">
      <c r="A41" s="36"/>
      <c r="B41" s="42"/>
      <c r="C41" s="36"/>
      <c r="D41" s="36"/>
      <c r="E41" s="142" t="s">
        <v>48</v>
      </c>
      <c r="F41" s="152">
        <f>ROUND((SUM(BI89:BI96)),  2)</f>
        <v>0</v>
      </c>
      <c r="G41" s="36"/>
      <c r="H41" s="36"/>
      <c r="I41" s="157">
        <v>0</v>
      </c>
      <c r="J41" s="36"/>
      <c r="K41" s="152">
        <f>0</f>
        <v>0</v>
      </c>
      <c r="L41" s="36"/>
      <c r="M41" s="144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6.96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144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5.44" customHeight="1">
      <c r="A43" s="36"/>
      <c r="B43" s="42"/>
      <c r="C43" s="158"/>
      <c r="D43" s="159" t="s">
        <v>49</v>
      </c>
      <c r="E43" s="160"/>
      <c r="F43" s="160"/>
      <c r="G43" s="161" t="s">
        <v>50</v>
      </c>
      <c r="H43" s="162" t="s">
        <v>51</v>
      </c>
      <c r="I43" s="160"/>
      <c r="J43" s="160"/>
      <c r="K43" s="163">
        <f>SUM(K34:K41)</f>
        <v>0</v>
      </c>
      <c r="L43" s="164"/>
      <c r="M43" s="144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14.4" customHeight="1">
      <c r="A44" s="36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44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="2" customFormat="1" ht="6.96" customHeight="1">
      <c r="A48" s="36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44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24.96" customHeight="1">
      <c r="A49" s="36"/>
      <c r="B49" s="37"/>
      <c r="C49" s="21" t="s">
        <v>137</v>
      </c>
      <c r="D49" s="38"/>
      <c r="E49" s="38"/>
      <c r="F49" s="38"/>
      <c r="G49" s="38"/>
      <c r="H49" s="38"/>
      <c r="I49" s="38"/>
      <c r="J49" s="38"/>
      <c r="K49" s="38"/>
      <c r="L49" s="38"/>
      <c r="M49" s="144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6.96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144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16</v>
      </c>
      <c r="D51" s="38"/>
      <c r="E51" s="38"/>
      <c r="F51" s="38"/>
      <c r="G51" s="38"/>
      <c r="H51" s="38"/>
      <c r="I51" s="38"/>
      <c r="J51" s="38"/>
      <c r="K51" s="38"/>
      <c r="L51" s="38"/>
      <c r="M51" s="144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169" t="str">
        <f>E7</f>
        <v>Oprava TV v úseku Stará Boleslav (mimo) - Dřísy (včetně)</v>
      </c>
      <c r="F52" s="30"/>
      <c r="G52" s="30"/>
      <c r="H52" s="30"/>
      <c r="I52" s="38"/>
      <c r="J52" s="38"/>
      <c r="K52" s="38"/>
      <c r="L52" s="38"/>
      <c r="M52" s="144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1" customFormat="1" ht="12" customHeight="1">
      <c r="B53" s="19"/>
      <c r="C53" s="30" t="s">
        <v>130</v>
      </c>
      <c r="D53" s="20"/>
      <c r="E53" s="20"/>
      <c r="F53" s="20"/>
      <c r="G53" s="20"/>
      <c r="H53" s="20"/>
      <c r="I53" s="20"/>
      <c r="J53" s="20"/>
      <c r="K53" s="20"/>
      <c r="L53" s="20"/>
      <c r="M53" s="18"/>
    </row>
    <row r="54" s="2" customFormat="1" ht="16.5" customHeight="1">
      <c r="A54" s="36"/>
      <c r="B54" s="37"/>
      <c r="C54" s="38"/>
      <c r="D54" s="38"/>
      <c r="E54" s="169" t="s">
        <v>350</v>
      </c>
      <c r="F54" s="38"/>
      <c r="G54" s="38"/>
      <c r="H54" s="38"/>
      <c r="I54" s="38"/>
      <c r="J54" s="38"/>
      <c r="K54" s="38"/>
      <c r="L54" s="38"/>
      <c r="M54" s="144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2" customHeight="1">
      <c r="A55" s="36"/>
      <c r="B55" s="37"/>
      <c r="C55" s="30" t="s">
        <v>132</v>
      </c>
      <c r="D55" s="38"/>
      <c r="E55" s="38"/>
      <c r="F55" s="38"/>
      <c r="G55" s="38"/>
      <c r="H55" s="38"/>
      <c r="I55" s="38"/>
      <c r="J55" s="38"/>
      <c r="K55" s="38"/>
      <c r="L55" s="38"/>
      <c r="M55" s="144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6.5" customHeight="1">
      <c r="A56" s="36"/>
      <c r="B56" s="37"/>
      <c r="C56" s="38"/>
      <c r="D56" s="38"/>
      <c r="E56" s="67" t="str">
        <f>E11</f>
        <v>SO 06 - 3 - VON - Položky ÚOŽI</v>
      </c>
      <c r="F56" s="38"/>
      <c r="G56" s="38"/>
      <c r="H56" s="38"/>
      <c r="I56" s="38"/>
      <c r="J56" s="38"/>
      <c r="K56" s="38"/>
      <c r="L56" s="38"/>
      <c r="M56" s="144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144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2" customHeight="1">
      <c r="A58" s="36"/>
      <c r="B58" s="37"/>
      <c r="C58" s="30" t="s">
        <v>21</v>
      </c>
      <c r="D58" s="38"/>
      <c r="E58" s="38"/>
      <c r="F58" s="25" t="str">
        <f>F14</f>
        <v xml:space="preserve"> </v>
      </c>
      <c r="G58" s="38"/>
      <c r="H58" s="38"/>
      <c r="I58" s="30" t="s">
        <v>23</v>
      </c>
      <c r="J58" s="70" t="str">
        <f>IF(J14="","",J14)</f>
        <v>11. 5. 2022</v>
      </c>
      <c r="K58" s="38"/>
      <c r="L58" s="38"/>
      <c r="M58" s="144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6.96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144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25.65" customHeight="1">
      <c r="A60" s="36"/>
      <c r="B60" s="37"/>
      <c r="C60" s="30" t="s">
        <v>25</v>
      </c>
      <c r="D60" s="38"/>
      <c r="E60" s="38"/>
      <c r="F60" s="25" t="str">
        <f>E17</f>
        <v>SŽ, s.o. Přednosta SEE Praha</v>
      </c>
      <c r="G60" s="38"/>
      <c r="H60" s="38"/>
      <c r="I60" s="30" t="s">
        <v>33</v>
      </c>
      <c r="J60" s="34" t="str">
        <f>E23</f>
        <v xml:space="preserve"> SŽ, s.o. Přednosta SEE Praha</v>
      </c>
      <c r="K60" s="38"/>
      <c r="L60" s="38"/>
      <c r="M60" s="144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15.15" customHeight="1">
      <c r="A61" s="36"/>
      <c r="B61" s="37"/>
      <c r="C61" s="30" t="s">
        <v>31</v>
      </c>
      <c r="D61" s="38"/>
      <c r="E61" s="38"/>
      <c r="F61" s="25" t="str">
        <f>IF(E20="","",E20)</f>
        <v>Vyplň údaj</v>
      </c>
      <c r="G61" s="38"/>
      <c r="H61" s="38"/>
      <c r="I61" s="30" t="s">
        <v>35</v>
      </c>
      <c r="J61" s="34" t="str">
        <f>E26</f>
        <v>AFRY CZ s.r.o.</v>
      </c>
      <c r="K61" s="38"/>
      <c r="L61" s="38"/>
      <c r="M61" s="144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144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9.28" customHeight="1">
      <c r="A63" s="36"/>
      <c r="B63" s="37"/>
      <c r="C63" s="170" t="s">
        <v>138</v>
      </c>
      <c r="D63" s="171"/>
      <c r="E63" s="171"/>
      <c r="F63" s="171"/>
      <c r="G63" s="171"/>
      <c r="H63" s="171"/>
      <c r="I63" s="172" t="s">
        <v>139</v>
      </c>
      <c r="J63" s="172" t="s">
        <v>140</v>
      </c>
      <c r="K63" s="172" t="s">
        <v>141</v>
      </c>
      <c r="L63" s="171"/>
      <c r="M63" s="144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10.32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144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22.8" customHeight="1">
      <c r="A65" s="36"/>
      <c r="B65" s="37"/>
      <c r="C65" s="173" t="s">
        <v>73</v>
      </c>
      <c r="D65" s="38"/>
      <c r="E65" s="38"/>
      <c r="F65" s="38"/>
      <c r="G65" s="38"/>
      <c r="H65" s="38"/>
      <c r="I65" s="100">
        <f>Q89</f>
        <v>0</v>
      </c>
      <c r="J65" s="100">
        <f>R89</f>
        <v>0</v>
      </c>
      <c r="K65" s="100">
        <f>K89</f>
        <v>0</v>
      </c>
      <c r="L65" s="38"/>
      <c r="M65" s="144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U65" s="15" t="s">
        <v>142</v>
      </c>
    </row>
    <row r="66" s="9" customFormat="1" ht="24.96" customHeight="1">
      <c r="A66" s="9"/>
      <c r="B66" s="174"/>
      <c r="C66" s="175"/>
      <c r="D66" s="176" t="s">
        <v>143</v>
      </c>
      <c r="E66" s="177"/>
      <c r="F66" s="177"/>
      <c r="G66" s="177"/>
      <c r="H66" s="177"/>
      <c r="I66" s="178">
        <f>Q90</f>
        <v>0</v>
      </c>
      <c r="J66" s="178">
        <f>R90</f>
        <v>0</v>
      </c>
      <c r="K66" s="178">
        <f>K90</f>
        <v>0</v>
      </c>
      <c r="L66" s="175"/>
      <c r="M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0"/>
      <c r="C67" s="125"/>
      <c r="D67" s="181" t="s">
        <v>144</v>
      </c>
      <c r="E67" s="182"/>
      <c r="F67" s="182"/>
      <c r="G67" s="182"/>
      <c r="H67" s="182"/>
      <c r="I67" s="183">
        <f>Q91</f>
        <v>0</v>
      </c>
      <c r="J67" s="183">
        <f>R91</f>
        <v>0</v>
      </c>
      <c r="K67" s="183">
        <f>K91</f>
        <v>0</v>
      </c>
      <c r="L67" s="125"/>
      <c r="M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144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144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="2" customFormat="1" ht="6.96" customHeight="1">
      <c r="A73" s="36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144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24.96" customHeight="1">
      <c r="A74" s="36"/>
      <c r="B74" s="37"/>
      <c r="C74" s="21" t="s">
        <v>145</v>
      </c>
      <c r="D74" s="38"/>
      <c r="E74" s="38"/>
      <c r="F74" s="38"/>
      <c r="G74" s="38"/>
      <c r="H74" s="38"/>
      <c r="I74" s="38"/>
      <c r="J74" s="38"/>
      <c r="K74" s="38"/>
      <c r="L74" s="38"/>
      <c r="M74" s="144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144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16</v>
      </c>
      <c r="D76" s="38"/>
      <c r="E76" s="38"/>
      <c r="F76" s="38"/>
      <c r="G76" s="38"/>
      <c r="H76" s="38"/>
      <c r="I76" s="38"/>
      <c r="J76" s="38"/>
      <c r="K76" s="38"/>
      <c r="L76" s="38"/>
      <c r="M76" s="144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169" t="str">
        <f>E7</f>
        <v>Oprava TV v úseku Stará Boleslav (mimo) - Dřísy (včetně)</v>
      </c>
      <c r="F77" s="30"/>
      <c r="G77" s="30"/>
      <c r="H77" s="30"/>
      <c r="I77" s="38"/>
      <c r="J77" s="38"/>
      <c r="K77" s="38"/>
      <c r="L77" s="38"/>
      <c r="M77" s="144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1" customFormat="1" ht="12" customHeight="1">
      <c r="B78" s="19"/>
      <c r="C78" s="30" t="s">
        <v>130</v>
      </c>
      <c r="D78" s="20"/>
      <c r="E78" s="20"/>
      <c r="F78" s="20"/>
      <c r="G78" s="20"/>
      <c r="H78" s="20"/>
      <c r="I78" s="20"/>
      <c r="J78" s="20"/>
      <c r="K78" s="20"/>
      <c r="L78" s="20"/>
      <c r="M78" s="18"/>
    </row>
    <row r="79" s="2" customFormat="1" ht="16.5" customHeight="1">
      <c r="A79" s="36"/>
      <c r="B79" s="37"/>
      <c r="C79" s="38"/>
      <c r="D79" s="38"/>
      <c r="E79" s="169" t="s">
        <v>350</v>
      </c>
      <c r="F79" s="38"/>
      <c r="G79" s="38"/>
      <c r="H79" s="38"/>
      <c r="I79" s="38"/>
      <c r="J79" s="38"/>
      <c r="K79" s="38"/>
      <c r="L79" s="38"/>
      <c r="M79" s="144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132</v>
      </c>
      <c r="D80" s="38"/>
      <c r="E80" s="38"/>
      <c r="F80" s="38"/>
      <c r="G80" s="38"/>
      <c r="H80" s="38"/>
      <c r="I80" s="38"/>
      <c r="J80" s="38"/>
      <c r="K80" s="38"/>
      <c r="L80" s="38"/>
      <c r="M80" s="144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6.5" customHeight="1">
      <c r="A81" s="36"/>
      <c r="B81" s="37"/>
      <c r="C81" s="38"/>
      <c r="D81" s="38"/>
      <c r="E81" s="67" t="str">
        <f>E11</f>
        <v>SO 06 - 3 - VON - Položky ÚOŽI</v>
      </c>
      <c r="F81" s="38"/>
      <c r="G81" s="38"/>
      <c r="H81" s="38"/>
      <c r="I81" s="38"/>
      <c r="J81" s="38"/>
      <c r="K81" s="38"/>
      <c r="L81" s="38"/>
      <c r="M81" s="144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144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21</v>
      </c>
      <c r="D83" s="38"/>
      <c r="E83" s="38"/>
      <c r="F83" s="25" t="str">
        <f>F14</f>
        <v xml:space="preserve"> </v>
      </c>
      <c r="G83" s="38"/>
      <c r="H83" s="38"/>
      <c r="I83" s="30" t="s">
        <v>23</v>
      </c>
      <c r="J83" s="70" t="str">
        <f>IF(J14="","",J14)</f>
        <v>11. 5. 2022</v>
      </c>
      <c r="K83" s="38"/>
      <c r="L83" s="38"/>
      <c r="M83" s="144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6.96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144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5.65" customHeight="1">
      <c r="A85" s="36"/>
      <c r="B85" s="37"/>
      <c r="C85" s="30" t="s">
        <v>25</v>
      </c>
      <c r="D85" s="38"/>
      <c r="E85" s="38"/>
      <c r="F85" s="25" t="str">
        <f>E17</f>
        <v>SŽ, s.o. Přednosta SEE Praha</v>
      </c>
      <c r="G85" s="38"/>
      <c r="H85" s="38"/>
      <c r="I85" s="30" t="s">
        <v>33</v>
      </c>
      <c r="J85" s="34" t="str">
        <f>E23</f>
        <v xml:space="preserve"> SŽ, s.o. Přednosta SEE Praha</v>
      </c>
      <c r="K85" s="38"/>
      <c r="L85" s="38"/>
      <c r="M85" s="144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5.15" customHeight="1">
      <c r="A86" s="36"/>
      <c r="B86" s="37"/>
      <c r="C86" s="30" t="s">
        <v>31</v>
      </c>
      <c r="D86" s="38"/>
      <c r="E86" s="38"/>
      <c r="F86" s="25" t="str">
        <f>IF(E20="","",E20)</f>
        <v>Vyplň údaj</v>
      </c>
      <c r="G86" s="38"/>
      <c r="H86" s="38"/>
      <c r="I86" s="30" t="s">
        <v>35</v>
      </c>
      <c r="J86" s="34" t="str">
        <f>E26</f>
        <v>AFRY CZ s.r.o.</v>
      </c>
      <c r="K86" s="38"/>
      <c r="L86" s="38"/>
      <c r="M86" s="144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0.32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144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11" customFormat="1" ht="29.28" customHeight="1">
      <c r="A88" s="185"/>
      <c r="B88" s="186"/>
      <c r="C88" s="187" t="s">
        <v>146</v>
      </c>
      <c r="D88" s="188" t="s">
        <v>58</v>
      </c>
      <c r="E88" s="188" t="s">
        <v>54</v>
      </c>
      <c r="F88" s="188" t="s">
        <v>55</v>
      </c>
      <c r="G88" s="188" t="s">
        <v>147</v>
      </c>
      <c r="H88" s="188" t="s">
        <v>148</v>
      </c>
      <c r="I88" s="188" t="s">
        <v>149</v>
      </c>
      <c r="J88" s="188" t="s">
        <v>150</v>
      </c>
      <c r="K88" s="188" t="s">
        <v>141</v>
      </c>
      <c r="L88" s="189" t="s">
        <v>151</v>
      </c>
      <c r="M88" s="190"/>
      <c r="N88" s="90" t="s">
        <v>19</v>
      </c>
      <c r="O88" s="91" t="s">
        <v>43</v>
      </c>
      <c r="P88" s="91" t="s">
        <v>152</v>
      </c>
      <c r="Q88" s="91" t="s">
        <v>153</v>
      </c>
      <c r="R88" s="91" t="s">
        <v>154</v>
      </c>
      <c r="S88" s="91" t="s">
        <v>155</v>
      </c>
      <c r="T88" s="91" t="s">
        <v>156</v>
      </c>
      <c r="U88" s="91" t="s">
        <v>157</v>
      </c>
      <c r="V88" s="91" t="s">
        <v>158</v>
      </c>
      <c r="W88" s="91" t="s">
        <v>159</v>
      </c>
      <c r="X88" s="91" t="s">
        <v>160</v>
      </c>
      <c r="Y88" s="92" t="s">
        <v>161</v>
      </c>
      <c r="Z88" s="185"/>
      <c r="AA88" s="185"/>
      <c r="AB88" s="185"/>
      <c r="AC88" s="185"/>
      <c r="AD88" s="185"/>
      <c r="AE88" s="185"/>
    </row>
    <row r="89" s="2" customFormat="1" ht="22.8" customHeight="1">
      <c r="A89" s="36"/>
      <c r="B89" s="37"/>
      <c r="C89" s="97" t="s">
        <v>162</v>
      </c>
      <c r="D89" s="38"/>
      <c r="E89" s="38"/>
      <c r="F89" s="38"/>
      <c r="G89" s="38"/>
      <c r="H89" s="38"/>
      <c r="I89" s="38"/>
      <c r="J89" s="38"/>
      <c r="K89" s="191">
        <f>BK89</f>
        <v>0</v>
      </c>
      <c r="L89" s="38"/>
      <c r="M89" s="42"/>
      <c r="N89" s="93"/>
      <c r="O89" s="192"/>
      <c r="P89" s="94"/>
      <c r="Q89" s="193">
        <f>Q90</f>
        <v>0</v>
      </c>
      <c r="R89" s="193">
        <f>R90</f>
        <v>0</v>
      </c>
      <c r="S89" s="94"/>
      <c r="T89" s="194">
        <f>T90</f>
        <v>0</v>
      </c>
      <c r="U89" s="94"/>
      <c r="V89" s="194">
        <f>V90</f>
        <v>0</v>
      </c>
      <c r="W89" s="94"/>
      <c r="X89" s="194">
        <f>X90</f>
        <v>0</v>
      </c>
      <c r="Y89" s="95"/>
      <c r="Z89" s="36"/>
      <c r="AA89" s="36"/>
      <c r="AB89" s="36"/>
      <c r="AC89" s="36"/>
      <c r="AD89" s="36"/>
      <c r="AE89" s="36"/>
      <c r="AT89" s="15" t="s">
        <v>74</v>
      </c>
      <c r="AU89" s="15" t="s">
        <v>142</v>
      </c>
      <c r="BK89" s="195">
        <f>BK90</f>
        <v>0</v>
      </c>
    </row>
    <row r="90" s="12" customFormat="1" ht="25.92" customHeight="1">
      <c r="A90" s="12"/>
      <c r="B90" s="196"/>
      <c r="C90" s="197"/>
      <c r="D90" s="198" t="s">
        <v>74</v>
      </c>
      <c r="E90" s="199" t="s">
        <v>163</v>
      </c>
      <c r="F90" s="199" t="s">
        <v>164</v>
      </c>
      <c r="G90" s="197"/>
      <c r="H90" s="197"/>
      <c r="I90" s="200"/>
      <c r="J90" s="200"/>
      <c r="K90" s="201">
        <f>BK90</f>
        <v>0</v>
      </c>
      <c r="L90" s="197"/>
      <c r="M90" s="202"/>
      <c r="N90" s="203"/>
      <c r="O90" s="204"/>
      <c r="P90" s="204"/>
      <c r="Q90" s="205">
        <f>Q91</f>
        <v>0</v>
      </c>
      <c r="R90" s="205">
        <f>R91</f>
        <v>0</v>
      </c>
      <c r="S90" s="204"/>
      <c r="T90" s="206">
        <f>T91</f>
        <v>0</v>
      </c>
      <c r="U90" s="204"/>
      <c r="V90" s="206">
        <f>V91</f>
        <v>0</v>
      </c>
      <c r="W90" s="204"/>
      <c r="X90" s="206">
        <f>X91</f>
        <v>0</v>
      </c>
      <c r="Y90" s="207"/>
      <c r="Z90" s="12"/>
      <c r="AA90" s="12"/>
      <c r="AB90" s="12"/>
      <c r="AC90" s="12"/>
      <c r="AD90" s="12"/>
      <c r="AE90" s="12"/>
      <c r="AR90" s="208" t="s">
        <v>82</v>
      </c>
      <c r="AT90" s="209" t="s">
        <v>74</v>
      </c>
      <c r="AU90" s="209" t="s">
        <v>75</v>
      </c>
      <c r="AY90" s="208" t="s">
        <v>165</v>
      </c>
      <c r="BK90" s="210">
        <f>BK91</f>
        <v>0</v>
      </c>
    </row>
    <row r="91" s="12" customFormat="1" ht="22.8" customHeight="1">
      <c r="A91" s="12"/>
      <c r="B91" s="196"/>
      <c r="C91" s="197"/>
      <c r="D91" s="198" t="s">
        <v>74</v>
      </c>
      <c r="E91" s="211" t="s">
        <v>166</v>
      </c>
      <c r="F91" s="211" t="s">
        <v>167</v>
      </c>
      <c r="G91" s="197"/>
      <c r="H91" s="197"/>
      <c r="I91" s="200"/>
      <c r="J91" s="200"/>
      <c r="K91" s="212">
        <f>BK91</f>
        <v>0</v>
      </c>
      <c r="L91" s="197"/>
      <c r="M91" s="202"/>
      <c r="N91" s="203"/>
      <c r="O91" s="204"/>
      <c r="P91" s="204"/>
      <c r="Q91" s="205">
        <f>SUM(Q92:Q96)</f>
        <v>0</v>
      </c>
      <c r="R91" s="205">
        <f>SUM(R92:R96)</f>
        <v>0</v>
      </c>
      <c r="S91" s="204"/>
      <c r="T91" s="206">
        <f>SUM(T92:T96)</f>
        <v>0</v>
      </c>
      <c r="U91" s="204"/>
      <c r="V91" s="206">
        <f>SUM(V92:V96)</f>
        <v>0</v>
      </c>
      <c r="W91" s="204"/>
      <c r="X91" s="206">
        <f>SUM(X92:X96)</f>
        <v>0</v>
      </c>
      <c r="Y91" s="207"/>
      <c r="Z91" s="12"/>
      <c r="AA91" s="12"/>
      <c r="AB91" s="12"/>
      <c r="AC91" s="12"/>
      <c r="AD91" s="12"/>
      <c r="AE91" s="12"/>
      <c r="AR91" s="208" t="s">
        <v>82</v>
      </c>
      <c r="AT91" s="209" t="s">
        <v>74</v>
      </c>
      <c r="AU91" s="209" t="s">
        <v>82</v>
      </c>
      <c r="AY91" s="208" t="s">
        <v>165</v>
      </c>
      <c r="BK91" s="210">
        <f>SUM(BK92:BK96)</f>
        <v>0</v>
      </c>
    </row>
    <row r="92" s="2" customFormat="1" ht="16.5" customHeight="1">
      <c r="A92" s="36"/>
      <c r="B92" s="37"/>
      <c r="C92" s="213" t="s">
        <v>82</v>
      </c>
      <c r="D92" s="213" t="s">
        <v>168</v>
      </c>
      <c r="E92" s="214" t="s">
        <v>169</v>
      </c>
      <c r="F92" s="215" t="s">
        <v>170</v>
      </c>
      <c r="G92" s="216" t="s">
        <v>171</v>
      </c>
      <c r="H92" s="217"/>
      <c r="I92" s="217"/>
      <c r="J92" s="217"/>
      <c r="K92" s="218">
        <f>ROUND(P92*H92,2)</f>
        <v>0</v>
      </c>
      <c r="L92" s="215" t="s">
        <v>19</v>
      </c>
      <c r="M92" s="42"/>
      <c r="N92" s="219" t="s">
        <v>19</v>
      </c>
      <c r="O92" s="220" t="s">
        <v>44</v>
      </c>
      <c r="P92" s="221">
        <f>I92+J92</f>
        <v>0</v>
      </c>
      <c r="Q92" s="221">
        <f>ROUND(I92*H92,2)</f>
        <v>0</v>
      </c>
      <c r="R92" s="221">
        <f>ROUND(J92*H92,2)</f>
        <v>0</v>
      </c>
      <c r="S92" s="82"/>
      <c r="T92" s="222">
        <f>S92*H92</f>
        <v>0</v>
      </c>
      <c r="U92" s="222">
        <v>0</v>
      </c>
      <c r="V92" s="222">
        <f>U92*H92</f>
        <v>0</v>
      </c>
      <c r="W92" s="222">
        <v>0</v>
      </c>
      <c r="X92" s="222">
        <f>W92*H92</f>
        <v>0</v>
      </c>
      <c r="Y92" s="223" t="s">
        <v>19</v>
      </c>
      <c r="Z92" s="36"/>
      <c r="AA92" s="36"/>
      <c r="AB92" s="36"/>
      <c r="AC92" s="36"/>
      <c r="AD92" s="36"/>
      <c r="AE92" s="36"/>
      <c r="AR92" s="224" t="s">
        <v>172</v>
      </c>
      <c r="AT92" s="224" t="s">
        <v>168</v>
      </c>
      <c r="AU92" s="224" t="s">
        <v>84</v>
      </c>
      <c r="AY92" s="15" t="s">
        <v>165</v>
      </c>
      <c r="BE92" s="225">
        <f>IF(O92="základní",K92,0)</f>
        <v>0</v>
      </c>
      <c r="BF92" s="225">
        <f>IF(O92="snížená",K92,0)</f>
        <v>0</v>
      </c>
      <c r="BG92" s="225">
        <f>IF(O92="zákl. přenesená",K92,0)</f>
        <v>0</v>
      </c>
      <c r="BH92" s="225">
        <f>IF(O92="sníž. přenesená",K92,0)</f>
        <v>0</v>
      </c>
      <c r="BI92" s="225">
        <f>IF(O92="nulová",K92,0)</f>
        <v>0</v>
      </c>
      <c r="BJ92" s="15" t="s">
        <v>82</v>
      </c>
      <c r="BK92" s="225">
        <f>ROUND(P92*H92,2)</f>
        <v>0</v>
      </c>
      <c r="BL92" s="15" t="s">
        <v>172</v>
      </c>
      <c r="BM92" s="224" t="s">
        <v>352</v>
      </c>
    </row>
    <row r="93" s="2" customFormat="1">
      <c r="A93" s="36"/>
      <c r="B93" s="37"/>
      <c r="C93" s="38"/>
      <c r="D93" s="226" t="s">
        <v>174</v>
      </c>
      <c r="E93" s="38"/>
      <c r="F93" s="227" t="s">
        <v>170</v>
      </c>
      <c r="G93" s="38"/>
      <c r="H93" s="38"/>
      <c r="I93" s="228"/>
      <c r="J93" s="228"/>
      <c r="K93" s="38"/>
      <c r="L93" s="38"/>
      <c r="M93" s="42"/>
      <c r="N93" s="229"/>
      <c r="O93" s="230"/>
      <c r="P93" s="82"/>
      <c r="Q93" s="82"/>
      <c r="R93" s="82"/>
      <c r="S93" s="82"/>
      <c r="T93" s="82"/>
      <c r="U93" s="82"/>
      <c r="V93" s="82"/>
      <c r="W93" s="82"/>
      <c r="X93" s="82"/>
      <c r="Y93" s="83"/>
      <c r="Z93" s="36"/>
      <c r="AA93" s="36"/>
      <c r="AB93" s="36"/>
      <c r="AC93" s="36"/>
      <c r="AD93" s="36"/>
      <c r="AE93" s="36"/>
      <c r="AT93" s="15" t="s">
        <v>174</v>
      </c>
      <c r="AU93" s="15" t="s">
        <v>84</v>
      </c>
    </row>
    <row r="94" s="2" customFormat="1" ht="37.8" customHeight="1">
      <c r="A94" s="36"/>
      <c r="B94" s="37"/>
      <c r="C94" s="213" t="s">
        <v>84</v>
      </c>
      <c r="D94" s="213" t="s">
        <v>168</v>
      </c>
      <c r="E94" s="214" t="s">
        <v>175</v>
      </c>
      <c r="F94" s="215" t="s">
        <v>176</v>
      </c>
      <c r="G94" s="216" t="s">
        <v>171</v>
      </c>
      <c r="H94" s="217"/>
      <c r="I94" s="217"/>
      <c r="J94" s="217"/>
      <c r="K94" s="218">
        <f>ROUND(P94*H94,2)</f>
        <v>0</v>
      </c>
      <c r="L94" s="215" t="s">
        <v>19</v>
      </c>
      <c r="M94" s="42"/>
      <c r="N94" s="219" t="s">
        <v>19</v>
      </c>
      <c r="O94" s="220" t="s">
        <v>44</v>
      </c>
      <c r="P94" s="221">
        <f>I94+J94</f>
        <v>0</v>
      </c>
      <c r="Q94" s="221">
        <f>ROUND(I94*H94,2)</f>
        <v>0</v>
      </c>
      <c r="R94" s="221">
        <f>ROUND(J94*H94,2)</f>
        <v>0</v>
      </c>
      <c r="S94" s="82"/>
      <c r="T94" s="222">
        <f>S94*H94</f>
        <v>0</v>
      </c>
      <c r="U94" s="222">
        <v>0</v>
      </c>
      <c r="V94" s="222">
        <f>U94*H94</f>
        <v>0</v>
      </c>
      <c r="W94" s="222">
        <v>0</v>
      </c>
      <c r="X94" s="222">
        <f>W94*H94</f>
        <v>0</v>
      </c>
      <c r="Y94" s="223" t="s">
        <v>19</v>
      </c>
      <c r="Z94" s="36"/>
      <c r="AA94" s="36"/>
      <c r="AB94" s="36"/>
      <c r="AC94" s="36"/>
      <c r="AD94" s="36"/>
      <c r="AE94" s="36"/>
      <c r="AR94" s="224" t="s">
        <v>172</v>
      </c>
      <c r="AT94" s="224" t="s">
        <v>168</v>
      </c>
      <c r="AU94" s="224" t="s">
        <v>84</v>
      </c>
      <c r="AY94" s="15" t="s">
        <v>165</v>
      </c>
      <c r="BE94" s="225">
        <f>IF(O94="základní",K94,0)</f>
        <v>0</v>
      </c>
      <c r="BF94" s="225">
        <f>IF(O94="snížená",K94,0)</f>
        <v>0</v>
      </c>
      <c r="BG94" s="225">
        <f>IF(O94="zákl. přenesená",K94,0)</f>
        <v>0</v>
      </c>
      <c r="BH94" s="225">
        <f>IF(O94="sníž. přenesená",K94,0)</f>
        <v>0</v>
      </c>
      <c r="BI94" s="225">
        <f>IF(O94="nulová",K94,0)</f>
        <v>0</v>
      </c>
      <c r="BJ94" s="15" t="s">
        <v>82</v>
      </c>
      <c r="BK94" s="225">
        <f>ROUND(P94*H94,2)</f>
        <v>0</v>
      </c>
      <c r="BL94" s="15" t="s">
        <v>172</v>
      </c>
      <c r="BM94" s="224" t="s">
        <v>353</v>
      </c>
    </row>
    <row r="95" s="2" customFormat="1">
      <c r="A95" s="36"/>
      <c r="B95" s="37"/>
      <c r="C95" s="38"/>
      <c r="D95" s="226" t="s">
        <v>174</v>
      </c>
      <c r="E95" s="38"/>
      <c r="F95" s="227" t="s">
        <v>178</v>
      </c>
      <c r="G95" s="38"/>
      <c r="H95" s="38"/>
      <c r="I95" s="228"/>
      <c r="J95" s="228"/>
      <c r="K95" s="38"/>
      <c r="L95" s="38"/>
      <c r="M95" s="42"/>
      <c r="N95" s="229"/>
      <c r="O95" s="230"/>
      <c r="P95" s="82"/>
      <c r="Q95" s="82"/>
      <c r="R95" s="82"/>
      <c r="S95" s="82"/>
      <c r="T95" s="82"/>
      <c r="U95" s="82"/>
      <c r="V95" s="82"/>
      <c r="W95" s="82"/>
      <c r="X95" s="82"/>
      <c r="Y95" s="83"/>
      <c r="Z95" s="36"/>
      <c r="AA95" s="36"/>
      <c r="AB95" s="36"/>
      <c r="AC95" s="36"/>
      <c r="AD95" s="36"/>
      <c r="AE95" s="36"/>
      <c r="AT95" s="15" t="s">
        <v>174</v>
      </c>
      <c r="AU95" s="15" t="s">
        <v>84</v>
      </c>
    </row>
    <row r="96" s="2" customFormat="1">
      <c r="A96" s="36"/>
      <c r="B96" s="37"/>
      <c r="C96" s="38"/>
      <c r="D96" s="226" t="s">
        <v>179</v>
      </c>
      <c r="E96" s="38"/>
      <c r="F96" s="231" t="s">
        <v>180</v>
      </c>
      <c r="G96" s="38"/>
      <c r="H96" s="38"/>
      <c r="I96" s="228"/>
      <c r="J96" s="228"/>
      <c r="K96" s="38"/>
      <c r="L96" s="38"/>
      <c r="M96" s="42"/>
      <c r="N96" s="232"/>
      <c r="O96" s="233"/>
      <c r="P96" s="234"/>
      <c r="Q96" s="234"/>
      <c r="R96" s="234"/>
      <c r="S96" s="234"/>
      <c r="T96" s="234"/>
      <c r="U96" s="234"/>
      <c r="V96" s="234"/>
      <c r="W96" s="234"/>
      <c r="X96" s="234"/>
      <c r="Y96" s="235"/>
      <c r="Z96" s="36"/>
      <c r="AA96" s="36"/>
      <c r="AB96" s="36"/>
      <c r="AC96" s="36"/>
      <c r="AD96" s="36"/>
      <c r="AE96" s="36"/>
      <c r="AT96" s="15" t="s">
        <v>179</v>
      </c>
      <c r="AU96" s="15" t="s">
        <v>84</v>
      </c>
    </row>
    <row r="97" s="2" customFormat="1" ht="6.96" customHeight="1">
      <c r="A97" s="36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42"/>
      <c r="N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</sheetData>
  <sheetProtection sheet="1" autoFilter="0" formatColumns="0" formatRows="0" objects="1" scenarios="1" spinCount="100000" saltValue="q+yHoJfJryz1sluavE21c1XEOe8qqgweUOtsd125nO1AAqi6KfvuP/IRwrXBxi8tXKm9DXzax+K+LdPSbJaC+g==" hashValue="LRWYjzrzPmkPlwtrte1iS6TH0xXWSogo88275O3do7ex+BO/wieAE9Kh7UB+pxvggvI7b93Az6BcTKWa95MsVQ==" algorithmName="SHA-512" password="CC35"/>
  <autoFilter ref="C88:L96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7:H77"/>
    <mergeCell ref="E79:H79"/>
    <mergeCell ref="E81:H81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102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8"/>
      <c r="AT3" s="15" t="s">
        <v>84</v>
      </c>
    </row>
    <row r="4" s="1" customFormat="1" ht="24.96" customHeight="1">
      <c r="B4" s="18"/>
      <c r="D4" s="140" t="s">
        <v>129</v>
      </c>
      <c r="M4" s="18"/>
      <c r="N4" s="141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42" t="s">
        <v>16</v>
      </c>
      <c r="M6" s="18"/>
    </row>
    <row r="7" s="1" customFormat="1" ht="16.5" customHeight="1">
      <c r="B7" s="18"/>
      <c r="E7" s="143" t="str">
        <f>'Rekapitulace stavby'!K6</f>
        <v>Oprava TV v úseku Stará Boleslav (mimo) - Dřísy (včetně)</v>
      </c>
      <c r="F7" s="142"/>
      <c r="G7" s="142"/>
      <c r="H7" s="142"/>
      <c r="M7" s="18"/>
    </row>
    <row r="8" s="1" customFormat="1" ht="12" customHeight="1">
      <c r="B8" s="18"/>
      <c r="D8" s="142" t="s">
        <v>130</v>
      </c>
      <c r="M8" s="18"/>
    </row>
    <row r="9" s="2" customFormat="1" ht="16.5" customHeight="1">
      <c r="A9" s="36"/>
      <c r="B9" s="42"/>
      <c r="C9" s="36"/>
      <c r="D9" s="36"/>
      <c r="E9" s="143" t="s">
        <v>350</v>
      </c>
      <c r="F9" s="36"/>
      <c r="G9" s="36"/>
      <c r="H9" s="36"/>
      <c r="I9" s="36"/>
      <c r="J9" s="36"/>
      <c r="K9" s="36"/>
      <c r="L9" s="36"/>
      <c r="M9" s="144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132</v>
      </c>
      <c r="E10" s="36"/>
      <c r="F10" s="36"/>
      <c r="G10" s="36"/>
      <c r="H10" s="36"/>
      <c r="I10" s="36"/>
      <c r="J10" s="36"/>
      <c r="K10" s="36"/>
      <c r="L10" s="36"/>
      <c r="M10" s="144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5" t="s">
        <v>354</v>
      </c>
      <c r="F11" s="36"/>
      <c r="G11" s="36"/>
      <c r="H11" s="36"/>
      <c r="I11" s="36"/>
      <c r="J11" s="36"/>
      <c r="K11" s="36"/>
      <c r="L11" s="36"/>
      <c r="M11" s="144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144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3" t="s">
        <v>19</v>
      </c>
      <c r="G13" s="36"/>
      <c r="H13" s="36"/>
      <c r="I13" s="142" t="s">
        <v>20</v>
      </c>
      <c r="J13" s="133" t="s">
        <v>19</v>
      </c>
      <c r="K13" s="36"/>
      <c r="L13" s="36"/>
      <c r="M13" s="144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3" t="s">
        <v>22</v>
      </c>
      <c r="G14" s="36"/>
      <c r="H14" s="36"/>
      <c r="I14" s="142" t="s">
        <v>23</v>
      </c>
      <c r="J14" s="146" t="str">
        <f>'Rekapitulace stavby'!AN8</f>
        <v>11. 5. 2022</v>
      </c>
      <c r="K14" s="36"/>
      <c r="L14" s="36"/>
      <c r="M14" s="144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144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2" t="s">
        <v>26</v>
      </c>
      <c r="J16" s="133" t="s">
        <v>19</v>
      </c>
      <c r="K16" s="36"/>
      <c r="L16" s="36"/>
      <c r="M16" s="144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3" t="s">
        <v>28</v>
      </c>
      <c r="F17" s="36"/>
      <c r="G17" s="36"/>
      <c r="H17" s="36"/>
      <c r="I17" s="142" t="s">
        <v>29</v>
      </c>
      <c r="J17" s="133" t="s">
        <v>19</v>
      </c>
      <c r="K17" s="36"/>
      <c r="L17" s="36"/>
      <c r="M17" s="144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144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31</v>
      </c>
      <c r="E19" s="36"/>
      <c r="F19" s="36"/>
      <c r="G19" s="36"/>
      <c r="H19" s="36"/>
      <c r="I19" s="142" t="s">
        <v>26</v>
      </c>
      <c r="J19" s="31" t="str">
        <f>'Rekapitulace stavby'!AN13</f>
        <v>Vyplň údaj</v>
      </c>
      <c r="K19" s="36"/>
      <c r="L19" s="36"/>
      <c r="M19" s="144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3"/>
      <c r="G20" s="133"/>
      <c r="H20" s="133"/>
      <c r="I20" s="142" t="s">
        <v>29</v>
      </c>
      <c r="J20" s="31" t="str">
        <f>'Rekapitulace stavby'!AN14</f>
        <v>Vyplň údaj</v>
      </c>
      <c r="K20" s="36"/>
      <c r="L20" s="36"/>
      <c r="M20" s="144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144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33</v>
      </c>
      <c r="E22" s="36"/>
      <c r="F22" s="36"/>
      <c r="G22" s="36"/>
      <c r="H22" s="36"/>
      <c r="I22" s="142" t="s">
        <v>26</v>
      </c>
      <c r="J22" s="133" t="s">
        <v>19</v>
      </c>
      <c r="K22" s="36"/>
      <c r="L22" s="36"/>
      <c r="M22" s="144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3" t="s">
        <v>134</v>
      </c>
      <c r="F23" s="36"/>
      <c r="G23" s="36"/>
      <c r="H23" s="36"/>
      <c r="I23" s="142" t="s">
        <v>29</v>
      </c>
      <c r="J23" s="133" t="s">
        <v>19</v>
      </c>
      <c r="K23" s="36"/>
      <c r="L23" s="36"/>
      <c r="M23" s="144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144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35</v>
      </c>
      <c r="E25" s="36"/>
      <c r="F25" s="36"/>
      <c r="G25" s="36"/>
      <c r="H25" s="36"/>
      <c r="I25" s="142" t="s">
        <v>26</v>
      </c>
      <c r="J25" s="133" t="s">
        <v>19</v>
      </c>
      <c r="K25" s="36"/>
      <c r="L25" s="36"/>
      <c r="M25" s="144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3" t="s">
        <v>36</v>
      </c>
      <c r="F26" s="36"/>
      <c r="G26" s="36"/>
      <c r="H26" s="36"/>
      <c r="I26" s="142" t="s">
        <v>29</v>
      </c>
      <c r="J26" s="133" t="s">
        <v>19</v>
      </c>
      <c r="K26" s="36"/>
      <c r="L26" s="36"/>
      <c r="M26" s="144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144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37</v>
      </c>
      <c r="E28" s="36"/>
      <c r="F28" s="36"/>
      <c r="G28" s="36"/>
      <c r="H28" s="36"/>
      <c r="I28" s="36"/>
      <c r="J28" s="36"/>
      <c r="K28" s="36"/>
      <c r="L28" s="36"/>
      <c r="M28" s="144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47"/>
      <c r="M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144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1"/>
      <c r="E31" s="151"/>
      <c r="F31" s="151"/>
      <c r="G31" s="151"/>
      <c r="H31" s="151"/>
      <c r="I31" s="151"/>
      <c r="J31" s="151"/>
      <c r="K31" s="151"/>
      <c r="L31" s="151"/>
      <c r="M31" s="144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>
      <c r="A32" s="36"/>
      <c r="B32" s="42"/>
      <c r="C32" s="36"/>
      <c r="D32" s="36"/>
      <c r="E32" s="142" t="s">
        <v>135</v>
      </c>
      <c r="F32" s="36"/>
      <c r="G32" s="36"/>
      <c r="H32" s="36"/>
      <c r="I32" s="36"/>
      <c r="J32" s="36"/>
      <c r="K32" s="152">
        <f>I65</f>
        <v>0</v>
      </c>
      <c r="L32" s="36"/>
      <c r="M32" s="144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>
      <c r="A33" s="36"/>
      <c r="B33" s="42"/>
      <c r="C33" s="36"/>
      <c r="D33" s="36"/>
      <c r="E33" s="142" t="s">
        <v>136</v>
      </c>
      <c r="F33" s="36"/>
      <c r="G33" s="36"/>
      <c r="H33" s="36"/>
      <c r="I33" s="36"/>
      <c r="J33" s="36"/>
      <c r="K33" s="152">
        <f>J65</f>
        <v>0</v>
      </c>
      <c r="L33" s="36"/>
      <c r="M33" s="144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25.44" customHeight="1">
      <c r="A34" s="36"/>
      <c r="B34" s="42"/>
      <c r="C34" s="36"/>
      <c r="D34" s="153" t="s">
        <v>39</v>
      </c>
      <c r="E34" s="36"/>
      <c r="F34" s="36"/>
      <c r="G34" s="36"/>
      <c r="H34" s="36"/>
      <c r="I34" s="36"/>
      <c r="J34" s="36"/>
      <c r="K34" s="154">
        <f>ROUND(K94, 2)</f>
        <v>0</v>
      </c>
      <c r="L34" s="36"/>
      <c r="M34" s="144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6.96" customHeight="1">
      <c r="A35" s="36"/>
      <c r="B35" s="42"/>
      <c r="C35" s="36"/>
      <c r="D35" s="151"/>
      <c r="E35" s="151"/>
      <c r="F35" s="151"/>
      <c r="G35" s="151"/>
      <c r="H35" s="151"/>
      <c r="I35" s="151"/>
      <c r="J35" s="151"/>
      <c r="K35" s="151"/>
      <c r="L35" s="151"/>
      <c r="M35" s="144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36"/>
      <c r="F36" s="155" t="s">
        <v>41</v>
      </c>
      <c r="G36" s="36"/>
      <c r="H36" s="36"/>
      <c r="I36" s="155" t="s">
        <v>40</v>
      </c>
      <c r="J36" s="36"/>
      <c r="K36" s="155" t="s">
        <v>42</v>
      </c>
      <c r="L36" s="36"/>
      <c r="M36" s="144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14.4" customHeight="1">
      <c r="A37" s="36"/>
      <c r="B37" s="42"/>
      <c r="C37" s="36"/>
      <c r="D37" s="156" t="s">
        <v>43</v>
      </c>
      <c r="E37" s="142" t="s">
        <v>44</v>
      </c>
      <c r="F37" s="152">
        <f>ROUND((SUM(BE94:BE177)),  2)</f>
        <v>0</v>
      </c>
      <c r="G37" s="36"/>
      <c r="H37" s="36"/>
      <c r="I37" s="157">
        <v>0.20999999999999999</v>
      </c>
      <c r="J37" s="36"/>
      <c r="K37" s="152">
        <f>ROUND(((SUM(BE94:BE177))*I37),  2)</f>
        <v>0</v>
      </c>
      <c r="L37" s="36"/>
      <c r="M37" s="144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142" t="s">
        <v>45</v>
      </c>
      <c r="F38" s="152">
        <f>ROUND((SUM(BF94:BF177)),  2)</f>
        <v>0</v>
      </c>
      <c r="G38" s="36"/>
      <c r="H38" s="36"/>
      <c r="I38" s="157">
        <v>0.14999999999999999</v>
      </c>
      <c r="J38" s="36"/>
      <c r="K38" s="152">
        <f>ROUND(((SUM(BF94:BF177))*I38),  2)</f>
        <v>0</v>
      </c>
      <c r="L38" s="36"/>
      <c r="M38" s="144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46</v>
      </c>
      <c r="F39" s="152">
        <f>ROUND((SUM(BG94:BG177)),  2)</f>
        <v>0</v>
      </c>
      <c r="G39" s="36"/>
      <c r="H39" s="36"/>
      <c r="I39" s="157">
        <v>0.20999999999999999</v>
      </c>
      <c r="J39" s="36"/>
      <c r="K39" s="152">
        <f>0</f>
        <v>0</v>
      </c>
      <c r="L39" s="36"/>
      <c r="M39" s="144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142" t="s">
        <v>47</v>
      </c>
      <c r="F40" s="152">
        <f>ROUND((SUM(BH94:BH177)),  2)</f>
        <v>0</v>
      </c>
      <c r="G40" s="36"/>
      <c r="H40" s="36"/>
      <c r="I40" s="157">
        <v>0.14999999999999999</v>
      </c>
      <c r="J40" s="36"/>
      <c r="K40" s="152">
        <f>0</f>
        <v>0</v>
      </c>
      <c r="L40" s="36"/>
      <c r="M40" s="144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14.4" customHeight="1">
      <c r="A41" s="36"/>
      <c r="B41" s="42"/>
      <c r="C41" s="36"/>
      <c r="D41" s="36"/>
      <c r="E41" s="142" t="s">
        <v>48</v>
      </c>
      <c r="F41" s="152">
        <f>ROUND((SUM(BI94:BI177)),  2)</f>
        <v>0</v>
      </c>
      <c r="G41" s="36"/>
      <c r="H41" s="36"/>
      <c r="I41" s="157">
        <v>0</v>
      </c>
      <c r="J41" s="36"/>
      <c r="K41" s="152">
        <f>0</f>
        <v>0</v>
      </c>
      <c r="L41" s="36"/>
      <c r="M41" s="144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6.96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144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5.44" customHeight="1">
      <c r="A43" s="36"/>
      <c r="B43" s="42"/>
      <c r="C43" s="158"/>
      <c r="D43" s="159" t="s">
        <v>49</v>
      </c>
      <c r="E43" s="160"/>
      <c r="F43" s="160"/>
      <c r="G43" s="161" t="s">
        <v>50</v>
      </c>
      <c r="H43" s="162" t="s">
        <v>51</v>
      </c>
      <c r="I43" s="160"/>
      <c r="J43" s="160"/>
      <c r="K43" s="163">
        <f>SUM(K34:K41)</f>
        <v>0</v>
      </c>
      <c r="L43" s="164"/>
      <c r="M43" s="144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14.4" customHeight="1">
      <c r="A44" s="36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44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="2" customFormat="1" ht="6.96" customHeight="1">
      <c r="A48" s="36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44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24.96" customHeight="1">
      <c r="A49" s="36"/>
      <c r="B49" s="37"/>
      <c r="C49" s="21" t="s">
        <v>137</v>
      </c>
      <c r="D49" s="38"/>
      <c r="E49" s="38"/>
      <c r="F49" s="38"/>
      <c r="G49" s="38"/>
      <c r="H49" s="38"/>
      <c r="I49" s="38"/>
      <c r="J49" s="38"/>
      <c r="K49" s="38"/>
      <c r="L49" s="38"/>
      <c r="M49" s="144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6.96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144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16</v>
      </c>
      <c r="D51" s="38"/>
      <c r="E51" s="38"/>
      <c r="F51" s="38"/>
      <c r="G51" s="38"/>
      <c r="H51" s="38"/>
      <c r="I51" s="38"/>
      <c r="J51" s="38"/>
      <c r="K51" s="38"/>
      <c r="L51" s="38"/>
      <c r="M51" s="144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169" t="str">
        <f>E7</f>
        <v>Oprava TV v úseku Stará Boleslav (mimo) - Dřísy (včetně)</v>
      </c>
      <c r="F52" s="30"/>
      <c r="G52" s="30"/>
      <c r="H52" s="30"/>
      <c r="I52" s="38"/>
      <c r="J52" s="38"/>
      <c r="K52" s="38"/>
      <c r="L52" s="38"/>
      <c r="M52" s="144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1" customFormat="1" ht="12" customHeight="1">
      <c r="B53" s="19"/>
      <c r="C53" s="30" t="s">
        <v>130</v>
      </c>
      <c r="D53" s="20"/>
      <c r="E53" s="20"/>
      <c r="F53" s="20"/>
      <c r="G53" s="20"/>
      <c r="H53" s="20"/>
      <c r="I53" s="20"/>
      <c r="J53" s="20"/>
      <c r="K53" s="20"/>
      <c r="L53" s="20"/>
      <c r="M53" s="18"/>
    </row>
    <row r="54" s="2" customFormat="1" ht="16.5" customHeight="1">
      <c r="A54" s="36"/>
      <c r="B54" s="37"/>
      <c r="C54" s="38"/>
      <c r="D54" s="38"/>
      <c r="E54" s="169" t="s">
        <v>350</v>
      </c>
      <c r="F54" s="38"/>
      <c r="G54" s="38"/>
      <c r="H54" s="38"/>
      <c r="I54" s="38"/>
      <c r="J54" s="38"/>
      <c r="K54" s="38"/>
      <c r="L54" s="38"/>
      <c r="M54" s="144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2" customHeight="1">
      <c r="A55" s="36"/>
      <c r="B55" s="37"/>
      <c r="C55" s="30" t="s">
        <v>132</v>
      </c>
      <c r="D55" s="38"/>
      <c r="E55" s="38"/>
      <c r="F55" s="38"/>
      <c r="G55" s="38"/>
      <c r="H55" s="38"/>
      <c r="I55" s="38"/>
      <c r="J55" s="38"/>
      <c r="K55" s="38"/>
      <c r="L55" s="38"/>
      <c r="M55" s="144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6.5" customHeight="1">
      <c r="A56" s="36"/>
      <c r="B56" s="37"/>
      <c r="C56" s="38"/>
      <c r="D56" s="38"/>
      <c r="E56" s="67" t="str">
        <f>E11</f>
        <v>SO 06 - 1 - Položky ÚOŽI</v>
      </c>
      <c r="F56" s="38"/>
      <c r="G56" s="38"/>
      <c r="H56" s="38"/>
      <c r="I56" s="38"/>
      <c r="J56" s="38"/>
      <c r="K56" s="38"/>
      <c r="L56" s="38"/>
      <c r="M56" s="144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144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2" customHeight="1">
      <c r="A58" s="36"/>
      <c r="B58" s="37"/>
      <c r="C58" s="30" t="s">
        <v>21</v>
      </c>
      <c r="D58" s="38"/>
      <c r="E58" s="38"/>
      <c r="F58" s="25" t="str">
        <f>F14</f>
        <v>Stará Boleslav, Dřísy</v>
      </c>
      <c r="G58" s="38"/>
      <c r="H58" s="38"/>
      <c r="I58" s="30" t="s">
        <v>23</v>
      </c>
      <c r="J58" s="70" t="str">
        <f>IF(J14="","",J14)</f>
        <v>11. 5. 2022</v>
      </c>
      <c r="K58" s="38"/>
      <c r="L58" s="38"/>
      <c r="M58" s="144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6.96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144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5.15" customHeight="1">
      <c r="A60" s="36"/>
      <c r="B60" s="37"/>
      <c r="C60" s="30" t="s">
        <v>25</v>
      </c>
      <c r="D60" s="38"/>
      <c r="E60" s="38"/>
      <c r="F60" s="25" t="str">
        <f>E17</f>
        <v>SŽ, s.o. Přednosta SEE Praha</v>
      </c>
      <c r="G60" s="38"/>
      <c r="H60" s="38"/>
      <c r="I60" s="30" t="s">
        <v>33</v>
      </c>
      <c r="J60" s="34" t="str">
        <f>E23</f>
        <v xml:space="preserve"> </v>
      </c>
      <c r="K60" s="38"/>
      <c r="L60" s="38"/>
      <c r="M60" s="144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15.15" customHeight="1">
      <c r="A61" s="36"/>
      <c r="B61" s="37"/>
      <c r="C61" s="30" t="s">
        <v>31</v>
      </c>
      <c r="D61" s="38"/>
      <c r="E61" s="38"/>
      <c r="F61" s="25" t="str">
        <f>IF(E20="","",E20)</f>
        <v>Vyplň údaj</v>
      </c>
      <c r="G61" s="38"/>
      <c r="H61" s="38"/>
      <c r="I61" s="30" t="s">
        <v>35</v>
      </c>
      <c r="J61" s="34" t="str">
        <f>E26</f>
        <v>AFRY CZ s.r.o.</v>
      </c>
      <c r="K61" s="38"/>
      <c r="L61" s="38"/>
      <c r="M61" s="144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144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9.28" customHeight="1">
      <c r="A63" s="36"/>
      <c r="B63" s="37"/>
      <c r="C63" s="170" t="s">
        <v>138</v>
      </c>
      <c r="D63" s="171"/>
      <c r="E63" s="171"/>
      <c r="F63" s="171"/>
      <c r="G63" s="171"/>
      <c r="H63" s="171"/>
      <c r="I63" s="172" t="s">
        <v>139</v>
      </c>
      <c r="J63" s="172" t="s">
        <v>140</v>
      </c>
      <c r="K63" s="172" t="s">
        <v>141</v>
      </c>
      <c r="L63" s="171"/>
      <c r="M63" s="144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10.32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144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22.8" customHeight="1">
      <c r="A65" s="36"/>
      <c r="B65" s="37"/>
      <c r="C65" s="173" t="s">
        <v>73</v>
      </c>
      <c r="D65" s="38"/>
      <c r="E65" s="38"/>
      <c r="F65" s="38"/>
      <c r="G65" s="38"/>
      <c r="H65" s="38"/>
      <c r="I65" s="100">
        <f>Q94</f>
        <v>0</v>
      </c>
      <c r="J65" s="100">
        <f>R94</f>
        <v>0</v>
      </c>
      <c r="K65" s="100">
        <f>K94</f>
        <v>0</v>
      </c>
      <c r="L65" s="38"/>
      <c r="M65" s="144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U65" s="15" t="s">
        <v>142</v>
      </c>
    </row>
    <row r="66" s="9" customFormat="1" ht="24.96" customHeight="1">
      <c r="A66" s="9"/>
      <c r="B66" s="174"/>
      <c r="C66" s="175"/>
      <c r="D66" s="176" t="s">
        <v>143</v>
      </c>
      <c r="E66" s="177"/>
      <c r="F66" s="177"/>
      <c r="G66" s="177"/>
      <c r="H66" s="177"/>
      <c r="I66" s="178">
        <f>Q95</f>
        <v>0</v>
      </c>
      <c r="J66" s="178">
        <f>R95</f>
        <v>0</v>
      </c>
      <c r="K66" s="178">
        <f>K95</f>
        <v>0</v>
      </c>
      <c r="L66" s="175"/>
      <c r="M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0"/>
      <c r="C67" s="125"/>
      <c r="D67" s="181" t="s">
        <v>182</v>
      </c>
      <c r="E67" s="182"/>
      <c r="F67" s="182"/>
      <c r="G67" s="182"/>
      <c r="H67" s="182"/>
      <c r="I67" s="183">
        <f>Q96</f>
        <v>0</v>
      </c>
      <c r="J67" s="183">
        <f>R96</f>
        <v>0</v>
      </c>
      <c r="K67" s="183">
        <f>K96</f>
        <v>0</v>
      </c>
      <c r="L67" s="125"/>
      <c r="M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183</v>
      </c>
      <c r="E68" s="182"/>
      <c r="F68" s="182"/>
      <c r="G68" s="182"/>
      <c r="H68" s="182"/>
      <c r="I68" s="183">
        <f>Q117</f>
        <v>0</v>
      </c>
      <c r="J68" s="183">
        <f>R117</f>
        <v>0</v>
      </c>
      <c r="K68" s="183">
        <f>K117</f>
        <v>0</v>
      </c>
      <c r="L68" s="125"/>
      <c r="M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184</v>
      </c>
      <c r="E69" s="182"/>
      <c r="F69" s="182"/>
      <c r="G69" s="182"/>
      <c r="H69" s="182"/>
      <c r="I69" s="183">
        <f>Q142</f>
        <v>0</v>
      </c>
      <c r="J69" s="183">
        <f>R142</f>
        <v>0</v>
      </c>
      <c r="K69" s="183">
        <f>K142</f>
        <v>0</v>
      </c>
      <c r="L69" s="125"/>
      <c r="M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0"/>
      <c r="C70" s="125"/>
      <c r="D70" s="181" t="s">
        <v>185</v>
      </c>
      <c r="E70" s="182"/>
      <c r="F70" s="182"/>
      <c r="G70" s="182"/>
      <c r="H70" s="182"/>
      <c r="I70" s="183">
        <f>Q147</f>
        <v>0</v>
      </c>
      <c r="J70" s="183">
        <f>R147</f>
        <v>0</v>
      </c>
      <c r="K70" s="183">
        <f>K147</f>
        <v>0</v>
      </c>
      <c r="L70" s="125"/>
      <c r="M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0"/>
      <c r="C71" s="125"/>
      <c r="D71" s="181" t="s">
        <v>186</v>
      </c>
      <c r="E71" s="182"/>
      <c r="F71" s="182"/>
      <c r="G71" s="182"/>
      <c r="H71" s="182"/>
      <c r="I71" s="183">
        <f>Q154</f>
        <v>0</v>
      </c>
      <c r="J71" s="183">
        <f>R154</f>
        <v>0</v>
      </c>
      <c r="K71" s="183">
        <f>K154</f>
        <v>0</v>
      </c>
      <c r="L71" s="125"/>
      <c r="M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0"/>
      <c r="C72" s="125"/>
      <c r="D72" s="181" t="s">
        <v>187</v>
      </c>
      <c r="E72" s="182"/>
      <c r="F72" s="182"/>
      <c r="G72" s="182"/>
      <c r="H72" s="182"/>
      <c r="I72" s="183">
        <f>Q165</f>
        <v>0</v>
      </c>
      <c r="J72" s="183">
        <f>R165</f>
        <v>0</v>
      </c>
      <c r="K72" s="183">
        <f>K165</f>
        <v>0</v>
      </c>
      <c r="L72" s="125"/>
      <c r="M72" s="18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144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57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144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8" s="2" customFormat="1" ht="6.96" customHeight="1">
      <c r="A78" s="36"/>
      <c r="B78" s="59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144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24.96" customHeight="1">
      <c r="A79" s="36"/>
      <c r="B79" s="37"/>
      <c r="C79" s="21" t="s">
        <v>145</v>
      </c>
      <c r="D79" s="38"/>
      <c r="E79" s="38"/>
      <c r="F79" s="38"/>
      <c r="G79" s="38"/>
      <c r="H79" s="38"/>
      <c r="I79" s="38"/>
      <c r="J79" s="38"/>
      <c r="K79" s="38"/>
      <c r="L79" s="38"/>
      <c r="M79" s="144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144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16</v>
      </c>
      <c r="D81" s="38"/>
      <c r="E81" s="38"/>
      <c r="F81" s="38"/>
      <c r="G81" s="38"/>
      <c r="H81" s="38"/>
      <c r="I81" s="38"/>
      <c r="J81" s="38"/>
      <c r="K81" s="38"/>
      <c r="L81" s="38"/>
      <c r="M81" s="144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6.5" customHeight="1">
      <c r="A82" s="36"/>
      <c r="B82" s="37"/>
      <c r="C82" s="38"/>
      <c r="D82" s="38"/>
      <c r="E82" s="169" t="str">
        <f>E7</f>
        <v>Oprava TV v úseku Stará Boleslav (mimo) - Dřísy (včetně)</v>
      </c>
      <c r="F82" s="30"/>
      <c r="G82" s="30"/>
      <c r="H82" s="30"/>
      <c r="I82" s="38"/>
      <c r="J82" s="38"/>
      <c r="K82" s="38"/>
      <c r="L82" s="38"/>
      <c r="M82" s="144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" customFormat="1" ht="12" customHeight="1">
      <c r="B83" s="19"/>
      <c r="C83" s="30" t="s">
        <v>130</v>
      </c>
      <c r="D83" s="20"/>
      <c r="E83" s="20"/>
      <c r="F83" s="20"/>
      <c r="G83" s="20"/>
      <c r="H83" s="20"/>
      <c r="I83" s="20"/>
      <c r="J83" s="20"/>
      <c r="K83" s="20"/>
      <c r="L83" s="20"/>
      <c r="M83" s="18"/>
    </row>
    <row r="84" s="2" customFormat="1" ht="16.5" customHeight="1">
      <c r="A84" s="36"/>
      <c r="B84" s="37"/>
      <c r="C84" s="38"/>
      <c r="D84" s="38"/>
      <c r="E84" s="169" t="s">
        <v>350</v>
      </c>
      <c r="F84" s="38"/>
      <c r="G84" s="38"/>
      <c r="H84" s="38"/>
      <c r="I84" s="38"/>
      <c r="J84" s="38"/>
      <c r="K84" s="38"/>
      <c r="L84" s="38"/>
      <c r="M84" s="144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132</v>
      </c>
      <c r="D85" s="38"/>
      <c r="E85" s="38"/>
      <c r="F85" s="38"/>
      <c r="G85" s="38"/>
      <c r="H85" s="38"/>
      <c r="I85" s="38"/>
      <c r="J85" s="38"/>
      <c r="K85" s="38"/>
      <c r="L85" s="38"/>
      <c r="M85" s="144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67" t="str">
        <f>E11</f>
        <v>SO 06 - 1 - Položky ÚOŽI</v>
      </c>
      <c r="F86" s="38"/>
      <c r="G86" s="38"/>
      <c r="H86" s="38"/>
      <c r="I86" s="38"/>
      <c r="J86" s="38"/>
      <c r="K86" s="38"/>
      <c r="L86" s="38"/>
      <c r="M86" s="144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6.96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144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21</v>
      </c>
      <c r="D88" s="38"/>
      <c r="E88" s="38"/>
      <c r="F88" s="25" t="str">
        <f>F14</f>
        <v>Stará Boleslav, Dřísy</v>
      </c>
      <c r="G88" s="38"/>
      <c r="H88" s="38"/>
      <c r="I88" s="30" t="s">
        <v>23</v>
      </c>
      <c r="J88" s="70" t="str">
        <f>IF(J14="","",J14)</f>
        <v>11. 5. 2022</v>
      </c>
      <c r="K88" s="38"/>
      <c r="L88" s="38"/>
      <c r="M88" s="144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144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25</v>
      </c>
      <c r="D90" s="38"/>
      <c r="E90" s="38"/>
      <c r="F90" s="25" t="str">
        <f>E17</f>
        <v>SŽ, s.o. Přednosta SEE Praha</v>
      </c>
      <c r="G90" s="38"/>
      <c r="H90" s="38"/>
      <c r="I90" s="30" t="s">
        <v>33</v>
      </c>
      <c r="J90" s="34" t="str">
        <f>E23</f>
        <v xml:space="preserve"> </v>
      </c>
      <c r="K90" s="38"/>
      <c r="L90" s="38"/>
      <c r="M90" s="144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31</v>
      </c>
      <c r="D91" s="38"/>
      <c r="E91" s="38"/>
      <c r="F91" s="25" t="str">
        <f>IF(E20="","",E20)</f>
        <v>Vyplň údaj</v>
      </c>
      <c r="G91" s="38"/>
      <c r="H91" s="38"/>
      <c r="I91" s="30" t="s">
        <v>35</v>
      </c>
      <c r="J91" s="34" t="str">
        <f>E26</f>
        <v>AFRY CZ s.r.o.</v>
      </c>
      <c r="K91" s="38"/>
      <c r="L91" s="38"/>
      <c r="M91" s="144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0.32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144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11" customFormat="1" ht="29.28" customHeight="1">
      <c r="A93" s="185"/>
      <c r="B93" s="186"/>
      <c r="C93" s="187" t="s">
        <v>146</v>
      </c>
      <c r="D93" s="188" t="s">
        <v>58</v>
      </c>
      <c r="E93" s="188" t="s">
        <v>54</v>
      </c>
      <c r="F93" s="188" t="s">
        <v>55</v>
      </c>
      <c r="G93" s="188" t="s">
        <v>147</v>
      </c>
      <c r="H93" s="188" t="s">
        <v>148</v>
      </c>
      <c r="I93" s="188" t="s">
        <v>149</v>
      </c>
      <c r="J93" s="188" t="s">
        <v>150</v>
      </c>
      <c r="K93" s="188" t="s">
        <v>141</v>
      </c>
      <c r="L93" s="189" t="s">
        <v>151</v>
      </c>
      <c r="M93" s="190"/>
      <c r="N93" s="90" t="s">
        <v>19</v>
      </c>
      <c r="O93" s="91" t="s">
        <v>43</v>
      </c>
      <c r="P93" s="91" t="s">
        <v>152</v>
      </c>
      <c r="Q93" s="91" t="s">
        <v>153</v>
      </c>
      <c r="R93" s="91" t="s">
        <v>154</v>
      </c>
      <c r="S93" s="91" t="s">
        <v>155</v>
      </c>
      <c r="T93" s="91" t="s">
        <v>156</v>
      </c>
      <c r="U93" s="91" t="s">
        <v>157</v>
      </c>
      <c r="V93" s="91" t="s">
        <v>158</v>
      </c>
      <c r="W93" s="91" t="s">
        <v>159</v>
      </c>
      <c r="X93" s="91" t="s">
        <v>160</v>
      </c>
      <c r="Y93" s="92" t="s">
        <v>161</v>
      </c>
      <c r="Z93" s="185"/>
      <c r="AA93" s="185"/>
      <c r="AB93" s="185"/>
      <c r="AC93" s="185"/>
      <c r="AD93" s="185"/>
      <c r="AE93" s="185"/>
    </row>
    <row r="94" s="2" customFormat="1" ht="22.8" customHeight="1">
      <c r="A94" s="36"/>
      <c r="B94" s="37"/>
      <c r="C94" s="97" t="s">
        <v>162</v>
      </c>
      <c r="D94" s="38"/>
      <c r="E94" s="38"/>
      <c r="F94" s="38"/>
      <c r="G94" s="38"/>
      <c r="H94" s="38"/>
      <c r="I94" s="38"/>
      <c r="J94" s="38"/>
      <c r="K94" s="191">
        <f>BK94</f>
        <v>0</v>
      </c>
      <c r="L94" s="38"/>
      <c r="M94" s="42"/>
      <c r="N94" s="93"/>
      <c r="O94" s="192"/>
      <c r="P94" s="94"/>
      <c r="Q94" s="193">
        <f>Q95</f>
        <v>0</v>
      </c>
      <c r="R94" s="193">
        <f>R95</f>
        <v>0</v>
      </c>
      <c r="S94" s="94"/>
      <c r="T94" s="194">
        <f>T95</f>
        <v>0</v>
      </c>
      <c r="U94" s="94"/>
      <c r="V94" s="194">
        <f>V95</f>
        <v>0</v>
      </c>
      <c r="W94" s="94"/>
      <c r="X94" s="194">
        <f>X95</f>
        <v>0</v>
      </c>
      <c r="Y94" s="95"/>
      <c r="Z94" s="36"/>
      <c r="AA94" s="36"/>
      <c r="AB94" s="36"/>
      <c r="AC94" s="36"/>
      <c r="AD94" s="36"/>
      <c r="AE94" s="36"/>
      <c r="AT94" s="15" t="s">
        <v>74</v>
      </c>
      <c r="AU94" s="15" t="s">
        <v>142</v>
      </c>
      <c r="BK94" s="195">
        <f>BK95</f>
        <v>0</v>
      </c>
    </row>
    <row r="95" s="12" customFormat="1" ht="25.92" customHeight="1">
      <c r="A95" s="12"/>
      <c r="B95" s="196"/>
      <c r="C95" s="197"/>
      <c r="D95" s="198" t="s">
        <v>74</v>
      </c>
      <c r="E95" s="199" t="s">
        <v>163</v>
      </c>
      <c r="F95" s="199" t="s">
        <v>164</v>
      </c>
      <c r="G95" s="197"/>
      <c r="H95" s="197"/>
      <c r="I95" s="200"/>
      <c r="J95" s="200"/>
      <c r="K95" s="201">
        <f>BK95</f>
        <v>0</v>
      </c>
      <c r="L95" s="197"/>
      <c r="M95" s="202"/>
      <c r="N95" s="203"/>
      <c r="O95" s="204"/>
      <c r="P95" s="204"/>
      <c r="Q95" s="205">
        <f>Q96+Q117+Q142+Q147+Q154+Q165</f>
        <v>0</v>
      </c>
      <c r="R95" s="205">
        <f>R96+R117+R142+R147+R154+R165</f>
        <v>0</v>
      </c>
      <c r="S95" s="204"/>
      <c r="T95" s="206">
        <f>T96+T117+T142+T147+T154+T165</f>
        <v>0</v>
      </c>
      <c r="U95" s="204"/>
      <c r="V95" s="206">
        <f>V96+V117+V142+V147+V154+V165</f>
        <v>0</v>
      </c>
      <c r="W95" s="204"/>
      <c r="X95" s="206">
        <f>X96+X117+X142+X147+X154+X165</f>
        <v>0</v>
      </c>
      <c r="Y95" s="207"/>
      <c r="Z95" s="12"/>
      <c r="AA95" s="12"/>
      <c r="AB95" s="12"/>
      <c r="AC95" s="12"/>
      <c r="AD95" s="12"/>
      <c r="AE95" s="12"/>
      <c r="AR95" s="208" t="s">
        <v>82</v>
      </c>
      <c r="AT95" s="209" t="s">
        <v>74</v>
      </c>
      <c r="AU95" s="209" t="s">
        <v>75</v>
      </c>
      <c r="AY95" s="208" t="s">
        <v>165</v>
      </c>
      <c r="BK95" s="210">
        <f>BK96+BK117+BK142+BK147+BK154+BK165</f>
        <v>0</v>
      </c>
    </row>
    <row r="96" s="12" customFormat="1" ht="22.8" customHeight="1">
      <c r="A96" s="12"/>
      <c r="B96" s="196"/>
      <c r="C96" s="197"/>
      <c r="D96" s="198" t="s">
        <v>74</v>
      </c>
      <c r="E96" s="211" t="s">
        <v>82</v>
      </c>
      <c r="F96" s="211" t="s">
        <v>188</v>
      </c>
      <c r="G96" s="197"/>
      <c r="H96" s="197"/>
      <c r="I96" s="200"/>
      <c r="J96" s="200"/>
      <c r="K96" s="212">
        <f>BK96</f>
        <v>0</v>
      </c>
      <c r="L96" s="197"/>
      <c r="M96" s="202"/>
      <c r="N96" s="203"/>
      <c r="O96" s="204"/>
      <c r="P96" s="204"/>
      <c r="Q96" s="205">
        <f>SUM(Q97:Q116)</f>
        <v>0</v>
      </c>
      <c r="R96" s="205">
        <f>SUM(R97:R116)</f>
        <v>0</v>
      </c>
      <c r="S96" s="204"/>
      <c r="T96" s="206">
        <f>SUM(T97:T116)</f>
        <v>0</v>
      </c>
      <c r="U96" s="204"/>
      <c r="V96" s="206">
        <f>SUM(V97:V116)</f>
        <v>0</v>
      </c>
      <c r="W96" s="204"/>
      <c r="X96" s="206">
        <f>SUM(X97:X116)</f>
        <v>0</v>
      </c>
      <c r="Y96" s="207"/>
      <c r="Z96" s="12"/>
      <c r="AA96" s="12"/>
      <c r="AB96" s="12"/>
      <c r="AC96" s="12"/>
      <c r="AD96" s="12"/>
      <c r="AE96" s="12"/>
      <c r="AR96" s="208" t="s">
        <v>82</v>
      </c>
      <c r="AT96" s="209" t="s">
        <v>74</v>
      </c>
      <c r="AU96" s="209" t="s">
        <v>82</v>
      </c>
      <c r="AY96" s="208" t="s">
        <v>165</v>
      </c>
      <c r="BK96" s="210">
        <f>SUM(BK97:BK116)</f>
        <v>0</v>
      </c>
    </row>
    <row r="97" s="2" customFormat="1" ht="24.15" customHeight="1">
      <c r="A97" s="36"/>
      <c r="B97" s="37"/>
      <c r="C97" s="236" t="s">
        <v>82</v>
      </c>
      <c r="D97" s="236" t="s">
        <v>189</v>
      </c>
      <c r="E97" s="237" t="s">
        <v>355</v>
      </c>
      <c r="F97" s="238" t="s">
        <v>356</v>
      </c>
      <c r="G97" s="239" t="s">
        <v>192</v>
      </c>
      <c r="H97" s="240">
        <v>1</v>
      </c>
      <c r="I97" s="241"/>
      <c r="J97" s="242"/>
      <c r="K97" s="240">
        <f>ROUND(P97*H97,2)</f>
        <v>0</v>
      </c>
      <c r="L97" s="238" t="s">
        <v>193</v>
      </c>
      <c r="M97" s="243"/>
      <c r="N97" s="244" t="s">
        <v>19</v>
      </c>
      <c r="O97" s="220" t="s">
        <v>44</v>
      </c>
      <c r="P97" s="221">
        <f>I97+J97</f>
        <v>0</v>
      </c>
      <c r="Q97" s="221">
        <f>ROUND(I97*H97,2)</f>
        <v>0</v>
      </c>
      <c r="R97" s="221">
        <f>ROUND(J97*H97,2)</f>
        <v>0</v>
      </c>
      <c r="S97" s="82"/>
      <c r="T97" s="222">
        <f>S97*H97</f>
        <v>0</v>
      </c>
      <c r="U97" s="222">
        <v>0</v>
      </c>
      <c r="V97" s="222">
        <f>U97*H97</f>
        <v>0</v>
      </c>
      <c r="W97" s="222">
        <v>0</v>
      </c>
      <c r="X97" s="222">
        <f>W97*H97</f>
        <v>0</v>
      </c>
      <c r="Y97" s="223" t="s">
        <v>19</v>
      </c>
      <c r="Z97" s="36"/>
      <c r="AA97" s="36"/>
      <c r="AB97" s="36"/>
      <c r="AC97" s="36"/>
      <c r="AD97" s="36"/>
      <c r="AE97" s="36"/>
      <c r="AR97" s="224" t="s">
        <v>194</v>
      </c>
      <c r="AT97" s="224" t="s">
        <v>189</v>
      </c>
      <c r="AU97" s="224" t="s">
        <v>84</v>
      </c>
      <c r="AY97" s="15" t="s">
        <v>165</v>
      </c>
      <c r="BE97" s="225">
        <f>IF(O97="základní",K97,0)</f>
        <v>0</v>
      </c>
      <c r="BF97" s="225">
        <f>IF(O97="snížená",K97,0)</f>
        <v>0</v>
      </c>
      <c r="BG97" s="225">
        <f>IF(O97="zákl. přenesená",K97,0)</f>
        <v>0</v>
      </c>
      <c r="BH97" s="225">
        <f>IF(O97="sníž. přenesená",K97,0)</f>
        <v>0</v>
      </c>
      <c r="BI97" s="225">
        <f>IF(O97="nulová",K97,0)</f>
        <v>0</v>
      </c>
      <c r="BJ97" s="15" t="s">
        <v>82</v>
      </c>
      <c r="BK97" s="225">
        <f>ROUND(P97*H97,2)</f>
        <v>0</v>
      </c>
      <c r="BL97" s="15" t="s">
        <v>172</v>
      </c>
      <c r="BM97" s="224" t="s">
        <v>357</v>
      </c>
    </row>
    <row r="98" s="2" customFormat="1">
      <c r="A98" s="36"/>
      <c r="B98" s="37"/>
      <c r="C98" s="38"/>
      <c r="D98" s="226" t="s">
        <v>174</v>
      </c>
      <c r="E98" s="38"/>
      <c r="F98" s="227" t="s">
        <v>356</v>
      </c>
      <c r="G98" s="38"/>
      <c r="H98" s="38"/>
      <c r="I98" s="228"/>
      <c r="J98" s="228"/>
      <c r="K98" s="38"/>
      <c r="L98" s="38"/>
      <c r="M98" s="42"/>
      <c r="N98" s="229"/>
      <c r="O98" s="230"/>
      <c r="P98" s="82"/>
      <c r="Q98" s="82"/>
      <c r="R98" s="82"/>
      <c r="S98" s="82"/>
      <c r="T98" s="82"/>
      <c r="U98" s="82"/>
      <c r="V98" s="82"/>
      <c r="W98" s="82"/>
      <c r="X98" s="82"/>
      <c r="Y98" s="83"/>
      <c r="Z98" s="36"/>
      <c r="AA98" s="36"/>
      <c r="AB98" s="36"/>
      <c r="AC98" s="36"/>
      <c r="AD98" s="36"/>
      <c r="AE98" s="36"/>
      <c r="AT98" s="15" t="s">
        <v>174</v>
      </c>
      <c r="AU98" s="15" t="s">
        <v>84</v>
      </c>
    </row>
    <row r="99" s="2" customFormat="1" ht="24.15" customHeight="1">
      <c r="A99" s="36"/>
      <c r="B99" s="37"/>
      <c r="C99" s="213" t="s">
        <v>84</v>
      </c>
      <c r="D99" s="213" t="s">
        <v>168</v>
      </c>
      <c r="E99" s="214" t="s">
        <v>200</v>
      </c>
      <c r="F99" s="215" t="s">
        <v>201</v>
      </c>
      <c r="G99" s="216" t="s">
        <v>192</v>
      </c>
      <c r="H99" s="218">
        <v>8</v>
      </c>
      <c r="I99" s="217"/>
      <c r="J99" s="217"/>
      <c r="K99" s="218">
        <f>ROUND(P99*H99,2)</f>
        <v>0</v>
      </c>
      <c r="L99" s="215" t="s">
        <v>193</v>
      </c>
      <c r="M99" s="42"/>
      <c r="N99" s="219" t="s">
        <v>19</v>
      </c>
      <c r="O99" s="220" t="s">
        <v>44</v>
      </c>
      <c r="P99" s="221">
        <f>I99+J99</f>
        <v>0</v>
      </c>
      <c r="Q99" s="221">
        <f>ROUND(I99*H99,2)</f>
        <v>0</v>
      </c>
      <c r="R99" s="221">
        <f>ROUND(J99*H99,2)</f>
        <v>0</v>
      </c>
      <c r="S99" s="82"/>
      <c r="T99" s="222">
        <f>S99*H99</f>
        <v>0</v>
      </c>
      <c r="U99" s="222">
        <v>0</v>
      </c>
      <c r="V99" s="222">
        <f>U99*H99</f>
        <v>0</v>
      </c>
      <c r="W99" s="222">
        <v>0</v>
      </c>
      <c r="X99" s="222">
        <f>W99*H99</f>
        <v>0</v>
      </c>
      <c r="Y99" s="223" t="s">
        <v>19</v>
      </c>
      <c r="Z99" s="36"/>
      <c r="AA99" s="36"/>
      <c r="AB99" s="36"/>
      <c r="AC99" s="36"/>
      <c r="AD99" s="36"/>
      <c r="AE99" s="36"/>
      <c r="AR99" s="224" t="s">
        <v>172</v>
      </c>
      <c r="AT99" s="224" t="s">
        <v>168</v>
      </c>
      <c r="AU99" s="224" t="s">
        <v>84</v>
      </c>
      <c r="AY99" s="15" t="s">
        <v>165</v>
      </c>
      <c r="BE99" s="225">
        <f>IF(O99="základní",K99,0)</f>
        <v>0</v>
      </c>
      <c r="BF99" s="225">
        <f>IF(O99="snížená",K99,0)</f>
        <v>0</v>
      </c>
      <c r="BG99" s="225">
        <f>IF(O99="zákl. přenesená",K99,0)</f>
        <v>0</v>
      </c>
      <c r="BH99" s="225">
        <f>IF(O99="sníž. přenesená",K99,0)</f>
        <v>0</v>
      </c>
      <c r="BI99" s="225">
        <f>IF(O99="nulová",K99,0)</f>
        <v>0</v>
      </c>
      <c r="BJ99" s="15" t="s">
        <v>82</v>
      </c>
      <c r="BK99" s="225">
        <f>ROUND(P99*H99,2)</f>
        <v>0</v>
      </c>
      <c r="BL99" s="15" t="s">
        <v>172</v>
      </c>
      <c r="BM99" s="224" t="s">
        <v>358</v>
      </c>
    </row>
    <row r="100" s="2" customFormat="1">
      <c r="A100" s="36"/>
      <c r="B100" s="37"/>
      <c r="C100" s="38"/>
      <c r="D100" s="226" t="s">
        <v>174</v>
      </c>
      <c r="E100" s="38"/>
      <c r="F100" s="227" t="s">
        <v>201</v>
      </c>
      <c r="G100" s="38"/>
      <c r="H100" s="38"/>
      <c r="I100" s="228"/>
      <c r="J100" s="228"/>
      <c r="K100" s="38"/>
      <c r="L100" s="38"/>
      <c r="M100" s="42"/>
      <c r="N100" s="229"/>
      <c r="O100" s="230"/>
      <c r="P100" s="82"/>
      <c r="Q100" s="82"/>
      <c r="R100" s="82"/>
      <c r="S100" s="82"/>
      <c r="T100" s="82"/>
      <c r="U100" s="82"/>
      <c r="V100" s="82"/>
      <c r="W100" s="82"/>
      <c r="X100" s="82"/>
      <c r="Y100" s="83"/>
      <c r="Z100" s="36"/>
      <c r="AA100" s="36"/>
      <c r="AB100" s="36"/>
      <c r="AC100" s="36"/>
      <c r="AD100" s="36"/>
      <c r="AE100" s="36"/>
      <c r="AT100" s="15" t="s">
        <v>174</v>
      </c>
      <c r="AU100" s="15" t="s">
        <v>84</v>
      </c>
    </row>
    <row r="101" s="2" customFormat="1" ht="24.15" customHeight="1">
      <c r="A101" s="36"/>
      <c r="B101" s="37"/>
      <c r="C101" s="236" t="s">
        <v>199</v>
      </c>
      <c r="D101" s="236" t="s">
        <v>189</v>
      </c>
      <c r="E101" s="237" t="s">
        <v>359</v>
      </c>
      <c r="F101" s="238" t="s">
        <v>360</v>
      </c>
      <c r="G101" s="239" t="s">
        <v>192</v>
      </c>
      <c r="H101" s="240">
        <v>1</v>
      </c>
      <c r="I101" s="241"/>
      <c r="J101" s="242"/>
      <c r="K101" s="240">
        <f>ROUND(P101*H101,2)</f>
        <v>0</v>
      </c>
      <c r="L101" s="238" t="s">
        <v>193</v>
      </c>
      <c r="M101" s="243"/>
      <c r="N101" s="244" t="s">
        <v>19</v>
      </c>
      <c r="O101" s="220" t="s">
        <v>44</v>
      </c>
      <c r="P101" s="221">
        <f>I101+J101</f>
        <v>0</v>
      </c>
      <c r="Q101" s="221">
        <f>ROUND(I101*H101,2)</f>
        <v>0</v>
      </c>
      <c r="R101" s="221">
        <f>ROUND(J101*H101,2)</f>
        <v>0</v>
      </c>
      <c r="S101" s="82"/>
      <c r="T101" s="222">
        <f>S101*H101</f>
        <v>0</v>
      </c>
      <c r="U101" s="222">
        <v>0</v>
      </c>
      <c r="V101" s="222">
        <f>U101*H101</f>
        <v>0</v>
      </c>
      <c r="W101" s="222">
        <v>0</v>
      </c>
      <c r="X101" s="222">
        <f>W101*H101</f>
        <v>0</v>
      </c>
      <c r="Y101" s="223" t="s">
        <v>19</v>
      </c>
      <c r="Z101" s="36"/>
      <c r="AA101" s="36"/>
      <c r="AB101" s="36"/>
      <c r="AC101" s="36"/>
      <c r="AD101" s="36"/>
      <c r="AE101" s="36"/>
      <c r="AR101" s="224" t="s">
        <v>194</v>
      </c>
      <c r="AT101" s="224" t="s">
        <v>189</v>
      </c>
      <c r="AU101" s="224" t="s">
        <v>84</v>
      </c>
      <c r="AY101" s="15" t="s">
        <v>165</v>
      </c>
      <c r="BE101" s="225">
        <f>IF(O101="základní",K101,0)</f>
        <v>0</v>
      </c>
      <c r="BF101" s="225">
        <f>IF(O101="snížená",K101,0)</f>
        <v>0</v>
      </c>
      <c r="BG101" s="225">
        <f>IF(O101="zákl. přenesená",K101,0)</f>
        <v>0</v>
      </c>
      <c r="BH101" s="225">
        <f>IF(O101="sníž. přenesená",K101,0)</f>
        <v>0</v>
      </c>
      <c r="BI101" s="225">
        <f>IF(O101="nulová",K101,0)</f>
        <v>0</v>
      </c>
      <c r="BJ101" s="15" t="s">
        <v>82</v>
      </c>
      <c r="BK101" s="225">
        <f>ROUND(P101*H101,2)</f>
        <v>0</v>
      </c>
      <c r="BL101" s="15" t="s">
        <v>172</v>
      </c>
      <c r="BM101" s="224" t="s">
        <v>361</v>
      </c>
    </row>
    <row r="102" s="2" customFormat="1">
      <c r="A102" s="36"/>
      <c r="B102" s="37"/>
      <c r="C102" s="38"/>
      <c r="D102" s="226" t="s">
        <v>174</v>
      </c>
      <c r="E102" s="38"/>
      <c r="F102" s="227" t="s">
        <v>360</v>
      </c>
      <c r="G102" s="38"/>
      <c r="H102" s="38"/>
      <c r="I102" s="228"/>
      <c r="J102" s="228"/>
      <c r="K102" s="38"/>
      <c r="L102" s="38"/>
      <c r="M102" s="42"/>
      <c r="N102" s="229"/>
      <c r="O102" s="230"/>
      <c r="P102" s="82"/>
      <c r="Q102" s="82"/>
      <c r="R102" s="82"/>
      <c r="S102" s="82"/>
      <c r="T102" s="82"/>
      <c r="U102" s="82"/>
      <c r="V102" s="82"/>
      <c r="W102" s="82"/>
      <c r="X102" s="82"/>
      <c r="Y102" s="83"/>
      <c r="Z102" s="36"/>
      <c r="AA102" s="36"/>
      <c r="AB102" s="36"/>
      <c r="AC102" s="36"/>
      <c r="AD102" s="36"/>
      <c r="AE102" s="36"/>
      <c r="AT102" s="15" t="s">
        <v>174</v>
      </c>
      <c r="AU102" s="15" t="s">
        <v>84</v>
      </c>
    </row>
    <row r="103" s="2" customFormat="1" ht="37.8" customHeight="1">
      <c r="A103" s="36"/>
      <c r="B103" s="37"/>
      <c r="C103" s="213" t="s">
        <v>172</v>
      </c>
      <c r="D103" s="213" t="s">
        <v>168</v>
      </c>
      <c r="E103" s="214" t="s">
        <v>362</v>
      </c>
      <c r="F103" s="215" t="s">
        <v>363</v>
      </c>
      <c r="G103" s="216" t="s">
        <v>192</v>
      </c>
      <c r="H103" s="218">
        <v>1</v>
      </c>
      <c r="I103" s="217"/>
      <c r="J103" s="217"/>
      <c r="K103" s="218">
        <f>ROUND(P103*H103,2)</f>
        <v>0</v>
      </c>
      <c r="L103" s="215" t="s">
        <v>193</v>
      </c>
      <c r="M103" s="42"/>
      <c r="N103" s="219" t="s">
        <v>19</v>
      </c>
      <c r="O103" s="220" t="s">
        <v>44</v>
      </c>
      <c r="P103" s="221">
        <f>I103+J103</f>
        <v>0</v>
      </c>
      <c r="Q103" s="221">
        <f>ROUND(I103*H103,2)</f>
        <v>0</v>
      </c>
      <c r="R103" s="221">
        <f>ROUND(J103*H103,2)</f>
        <v>0</v>
      </c>
      <c r="S103" s="82"/>
      <c r="T103" s="222">
        <f>S103*H103</f>
        <v>0</v>
      </c>
      <c r="U103" s="222">
        <v>0</v>
      </c>
      <c r="V103" s="222">
        <f>U103*H103</f>
        <v>0</v>
      </c>
      <c r="W103" s="222">
        <v>0</v>
      </c>
      <c r="X103" s="222">
        <f>W103*H103</f>
        <v>0</v>
      </c>
      <c r="Y103" s="223" t="s">
        <v>19</v>
      </c>
      <c r="Z103" s="36"/>
      <c r="AA103" s="36"/>
      <c r="AB103" s="36"/>
      <c r="AC103" s="36"/>
      <c r="AD103" s="36"/>
      <c r="AE103" s="36"/>
      <c r="AR103" s="224" t="s">
        <v>172</v>
      </c>
      <c r="AT103" s="224" t="s">
        <v>168</v>
      </c>
      <c r="AU103" s="224" t="s">
        <v>84</v>
      </c>
      <c r="AY103" s="15" t="s">
        <v>165</v>
      </c>
      <c r="BE103" s="225">
        <f>IF(O103="základní",K103,0)</f>
        <v>0</v>
      </c>
      <c r="BF103" s="225">
        <f>IF(O103="snížená",K103,0)</f>
        <v>0</v>
      </c>
      <c r="BG103" s="225">
        <f>IF(O103="zákl. přenesená",K103,0)</f>
        <v>0</v>
      </c>
      <c r="BH103" s="225">
        <f>IF(O103="sníž. přenesená",K103,0)</f>
        <v>0</v>
      </c>
      <c r="BI103" s="225">
        <f>IF(O103="nulová",K103,0)</f>
        <v>0</v>
      </c>
      <c r="BJ103" s="15" t="s">
        <v>82</v>
      </c>
      <c r="BK103" s="225">
        <f>ROUND(P103*H103,2)</f>
        <v>0</v>
      </c>
      <c r="BL103" s="15" t="s">
        <v>172</v>
      </c>
      <c r="BM103" s="224" t="s">
        <v>364</v>
      </c>
    </row>
    <row r="104" s="2" customFormat="1">
      <c r="A104" s="36"/>
      <c r="B104" s="37"/>
      <c r="C104" s="38"/>
      <c r="D104" s="226" t="s">
        <v>174</v>
      </c>
      <c r="E104" s="38"/>
      <c r="F104" s="227" t="s">
        <v>363</v>
      </c>
      <c r="G104" s="38"/>
      <c r="H104" s="38"/>
      <c r="I104" s="228"/>
      <c r="J104" s="228"/>
      <c r="K104" s="38"/>
      <c r="L104" s="38"/>
      <c r="M104" s="42"/>
      <c r="N104" s="229"/>
      <c r="O104" s="230"/>
      <c r="P104" s="82"/>
      <c r="Q104" s="82"/>
      <c r="R104" s="82"/>
      <c r="S104" s="82"/>
      <c r="T104" s="82"/>
      <c r="U104" s="82"/>
      <c r="V104" s="82"/>
      <c r="W104" s="82"/>
      <c r="X104" s="82"/>
      <c r="Y104" s="83"/>
      <c r="Z104" s="36"/>
      <c r="AA104" s="36"/>
      <c r="AB104" s="36"/>
      <c r="AC104" s="36"/>
      <c r="AD104" s="36"/>
      <c r="AE104" s="36"/>
      <c r="AT104" s="15" t="s">
        <v>174</v>
      </c>
      <c r="AU104" s="15" t="s">
        <v>84</v>
      </c>
    </row>
    <row r="105" s="2" customFormat="1" ht="24.15" customHeight="1">
      <c r="A105" s="36"/>
      <c r="B105" s="37"/>
      <c r="C105" s="236" t="s">
        <v>207</v>
      </c>
      <c r="D105" s="236" t="s">
        <v>189</v>
      </c>
      <c r="E105" s="237" t="s">
        <v>203</v>
      </c>
      <c r="F105" s="238" t="s">
        <v>204</v>
      </c>
      <c r="G105" s="239" t="s">
        <v>192</v>
      </c>
      <c r="H105" s="240">
        <v>3</v>
      </c>
      <c r="I105" s="241"/>
      <c r="J105" s="242"/>
      <c r="K105" s="240">
        <f>ROUND(P105*H105,2)</f>
        <v>0</v>
      </c>
      <c r="L105" s="238" t="s">
        <v>193</v>
      </c>
      <c r="M105" s="243"/>
      <c r="N105" s="244" t="s">
        <v>19</v>
      </c>
      <c r="O105" s="220" t="s">
        <v>44</v>
      </c>
      <c r="P105" s="221">
        <f>I105+J105</f>
        <v>0</v>
      </c>
      <c r="Q105" s="221">
        <f>ROUND(I105*H105,2)</f>
        <v>0</v>
      </c>
      <c r="R105" s="221">
        <f>ROUND(J105*H105,2)</f>
        <v>0</v>
      </c>
      <c r="S105" s="82"/>
      <c r="T105" s="222">
        <f>S105*H105</f>
        <v>0</v>
      </c>
      <c r="U105" s="222">
        <v>0</v>
      </c>
      <c r="V105" s="222">
        <f>U105*H105</f>
        <v>0</v>
      </c>
      <c r="W105" s="222">
        <v>0</v>
      </c>
      <c r="X105" s="222">
        <f>W105*H105</f>
        <v>0</v>
      </c>
      <c r="Y105" s="223" t="s">
        <v>19</v>
      </c>
      <c r="Z105" s="36"/>
      <c r="AA105" s="36"/>
      <c r="AB105" s="36"/>
      <c r="AC105" s="36"/>
      <c r="AD105" s="36"/>
      <c r="AE105" s="36"/>
      <c r="AR105" s="224" t="s">
        <v>205</v>
      </c>
      <c r="AT105" s="224" t="s">
        <v>189</v>
      </c>
      <c r="AU105" s="224" t="s">
        <v>84</v>
      </c>
      <c r="AY105" s="15" t="s">
        <v>165</v>
      </c>
      <c r="BE105" s="225">
        <f>IF(O105="základní",K105,0)</f>
        <v>0</v>
      </c>
      <c r="BF105" s="225">
        <f>IF(O105="snížená",K105,0)</f>
        <v>0</v>
      </c>
      <c r="BG105" s="225">
        <f>IF(O105="zákl. přenesená",K105,0)</f>
        <v>0</v>
      </c>
      <c r="BH105" s="225">
        <f>IF(O105="sníž. přenesená",K105,0)</f>
        <v>0</v>
      </c>
      <c r="BI105" s="225">
        <f>IF(O105="nulová",K105,0)</f>
        <v>0</v>
      </c>
      <c r="BJ105" s="15" t="s">
        <v>82</v>
      </c>
      <c r="BK105" s="225">
        <f>ROUND(P105*H105,2)</f>
        <v>0</v>
      </c>
      <c r="BL105" s="15" t="s">
        <v>205</v>
      </c>
      <c r="BM105" s="224" t="s">
        <v>365</v>
      </c>
    </row>
    <row r="106" s="2" customFormat="1">
      <c r="A106" s="36"/>
      <c r="B106" s="37"/>
      <c r="C106" s="38"/>
      <c r="D106" s="226" t="s">
        <v>174</v>
      </c>
      <c r="E106" s="38"/>
      <c r="F106" s="227" t="s">
        <v>204</v>
      </c>
      <c r="G106" s="38"/>
      <c r="H106" s="38"/>
      <c r="I106" s="228"/>
      <c r="J106" s="228"/>
      <c r="K106" s="38"/>
      <c r="L106" s="38"/>
      <c r="M106" s="42"/>
      <c r="N106" s="229"/>
      <c r="O106" s="230"/>
      <c r="P106" s="82"/>
      <c r="Q106" s="82"/>
      <c r="R106" s="82"/>
      <c r="S106" s="82"/>
      <c r="T106" s="82"/>
      <c r="U106" s="82"/>
      <c r="V106" s="82"/>
      <c r="W106" s="82"/>
      <c r="X106" s="82"/>
      <c r="Y106" s="83"/>
      <c r="Z106" s="36"/>
      <c r="AA106" s="36"/>
      <c r="AB106" s="36"/>
      <c r="AC106" s="36"/>
      <c r="AD106" s="36"/>
      <c r="AE106" s="36"/>
      <c r="AT106" s="15" t="s">
        <v>174</v>
      </c>
      <c r="AU106" s="15" t="s">
        <v>84</v>
      </c>
    </row>
    <row r="107" s="2" customFormat="1" ht="24.15" customHeight="1">
      <c r="A107" s="36"/>
      <c r="B107" s="37"/>
      <c r="C107" s="213" t="s">
        <v>212</v>
      </c>
      <c r="D107" s="213" t="s">
        <v>168</v>
      </c>
      <c r="E107" s="214" t="s">
        <v>208</v>
      </c>
      <c r="F107" s="215" t="s">
        <v>209</v>
      </c>
      <c r="G107" s="216" t="s">
        <v>192</v>
      </c>
      <c r="H107" s="218">
        <v>3</v>
      </c>
      <c r="I107" s="217"/>
      <c r="J107" s="217"/>
      <c r="K107" s="218">
        <f>ROUND(P107*H107,2)</f>
        <v>0</v>
      </c>
      <c r="L107" s="215" t="s">
        <v>193</v>
      </c>
      <c r="M107" s="42"/>
      <c r="N107" s="219" t="s">
        <v>19</v>
      </c>
      <c r="O107" s="220" t="s">
        <v>44</v>
      </c>
      <c r="P107" s="221">
        <f>I107+J107</f>
        <v>0</v>
      </c>
      <c r="Q107" s="221">
        <f>ROUND(I107*H107,2)</f>
        <v>0</v>
      </c>
      <c r="R107" s="221">
        <f>ROUND(J107*H107,2)</f>
        <v>0</v>
      </c>
      <c r="S107" s="82"/>
      <c r="T107" s="222">
        <f>S107*H107</f>
        <v>0</v>
      </c>
      <c r="U107" s="222">
        <v>0</v>
      </c>
      <c r="V107" s="222">
        <f>U107*H107</f>
        <v>0</v>
      </c>
      <c r="W107" s="222">
        <v>0</v>
      </c>
      <c r="X107" s="222">
        <f>W107*H107</f>
        <v>0</v>
      </c>
      <c r="Y107" s="223" t="s">
        <v>19</v>
      </c>
      <c r="Z107" s="36"/>
      <c r="AA107" s="36"/>
      <c r="AB107" s="36"/>
      <c r="AC107" s="36"/>
      <c r="AD107" s="36"/>
      <c r="AE107" s="36"/>
      <c r="AR107" s="224" t="s">
        <v>210</v>
      </c>
      <c r="AT107" s="224" t="s">
        <v>168</v>
      </c>
      <c r="AU107" s="224" t="s">
        <v>84</v>
      </c>
      <c r="AY107" s="15" t="s">
        <v>165</v>
      </c>
      <c r="BE107" s="225">
        <f>IF(O107="základní",K107,0)</f>
        <v>0</v>
      </c>
      <c r="BF107" s="225">
        <f>IF(O107="snížená",K107,0)</f>
        <v>0</v>
      </c>
      <c r="BG107" s="225">
        <f>IF(O107="zákl. přenesená",K107,0)</f>
        <v>0</v>
      </c>
      <c r="BH107" s="225">
        <f>IF(O107="sníž. přenesená",K107,0)</f>
        <v>0</v>
      </c>
      <c r="BI107" s="225">
        <f>IF(O107="nulová",K107,0)</f>
        <v>0</v>
      </c>
      <c r="BJ107" s="15" t="s">
        <v>82</v>
      </c>
      <c r="BK107" s="225">
        <f>ROUND(P107*H107,2)</f>
        <v>0</v>
      </c>
      <c r="BL107" s="15" t="s">
        <v>210</v>
      </c>
      <c r="BM107" s="224" t="s">
        <v>366</v>
      </c>
    </row>
    <row r="108" s="2" customFormat="1">
      <c r="A108" s="36"/>
      <c r="B108" s="37"/>
      <c r="C108" s="38"/>
      <c r="D108" s="226" t="s">
        <v>174</v>
      </c>
      <c r="E108" s="38"/>
      <c r="F108" s="227" t="s">
        <v>209</v>
      </c>
      <c r="G108" s="38"/>
      <c r="H108" s="38"/>
      <c r="I108" s="228"/>
      <c r="J108" s="228"/>
      <c r="K108" s="38"/>
      <c r="L108" s="38"/>
      <c r="M108" s="42"/>
      <c r="N108" s="229"/>
      <c r="O108" s="230"/>
      <c r="P108" s="82"/>
      <c r="Q108" s="82"/>
      <c r="R108" s="82"/>
      <c r="S108" s="82"/>
      <c r="T108" s="82"/>
      <c r="U108" s="82"/>
      <c r="V108" s="82"/>
      <c r="W108" s="82"/>
      <c r="X108" s="82"/>
      <c r="Y108" s="83"/>
      <c r="Z108" s="36"/>
      <c r="AA108" s="36"/>
      <c r="AB108" s="36"/>
      <c r="AC108" s="36"/>
      <c r="AD108" s="36"/>
      <c r="AE108" s="36"/>
      <c r="AT108" s="15" t="s">
        <v>174</v>
      </c>
      <c r="AU108" s="15" t="s">
        <v>84</v>
      </c>
    </row>
    <row r="109" s="2" customFormat="1" ht="24.15" customHeight="1">
      <c r="A109" s="36"/>
      <c r="B109" s="37"/>
      <c r="C109" s="213" t="s">
        <v>218</v>
      </c>
      <c r="D109" s="213" t="s">
        <v>168</v>
      </c>
      <c r="E109" s="214" t="s">
        <v>213</v>
      </c>
      <c r="F109" s="215" t="s">
        <v>214</v>
      </c>
      <c r="G109" s="216" t="s">
        <v>215</v>
      </c>
      <c r="H109" s="218">
        <v>24</v>
      </c>
      <c r="I109" s="217"/>
      <c r="J109" s="217"/>
      <c r="K109" s="218">
        <f>ROUND(P109*H109,2)</f>
        <v>0</v>
      </c>
      <c r="L109" s="215" t="s">
        <v>193</v>
      </c>
      <c r="M109" s="42"/>
      <c r="N109" s="219" t="s">
        <v>19</v>
      </c>
      <c r="O109" s="220" t="s">
        <v>44</v>
      </c>
      <c r="P109" s="221">
        <f>I109+J109</f>
        <v>0</v>
      </c>
      <c r="Q109" s="221">
        <f>ROUND(I109*H109,2)</f>
        <v>0</v>
      </c>
      <c r="R109" s="221">
        <f>ROUND(J109*H109,2)</f>
        <v>0</v>
      </c>
      <c r="S109" s="82"/>
      <c r="T109" s="222">
        <f>S109*H109</f>
        <v>0</v>
      </c>
      <c r="U109" s="222">
        <v>0</v>
      </c>
      <c r="V109" s="222">
        <f>U109*H109</f>
        <v>0</v>
      </c>
      <c r="W109" s="222">
        <v>0</v>
      </c>
      <c r="X109" s="222">
        <f>W109*H109</f>
        <v>0</v>
      </c>
      <c r="Y109" s="223" t="s">
        <v>19</v>
      </c>
      <c r="Z109" s="36"/>
      <c r="AA109" s="36"/>
      <c r="AB109" s="36"/>
      <c r="AC109" s="36"/>
      <c r="AD109" s="36"/>
      <c r="AE109" s="36"/>
      <c r="AR109" s="224" t="s">
        <v>210</v>
      </c>
      <c r="AT109" s="224" t="s">
        <v>168</v>
      </c>
      <c r="AU109" s="224" t="s">
        <v>84</v>
      </c>
      <c r="AY109" s="15" t="s">
        <v>165</v>
      </c>
      <c r="BE109" s="225">
        <f>IF(O109="základní",K109,0)</f>
        <v>0</v>
      </c>
      <c r="BF109" s="225">
        <f>IF(O109="snížená",K109,0)</f>
        <v>0</v>
      </c>
      <c r="BG109" s="225">
        <f>IF(O109="zákl. přenesená",K109,0)</f>
        <v>0</v>
      </c>
      <c r="BH109" s="225">
        <f>IF(O109="sníž. přenesená",K109,0)</f>
        <v>0</v>
      </c>
      <c r="BI109" s="225">
        <f>IF(O109="nulová",K109,0)</f>
        <v>0</v>
      </c>
      <c r="BJ109" s="15" t="s">
        <v>82</v>
      </c>
      <c r="BK109" s="225">
        <f>ROUND(P109*H109,2)</f>
        <v>0</v>
      </c>
      <c r="BL109" s="15" t="s">
        <v>210</v>
      </c>
      <c r="BM109" s="224" t="s">
        <v>367</v>
      </c>
    </row>
    <row r="110" s="2" customFormat="1">
      <c r="A110" s="36"/>
      <c r="B110" s="37"/>
      <c r="C110" s="38"/>
      <c r="D110" s="226" t="s">
        <v>174</v>
      </c>
      <c r="E110" s="38"/>
      <c r="F110" s="227" t="s">
        <v>214</v>
      </c>
      <c r="G110" s="38"/>
      <c r="H110" s="38"/>
      <c r="I110" s="228"/>
      <c r="J110" s="228"/>
      <c r="K110" s="38"/>
      <c r="L110" s="38"/>
      <c r="M110" s="42"/>
      <c r="N110" s="229"/>
      <c r="O110" s="230"/>
      <c r="P110" s="82"/>
      <c r="Q110" s="82"/>
      <c r="R110" s="82"/>
      <c r="S110" s="82"/>
      <c r="T110" s="82"/>
      <c r="U110" s="82"/>
      <c r="V110" s="82"/>
      <c r="W110" s="82"/>
      <c r="X110" s="82"/>
      <c r="Y110" s="83"/>
      <c r="Z110" s="36"/>
      <c r="AA110" s="36"/>
      <c r="AB110" s="36"/>
      <c r="AC110" s="36"/>
      <c r="AD110" s="36"/>
      <c r="AE110" s="36"/>
      <c r="AT110" s="15" t="s">
        <v>174</v>
      </c>
      <c r="AU110" s="15" t="s">
        <v>84</v>
      </c>
    </row>
    <row r="111" s="2" customFormat="1">
      <c r="A111" s="36"/>
      <c r="B111" s="37"/>
      <c r="C111" s="213" t="s">
        <v>194</v>
      </c>
      <c r="D111" s="213" t="s">
        <v>168</v>
      </c>
      <c r="E111" s="214" t="s">
        <v>368</v>
      </c>
      <c r="F111" s="215" t="s">
        <v>369</v>
      </c>
      <c r="G111" s="216" t="s">
        <v>192</v>
      </c>
      <c r="H111" s="218">
        <v>1</v>
      </c>
      <c r="I111" s="217"/>
      <c r="J111" s="217"/>
      <c r="K111" s="218">
        <f>ROUND(P111*H111,2)</f>
        <v>0</v>
      </c>
      <c r="L111" s="215" t="s">
        <v>193</v>
      </c>
      <c r="M111" s="42"/>
      <c r="N111" s="219" t="s">
        <v>19</v>
      </c>
      <c r="O111" s="220" t="s">
        <v>44</v>
      </c>
      <c r="P111" s="221">
        <f>I111+J111</f>
        <v>0</v>
      </c>
      <c r="Q111" s="221">
        <f>ROUND(I111*H111,2)</f>
        <v>0</v>
      </c>
      <c r="R111" s="221">
        <f>ROUND(J111*H111,2)</f>
        <v>0</v>
      </c>
      <c r="S111" s="82"/>
      <c r="T111" s="222">
        <f>S111*H111</f>
        <v>0</v>
      </c>
      <c r="U111" s="222">
        <v>0</v>
      </c>
      <c r="V111" s="222">
        <f>U111*H111</f>
        <v>0</v>
      </c>
      <c r="W111" s="222">
        <v>0</v>
      </c>
      <c r="X111" s="222">
        <f>W111*H111</f>
        <v>0</v>
      </c>
      <c r="Y111" s="223" t="s">
        <v>19</v>
      </c>
      <c r="Z111" s="36"/>
      <c r="AA111" s="36"/>
      <c r="AB111" s="36"/>
      <c r="AC111" s="36"/>
      <c r="AD111" s="36"/>
      <c r="AE111" s="36"/>
      <c r="AR111" s="224" t="s">
        <v>210</v>
      </c>
      <c r="AT111" s="224" t="s">
        <v>168</v>
      </c>
      <c r="AU111" s="224" t="s">
        <v>84</v>
      </c>
      <c r="AY111" s="15" t="s">
        <v>165</v>
      </c>
      <c r="BE111" s="225">
        <f>IF(O111="základní",K111,0)</f>
        <v>0</v>
      </c>
      <c r="BF111" s="225">
        <f>IF(O111="snížená",K111,0)</f>
        <v>0</v>
      </c>
      <c r="BG111" s="225">
        <f>IF(O111="zákl. přenesená",K111,0)</f>
        <v>0</v>
      </c>
      <c r="BH111" s="225">
        <f>IF(O111="sníž. přenesená",K111,0)</f>
        <v>0</v>
      </c>
      <c r="BI111" s="225">
        <f>IF(O111="nulová",K111,0)</f>
        <v>0</v>
      </c>
      <c r="BJ111" s="15" t="s">
        <v>82</v>
      </c>
      <c r="BK111" s="225">
        <f>ROUND(P111*H111,2)</f>
        <v>0</v>
      </c>
      <c r="BL111" s="15" t="s">
        <v>210</v>
      </c>
      <c r="BM111" s="224" t="s">
        <v>370</v>
      </c>
    </row>
    <row r="112" s="2" customFormat="1">
      <c r="A112" s="36"/>
      <c r="B112" s="37"/>
      <c r="C112" s="38"/>
      <c r="D112" s="226" t="s">
        <v>174</v>
      </c>
      <c r="E112" s="38"/>
      <c r="F112" s="227" t="s">
        <v>369</v>
      </c>
      <c r="G112" s="38"/>
      <c r="H112" s="38"/>
      <c r="I112" s="228"/>
      <c r="J112" s="228"/>
      <c r="K112" s="38"/>
      <c r="L112" s="38"/>
      <c r="M112" s="42"/>
      <c r="N112" s="229"/>
      <c r="O112" s="230"/>
      <c r="P112" s="82"/>
      <c r="Q112" s="82"/>
      <c r="R112" s="82"/>
      <c r="S112" s="82"/>
      <c r="T112" s="82"/>
      <c r="U112" s="82"/>
      <c r="V112" s="82"/>
      <c r="W112" s="82"/>
      <c r="X112" s="82"/>
      <c r="Y112" s="83"/>
      <c r="Z112" s="36"/>
      <c r="AA112" s="36"/>
      <c r="AB112" s="36"/>
      <c r="AC112" s="36"/>
      <c r="AD112" s="36"/>
      <c r="AE112" s="36"/>
      <c r="AT112" s="15" t="s">
        <v>174</v>
      </c>
      <c r="AU112" s="15" t="s">
        <v>84</v>
      </c>
    </row>
    <row r="113" s="2" customFormat="1" ht="24.15" customHeight="1">
      <c r="A113" s="36"/>
      <c r="B113" s="37"/>
      <c r="C113" s="213" t="s">
        <v>226</v>
      </c>
      <c r="D113" s="213" t="s">
        <v>168</v>
      </c>
      <c r="E113" s="214" t="s">
        <v>371</v>
      </c>
      <c r="F113" s="215" t="s">
        <v>372</v>
      </c>
      <c r="G113" s="216" t="s">
        <v>192</v>
      </c>
      <c r="H113" s="218">
        <v>5</v>
      </c>
      <c r="I113" s="217"/>
      <c r="J113" s="217"/>
      <c r="K113" s="218">
        <f>ROUND(P113*H113,2)</f>
        <v>0</v>
      </c>
      <c r="L113" s="215" t="s">
        <v>193</v>
      </c>
      <c r="M113" s="42"/>
      <c r="N113" s="219" t="s">
        <v>19</v>
      </c>
      <c r="O113" s="220" t="s">
        <v>44</v>
      </c>
      <c r="P113" s="221">
        <f>I113+J113</f>
        <v>0</v>
      </c>
      <c r="Q113" s="221">
        <f>ROUND(I113*H113,2)</f>
        <v>0</v>
      </c>
      <c r="R113" s="221">
        <f>ROUND(J113*H113,2)</f>
        <v>0</v>
      </c>
      <c r="S113" s="82"/>
      <c r="T113" s="222">
        <f>S113*H113</f>
        <v>0</v>
      </c>
      <c r="U113" s="222">
        <v>0</v>
      </c>
      <c r="V113" s="222">
        <f>U113*H113</f>
        <v>0</v>
      </c>
      <c r="W113" s="222">
        <v>0</v>
      </c>
      <c r="X113" s="222">
        <f>W113*H113</f>
        <v>0</v>
      </c>
      <c r="Y113" s="223" t="s">
        <v>19</v>
      </c>
      <c r="Z113" s="36"/>
      <c r="AA113" s="36"/>
      <c r="AB113" s="36"/>
      <c r="AC113" s="36"/>
      <c r="AD113" s="36"/>
      <c r="AE113" s="36"/>
      <c r="AR113" s="224" t="s">
        <v>210</v>
      </c>
      <c r="AT113" s="224" t="s">
        <v>168</v>
      </c>
      <c r="AU113" s="224" t="s">
        <v>84</v>
      </c>
      <c r="AY113" s="15" t="s">
        <v>165</v>
      </c>
      <c r="BE113" s="225">
        <f>IF(O113="základní",K113,0)</f>
        <v>0</v>
      </c>
      <c r="BF113" s="225">
        <f>IF(O113="snížená",K113,0)</f>
        <v>0</v>
      </c>
      <c r="BG113" s="225">
        <f>IF(O113="zákl. přenesená",K113,0)</f>
        <v>0</v>
      </c>
      <c r="BH113" s="225">
        <f>IF(O113="sníž. přenesená",K113,0)</f>
        <v>0</v>
      </c>
      <c r="BI113" s="225">
        <f>IF(O113="nulová",K113,0)</f>
        <v>0</v>
      </c>
      <c r="BJ113" s="15" t="s">
        <v>82</v>
      </c>
      <c r="BK113" s="225">
        <f>ROUND(P113*H113,2)</f>
        <v>0</v>
      </c>
      <c r="BL113" s="15" t="s">
        <v>210</v>
      </c>
      <c r="BM113" s="224" t="s">
        <v>373</v>
      </c>
    </row>
    <row r="114" s="2" customFormat="1">
      <c r="A114" s="36"/>
      <c r="B114" s="37"/>
      <c r="C114" s="38"/>
      <c r="D114" s="226" t="s">
        <v>174</v>
      </c>
      <c r="E114" s="38"/>
      <c r="F114" s="227" t="s">
        <v>372</v>
      </c>
      <c r="G114" s="38"/>
      <c r="H114" s="38"/>
      <c r="I114" s="228"/>
      <c r="J114" s="228"/>
      <c r="K114" s="38"/>
      <c r="L114" s="38"/>
      <c r="M114" s="42"/>
      <c r="N114" s="229"/>
      <c r="O114" s="230"/>
      <c r="P114" s="82"/>
      <c r="Q114" s="82"/>
      <c r="R114" s="82"/>
      <c r="S114" s="82"/>
      <c r="T114" s="82"/>
      <c r="U114" s="82"/>
      <c r="V114" s="82"/>
      <c r="W114" s="82"/>
      <c r="X114" s="82"/>
      <c r="Y114" s="83"/>
      <c r="Z114" s="36"/>
      <c r="AA114" s="36"/>
      <c r="AB114" s="36"/>
      <c r="AC114" s="36"/>
      <c r="AD114" s="36"/>
      <c r="AE114" s="36"/>
      <c r="AT114" s="15" t="s">
        <v>174</v>
      </c>
      <c r="AU114" s="15" t="s">
        <v>84</v>
      </c>
    </row>
    <row r="115" s="2" customFormat="1" ht="33" customHeight="1">
      <c r="A115" s="36"/>
      <c r="B115" s="37"/>
      <c r="C115" s="213" t="s">
        <v>230</v>
      </c>
      <c r="D115" s="213" t="s">
        <v>168</v>
      </c>
      <c r="E115" s="214" t="s">
        <v>374</v>
      </c>
      <c r="F115" s="215" t="s">
        <v>375</v>
      </c>
      <c r="G115" s="216" t="s">
        <v>192</v>
      </c>
      <c r="H115" s="218">
        <v>3</v>
      </c>
      <c r="I115" s="217"/>
      <c r="J115" s="217"/>
      <c r="K115" s="218">
        <f>ROUND(P115*H115,2)</f>
        <v>0</v>
      </c>
      <c r="L115" s="215" t="s">
        <v>193</v>
      </c>
      <c r="M115" s="42"/>
      <c r="N115" s="219" t="s">
        <v>19</v>
      </c>
      <c r="O115" s="220" t="s">
        <v>44</v>
      </c>
      <c r="P115" s="221">
        <f>I115+J115</f>
        <v>0</v>
      </c>
      <c r="Q115" s="221">
        <f>ROUND(I115*H115,2)</f>
        <v>0</v>
      </c>
      <c r="R115" s="221">
        <f>ROUND(J115*H115,2)</f>
        <v>0</v>
      </c>
      <c r="S115" s="82"/>
      <c r="T115" s="222">
        <f>S115*H115</f>
        <v>0</v>
      </c>
      <c r="U115" s="222">
        <v>0</v>
      </c>
      <c r="V115" s="222">
        <f>U115*H115</f>
        <v>0</v>
      </c>
      <c r="W115" s="222">
        <v>0</v>
      </c>
      <c r="X115" s="222">
        <f>W115*H115</f>
        <v>0</v>
      </c>
      <c r="Y115" s="223" t="s">
        <v>19</v>
      </c>
      <c r="Z115" s="36"/>
      <c r="AA115" s="36"/>
      <c r="AB115" s="36"/>
      <c r="AC115" s="36"/>
      <c r="AD115" s="36"/>
      <c r="AE115" s="36"/>
      <c r="AR115" s="224" t="s">
        <v>210</v>
      </c>
      <c r="AT115" s="224" t="s">
        <v>168</v>
      </c>
      <c r="AU115" s="224" t="s">
        <v>84</v>
      </c>
      <c r="AY115" s="15" t="s">
        <v>165</v>
      </c>
      <c r="BE115" s="225">
        <f>IF(O115="základní",K115,0)</f>
        <v>0</v>
      </c>
      <c r="BF115" s="225">
        <f>IF(O115="snížená",K115,0)</f>
        <v>0</v>
      </c>
      <c r="BG115" s="225">
        <f>IF(O115="zákl. přenesená",K115,0)</f>
        <v>0</v>
      </c>
      <c r="BH115" s="225">
        <f>IF(O115="sníž. přenesená",K115,0)</f>
        <v>0</v>
      </c>
      <c r="BI115" s="225">
        <f>IF(O115="nulová",K115,0)</f>
        <v>0</v>
      </c>
      <c r="BJ115" s="15" t="s">
        <v>82</v>
      </c>
      <c r="BK115" s="225">
        <f>ROUND(P115*H115,2)</f>
        <v>0</v>
      </c>
      <c r="BL115" s="15" t="s">
        <v>210</v>
      </c>
      <c r="BM115" s="224" t="s">
        <v>376</v>
      </c>
    </row>
    <row r="116" s="2" customFormat="1">
      <c r="A116" s="36"/>
      <c r="B116" s="37"/>
      <c r="C116" s="38"/>
      <c r="D116" s="226" t="s">
        <v>174</v>
      </c>
      <c r="E116" s="38"/>
      <c r="F116" s="227" t="s">
        <v>375</v>
      </c>
      <c r="G116" s="38"/>
      <c r="H116" s="38"/>
      <c r="I116" s="228"/>
      <c r="J116" s="228"/>
      <c r="K116" s="38"/>
      <c r="L116" s="38"/>
      <c r="M116" s="42"/>
      <c r="N116" s="229"/>
      <c r="O116" s="230"/>
      <c r="P116" s="82"/>
      <c r="Q116" s="82"/>
      <c r="R116" s="82"/>
      <c r="S116" s="82"/>
      <c r="T116" s="82"/>
      <c r="U116" s="82"/>
      <c r="V116" s="82"/>
      <c r="W116" s="82"/>
      <c r="X116" s="82"/>
      <c r="Y116" s="83"/>
      <c r="Z116" s="36"/>
      <c r="AA116" s="36"/>
      <c r="AB116" s="36"/>
      <c r="AC116" s="36"/>
      <c r="AD116" s="36"/>
      <c r="AE116" s="36"/>
      <c r="AT116" s="15" t="s">
        <v>174</v>
      </c>
      <c r="AU116" s="15" t="s">
        <v>84</v>
      </c>
    </row>
    <row r="117" s="12" customFormat="1" ht="22.8" customHeight="1">
      <c r="A117" s="12"/>
      <c r="B117" s="196"/>
      <c r="C117" s="197"/>
      <c r="D117" s="198" t="s">
        <v>74</v>
      </c>
      <c r="E117" s="211" t="s">
        <v>84</v>
      </c>
      <c r="F117" s="211" t="s">
        <v>217</v>
      </c>
      <c r="G117" s="197"/>
      <c r="H117" s="197"/>
      <c r="I117" s="200"/>
      <c r="J117" s="200"/>
      <c r="K117" s="212">
        <f>BK117</f>
        <v>0</v>
      </c>
      <c r="L117" s="197"/>
      <c r="M117" s="202"/>
      <c r="N117" s="203"/>
      <c r="O117" s="204"/>
      <c r="P117" s="204"/>
      <c r="Q117" s="205">
        <f>SUM(Q118:Q141)</f>
        <v>0</v>
      </c>
      <c r="R117" s="205">
        <f>SUM(R118:R141)</f>
        <v>0</v>
      </c>
      <c r="S117" s="204"/>
      <c r="T117" s="206">
        <f>SUM(T118:T141)</f>
        <v>0</v>
      </c>
      <c r="U117" s="204"/>
      <c r="V117" s="206">
        <f>SUM(V118:V141)</f>
        <v>0</v>
      </c>
      <c r="W117" s="204"/>
      <c r="X117" s="206">
        <f>SUM(X118:X141)</f>
        <v>0</v>
      </c>
      <c r="Y117" s="207"/>
      <c r="Z117" s="12"/>
      <c r="AA117" s="12"/>
      <c r="AB117" s="12"/>
      <c r="AC117" s="12"/>
      <c r="AD117" s="12"/>
      <c r="AE117" s="12"/>
      <c r="AR117" s="208" t="s">
        <v>82</v>
      </c>
      <c r="AT117" s="209" t="s">
        <v>74</v>
      </c>
      <c r="AU117" s="209" t="s">
        <v>82</v>
      </c>
      <c r="AY117" s="208" t="s">
        <v>165</v>
      </c>
      <c r="BK117" s="210">
        <f>SUM(BK118:BK141)</f>
        <v>0</v>
      </c>
    </row>
    <row r="118" s="2" customFormat="1">
      <c r="A118" s="36"/>
      <c r="B118" s="37"/>
      <c r="C118" s="236" t="s">
        <v>234</v>
      </c>
      <c r="D118" s="236" t="s">
        <v>189</v>
      </c>
      <c r="E118" s="237" t="s">
        <v>219</v>
      </c>
      <c r="F118" s="238" t="s">
        <v>220</v>
      </c>
      <c r="G118" s="239" t="s">
        <v>221</v>
      </c>
      <c r="H118" s="240">
        <v>66</v>
      </c>
      <c r="I118" s="241"/>
      <c r="J118" s="242"/>
      <c r="K118" s="240">
        <f>ROUND(P118*H118,2)</f>
        <v>0</v>
      </c>
      <c r="L118" s="238" t="s">
        <v>193</v>
      </c>
      <c r="M118" s="243"/>
      <c r="N118" s="244" t="s">
        <v>19</v>
      </c>
      <c r="O118" s="220" t="s">
        <v>44</v>
      </c>
      <c r="P118" s="221">
        <f>I118+J118</f>
        <v>0</v>
      </c>
      <c r="Q118" s="221">
        <f>ROUND(I118*H118,2)</f>
        <v>0</v>
      </c>
      <c r="R118" s="221">
        <f>ROUND(J118*H118,2)</f>
        <v>0</v>
      </c>
      <c r="S118" s="82"/>
      <c r="T118" s="222">
        <f>S118*H118</f>
        <v>0</v>
      </c>
      <c r="U118" s="222">
        <v>0</v>
      </c>
      <c r="V118" s="222">
        <f>U118*H118</f>
        <v>0</v>
      </c>
      <c r="W118" s="222">
        <v>0</v>
      </c>
      <c r="X118" s="222">
        <f>W118*H118</f>
        <v>0</v>
      </c>
      <c r="Y118" s="223" t="s">
        <v>19</v>
      </c>
      <c r="Z118" s="36"/>
      <c r="AA118" s="36"/>
      <c r="AB118" s="36"/>
      <c r="AC118" s="36"/>
      <c r="AD118" s="36"/>
      <c r="AE118" s="36"/>
      <c r="AR118" s="224" t="s">
        <v>205</v>
      </c>
      <c r="AT118" s="224" t="s">
        <v>189</v>
      </c>
      <c r="AU118" s="224" t="s">
        <v>84</v>
      </c>
      <c r="AY118" s="15" t="s">
        <v>165</v>
      </c>
      <c r="BE118" s="225">
        <f>IF(O118="základní",K118,0)</f>
        <v>0</v>
      </c>
      <c r="BF118" s="225">
        <f>IF(O118="snížená",K118,0)</f>
        <v>0</v>
      </c>
      <c r="BG118" s="225">
        <f>IF(O118="zákl. přenesená",K118,0)</f>
        <v>0</v>
      </c>
      <c r="BH118" s="225">
        <f>IF(O118="sníž. přenesená",K118,0)</f>
        <v>0</v>
      </c>
      <c r="BI118" s="225">
        <f>IF(O118="nulová",K118,0)</f>
        <v>0</v>
      </c>
      <c r="BJ118" s="15" t="s">
        <v>82</v>
      </c>
      <c r="BK118" s="225">
        <f>ROUND(P118*H118,2)</f>
        <v>0</v>
      </c>
      <c r="BL118" s="15" t="s">
        <v>205</v>
      </c>
      <c r="BM118" s="224" t="s">
        <v>377</v>
      </c>
    </row>
    <row r="119" s="2" customFormat="1">
      <c r="A119" s="36"/>
      <c r="B119" s="37"/>
      <c r="C119" s="38"/>
      <c r="D119" s="226" t="s">
        <v>174</v>
      </c>
      <c r="E119" s="38"/>
      <c r="F119" s="227" t="s">
        <v>220</v>
      </c>
      <c r="G119" s="38"/>
      <c r="H119" s="38"/>
      <c r="I119" s="228"/>
      <c r="J119" s="228"/>
      <c r="K119" s="38"/>
      <c r="L119" s="38"/>
      <c r="M119" s="42"/>
      <c r="N119" s="229"/>
      <c r="O119" s="230"/>
      <c r="P119" s="82"/>
      <c r="Q119" s="82"/>
      <c r="R119" s="82"/>
      <c r="S119" s="82"/>
      <c r="T119" s="82"/>
      <c r="U119" s="82"/>
      <c r="V119" s="82"/>
      <c r="W119" s="82"/>
      <c r="X119" s="82"/>
      <c r="Y119" s="83"/>
      <c r="Z119" s="36"/>
      <c r="AA119" s="36"/>
      <c r="AB119" s="36"/>
      <c r="AC119" s="36"/>
      <c r="AD119" s="36"/>
      <c r="AE119" s="36"/>
      <c r="AT119" s="15" t="s">
        <v>174</v>
      </c>
      <c r="AU119" s="15" t="s">
        <v>84</v>
      </c>
    </row>
    <row r="120" s="2" customFormat="1">
      <c r="A120" s="36"/>
      <c r="B120" s="37"/>
      <c r="C120" s="236" t="s">
        <v>238</v>
      </c>
      <c r="D120" s="236" t="s">
        <v>189</v>
      </c>
      <c r="E120" s="237" t="s">
        <v>378</v>
      </c>
      <c r="F120" s="238" t="s">
        <v>379</v>
      </c>
      <c r="G120" s="239" t="s">
        <v>221</v>
      </c>
      <c r="H120" s="240">
        <v>10</v>
      </c>
      <c r="I120" s="241"/>
      <c r="J120" s="242"/>
      <c r="K120" s="240">
        <f>ROUND(P120*H120,2)</f>
        <v>0</v>
      </c>
      <c r="L120" s="238" t="s">
        <v>193</v>
      </c>
      <c r="M120" s="243"/>
      <c r="N120" s="244" t="s">
        <v>19</v>
      </c>
      <c r="O120" s="220" t="s">
        <v>44</v>
      </c>
      <c r="P120" s="221">
        <f>I120+J120</f>
        <v>0</v>
      </c>
      <c r="Q120" s="221">
        <f>ROUND(I120*H120,2)</f>
        <v>0</v>
      </c>
      <c r="R120" s="221">
        <f>ROUND(J120*H120,2)</f>
        <v>0</v>
      </c>
      <c r="S120" s="82"/>
      <c r="T120" s="222">
        <f>S120*H120</f>
        <v>0</v>
      </c>
      <c r="U120" s="222">
        <v>0</v>
      </c>
      <c r="V120" s="222">
        <f>U120*H120</f>
        <v>0</v>
      </c>
      <c r="W120" s="222">
        <v>0</v>
      </c>
      <c r="X120" s="222">
        <f>W120*H120</f>
        <v>0</v>
      </c>
      <c r="Y120" s="223" t="s">
        <v>19</v>
      </c>
      <c r="Z120" s="36"/>
      <c r="AA120" s="36"/>
      <c r="AB120" s="36"/>
      <c r="AC120" s="36"/>
      <c r="AD120" s="36"/>
      <c r="AE120" s="36"/>
      <c r="AR120" s="224" t="s">
        <v>205</v>
      </c>
      <c r="AT120" s="224" t="s">
        <v>189</v>
      </c>
      <c r="AU120" s="224" t="s">
        <v>84</v>
      </c>
      <c r="AY120" s="15" t="s">
        <v>165</v>
      </c>
      <c r="BE120" s="225">
        <f>IF(O120="základní",K120,0)</f>
        <v>0</v>
      </c>
      <c r="BF120" s="225">
        <f>IF(O120="snížená",K120,0)</f>
        <v>0</v>
      </c>
      <c r="BG120" s="225">
        <f>IF(O120="zákl. přenesená",K120,0)</f>
        <v>0</v>
      </c>
      <c r="BH120" s="225">
        <f>IF(O120="sníž. přenesená",K120,0)</f>
        <v>0</v>
      </c>
      <c r="BI120" s="225">
        <f>IF(O120="nulová",K120,0)</f>
        <v>0</v>
      </c>
      <c r="BJ120" s="15" t="s">
        <v>82</v>
      </c>
      <c r="BK120" s="225">
        <f>ROUND(P120*H120,2)</f>
        <v>0</v>
      </c>
      <c r="BL120" s="15" t="s">
        <v>205</v>
      </c>
      <c r="BM120" s="224" t="s">
        <v>380</v>
      </c>
    </row>
    <row r="121" s="2" customFormat="1">
      <c r="A121" s="36"/>
      <c r="B121" s="37"/>
      <c r="C121" s="38"/>
      <c r="D121" s="226" t="s">
        <v>174</v>
      </c>
      <c r="E121" s="38"/>
      <c r="F121" s="227" t="s">
        <v>379</v>
      </c>
      <c r="G121" s="38"/>
      <c r="H121" s="38"/>
      <c r="I121" s="228"/>
      <c r="J121" s="228"/>
      <c r="K121" s="38"/>
      <c r="L121" s="38"/>
      <c r="M121" s="42"/>
      <c r="N121" s="229"/>
      <c r="O121" s="230"/>
      <c r="P121" s="82"/>
      <c r="Q121" s="82"/>
      <c r="R121" s="82"/>
      <c r="S121" s="82"/>
      <c r="T121" s="82"/>
      <c r="U121" s="82"/>
      <c r="V121" s="82"/>
      <c r="W121" s="82"/>
      <c r="X121" s="82"/>
      <c r="Y121" s="83"/>
      <c r="Z121" s="36"/>
      <c r="AA121" s="36"/>
      <c r="AB121" s="36"/>
      <c r="AC121" s="36"/>
      <c r="AD121" s="36"/>
      <c r="AE121" s="36"/>
      <c r="AT121" s="15" t="s">
        <v>174</v>
      </c>
      <c r="AU121" s="15" t="s">
        <v>84</v>
      </c>
    </row>
    <row r="122" s="2" customFormat="1" ht="24.15" customHeight="1">
      <c r="A122" s="36"/>
      <c r="B122" s="37"/>
      <c r="C122" s="236" t="s">
        <v>242</v>
      </c>
      <c r="D122" s="236" t="s">
        <v>189</v>
      </c>
      <c r="E122" s="237" t="s">
        <v>381</v>
      </c>
      <c r="F122" s="238" t="s">
        <v>382</v>
      </c>
      <c r="G122" s="239" t="s">
        <v>221</v>
      </c>
      <c r="H122" s="240">
        <v>2</v>
      </c>
      <c r="I122" s="241"/>
      <c r="J122" s="242"/>
      <c r="K122" s="240">
        <f>ROUND(P122*H122,2)</f>
        <v>0</v>
      </c>
      <c r="L122" s="238" t="s">
        <v>193</v>
      </c>
      <c r="M122" s="243"/>
      <c r="N122" s="244" t="s">
        <v>19</v>
      </c>
      <c r="O122" s="220" t="s">
        <v>44</v>
      </c>
      <c r="P122" s="221">
        <f>I122+J122</f>
        <v>0</v>
      </c>
      <c r="Q122" s="221">
        <f>ROUND(I122*H122,2)</f>
        <v>0</v>
      </c>
      <c r="R122" s="221">
        <f>ROUND(J122*H122,2)</f>
        <v>0</v>
      </c>
      <c r="S122" s="82"/>
      <c r="T122" s="222">
        <f>S122*H122</f>
        <v>0</v>
      </c>
      <c r="U122" s="222">
        <v>0</v>
      </c>
      <c r="V122" s="222">
        <f>U122*H122</f>
        <v>0</v>
      </c>
      <c r="W122" s="222">
        <v>0</v>
      </c>
      <c r="X122" s="222">
        <f>W122*H122</f>
        <v>0</v>
      </c>
      <c r="Y122" s="223" t="s">
        <v>19</v>
      </c>
      <c r="Z122" s="36"/>
      <c r="AA122" s="36"/>
      <c r="AB122" s="36"/>
      <c r="AC122" s="36"/>
      <c r="AD122" s="36"/>
      <c r="AE122" s="36"/>
      <c r="AR122" s="224" t="s">
        <v>205</v>
      </c>
      <c r="AT122" s="224" t="s">
        <v>189</v>
      </c>
      <c r="AU122" s="224" t="s">
        <v>84</v>
      </c>
      <c r="AY122" s="15" t="s">
        <v>165</v>
      </c>
      <c r="BE122" s="225">
        <f>IF(O122="základní",K122,0)</f>
        <v>0</v>
      </c>
      <c r="BF122" s="225">
        <f>IF(O122="snížená",K122,0)</f>
        <v>0</v>
      </c>
      <c r="BG122" s="225">
        <f>IF(O122="zákl. přenesená",K122,0)</f>
        <v>0</v>
      </c>
      <c r="BH122" s="225">
        <f>IF(O122="sníž. přenesená",K122,0)</f>
        <v>0</v>
      </c>
      <c r="BI122" s="225">
        <f>IF(O122="nulová",K122,0)</f>
        <v>0</v>
      </c>
      <c r="BJ122" s="15" t="s">
        <v>82</v>
      </c>
      <c r="BK122" s="225">
        <f>ROUND(P122*H122,2)</f>
        <v>0</v>
      </c>
      <c r="BL122" s="15" t="s">
        <v>205</v>
      </c>
      <c r="BM122" s="224" t="s">
        <v>383</v>
      </c>
    </row>
    <row r="123" s="2" customFormat="1">
      <c r="A123" s="36"/>
      <c r="B123" s="37"/>
      <c r="C123" s="38"/>
      <c r="D123" s="226" t="s">
        <v>174</v>
      </c>
      <c r="E123" s="38"/>
      <c r="F123" s="227" t="s">
        <v>382</v>
      </c>
      <c r="G123" s="38"/>
      <c r="H123" s="38"/>
      <c r="I123" s="228"/>
      <c r="J123" s="228"/>
      <c r="K123" s="38"/>
      <c r="L123" s="38"/>
      <c r="M123" s="42"/>
      <c r="N123" s="229"/>
      <c r="O123" s="230"/>
      <c r="P123" s="82"/>
      <c r="Q123" s="82"/>
      <c r="R123" s="82"/>
      <c r="S123" s="82"/>
      <c r="T123" s="82"/>
      <c r="U123" s="82"/>
      <c r="V123" s="82"/>
      <c r="W123" s="82"/>
      <c r="X123" s="82"/>
      <c r="Y123" s="83"/>
      <c r="Z123" s="36"/>
      <c r="AA123" s="36"/>
      <c r="AB123" s="36"/>
      <c r="AC123" s="36"/>
      <c r="AD123" s="36"/>
      <c r="AE123" s="36"/>
      <c r="AT123" s="15" t="s">
        <v>174</v>
      </c>
      <c r="AU123" s="15" t="s">
        <v>84</v>
      </c>
    </row>
    <row r="124" s="2" customFormat="1" ht="37.8" customHeight="1">
      <c r="A124" s="36"/>
      <c r="B124" s="37"/>
      <c r="C124" s="213" t="s">
        <v>246</v>
      </c>
      <c r="D124" s="213" t="s">
        <v>168</v>
      </c>
      <c r="E124" s="214" t="s">
        <v>223</v>
      </c>
      <c r="F124" s="215" t="s">
        <v>224</v>
      </c>
      <c r="G124" s="216" t="s">
        <v>221</v>
      </c>
      <c r="H124" s="218">
        <v>78</v>
      </c>
      <c r="I124" s="217"/>
      <c r="J124" s="217"/>
      <c r="K124" s="218">
        <f>ROUND(P124*H124,2)</f>
        <v>0</v>
      </c>
      <c r="L124" s="215" t="s">
        <v>193</v>
      </c>
      <c r="M124" s="42"/>
      <c r="N124" s="219" t="s">
        <v>19</v>
      </c>
      <c r="O124" s="220" t="s">
        <v>44</v>
      </c>
      <c r="P124" s="221">
        <f>I124+J124</f>
        <v>0</v>
      </c>
      <c r="Q124" s="221">
        <f>ROUND(I124*H124,2)</f>
        <v>0</v>
      </c>
      <c r="R124" s="221">
        <f>ROUND(J124*H124,2)</f>
        <v>0</v>
      </c>
      <c r="S124" s="82"/>
      <c r="T124" s="222">
        <f>S124*H124</f>
        <v>0</v>
      </c>
      <c r="U124" s="222">
        <v>0</v>
      </c>
      <c r="V124" s="222">
        <f>U124*H124</f>
        <v>0</v>
      </c>
      <c r="W124" s="222">
        <v>0</v>
      </c>
      <c r="X124" s="222">
        <f>W124*H124</f>
        <v>0</v>
      </c>
      <c r="Y124" s="223" t="s">
        <v>19</v>
      </c>
      <c r="Z124" s="36"/>
      <c r="AA124" s="36"/>
      <c r="AB124" s="36"/>
      <c r="AC124" s="36"/>
      <c r="AD124" s="36"/>
      <c r="AE124" s="36"/>
      <c r="AR124" s="224" t="s">
        <v>210</v>
      </c>
      <c r="AT124" s="224" t="s">
        <v>168</v>
      </c>
      <c r="AU124" s="224" t="s">
        <v>84</v>
      </c>
      <c r="AY124" s="15" t="s">
        <v>165</v>
      </c>
      <c r="BE124" s="225">
        <f>IF(O124="základní",K124,0)</f>
        <v>0</v>
      </c>
      <c r="BF124" s="225">
        <f>IF(O124="snížená",K124,0)</f>
        <v>0</v>
      </c>
      <c r="BG124" s="225">
        <f>IF(O124="zákl. přenesená",K124,0)</f>
        <v>0</v>
      </c>
      <c r="BH124" s="225">
        <f>IF(O124="sníž. přenesená",K124,0)</f>
        <v>0</v>
      </c>
      <c r="BI124" s="225">
        <f>IF(O124="nulová",K124,0)</f>
        <v>0</v>
      </c>
      <c r="BJ124" s="15" t="s">
        <v>82</v>
      </c>
      <c r="BK124" s="225">
        <f>ROUND(P124*H124,2)</f>
        <v>0</v>
      </c>
      <c r="BL124" s="15" t="s">
        <v>210</v>
      </c>
      <c r="BM124" s="224" t="s">
        <v>384</v>
      </c>
    </row>
    <row r="125" s="2" customFormat="1">
      <c r="A125" s="36"/>
      <c r="B125" s="37"/>
      <c r="C125" s="38"/>
      <c r="D125" s="226" t="s">
        <v>174</v>
      </c>
      <c r="E125" s="38"/>
      <c r="F125" s="227" t="s">
        <v>224</v>
      </c>
      <c r="G125" s="38"/>
      <c r="H125" s="38"/>
      <c r="I125" s="228"/>
      <c r="J125" s="228"/>
      <c r="K125" s="38"/>
      <c r="L125" s="38"/>
      <c r="M125" s="42"/>
      <c r="N125" s="229"/>
      <c r="O125" s="230"/>
      <c r="P125" s="82"/>
      <c r="Q125" s="82"/>
      <c r="R125" s="82"/>
      <c r="S125" s="82"/>
      <c r="T125" s="82"/>
      <c r="U125" s="82"/>
      <c r="V125" s="82"/>
      <c r="W125" s="82"/>
      <c r="X125" s="82"/>
      <c r="Y125" s="83"/>
      <c r="Z125" s="36"/>
      <c r="AA125" s="36"/>
      <c r="AB125" s="36"/>
      <c r="AC125" s="36"/>
      <c r="AD125" s="36"/>
      <c r="AE125" s="36"/>
      <c r="AT125" s="15" t="s">
        <v>174</v>
      </c>
      <c r="AU125" s="15" t="s">
        <v>84</v>
      </c>
    </row>
    <row r="126" s="2" customFormat="1" ht="24.15" customHeight="1">
      <c r="A126" s="36"/>
      <c r="B126" s="37"/>
      <c r="C126" s="236" t="s">
        <v>9</v>
      </c>
      <c r="D126" s="236" t="s">
        <v>189</v>
      </c>
      <c r="E126" s="237" t="s">
        <v>227</v>
      </c>
      <c r="F126" s="238" t="s">
        <v>228</v>
      </c>
      <c r="G126" s="239" t="s">
        <v>192</v>
      </c>
      <c r="H126" s="240">
        <v>16</v>
      </c>
      <c r="I126" s="241"/>
      <c r="J126" s="242"/>
      <c r="K126" s="240">
        <f>ROUND(P126*H126,2)</f>
        <v>0</v>
      </c>
      <c r="L126" s="238" t="s">
        <v>193</v>
      </c>
      <c r="M126" s="243"/>
      <c r="N126" s="244" t="s">
        <v>19</v>
      </c>
      <c r="O126" s="220" t="s">
        <v>44</v>
      </c>
      <c r="P126" s="221">
        <f>I126+J126</f>
        <v>0</v>
      </c>
      <c r="Q126" s="221">
        <f>ROUND(I126*H126,2)</f>
        <v>0</v>
      </c>
      <c r="R126" s="221">
        <f>ROUND(J126*H126,2)</f>
        <v>0</v>
      </c>
      <c r="S126" s="82"/>
      <c r="T126" s="222">
        <f>S126*H126</f>
        <v>0</v>
      </c>
      <c r="U126" s="222">
        <v>0</v>
      </c>
      <c r="V126" s="222">
        <f>U126*H126</f>
        <v>0</v>
      </c>
      <c r="W126" s="222">
        <v>0</v>
      </c>
      <c r="X126" s="222">
        <f>W126*H126</f>
        <v>0</v>
      </c>
      <c r="Y126" s="223" t="s">
        <v>19</v>
      </c>
      <c r="Z126" s="36"/>
      <c r="AA126" s="36"/>
      <c r="AB126" s="36"/>
      <c r="AC126" s="36"/>
      <c r="AD126" s="36"/>
      <c r="AE126" s="36"/>
      <c r="AR126" s="224" t="s">
        <v>205</v>
      </c>
      <c r="AT126" s="224" t="s">
        <v>189</v>
      </c>
      <c r="AU126" s="224" t="s">
        <v>84</v>
      </c>
      <c r="AY126" s="15" t="s">
        <v>165</v>
      </c>
      <c r="BE126" s="225">
        <f>IF(O126="základní",K126,0)</f>
        <v>0</v>
      </c>
      <c r="BF126" s="225">
        <f>IF(O126="snížená",K126,0)</f>
        <v>0</v>
      </c>
      <c r="BG126" s="225">
        <f>IF(O126="zákl. přenesená",K126,0)</f>
        <v>0</v>
      </c>
      <c r="BH126" s="225">
        <f>IF(O126="sníž. přenesená",K126,0)</f>
        <v>0</v>
      </c>
      <c r="BI126" s="225">
        <f>IF(O126="nulová",K126,0)</f>
        <v>0</v>
      </c>
      <c r="BJ126" s="15" t="s">
        <v>82</v>
      </c>
      <c r="BK126" s="225">
        <f>ROUND(P126*H126,2)</f>
        <v>0</v>
      </c>
      <c r="BL126" s="15" t="s">
        <v>205</v>
      </c>
      <c r="BM126" s="224" t="s">
        <v>385</v>
      </c>
    </row>
    <row r="127" s="2" customFormat="1">
      <c r="A127" s="36"/>
      <c r="B127" s="37"/>
      <c r="C127" s="38"/>
      <c r="D127" s="226" t="s">
        <v>174</v>
      </c>
      <c r="E127" s="38"/>
      <c r="F127" s="227" t="s">
        <v>228</v>
      </c>
      <c r="G127" s="38"/>
      <c r="H127" s="38"/>
      <c r="I127" s="228"/>
      <c r="J127" s="228"/>
      <c r="K127" s="38"/>
      <c r="L127" s="38"/>
      <c r="M127" s="42"/>
      <c r="N127" s="229"/>
      <c r="O127" s="230"/>
      <c r="P127" s="82"/>
      <c r="Q127" s="82"/>
      <c r="R127" s="82"/>
      <c r="S127" s="82"/>
      <c r="T127" s="82"/>
      <c r="U127" s="82"/>
      <c r="V127" s="82"/>
      <c r="W127" s="82"/>
      <c r="X127" s="82"/>
      <c r="Y127" s="83"/>
      <c r="Z127" s="36"/>
      <c r="AA127" s="36"/>
      <c r="AB127" s="36"/>
      <c r="AC127" s="36"/>
      <c r="AD127" s="36"/>
      <c r="AE127" s="36"/>
      <c r="AT127" s="15" t="s">
        <v>174</v>
      </c>
      <c r="AU127" s="15" t="s">
        <v>84</v>
      </c>
    </row>
    <row r="128" s="2" customFormat="1" ht="24.15" customHeight="1">
      <c r="A128" s="36"/>
      <c r="B128" s="37"/>
      <c r="C128" s="236" t="s">
        <v>253</v>
      </c>
      <c r="D128" s="236" t="s">
        <v>189</v>
      </c>
      <c r="E128" s="237" t="s">
        <v>231</v>
      </c>
      <c r="F128" s="238" t="s">
        <v>232</v>
      </c>
      <c r="G128" s="239" t="s">
        <v>221</v>
      </c>
      <c r="H128" s="240">
        <v>3097</v>
      </c>
      <c r="I128" s="241"/>
      <c r="J128" s="242"/>
      <c r="K128" s="240">
        <f>ROUND(P128*H128,2)</f>
        <v>0</v>
      </c>
      <c r="L128" s="238" t="s">
        <v>193</v>
      </c>
      <c r="M128" s="243"/>
      <c r="N128" s="244" t="s">
        <v>19</v>
      </c>
      <c r="O128" s="220" t="s">
        <v>44</v>
      </c>
      <c r="P128" s="221">
        <f>I128+J128</f>
        <v>0</v>
      </c>
      <c r="Q128" s="221">
        <f>ROUND(I128*H128,2)</f>
        <v>0</v>
      </c>
      <c r="R128" s="221">
        <f>ROUND(J128*H128,2)</f>
        <v>0</v>
      </c>
      <c r="S128" s="82"/>
      <c r="T128" s="222">
        <f>S128*H128</f>
        <v>0</v>
      </c>
      <c r="U128" s="222">
        <v>0</v>
      </c>
      <c r="V128" s="222">
        <f>U128*H128</f>
        <v>0</v>
      </c>
      <c r="W128" s="222">
        <v>0</v>
      </c>
      <c r="X128" s="222">
        <f>W128*H128</f>
        <v>0</v>
      </c>
      <c r="Y128" s="223" t="s">
        <v>19</v>
      </c>
      <c r="Z128" s="36"/>
      <c r="AA128" s="36"/>
      <c r="AB128" s="36"/>
      <c r="AC128" s="36"/>
      <c r="AD128" s="36"/>
      <c r="AE128" s="36"/>
      <c r="AR128" s="224" t="s">
        <v>205</v>
      </c>
      <c r="AT128" s="224" t="s">
        <v>189</v>
      </c>
      <c r="AU128" s="224" t="s">
        <v>84</v>
      </c>
      <c r="AY128" s="15" t="s">
        <v>165</v>
      </c>
      <c r="BE128" s="225">
        <f>IF(O128="základní",K128,0)</f>
        <v>0</v>
      </c>
      <c r="BF128" s="225">
        <f>IF(O128="snížená",K128,0)</f>
        <v>0</v>
      </c>
      <c r="BG128" s="225">
        <f>IF(O128="zákl. přenesená",K128,0)</f>
        <v>0</v>
      </c>
      <c r="BH128" s="225">
        <f>IF(O128="sníž. přenesená",K128,0)</f>
        <v>0</v>
      </c>
      <c r="BI128" s="225">
        <f>IF(O128="nulová",K128,0)</f>
        <v>0</v>
      </c>
      <c r="BJ128" s="15" t="s">
        <v>82</v>
      </c>
      <c r="BK128" s="225">
        <f>ROUND(P128*H128,2)</f>
        <v>0</v>
      </c>
      <c r="BL128" s="15" t="s">
        <v>205</v>
      </c>
      <c r="BM128" s="224" t="s">
        <v>386</v>
      </c>
    </row>
    <row r="129" s="2" customFormat="1">
      <c r="A129" s="36"/>
      <c r="B129" s="37"/>
      <c r="C129" s="38"/>
      <c r="D129" s="226" t="s">
        <v>174</v>
      </c>
      <c r="E129" s="38"/>
      <c r="F129" s="227" t="s">
        <v>232</v>
      </c>
      <c r="G129" s="38"/>
      <c r="H129" s="38"/>
      <c r="I129" s="228"/>
      <c r="J129" s="228"/>
      <c r="K129" s="38"/>
      <c r="L129" s="38"/>
      <c r="M129" s="42"/>
      <c r="N129" s="229"/>
      <c r="O129" s="230"/>
      <c r="P129" s="82"/>
      <c r="Q129" s="82"/>
      <c r="R129" s="82"/>
      <c r="S129" s="82"/>
      <c r="T129" s="82"/>
      <c r="U129" s="82"/>
      <c r="V129" s="82"/>
      <c r="W129" s="82"/>
      <c r="X129" s="82"/>
      <c r="Y129" s="83"/>
      <c r="Z129" s="36"/>
      <c r="AA129" s="36"/>
      <c r="AB129" s="36"/>
      <c r="AC129" s="36"/>
      <c r="AD129" s="36"/>
      <c r="AE129" s="36"/>
      <c r="AT129" s="15" t="s">
        <v>174</v>
      </c>
      <c r="AU129" s="15" t="s">
        <v>84</v>
      </c>
    </row>
    <row r="130" s="2" customFormat="1">
      <c r="A130" s="36"/>
      <c r="B130" s="37"/>
      <c r="C130" s="213" t="s">
        <v>258</v>
      </c>
      <c r="D130" s="213" t="s">
        <v>168</v>
      </c>
      <c r="E130" s="214" t="s">
        <v>235</v>
      </c>
      <c r="F130" s="215" t="s">
        <v>236</v>
      </c>
      <c r="G130" s="216" t="s">
        <v>221</v>
      </c>
      <c r="H130" s="218">
        <v>3097</v>
      </c>
      <c r="I130" s="217"/>
      <c r="J130" s="217"/>
      <c r="K130" s="218">
        <f>ROUND(P130*H130,2)</f>
        <v>0</v>
      </c>
      <c r="L130" s="215" t="s">
        <v>193</v>
      </c>
      <c r="M130" s="42"/>
      <c r="N130" s="219" t="s">
        <v>19</v>
      </c>
      <c r="O130" s="220" t="s">
        <v>44</v>
      </c>
      <c r="P130" s="221">
        <f>I130+J130</f>
        <v>0</v>
      </c>
      <c r="Q130" s="221">
        <f>ROUND(I130*H130,2)</f>
        <v>0</v>
      </c>
      <c r="R130" s="221">
        <f>ROUND(J130*H130,2)</f>
        <v>0</v>
      </c>
      <c r="S130" s="82"/>
      <c r="T130" s="222">
        <f>S130*H130</f>
        <v>0</v>
      </c>
      <c r="U130" s="222">
        <v>0</v>
      </c>
      <c r="V130" s="222">
        <f>U130*H130</f>
        <v>0</v>
      </c>
      <c r="W130" s="222">
        <v>0</v>
      </c>
      <c r="X130" s="222">
        <f>W130*H130</f>
        <v>0</v>
      </c>
      <c r="Y130" s="223" t="s">
        <v>19</v>
      </c>
      <c r="Z130" s="36"/>
      <c r="AA130" s="36"/>
      <c r="AB130" s="36"/>
      <c r="AC130" s="36"/>
      <c r="AD130" s="36"/>
      <c r="AE130" s="36"/>
      <c r="AR130" s="224" t="s">
        <v>210</v>
      </c>
      <c r="AT130" s="224" t="s">
        <v>168</v>
      </c>
      <c r="AU130" s="224" t="s">
        <v>84</v>
      </c>
      <c r="AY130" s="15" t="s">
        <v>165</v>
      </c>
      <c r="BE130" s="225">
        <f>IF(O130="základní",K130,0)</f>
        <v>0</v>
      </c>
      <c r="BF130" s="225">
        <f>IF(O130="snížená",K130,0)</f>
        <v>0</v>
      </c>
      <c r="BG130" s="225">
        <f>IF(O130="zákl. přenesená",K130,0)</f>
        <v>0</v>
      </c>
      <c r="BH130" s="225">
        <f>IF(O130="sníž. přenesená",K130,0)</f>
        <v>0</v>
      </c>
      <c r="BI130" s="225">
        <f>IF(O130="nulová",K130,0)</f>
        <v>0</v>
      </c>
      <c r="BJ130" s="15" t="s">
        <v>82</v>
      </c>
      <c r="BK130" s="225">
        <f>ROUND(P130*H130,2)</f>
        <v>0</v>
      </c>
      <c r="BL130" s="15" t="s">
        <v>210</v>
      </c>
      <c r="BM130" s="224" t="s">
        <v>387</v>
      </c>
    </row>
    <row r="131" s="2" customFormat="1">
      <c r="A131" s="36"/>
      <c r="B131" s="37"/>
      <c r="C131" s="38"/>
      <c r="D131" s="226" t="s">
        <v>174</v>
      </c>
      <c r="E131" s="38"/>
      <c r="F131" s="227" t="s">
        <v>236</v>
      </c>
      <c r="G131" s="38"/>
      <c r="H131" s="38"/>
      <c r="I131" s="228"/>
      <c r="J131" s="228"/>
      <c r="K131" s="38"/>
      <c r="L131" s="38"/>
      <c r="M131" s="42"/>
      <c r="N131" s="229"/>
      <c r="O131" s="230"/>
      <c r="P131" s="82"/>
      <c r="Q131" s="82"/>
      <c r="R131" s="82"/>
      <c r="S131" s="82"/>
      <c r="T131" s="82"/>
      <c r="U131" s="82"/>
      <c r="V131" s="82"/>
      <c r="W131" s="82"/>
      <c r="X131" s="82"/>
      <c r="Y131" s="83"/>
      <c r="Z131" s="36"/>
      <c r="AA131" s="36"/>
      <c r="AB131" s="36"/>
      <c r="AC131" s="36"/>
      <c r="AD131" s="36"/>
      <c r="AE131" s="36"/>
      <c r="AT131" s="15" t="s">
        <v>174</v>
      </c>
      <c r="AU131" s="15" t="s">
        <v>84</v>
      </c>
    </row>
    <row r="132" s="2" customFormat="1" ht="24.15" customHeight="1">
      <c r="A132" s="36"/>
      <c r="B132" s="37"/>
      <c r="C132" s="236" t="s">
        <v>263</v>
      </c>
      <c r="D132" s="236" t="s">
        <v>189</v>
      </c>
      <c r="E132" s="237" t="s">
        <v>239</v>
      </c>
      <c r="F132" s="238" t="s">
        <v>240</v>
      </c>
      <c r="G132" s="239" t="s">
        <v>221</v>
      </c>
      <c r="H132" s="240">
        <v>1360</v>
      </c>
      <c r="I132" s="241"/>
      <c r="J132" s="242"/>
      <c r="K132" s="240">
        <f>ROUND(P132*H132,2)</f>
        <v>0</v>
      </c>
      <c r="L132" s="238" t="s">
        <v>193</v>
      </c>
      <c r="M132" s="243"/>
      <c r="N132" s="244" t="s">
        <v>19</v>
      </c>
      <c r="O132" s="220" t="s">
        <v>44</v>
      </c>
      <c r="P132" s="221">
        <f>I132+J132</f>
        <v>0</v>
      </c>
      <c r="Q132" s="221">
        <f>ROUND(I132*H132,2)</f>
        <v>0</v>
      </c>
      <c r="R132" s="221">
        <f>ROUND(J132*H132,2)</f>
        <v>0</v>
      </c>
      <c r="S132" s="82"/>
      <c r="T132" s="222">
        <f>S132*H132</f>
        <v>0</v>
      </c>
      <c r="U132" s="222">
        <v>0</v>
      </c>
      <c r="V132" s="222">
        <f>U132*H132</f>
        <v>0</v>
      </c>
      <c r="W132" s="222">
        <v>0</v>
      </c>
      <c r="X132" s="222">
        <f>W132*H132</f>
        <v>0</v>
      </c>
      <c r="Y132" s="223" t="s">
        <v>19</v>
      </c>
      <c r="Z132" s="36"/>
      <c r="AA132" s="36"/>
      <c r="AB132" s="36"/>
      <c r="AC132" s="36"/>
      <c r="AD132" s="36"/>
      <c r="AE132" s="36"/>
      <c r="AR132" s="224" t="s">
        <v>205</v>
      </c>
      <c r="AT132" s="224" t="s">
        <v>189</v>
      </c>
      <c r="AU132" s="224" t="s">
        <v>84</v>
      </c>
      <c r="AY132" s="15" t="s">
        <v>165</v>
      </c>
      <c r="BE132" s="225">
        <f>IF(O132="základní",K132,0)</f>
        <v>0</v>
      </c>
      <c r="BF132" s="225">
        <f>IF(O132="snížená",K132,0)</f>
        <v>0</v>
      </c>
      <c r="BG132" s="225">
        <f>IF(O132="zákl. přenesená",K132,0)</f>
        <v>0</v>
      </c>
      <c r="BH132" s="225">
        <f>IF(O132="sníž. přenesená",K132,0)</f>
        <v>0</v>
      </c>
      <c r="BI132" s="225">
        <f>IF(O132="nulová",K132,0)</f>
        <v>0</v>
      </c>
      <c r="BJ132" s="15" t="s">
        <v>82</v>
      </c>
      <c r="BK132" s="225">
        <f>ROUND(P132*H132,2)</f>
        <v>0</v>
      </c>
      <c r="BL132" s="15" t="s">
        <v>205</v>
      </c>
      <c r="BM132" s="224" t="s">
        <v>388</v>
      </c>
    </row>
    <row r="133" s="2" customFormat="1">
      <c r="A133" s="36"/>
      <c r="B133" s="37"/>
      <c r="C133" s="38"/>
      <c r="D133" s="226" t="s">
        <v>174</v>
      </c>
      <c r="E133" s="38"/>
      <c r="F133" s="227" t="s">
        <v>240</v>
      </c>
      <c r="G133" s="38"/>
      <c r="H133" s="38"/>
      <c r="I133" s="228"/>
      <c r="J133" s="228"/>
      <c r="K133" s="38"/>
      <c r="L133" s="38"/>
      <c r="M133" s="42"/>
      <c r="N133" s="229"/>
      <c r="O133" s="230"/>
      <c r="P133" s="82"/>
      <c r="Q133" s="82"/>
      <c r="R133" s="82"/>
      <c r="S133" s="82"/>
      <c r="T133" s="82"/>
      <c r="U133" s="82"/>
      <c r="V133" s="82"/>
      <c r="W133" s="82"/>
      <c r="X133" s="82"/>
      <c r="Y133" s="83"/>
      <c r="Z133" s="36"/>
      <c r="AA133" s="36"/>
      <c r="AB133" s="36"/>
      <c r="AC133" s="36"/>
      <c r="AD133" s="36"/>
      <c r="AE133" s="36"/>
      <c r="AT133" s="15" t="s">
        <v>174</v>
      </c>
      <c r="AU133" s="15" t="s">
        <v>84</v>
      </c>
    </row>
    <row r="134" s="2" customFormat="1">
      <c r="A134" s="36"/>
      <c r="B134" s="37"/>
      <c r="C134" s="236" t="s">
        <v>268</v>
      </c>
      <c r="D134" s="236" t="s">
        <v>189</v>
      </c>
      <c r="E134" s="237" t="s">
        <v>243</v>
      </c>
      <c r="F134" s="238" t="s">
        <v>244</v>
      </c>
      <c r="G134" s="239" t="s">
        <v>221</v>
      </c>
      <c r="H134" s="240">
        <v>1360</v>
      </c>
      <c r="I134" s="241"/>
      <c r="J134" s="242"/>
      <c r="K134" s="240">
        <f>ROUND(P134*H134,2)</f>
        <v>0</v>
      </c>
      <c r="L134" s="238" t="s">
        <v>193</v>
      </c>
      <c r="M134" s="243"/>
      <c r="N134" s="244" t="s">
        <v>19</v>
      </c>
      <c r="O134" s="220" t="s">
        <v>44</v>
      </c>
      <c r="P134" s="221">
        <f>I134+J134</f>
        <v>0</v>
      </c>
      <c r="Q134" s="221">
        <f>ROUND(I134*H134,2)</f>
        <v>0</v>
      </c>
      <c r="R134" s="221">
        <f>ROUND(J134*H134,2)</f>
        <v>0</v>
      </c>
      <c r="S134" s="82"/>
      <c r="T134" s="222">
        <f>S134*H134</f>
        <v>0</v>
      </c>
      <c r="U134" s="222">
        <v>0</v>
      </c>
      <c r="V134" s="222">
        <f>U134*H134</f>
        <v>0</v>
      </c>
      <c r="W134" s="222">
        <v>0</v>
      </c>
      <c r="X134" s="222">
        <f>W134*H134</f>
        <v>0</v>
      </c>
      <c r="Y134" s="223" t="s">
        <v>19</v>
      </c>
      <c r="Z134" s="36"/>
      <c r="AA134" s="36"/>
      <c r="AB134" s="36"/>
      <c r="AC134" s="36"/>
      <c r="AD134" s="36"/>
      <c r="AE134" s="36"/>
      <c r="AR134" s="224" t="s">
        <v>205</v>
      </c>
      <c r="AT134" s="224" t="s">
        <v>189</v>
      </c>
      <c r="AU134" s="224" t="s">
        <v>84</v>
      </c>
      <c r="AY134" s="15" t="s">
        <v>165</v>
      </c>
      <c r="BE134" s="225">
        <f>IF(O134="základní",K134,0)</f>
        <v>0</v>
      </c>
      <c r="BF134" s="225">
        <f>IF(O134="snížená",K134,0)</f>
        <v>0</v>
      </c>
      <c r="BG134" s="225">
        <f>IF(O134="zákl. přenesená",K134,0)</f>
        <v>0</v>
      </c>
      <c r="BH134" s="225">
        <f>IF(O134="sníž. přenesená",K134,0)</f>
        <v>0</v>
      </c>
      <c r="BI134" s="225">
        <f>IF(O134="nulová",K134,0)</f>
        <v>0</v>
      </c>
      <c r="BJ134" s="15" t="s">
        <v>82</v>
      </c>
      <c r="BK134" s="225">
        <f>ROUND(P134*H134,2)</f>
        <v>0</v>
      </c>
      <c r="BL134" s="15" t="s">
        <v>205</v>
      </c>
      <c r="BM134" s="224" t="s">
        <v>389</v>
      </c>
    </row>
    <row r="135" s="2" customFormat="1">
      <c r="A135" s="36"/>
      <c r="B135" s="37"/>
      <c r="C135" s="38"/>
      <c r="D135" s="226" t="s">
        <v>174</v>
      </c>
      <c r="E135" s="38"/>
      <c r="F135" s="227" t="s">
        <v>244</v>
      </c>
      <c r="G135" s="38"/>
      <c r="H135" s="38"/>
      <c r="I135" s="228"/>
      <c r="J135" s="228"/>
      <c r="K135" s="38"/>
      <c r="L135" s="38"/>
      <c r="M135" s="42"/>
      <c r="N135" s="229"/>
      <c r="O135" s="230"/>
      <c r="P135" s="82"/>
      <c r="Q135" s="82"/>
      <c r="R135" s="82"/>
      <c r="S135" s="82"/>
      <c r="T135" s="82"/>
      <c r="U135" s="82"/>
      <c r="V135" s="82"/>
      <c r="W135" s="82"/>
      <c r="X135" s="82"/>
      <c r="Y135" s="83"/>
      <c r="Z135" s="36"/>
      <c r="AA135" s="36"/>
      <c r="AB135" s="36"/>
      <c r="AC135" s="36"/>
      <c r="AD135" s="36"/>
      <c r="AE135" s="36"/>
      <c r="AT135" s="15" t="s">
        <v>174</v>
      </c>
      <c r="AU135" s="15" t="s">
        <v>84</v>
      </c>
    </row>
    <row r="136" s="2" customFormat="1" ht="24.15" customHeight="1">
      <c r="A136" s="36"/>
      <c r="B136" s="37"/>
      <c r="C136" s="213" t="s">
        <v>274</v>
      </c>
      <c r="D136" s="213" t="s">
        <v>168</v>
      </c>
      <c r="E136" s="214" t="s">
        <v>247</v>
      </c>
      <c r="F136" s="215" t="s">
        <v>248</v>
      </c>
      <c r="G136" s="216" t="s">
        <v>221</v>
      </c>
      <c r="H136" s="218">
        <v>1360</v>
      </c>
      <c r="I136" s="217"/>
      <c r="J136" s="217"/>
      <c r="K136" s="218">
        <f>ROUND(P136*H136,2)</f>
        <v>0</v>
      </c>
      <c r="L136" s="215" t="s">
        <v>193</v>
      </c>
      <c r="M136" s="42"/>
      <c r="N136" s="219" t="s">
        <v>19</v>
      </c>
      <c r="O136" s="220" t="s">
        <v>44</v>
      </c>
      <c r="P136" s="221">
        <f>I136+J136</f>
        <v>0</v>
      </c>
      <c r="Q136" s="221">
        <f>ROUND(I136*H136,2)</f>
        <v>0</v>
      </c>
      <c r="R136" s="221">
        <f>ROUND(J136*H136,2)</f>
        <v>0</v>
      </c>
      <c r="S136" s="82"/>
      <c r="T136" s="222">
        <f>S136*H136</f>
        <v>0</v>
      </c>
      <c r="U136" s="222">
        <v>0</v>
      </c>
      <c r="V136" s="222">
        <f>U136*H136</f>
        <v>0</v>
      </c>
      <c r="W136" s="222">
        <v>0</v>
      </c>
      <c r="X136" s="222">
        <f>W136*H136</f>
        <v>0</v>
      </c>
      <c r="Y136" s="223" t="s">
        <v>19</v>
      </c>
      <c r="Z136" s="36"/>
      <c r="AA136" s="36"/>
      <c r="AB136" s="36"/>
      <c r="AC136" s="36"/>
      <c r="AD136" s="36"/>
      <c r="AE136" s="36"/>
      <c r="AR136" s="224" t="s">
        <v>210</v>
      </c>
      <c r="AT136" s="224" t="s">
        <v>168</v>
      </c>
      <c r="AU136" s="224" t="s">
        <v>84</v>
      </c>
      <c r="AY136" s="15" t="s">
        <v>165</v>
      </c>
      <c r="BE136" s="225">
        <f>IF(O136="základní",K136,0)</f>
        <v>0</v>
      </c>
      <c r="BF136" s="225">
        <f>IF(O136="snížená",K136,0)</f>
        <v>0</v>
      </c>
      <c r="BG136" s="225">
        <f>IF(O136="zákl. přenesená",K136,0)</f>
        <v>0</v>
      </c>
      <c r="BH136" s="225">
        <f>IF(O136="sníž. přenesená",K136,0)</f>
        <v>0</v>
      </c>
      <c r="BI136" s="225">
        <f>IF(O136="nulová",K136,0)</f>
        <v>0</v>
      </c>
      <c r="BJ136" s="15" t="s">
        <v>82</v>
      </c>
      <c r="BK136" s="225">
        <f>ROUND(P136*H136,2)</f>
        <v>0</v>
      </c>
      <c r="BL136" s="15" t="s">
        <v>210</v>
      </c>
      <c r="BM136" s="224" t="s">
        <v>390</v>
      </c>
    </row>
    <row r="137" s="2" customFormat="1">
      <c r="A137" s="36"/>
      <c r="B137" s="37"/>
      <c r="C137" s="38"/>
      <c r="D137" s="226" t="s">
        <v>174</v>
      </c>
      <c r="E137" s="38"/>
      <c r="F137" s="227" t="s">
        <v>248</v>
      </c>
      <c r="G137" s="38"/>
      <c r="H137" s="38"/>
      <c r="I137" s="228"/>
      <c r="J137" s="228"/>
      <c r="K137" s="38"/>
      <c r="L137" s="38"/>
      <c r="M137" s="42"/>
      <c r="N137" s="229"/>
      <c r="O137" s="230"/>
      <c r="P137" s="82"/>
      <c r="Q137" s="82"/>
      <c r="R137" s="82"/>
      <c r="S137" s="82"/>
      <c r="T137" s="82"/>
      <c r="U137" s="82"/>
      <c r="V137" s="82"/>
      <c r="W137" s="82"/>
      <c r="X137" s="82"/>
      <c r="Y137" s="83"/>
      <c r="Z137" s="36"/>
      <c r="AA137" s="36"/>
      <c r="AB137" s="36"/>
      <c r="AC137" s="36"/>
      <c r="AD137" s="36"/>
      <c r="AE137" s="36"/>
      <c r="AT137" s="15" t="s">
        <v>174</v>
      </c>
      <c r="AU137" s="15" t="s">
        <v>84</v>
      </c>
    </row>
    <row r="138" s="2" customFormat="1" ht="24.15" customHeight="1">
      <c r="A138" s="36"/>
      <c r="B138" s="37"/>
      <c r="C138" s="236" t="s">
        <v>8</v>
      </c>
      <c r="D138" s="236" t="s">
        <v>189</v>
      </c>
      <c r="E138" s="237" t="s">
        <v>250</v>
      </c>
      <c r="F138" s="238" t="s">
        <v>251</v>
      </c>
      <c r="G138" s="239" t="s">
        <v>221</v>
      </c>
      <c r="H138" s="240">
        <v>60</v>
      </c>
      <c r="I138" s="241"/>
      <c r="J138" s="242"/>
      <c r="K138" s="240">
        <f>ROUND(P138*H138,2)</f>
        <v>0</v>
      </c>
      <c r="L138" s="238" t="s">
        <v>193</v>
      </c>
      <c r="M138" s="243"/>
      <c r="N138" s="244" t="s">
        <v>19</v>
      </c>
      <c r="O138" s="220" t="s">
        <v>44</v>
      </c>
      <c r="P138" s="221">
        <f>I138+J138</f>
        <v>0</v>
      </c>
      <c r="Q138" s="221">
        <f>ROUND(I138*H138,2)</f>
        <v>0</v>
      </c>
      <c r="R138" s="221">
        <f>ROUND(J138*H138,2)</f>
        <v>0</v>
      </c>
      <c r="S138" s="82"/>
      <c r="T138" s="222">
        <f>S138*H138</f>
        <v>0</v>
      </c>
      <c r="U138" s="222">
        <v>0</v>
      </c>
      <c r="V138" s="222">
        <f>U138*H138</f>
        <v>0</v>
      </c>
      <c r="W138" s="222">
        <v>0</v>
      </c>
      <c r="X138" s="222">
        <f>W138*H138</f>
        <v>0</v>
      </c>
      <c r="Y138" s="223" t="s">
        <v>19</v>
      </c>
      <c r="Z138" s="36"/>
      <c r="AA138" s="36"/>
      <c r="AB138" s="36"/>
      <c r="AC138" s="36"/>
      <c r="AD138" s="36"/>
      <c r="AE138" s="36"/>
      <c r="AR138" s="224" t="s">
        <v>205</v>
      </c>
      <c r="AT138" s="224" t="s">
        <v>189</v>
      </c>
      <c r="AU138" s="224" t="s">
        <v>84</v>
      </c>
      <c r="AY138" s="15" t="s">
        <v>165</v>
      </c>
      <c r="BE138" s="225">
        <f>IF(O138="základní",K138,0)</f>
        <v>0</v>
      </c>
      <c r="BF138" s="225">
        <f>IF(O138="snížená",K138,0)</f>
        <v>0</v>
      </c>
      <c r="BG138" s="225">
        <f>IF(O138="zákl. přenesená",K138,0)</f>
        <v>0</v>
      </c>
      <c r="BH138" s="225">
        <f>IF(O138="sníž. přenesená",K138,0)</f>
        <v>0</v>
      </c>
      <c r="BI138" s="225">
        <f>IF(O138="nulová",K138,0)</f>
        <v>0</v>
      </c>
      <c r="BJ138" s="15" t="s">
        <v>82</v>
      </c>
      <c r="BK138" s="225">
        <f>ROUND(P138*H138,2)</f>
        <v>0</v>
      </c>
      <c r="BL138" s="15" t="s">
        <v>205</v>
      </c>
      <c r="BM138" s="224" t="s">
        <v>391</v>
      </c>
    </row>
    <row r="139" s="2" customFormat="1">
      <c r="A139" s="36"/>
      <c r="B139" s="37"/>
      <c r="C139" s="38"/>
      <c r="D139" s="226" t="s">
        <v>174</v>
      </c>
      <c r="E139" s="38"/>
      <c r="F139" s="227" t="s">
        <v>251</v>
      </c>
      <c r="G139" s="38"/>
      <c r="H139" s="38"/>
      <c r="I139" s="228"/>
      <c r="J139" s="228"/>
      <c r="K139" s="38"/>
      <c r="L139" s="38"/>
      <c r="M139" s="42"/>
      <c r="N139" s="229"/>
      <c r="O139" s="230"/>
      <c r="P139" s="82"/>
      <c r="Q139" s="82"/>
      <c r="R139" s="82"/>
      <c r="S139" s="82"/>
      <c r="T139" s="82"/>
      <c r="U139" s="82"/>
      <c r="V139" s="82"/>
      <c r="W139" s="82"/>
      <c r="X139" s="82"/>
      <c r="Y139" s="83"/>
      <c r="Z139" s="36"/>
      <c r="AA139" s="36"/>
      <c r="AB139" s="36"/>
      <c r="AC139" s="36"/>
      <c r="AD139" s="36"/>
      <c r="AE139" s="36"/>
      <c r="AT139" s="15" t="s">
        <v>174</v>
      </c>
      <c r="AU139" s="15" t="s">
        <v>84</v>
      </c>
    </row>
    <row r="140" s="2" customFormat="1" ht="24.15" customHeight="1">
      <c r="A140" s="36"/>
      <c r="B140" s="37"/>
      <c r="C140" s="213" t="s">
        <v>282</v>
      </c>
      <c r="D140" s="213" t="s">
        <v>168</v>
      </c>
      <c r="E140" s="214" t="s">
        <v>254</v>
      </c>
      <c r="F140" s="215" t="s">
        <v>255</v>
      </c>
      <c r="G140" s="216" t="s">
        <v>221</v>
      </c>
      <c r="H140" s="218">
        <v>60</v>
      </c>
      <c r="I140" s="217"/>
      <c r="J140" s="217"/>
      <c r="K140" s="218">
        <f>ROUND(P140*H140,2)</f>
        <v>0</v>
      </c>
      <c r="L140" s="215" t="s">
        <v>193</v>
      </c>
      <c r="M140" s="42"/>
      <c r="N140" s="219" t="s">
        <v>19</v>
      </c>
      <c r="O140" s="220" t="s">
        <v>44</v>
      </c>
      <c r="P140" s="221">
        <f>I140+J140</f>
        <v>0</v>
      </c>
      <c r="Q140" s="221">
        <f>ROUND(I140*H140,2)</f>
        <v>0</v>
      </c>
      <c r="R140" s="221">
        <f>ROUND(J140*H140,2)</f>
        <v>0</v>
      </c>
      <c r="S140" s="82"/>
      <c r="T140" s="222">
        <f>S140*H140</f>
        <v>0</v>
      </c>
      <c r="U140" s="222">
        <v>0</v>
      </c>
      <c r="V140" s="222">
        <f>U140*H140</f>
        <v>0</v>
      </c>
      <c r="W140" s="222">
        <v>0</v>
      </c>
      <c r="X140" s="222">
        <f>W140*H140</f>
        <v>0</v>
      </c>
      <c r="Y140" s="223" t="s">
        <v>19</v>
      </c>
      <c r="Z140" s="36"/>
      <c r="AA140" s="36"/>
      <c r="AB140" s="36"/>
      <c r="AC140" s="36"/>
      <c r="AD140" s="36"/>
      <c r="AE140" s="36"/>
      <c r="AR140" s="224" t="s">
        <v>210</v>
      </c>
      <c r="AT140" s="224" t="s">
        <v>168</v>
      </c>
      <c r="AU140" s="224" t="s">
        <v>84</v>
      </c>
      <c r="AY140" s="15" t="s">
        <v>165</v>
      </c>
      <c r="BE140" s="225">
        <f>IF(O140="základní",K140,0)</f>
        <v>0</v>
      </c>
      <c r="BF140" s="225">
        <f>IF(O140="snížená",K140,0)</f>
        <v>0</v>
      </c>
      <c r="BG140" s="225">
        <f>IF(O140="zákl. přenesená",K140,0)</f>
        <v>0</v>
      </c>
      <c r="BH140" s="225">
        <f>IF(O140="sníž. přenesená",K140,0)</f>
        <v>0</v>
      </c>
      <c r="BI140" s="225">
        <f>IF(O140="nulová",K140,0)</f>
        <v>0</v>
      </c>
      <c r="BJ140" s="15" t="s">
        <v>82</v>
      </c>
      <c r="BK140" s="225">
        <f>ROUND(P140*H140,2)</f>
        <v>0</v>
      </c>
      <c r="BL140" s="15" t="s">
        <v>210</v>
      </c>
      <c r="BM140" s="224" t="s">
        <v>392</v>
      </c>
    </row>
    <row r="141" s="2" customFormat="1">
      <c r="A141" s="36"/>
      <c r="B141" s="37"/>
      <c r="C141" s="38"/>
      <c r="D141" s="226" t="s">
        <v>174</v>
      </c>
      <c r="E141" s="38"/>
      <c r="F141" s="227" t="s">
        <v>255</v>
      </c>
      <c r="G141" s="38"/>
      <c r="H141" s="38"/>
      <c r="I141" s="228"/>
      <c r="J141" s="228"/>
      <c r="K141" s="38"/>
      <c r="L141" s="38"/>
      <c r="M141" s="42"/>
      <c r="N141" s="229"/>
      <c r="O141" s="230"/>
      <c r="P141" s="82"/>
      <c r="Q141" s="82"/>
      <c r="R141" s="82"/>
      <c r="S141" s="82"/>
      <c r="T141" s="82"/>
      <c r="U141" s="82"/>
      <c r="V141" s="82"/>
      <c r="W141" s="82"/>
      <c r="X141" s="82"/>
      <c r="Y141" s="83"/>
      <c r="Z141" s="36"/>
      <c r="AA141" s="36"/>
      <c r="AB141" s="36"/>
      <c r="AC141" s="36"/>
      <c r="AD141" s="36"/>
      <c r="AE141" s="36"/>
      <c r="AT141" s="15" t="s">
        <v>174</v>
      </c>
      <c r="AU141" s="15" t="s">
        <v>84</v>
      </c>
    </row>
    <row r="142" s="12" customFormat="1" ht="22.8" customHeight="1">
      <c r="A142" s="12"/>
      <c r="B142" s="196"/>
      <c r="C142" s="197"/>
      <c r="D142" s="198" t="s">
        <v>74</v>
      </c>
      <c r="E142" s="211" t="s">
        <v>199</v>
      </c>
      <c r="F142" s="211" t="s">
        <v>257</v>
      </c>
      <c r="G142" s="197"/>
      <c r="H142" s="197"/>
      <c r="I142" s="200"/>
      <c r="J142" s="200"/>
      <c r="K142" s="212">
        <f>BK142</f>
        <v>0</v>
      </c>
      <c r="L142" s="197"/>
      <c r="M142" s="202"/>
      <c r="N142" s="203"/>
      <c r="O142" s="204"/>
      <c r="P142" s="204"/>
      <c r="Q142" s="205">
        <f>SUM(Q143:Q146)</f>
        <v>0</v>
      </c>
      <c r="R142" s="205">
        <f>SUM(R143:R146)</f>
        <v>0</v>
      </c>
      <c r="S142" s="204"/>
      <c r="T142" s="206">
        <f>SUM(T143:T146)</f>
        <v>0</v>
      </c>
      <c r="U142" s="204"/>
      <c r="V142" s="206">
        <f>SUM(V143:V146)</f>
        <v>0</v>
      </c>
      <c r="W142" s="204"/>
      <c r="X142" s="206">
        <f>SUM(X143:X146)</f>
        <v>0</v>
      </c>
      <c r="Y142" s="207"/>
      <c r="Z142" s="12"/>
      <c r="AA142" s="12"/>
      <c r="AB142" s="12"/>
      <c r="AC142" s="12"/>
      <c r="AD142" s="12"/>
      <c r="AE142" s="12"/>
      <c r="AR142" s="208" t="s">
        <v>82</v>
      </c>
      <c r="AT142" s="209" t="s">
        <v>74</v>
      </c>
      <c r="AU142" s="209" t="s">
        <v>82</v>
      </c>
      <c r="AY142" s="208" t="s">
        <v>165</v>
      </c>
      <c r="BK142" s="210">
        <f>SUM(BK143:BK146)</f>
        <v>0</v>
      </c>
    </row>
    <row r="143" s="2" customFormat="1" ht="37.8" customHeight="1">
      <c r="A143" s="36"/>
      <c r="B143" s="37"/>
      <c r="C143" s="213" t="s">
        <v>287</v>
      </c>
      <c r="D143" s="213" t="s">
        <v>168</v>
      </c>
      <c r="E143" s="214" t="s">
        <v>259</v>
      </c>
      <c r="F143" s="215" t="s">
        <v>260</v>
      </c>
      <c r="G143" s="216" t="s">
        <v>261</v>
      </c>
      <c r="H143" s="218">
        <v>380.80000000000001</v>
      </c>
      <c r="I143" s="217"/>
      <c r="J143" s="217"/>
      <c r="K143" s="218">
        <f>ROUND(P143*H143,2)</f>
        <v>0</v>
      </c>
      <c r="L143" s="215" t="s">
        <v>193</v>
      </c>
      <c r="M143" s="42"/>
      <c r="N143" s="219" t="s">
        <v>19</v>
      </c>
      <c r="O143" s="220" t="s">
        <v>44</v>
      </c>
      <c r="P143" s="221">
        <f>I143+J143</f>
        <v>0</v>
      </c>
      <c r="Q143" s="221">
        <f>ROUND(I143*H143,2)</f>
        <v>0</v>
      </c>
      <c r="R143" s="221">
        <f>ROUND(J143*H143,2)</f>
        <v>0</v>
      </c>
      <c r="S143" s="82"/>
      <c r="T143" s="222">
        <f>S143*H143</f>
        <v>0</v>
      </c>
      <c r="U143" s="222">
        <v>0</v>
      </c>
      <c r="V143" s="222">
        <f>U143*H143</f>
        <v>0</v>
      </c>
      <c r="W143" s="222">
        <v>0</v>
      </c>
      <c r="X143" s="222">
        <f>W143*H143</f>
        <v>0</v>
      </c>
      <c r="Y143" s="223" t="s">
        <v>19</v>
      </c>
      <c r="Z143" s="36"/>
      <c r="AA143" s="36"/>
      <c r="AB143" s="36"/>
      <c r="AC143" s="36"/>
      <c r="AD143" s="36"/>
      <c r="AE143" s="36"/>
      <c r="AR143" s="224" t="s">
        <v>172</v>
      </c>
      <c r="AT143" s="224" t="s">
        <v>168</v>
      </c>
      <c r="AU143" s="224" t="s">
        <v>84</v>
      </c>
      <c r="AY143" s="15" t="s">
        <v>165</v>
      </c>
      <c r="BE143" s="225">
        <f>IF(O143="základní",K143,0)</f>
        <v>0</v>
      </c>
      <c r="BF143" s="225">
        <f>IF(O143="snížená",K143,0)</f>
        <v>0</v>
      </c>
      <c r="BG143" s="225">
        <f>IF(O143="zákl. přenesená",K143,0)</f>
        <v>0</v>
      </c>
      <c r="BH143" s="225">
        <f>IF(O143="sníž. přenesená",K143,0)</f>
        <v>0</v>
      </c>
      <c r="BI143" s="225">
        <f>IF(O143="nulová",K143,0)</f>
        <v>0</v>
      </c>
      <c r="BJ143" s="15" t="s">
        <v>82</v>
      </c>
      <c r="BK143" s="225">
        <f>ROUND(P143*H143,2)</f>
        <v>0</v>
      </c>
      <c r="BL143" s="15" t="s">
        <v>172</v>
      </c>
      <c r="BM143" s="224" t="s">
        <v>393</v>
      </c>
    </row>
    <row r="144" s="2" customFormat="1">
      <c r="A144" s="36"/>
      <c r="B144" s="37"/>
      <c r="C144" s="38"/>
      <c r="D144" s="226" t="s">
        <v>174</v>
      </c>
      <c r="E144" s="38"/>
      <c r="F144" s="227" t="s">
        <v>260</v>
      </c>
      <c r="G144" s="38"/>
      <c r="H144" s="38"/>
      <c r="I144" s="228"/>
      <c r="J144" s="228"/>
      <c r="K144" s="38"/>
      <c r="L144" s="38"/>
      <c r="M144" s="42"/>
      <c r="N144" s="229"/>
      <c r="O144" s="230"/>
      <c r="P144" s="82"/>
      <c r="Q144" s="82"/>
      <c r="R144" s="82"/>
      <c r="S144" s="82"/>
      <c r="T144" s="82"/>
      <c r="U144" s="82"/>
      <c r="V144" s="82"/>
      <c r="W144" s="82"/>
      <c r="X144" s="82"/>
      <c r="Y144" s="83"/>
      <c r="Z144" s="36"/>
      <c r="AA144" s="36"/>
      <c r="AB144" s="36"/>
      <c r="AC144" s="36"/>
      <c r="AD144" s="36"/>
      <c r="AE144" s="36"/>
      <c r="AT144" s="15" t="s">
        <v>174</v>
      </c>
      <c r="AU144" s="15" t="s">
        <v>84</v>
      </c>
    </row>
    <row r="145" s="2" customFormat="1" ht="24.15" customHeight="1">
      <c r="A145" s="36"/>
      <c r="B145" s="37"/>
      <c r="C145" s="213" t="s">
        <v>291</v>
      </c>
      <c r="D145" s="213" t="s">
        <v>168</v>
      </c>
      <c r="E145" s="214" t="s">
        <v>264</v>
      </c>
      <c r="F145" s="215" t="s">
        <v>265</v>
      </c>
      <c r="G145" s="216" t="s">
        <v>261</v>
      </c>
      <c r="H145" s="218">
        <v>380.80000000000001</v>
      </c>
      <c r="I145" s="217"/>
      <c r="J145" s="217"/>
      <c r="K145" s="218">
        <f>ROUND(P145*H145,2)</f>
        <v>0</v>
      </c>
      <c r="L145" s="215" t="s">
        <v>193</v>
      </c>
      <c r="M145" s="42"/>
      <c r="N145" s="219" t="s">
        <v>19</v>
      </c>
      <c r="O145" s="220" t="s">
        <v>44</v>
      </c>
      <c r="P145" s="221">
        <f>I145+J145</f>
        <v>0</v>
      </c>
      <c r="Q145" s="221">
        <f>ROUND(I145*H145,2)</f>
        <v>0</v>
      </c>
      <c r="R145" s="221">
        <f>ROUND(J145*H145,2)</f>
        <v>0</v>
      </c>
      <c r="S145" s="82"/>
      <c r="T145" s="222">
        <f>S145*H145</f>
        <v>0</v>
      </c>
      <c r="U145" s="222">
        <v>0</v>
      </c>
      <c r="V145" s="222">
        <f>U145*H145</f>
        <v>0</v>
      </c>
      <c r="W145" s="222">
        <v>0</v>
      </c>
      <c r="X145" s="222">
        <f>W145*H145</f>
        <v>0</v>
      </c>
      <c r="Y145" s="223" t="s">
        <v>19</v>
      </c>
      <c r="Z145" s="36"/>
      <c r="AA145" s="36"/>
      <c r="AB145" s="36"/>
      <c r="AC145" s="36"/>
      <c r="AD145" s="36"/>
      <c r="AE145" s="36"/>
      <c r="AR145" s="224" t="s">
        <v>172</v>
      </c>
      <c r="AT145" s="224" t="s">
        <v>168</v>
      </c>
      <c r="AU145" s="224" t="s">
        <v>84</v>
      </c>
      <c r="AY145" s="15" t="s">
        <v>165</v>
      </c>
      <c r="BE145" s="225">
        <f>IF(O145="základní",K145,0)</f>
        <v>0</v>
      </c>
      <c r="BF145" s="225">
        <f>IF(O145="snížená",K145,0)</f>
        <v>0</v>
      </c>
      <c r="BG145" s="225">
        <f>IF(O145="zákl. přenesená",K145,0)</f>
        <v>0</v>
      </c>
      <c r="BH145" s="225">
        <f>IF(O145="sníž. přenesená",K145,0)</f>
        <v>0</v>
      </c>
      <c r="BI145" s="225">
        <f>IF(O145="nulová",K145,0)</f>
        <v>0</v>
      </c>
      <c r="BJ145" s="15" t="s">
        <v>82</v>
      </c>
      <c r="BK145" s="225">
        <f>ROUND(P145*H145,2)</f>
        <v>0</v>
      </c>
      <c r="BL145" s="15" t="s">
        <v>172</v>
      </c>
      <c r="BM145" s="224" t="s">
        <v>394</v>
      </c>
    </row>
    <row r="146" s="2" customFormat="1">
      <c r="A146" s="36"/>
      <c r="B146" s="37"/>
      <c r="C146" s="38"/>
      <c r="D146" s="226" t="s">
        <v>174</v>
      </c>
      <c r="E146" s="38"/>
      <c r="F146" s="227" t="s">
        <v>265</v>
      </c>
      <c r="G146" s="38"/>
      <c r="H146" s="38"/>
      <c r="I146" s="228"/>
      <c r="J146" s="228"/>
      <c r="K146" s="38"/>
      <c r="L146" s="38"/>
      <c r="M146" s="42"/>
      <c r="N146" s="229"/>
      <c r="O146" s="230"/>
      <c r="P146" s="82"/>
      <c r="Q146" s="82"/>
      <c r="R146" s="82"/>
      <c r="S146" s="82"/>
      <c r="T146" s="82"/>
      <c r="U146" s="82"/>
      <c r="V146" s="82"/>
      <c r="W146" s="82"/>
      <c r="X146" s="82"/>
      <c r="Y146" s="83"/>
      <c r="Z146" s="36"/>
      <c r="AA146" s="36"/>
      <c r="AB146" s="36"/>
      <c r="AC146" s="36"/>
      <c r="AD146" s="36"/>
      <c r="AE146" s="36"/>
      <c r="AT146" s="15" t="s">
        <v>174</v>
      </c>
      <c r="AU146" s="15" t="s">
        <v>84</v>
      </c>
    </row>
    <row r="147" s="12" customFormat="1" ht="22.8" customHeight="1">
      <c r="A147" s="12"/>
      <c r="B147" s="196"/>
      <c r="C147" s="197"/>
      <c r="D147" s="198" t="s">
        <v>74</v>
      </c>
      <c r="E147" s="211" t="s">
        <v>172</v>
      </c>
      <c r="F147" s="211" t="s">
        <v>267</v>
      </c>
      <c r="G147" s="197"/>
      <c r="H147" s="197"/>
      <c r="I147" s="200"/>
      <c r="J147" s="200"/>
      <c r="K147" s="212">
        <f>BK147</f>
        <v>0</v>
      </c>
      <c r="L147" s="197"/>
      <c r="M147" s="202"/>
      <c r="N147" s="203"/>
      <c r="O147" s="204"/>
      <c r="P147" s="204"/>
      <c r="Q147" s="205">
        <f>SUM(Q148:Q153)</f>
        <v>0</v>
      </c>
      <c r="R147" s="205">
        <f>SUM(R148:R153)</f>
        <v>0</v>
      </c>
      <c r="S147" s="204"/>
      <c r="T147" s="206">
        <f>SUM(T148:T153)</f>
        <v>0</v>
      </c>
      <c r="U147" s="204"/>
      <c r="V147" s="206">
        <f>SUM(V148:V153)</f>
        <v>0</v>
      </c>
      <c r="W147" s="204"/>
      <c r="X147" s="206">
        <f>SUM(X148:X153)</f>
        <v>0</v>
      </c>
      <c r="Y147" s="207"/>
      <c r="Z147" s="12"/>
      <c r="AA147" s="12"/>
      <c r="AB147" s="12"/>
      <c r="AC147" s="12"/>
      <c r="AD147" s="12"/>
      <c r="AE147" s="12"/>
      <c r="AR147" s="208" t="s">
        <v>82</v>
      </c>
      <c r="AT147" s="209" t="s">
        <v>74</v>
      </c>
      <c r="AU147" s="209" t="s">
        <v>82</v>
      </c>
      <c r="AY147" s="208" t="s">
        <v>165</v>
      </c>
      <c r="BK147" s="210">
        <f>SUM(BK148:BK153)</f>
        <v>0</v>
      </c>
    </row>
    <row r="148" s="2" customFormat="1" ht="37.8" customHeight="1">
      <c r="A148" s="36"/>
      <c r="B148" s="37"/>
      <c r="C148" s="213" t="s">
        <v>297</v>
      </c>
      <c r="D148" s="213" t="s">
        <v>168</v>
      </c>
      <c r="E148" s="214" t="s">
        <v>395</v>
      </c>
      <c r="F148" s="215" t="s">
        <v>396</v>
      </c>
      <c r="G148" s="216" t="s">
        <v>192</v>
      </c>
      <c r="H148" s="218">
        <v>7</v>
      </c>
      <c r="I148" s="217"/>
      <c r="J148" s="217"/>
      <c r="K148" s="218">
        <f>ROUND(P148*H148,2)</f>
        <v>0</v>
      </c>
      <c r="L148" s="215" t="s">
        <v>193</v>
      </c>
      <c r="M148" s="42"/>
      <c r="N148" s="219" t="s">
        <v>19</v>
      </c>
      <c r="O148" s="220" t="s">
        <v>44</v>
      </c>
      <c r="P148" s="221">
        <f>I148+J148</f>
        <v>0</v>
      </c>
      <c r="Q148" s="221">
        <f>ROUND(I148*H148,2)</f>
        <v>0</v>
      </c>
      <c r="R148" s="221">
        <f>ROUND(J148*H148,2)</f>
        <v>0</v>
      </c>
      <c r="S148" s="82"/>
      <c r="T148" s="222">
        <f>S148*H148</f>
        <v>0</v>
      </c>
      <c r="U148" s="222">
        <v>0</v>
      </c>
      <c r="V148" s="222">
        <f>U148*H148</f>
        <v>0</v>
      </c>
      <c r="W148" s="222">
        <v>0</v>
      </c>
      <c r="X148" s="222">
        <f>W148*H148</f>
        <v>0</v>
      </c>
      <c r="Y148" s="223" t="s">
        <v>19</v>
      </c>
      <c r="Z148" s="36"/>
      <c r="AA148" s="36"/>
      <c r="AB148" s="36"/>
      <c r="AC148" s="36"/>
      <c r="AD148" s="36"/>
      <c r="AE148" s="36"/>
      <c r="AR148" s="224" t="s">
        <v>294</v>
      </c>
      <c r="AT148" s="224" t="s">
        <v>168</v>
      </c>
      <c r="AU148" s="224" t="s">
        <v>84</v>
      </c>
      <c r="AY148" s="15" t="s">
        <v>165</v>
      </c>
      <c r="BE148" s="225">
        <f>IF(O148="základní",K148,0)</f>
        <v>0</v>
      </c>
      <c r="BF148" s="225">
        <f>IF(O148="snížená",K148,0)</f>
        <v>0</v>
      </c>
      <c r="BG148" s="225">
        <f>IF(O148="zákl. přenesená",K148,0)</f>
        <v>0</v>
      </c>
      <c r="BH148" s="225">
        <f>IF(O148="sníž. přenesená",K148,0)</f>
        <v>0</v>
      </c>
      <c r="BI148" s="225">
        <f>IF(O148="nulová",K148,0)</f>
        <v>0</v>
      </c>
      <c r="BJ148" s="15" t="s">
        <v>82</v>
      </c>
      <c r="BK148" s="225">
        <f>ROUND(P148*H148,2)</f>
        <v>0</v>
      </c>
      <c r="BL148" s="15" t="s">
        <v>294</v>
      </c>
      <c r="BM148" s="224" t="s">
        <v>397</v>
      </c>
    </row>
    <row r="149" s="2" customFormat="1">
      <c r="A149" s="36"/>
      <c r="B149" s="37"/>
      <c r="C149" s="38"/>
      <c r="D149" s="226" t="s">
        <v>174</v>
      </c>
      <c r="E149" s="38"/>
      <c r="F149" s="227" t="s">
        <v>398</v>
      </c>
      <c r="G149" s="38"/>
      <c r="H149" s="38"/>
      <c r="I149" s="228"/>
      <c r="J149" s="228"/>
      <c r="K149" s="38"/>
      <c r="L149" s="38"/>
      <c r="M149" s="42"/>
      <c r="N149" s="229"/>
      <c r="O149" s="230"/>
      <c r="P149" s="82"/>
      <c r="Q149" s="82"/>
      <c r="R149" s="82"/>
      <c r="S149" s="82"/>
      <c r="T149" s="82"/>
      <c r="U149" s="82"/>
      <c r="V149" s="82"/>
      <c r="W149" s="82"/>
      <c r="X149" s="82"/>
      <c r="Y149" s="83"/>
      <c r="Z149" s="36"/>
      <c r="AA149" s="36"/>
      <c r="AB149" s="36"/>
      <c r="AC149" s="36"/>
      <c r="AD149" s="36"/>
      <c r="AE149" s="36"/>
      <c r="AT149" s="15" t="s">
        <v>174</v>
      </c>
      <c r="AU149" s="15" t="s">
        <v>84</v>
      </c>
    </row>
    <row r="150" s="2" customFormat="1" ht="37.8" customHeight="1">
      <c r="A150" s="36"/>
      <c r="B150" s="37"/>
      <c r="C150" s="213" t="s">
        <v>304</v>
      </c>
      <c r="D150" s="213" t="s">
        <v>168</v>
      </c>
      <c r="E150" s="214" t="s">
        <v>269</v>
      </c>
      <c r="F150" s="215" t="s">
        <v>270</v>
      </c>
      <c r="G150" s="216" t="s">
        <v>192</v>
      </c>
      <c r="H150" s="218">
        <v>7</v>
      </c>
      <c r="I150" s="217"/>
      <c r="J150" s="217"/>
      <c r="K150" s="218">
        <f>ROUND(P150*H150,2)</f>
        <v>0</v>
      </c>
      <c r="L150" s="215" t="s">
        <v>193</v>
      </c>
      <c r="M150" s="42"/>
      <c r="N150" s="219" t="s">
        <v>19</v>
      </c>
      <c r="O150" s="220" t="s">
        <v>44</v>
      </c>
      <c r="P150" s="221">
        <f>I150+J150</f>
        <v>0</v>
      </c>
      <c r="Q150" s="221">
        <f>ROUND(I150*H150,2)</f>
        <v>0</v>
      </c>
      <c r="R150" s="221">
        <f>ROUND(J150*H150,2)</f>
        <v>0</v>
      </c>
      <c r="S150" s="82"/>
      <c r="T150" s="222">
        <f>S150*H150</f>
        <v>0</v>
      </c>
      <c r="U150" s="222">
        <v>0</v>
      </c>
      <c r="V150" s="222">
        <f>U150*H150</f>
        <v>0</v>
      </c>
      <c r="W150" s="222">
        <v>0</v>
      </c>
      <c r="X150" s="222">
        <f>W150*H150</f>
        <v>0</v>
      </c>
      <c r="Y150" s="223" t="s">
        <v>19</v>
      </c>
      <c r="Z150" s="36"/>
      <c r="AA150" s="36"/>
      <c r="AB150" s="36"/>
      <c r="AC150" s="36"/>
      <c r="AD150" s="36"/>
      <c r="AE150" s="36"/>
      <c r="AR150" s="224" t="s">
        <v>172</v>
      </c>
      <c r="AT150" s="224" t="s">
        <v>168</v>
      </c>
      <c r="AU150" s="224" t="s">
        <v>84</v>
      </c>
      <c r="AY150" s="15" t="s">
        <v>165</v>
      </c>
      <c r="BE150" s="225">
        <f>IF(O150="základní",K150,0)</f>
        <v>0</v>
      </c>
      <c r="BF150" s="225">
        <f>IF(O150="snížená",K150,0)</f>
        <v>0</v>
      </c>
      <c r="BG150" s="225">
        <f>IF(O150="zákl. přenesená",K150,0)</f>
        <v>0</v>
      </c>
      <c r="BH150" s="225">
        <f>IF(O150="sníž. přenesená",K150,0)</f>
        <v>0</v>
      </c>
      <c r="BI150" s="225">
        <f>IF(O150="nulová",K150,0)</f>
        <v>0</v>
      </c>
      <c r="BJ150" s="15" t="s">
        <v>82</v>
      </c>
      <c r="BK150" s="225">
        <f>ROUND(P150*H150,2)</f>
        <v>0</v>
      </c>
      <c r="BL150" s="15" t="s">
        <v>172</v>
      </c>
      <c r="BM150" s="224" t="s">
        <v>399</v>
      </c>
    </row>
    <row r="151" s="2" customFormat="1">
      <c r="A151" s="36"/>
      <c r="B151" s="37"/>
      <c r="C151" s="38"/>
      <c r="D151" s="226" t="s">
        <v>174</v>
      </c>
      <c r="E151" s="38"/>
      <c r="F151" s="227" t="s">
        <v>272</v>
      </c>
      <c r="G151" s="38"/>
      <c r="H151" s="38"/>
      <c r="I151" s="228"/>
      <c r="J151" s="228"/>
      <c r="K151" s="38"/>
      <c r="L151" s="38"/>
      <c r="M151" s="42"/>
      <c r="N151" s="229"/>
      <c r="O151" s="230"/>
      <c r="P151" s="82"/>
      <c r="Q151" s="82"/>
      <c r="R151" s="82"/>
      <c r="S151" s="82"/>
      <c r="T151" s="82"/>
      <c r="U151" s="82"/>
      <c r="V151" s="82"/>
      <c r="W151" s="82"/>
      <c r="X151" s="82"/>
      <c r="Y151" s="83"/>
      <c r="Z151" s="36"/>
      <c r="AA151" s="36"/>
      <c r="AB151" s="36"/>
      <c r="AC151" s="36"/>
      <c r="AD151" s="36"/>
      <c r="AE151" s="36"/>
      <c r="AT151" s="15" t="s">
        <v>174</v>
      </c>
      <c r="AU151" s="15" t="s">
        <v>84</v>
      </c>
    </row>
    <row r="152" s="2" customFormat="1" ht="24.15" customHeight="1">
      <c r="A152" s="36"/>
      <c r="B152" s="37"/>
      <c r="C152" s="213" t="s">
        <v>308</v>
      </c>
      <c r="D152" s="213" t="s">
        <v>168</v>
      </c>
      <c r="E152" s="214" t="s">
        <v>400</v>
      </c>
      <c r="F152" s="215" t="s">
        <v>401</v>
      </c>
      <c r="G152" s="216" t="s">
        <v>192</v>
      </c>
      <c r="H152" s="218">
        <v>1</v>
      </c>
      <c r="I152" s="217"/>
      <c r="J152" s="217"/>
      <c r="K152" s="218">
        <f>ROUND(P152*H152,2)</f>
        <v>0</v>
      </c>
      <c r="L152" s="215" t="s">
        <v>193</v>
      </c>
      <c r="M152" s="42"/>
      <c r="N152" s="219" t="s">
        <v>19</v>
      </c>
      <c r="O152" s="220" t="s">
        <v>44</v>
      </c>
      <c r="P152" s="221">
        <f>I152+J152</f>
        <v>0</v>
      </c>
      <c r="Q152" s="221">
        <f>ROUND(I152*H152,2)</f>
        <v>0</v>
      </c>
      <c r="R152" s="221">
        <f>ROUND(J152*H152,2)</f>
        <v>0</v>
      </c>
      <c r="S152" s="82"/>
      <c r="T152" s="222">
        <f>S152*H152</f>
        <v>0</v>
      </c>
      <c r="U152" s="222">
        <v>0</v>
      </c>
      <c r="V152" s="222">
        <f>U152*H152</f>
        <v>0</v>
      </c>
      <c r="W152" s="222">
        <v>0</v>
      </c>
      <c r="X152" s="222">
        <f>W152*H152</f>
        <v>0</v>
      </c>
      <c r="Y152" s="223" t="s">
        <v>19</v>
      </c>
      <c r="Z152" s="36"/>
      <c r="AA152" s="36"/>
      <c r="AB152" s="36"/>
      <c r="AC152" s="36"/>
      <c r="AD152" s="36"/>
      <c r="AE152" s="36"/>
      <c r="AR152" s="224" t="s">
        <v>172</v>
      </c>
      <c r="AT152" s="224" t="s">
        <v>168</v>
      </c>
      <c r="AU152" s="224" t="s">
        <v>84</v>
      </c>
      <c r="AY152" s="15" t="s">
        <v>165</v>
      </c>
      <c r="BE152" s="225">
        <f>IF(O152="základní",K152,0)</f>
        <v>0</v>
      </c>
      <c r="BF152" s="225">
        <f>IF(O152="snížená",K152,0)</f>
        <v>0</v>
      </c>
      <c r="BG152" s="225">
        <f>IF(O152="zákl. přenesená",K152,0)</f>
        <v>0</v>
      </c>
      <c r="BH152" s="225">
        <f>IF(O152="sníž. přenesená",K152,0)</f>
        <v>0</v>
      </c>
      <c r="BI152" s="225">
        <f>IF(O152="nulová",K152,0)</f>
        <v>0</v>
      </c>
      <c r="BJ152" s="15" t="s">
        <v>82</v>
      </c>
      <c r="BK152" s="225">
        <f>ROUND(P152*H152,2)</f>
        <v>0</v>
      </c>
      <c r="BL152" s="15" t="s">
        <v>172</v>
      </c>
      <c r="BM152" s="224" t="s">
        <v>402</v>
      </c>
    </row>
    <row r="153" s="2" customFormat="1">
      <c r="A153" s="36"/>
      <c r="B153" s="37"/>
      <c r="C153" s="38"/>
      <c r="D153" s="226" t="s">
        <v>174</v>
      </c>
      <c r="E153" s="38"/>
      <c r="F153" s="227" t="s">
        <v>401</v>
      </c>
      <c r="G153" s="38"/>
      <c r="H153" s="38"/>
      <c r="I153" s="228"/>
      <c r="J153" s="228"/>
      <c r="K153" s="38"/>
      <c r="L153" s="38"/>
      <c r="M153" s="42"/>
      <c r="N153" s="229"/>
      <c r="O153" s="230"/>
      <c r="P153" s="82"/>
      <c r="Q153" s="82"/>
      <c r="R153" s="82"/>
      <c r="S153" s="82"/>
      <c r="T153" s="82"/>
      <c r="U153" s="82"/>
      <c r="V153" s="82"/>
      <c r="W153" s="82"/>
      <c r="X153" s="82"/>
      <c r="Y153" s="83"/>
      <c r="Z153" s="36"/>
      <c r="AA153" s="36"/>
      <c r="AB153" s="36"/>
      <c r="AC153" s="36"/>
      <c r="AD153" s="36"/>
      <c r="AE153" s="36"/>
      <c r="AT153" s="15" t="s">
        <v>174</v>
      </c>
      <c r="AU153" s="15" t="s">
        <v>84</v>
      </c>
    </row>
    <row r="154" s="12" customFormat="1" ht="22.8" customHeight="1">
      <c r="A154" s="12"/>
      <c r="B154" s="196"/>
      <c r="C154" s="197"/>
      <c r="D154" s="198" t="s">
        <v>74</v>
      </c>
      <c r="E154" s="211" t="s">
        <v>207</v>
      </c>
      <c r="F154" s="211" t="s">
        <v>273</v>
      </c>
      <c r="G154" s="197"/>
      <c r="H154" s="197"/>
      <c r="I154" s="200"/>
      <c r="J154" s="200"/>
      <c r="K154" s="212">
        <f>BK154</f>
        <v>0</v>
      </c>
      <c r="L154" s="197"/>
      <c r="M154" s="202"/>
      <c r="N154" s="203"/>
      <c r="O154" s="204"/>
      <c r="P154" s="204"/>
      <c r="Q154" s="205">
        <f>SUM(Q155:Q164)</f>
        <v>0</v>
      </c>
      <c r="R154" s="205">
        <f>SUM(R155:R164)</f>
        <v>0</v>
      </c>
      <c r="S154" s="204"/>
      <c r="T154" s="206">
        <f>SUM(T155:T164)</f>
        <v>0</v>
      </c>
      <c r="U154" s="204"/>
      <c r="V154" s="206">
        <f>SUM(V155:V164)</f>
        <v>0</v>
      </c>
      <c r="W154" s="204"/>
      <c r="X154" s="206">
        <f>SUM(X155:X164)</f>
        <v>0</v>
      </c>
      <c r="Y154" s="207"/>
      <c r="Z154" s="12"/>
      <c r="AA154" s="12"/>
      <c r="AB154" s="12"/>
      <c r="AC154" s="12"/>
      <c r="AD154" s="12"/>
      <c r="AE154" s="12"/>
      <c r="AR154" s="208" t="s">
        <v>82</v>
      </c>
      <c r="AT154" s="209" t="s">
        <v>74</v>
      </c>
      <c r="AU154" s="209" t="s">
        <v>82</v>
      </c>
      <c r="AY154" s="208" t="s">
        <v>165</v>
      </c>
      <c r="BK154" s="210">
        <f>SUM(BK155:BK164)</f>
        <v>0</v>
      </c>
    </row>
    <row r="155" s="2" customFormat="1" ht="37.8" customHeight="1">
      <c r="A155" s="36"/>
      <c r="B155" s="37"/>
      <c r="C155" s="213" t="s">
        <v>313</v>
      </c>
      <c r="D155" s="213" t="s">
        <v>168</v>
      </c>
      <c r="E155" s="214" t="s">
        <v>275</v>
      </c>
      <c r="F155" s="215" t="s">
        <v>276</v>
      </c>
      <c r="G155" s="216" t="s">
        <v>192</v>
      </c>
      <c r="H155" s="218">
        <v>1</v>
      </c>
      <c r="I155" s="217"/>
      <c r="J155" s="217"/>
      <c r="K155" s="218">
        <f>ROUND(P155*H155,2)</f>
        <v>0</v>
      </c>
      <c r="L155" s="215" t="s">
        <v>193</v>
      </c>
      <c r="M155" s="42"/>
      <c r="N155" s="219" t="s">
        <v>19</v>
      </c>
      <c r="O155" s="220" t="s">
        <v>44</v>
      </c>
      <c r="P155" s="221">
        <f>I155+J155</f>
        <v>0</v>
      </c>
      <c r="Q155" s="221">
        <f>ROUND(I155*H155,2)</f>
        <v>0</v>
      </c>
      <c r="R155" s="221">
        <f>ROUND(J155*H155,2)</f>
        <v>0</v>
      </c>
      <c r="S155" s="82"/>
      <c r="T155" s="222">
        <f>S155*H155</f>
        <v>0</v>
      </c>
      <c r="U155" s="222">
        <v>0</v>
      </c>
      <c r="V155" s="222">
        <f>U155*H155</f>
        <v>0</v>
      </c>
      <c r="W155" s="222">
        <v>0</v>
      </c>
      <c r="X155" s="222">
        <f>W155*H155</f>
        <v>0</v>
      </c>
      <c r="Y155" s="223" t="s">
        <v>19</v>
      </c>
      <c r="Z155" s="36"/>
      <c r="AA155" s="36"/>
      <c r="AB155" s="36"/>
      <c r="AC155" s="36"/>
      <c r="AD155" s="36"/>
      <c r="AE155" s="36"/>
      <c r="AR155" s="224" t="s">
        <v>172</v>
      </c>
      <c r="AT155" s="224" t="s">
        <v>168</v>
      </c>
      <c r="AU155" s="224" t="s">
        <v>84</v>
      </c>
      <c r="AY155" s="15" t="s">
        <v>165</v>
      </c>
      <c r="BE155" s="225">
        <f>IF(O155="základní",K155,0)</f>
        <v>0</v>
      </c>
      <c r="BF155" s="225">
        <f>IF(O155="snížená",K155,0)</f>
        <v>0</v>
      </c>
      <c r="BG155" s="225">
        <f>IF(O155="zákl. přenesená",K155,0)</f>
        <v>0</v>
      </c>
      <c r="BH155" s="225">
        <f>IF(O155="sníž. přenesená",K155,0)</f>
        <v>0</v>
      </c>
      <c r="BI155" s="225">
        <f>IF(O155="nulová",K155,0)</f>
        <v>0</v>
      </c>
      <c r="BJ155" s="15" t="s">
        <v>82</v>
      </c>
      <c r="BK155" s="225">
        <f>ROUND(P155*H155,2)</f>
        <v>0</v>
      </c>
      <c r="BL155" s="15" t="s">
        <v>172</v>
      </c>
      <c r="BM155" s="224" t="s">
        <v>403</v>
      </c>
    </row>
    <row r="156" s="2" customFormat="1">
      <c r="A156" s="36"/>
      <c r="B156" s="37"/>
      <c r="C156" s="38"/>
      <c r="D156" s="226" t="s">
        <v>174</v>
      </c>
      <c r="E156" s="38"/>
      <c r="F156" s="227" t="s">
        <v>278</v>
      </c>
      <c r="G156" s="38"/>
      <c r="H156" s="38"/>
      <c r="I156" s="228"/>
      <c r="J156" s="228"/>
      <c r="K156" s="38"/>
      <c r="L156" s="38"/>
      <c r="M156" s="42"/>
      <c r="N156" s="229"/>
      <c r="O156" s="230"/>
      <c r="P156" s="82"/>
      <c r="Q156" s="82"/>
      <c r="R156" s="82"/>
      <c r="S156" s="82"/>
      <c r="T156" s="82"/>
      <c r="U156" s="82"/>
      <c r="V156" s="82"/>
      <c r="W156" s="82"/>
      <c r="X156" s="82"/>
      <c r="Y156" s="83"/>
      <c r="Z156" s="36"/>
      <c r="AA156" s="36"/>
      <c r="AB156" s="36"/>
      <c r="AC156" s="36"/>
      <c r="AD156" s="36"/>
      <c r="AE156" s="36"/>
      <c r="AT156" s="15" t="s">
        <v>174</v>
      </c>
      <c r="AU156" s="15" t="s">
        <v>84</v>
      </c>
    </row>
    <row r="157" s="2" customFormat="1">
      <c r="A157" s="36"/>
      <c r="B157" s="37"/>
      <c r="C157" s="213" t="s">
        <v>318</v>
      </c>
      <c r="D157" s="213" t="s">
        <v>168</v>
      </c>
      <c r="E157" s="214" t="s">
        <v>279</v>
      </c>
      <c r="F157" s="215" t="s">
        <v>280</v>
      </c>
      <c r="G157" s="216" t="s">
        <v>192</v>
      </c>
      <c r="H157" s="218">
        <v>4</v>
      </c>
      <c r="I157" s="217"/>
      <c r="J157" s="217"/>
      <c r="K157" s="218">
        <f>ROUND(P157*H157,2)</f>
        <v>0</v>
      </c>
      <c r="L157" s="215" t="s">
        <v>193</v>
      </c>
      <c r="M157" s="42"/>
      <c r="N157" s="219" t="s">
        <v>19</v>
      </c>
      <c r="O157" s="220" t="s">
        <v>44</v>
      </c>
      <c r="P157" s="221">
        <f>I157+J157</f>
        <v>0</v>
      </c>
      <c r="Q157" s="221">
        <f>ROUND(I157*H157,2)</f>
        <v>0</v>
      </c>
      <c r="R157" s="221">
        <f>ROUND(J157*H157,2)</f>
        <v>0</v>
      </c>
      <c r="S157" s="82"/>
      <c r="T157" s="222">
        <f>S157*H157</f>
        <v>0</v>
      </c>
      <c r="U157" s="222">
        <v>0</v>
      </c>
      <c r="V157" s="222">
        <f>U157*H157</f>
        <v>0</v>
      </c>
      <c r="W157" s="222">
        <v>0</v>
      </c>
      <c r="X157" s="222">
        <f>W157*H157</f>
        <v>0</v>
      </c>
      <c r="Y157" s="223" t="s">
        <v>19</v>
      </c>
      <c r="Z157" s="36"/>
      <c r="AA157" s="36"/>
      <c r="AB157" s="36"/>
      <c r="AC157" s="36"/>
      <c r="AD157" s="36"/>
      <c r="AE157" s="36"/>
      <c r="AR157" s="224" t="s">
        <v>172</v>
      </c>
      <c r="AT157" s="224" t="s">
        <v>168</v>
      </c>
      <c r="AU157" s="224" t="s">
        <v>84</v>
      </c>
      <c r="AY157" s="15" t="s">
        <v>165</v>
      </c>
      <c r="BE157" s="225">
        <f>IF(O157="základní",K157,0)</f>
        <v>0</v>
      </c>
      <c r="BF157" s="225">
        <f>IF(O157="snížená",K157,0)</f>
        <v>0</v>
      </c>
      <c r="BG157" s="225">
        <f>IF(O157="zákl. přenesená",K157,0)</f>
        <v>0</v>
      </c>
      <c r="BH157" s="225">
        <f>IF(O157="sníž. přenesená",K157,0)</f>
        <v>0</v>
      </c>
      <c r="BI157" s="225">
        <f>IF(O157="nulová",K157,0)</f>
        <v>0</v>
      </c>
      <c r="BJ157" s="15" t="s">
        <v>82</v>
      </c>
      <c r="BK157" s="225">
        <f>ROUND(P157*H157,2)</f>
        <v>0</v>
      </c>
      <c r="BL157" s="15" t="s">
        <v>172</v>
      </c>
      <c r="BM157" s="224" t="s">
        <v>404</v>
      </c>
    </row>
    <row r="158" s="2" customFormat="1">
      <c r="A158" s="36"/>
      <c r="B158" s="37"/>
      <c r="C158" s="38"/>
      <c r="D158" s="226" t="s">
        <v>174</v>
      </c>
      <c r="E158" s="38"/>
      <c r="F158" s="227" t="s">
        <v>280</v>
      </c>
      <c r="G158" s="38"/>
      <c r="H158" s="38"/>
      <c r="I158" s="228"/>
      <c r="J158" s="228"/>
      <c r="K158" s="38"/>
      <c r="L158" s="38"/>
      <c r="M158" s="42"/>
      <c r="N158" s="229"/>
      <c r="O158" s="230"/>
      <c r="P158" s="82"/>
      <c r="Q158" s="82"/>
      <c r="R158" s="82"/>
      <c r="S158" s="82"/>
      <c r="T158" s="82"/>
      <c r="U158" s="82"/>
      <c r="V158" s="82"/>
      <c r="W158" s="82"/>
      <c r="X158" s="82"/>
      <c r="Y158" s="83"/>
      <c r="Z158" s="36"/>
      <c r="AA158" s="36"/>
      <c r="AB158" s="36"/>
      <c r="AC158" s="36"/>
      <c r="AD158" s="36"/>
      <c r="AE158" s="36"/>
      <c r="AT158" s="15" t="s">
        <v>174</v>
      </c>
      <c r="AU158" s="15" t="s">
        <v>84</v>
      </c>
    </row>
    <row r="159" s="2" customFormat="1" ht="37.8" customHeight="1">
      <c r="A159" s="36"/>
      <c r="B159" s="37"/>
      <c r="C159" s="213" t="s">
        <v>405</v>
      </c>
      <c r="D159" s="213" t="s">
        <v>168</v>
      </c>
      <c r="E159" s="214" t="s">
        <v>406</v>
      </c>
      <c r="F159" s="215" t="s">
        <v>284</v>
      </c>
      <c r="G159" s="216" t="s">
        <v>192</v>
      </c>
      <c r="H159" s="218">
        <v>1</v>
      </c>
      <c r="I159" s="217"/>
      <c r="J159" s="217"/>
      <c r="K159" s="218">
        <f>ROUND(P159*H159,2)</f>
        <v>0</v>
      </c>
      <c r="L159" s="215" t="s">
        <v>193</v>
      </c>
      <c r="M159" s="42"/>
      <c r="N159" s="219" t="s">
        <v>19</v>
      </c>
      <c r="O159" s="220" t="s">
        <v>44</v>
      </c>
      <c r="P159" s="221">
        <f>I159+J159</f>
        <v>0</v>
      </c>
      <c r="Q159" s="221">
        <f>ROUND(I159*H159,2)</f>
        <v>0</v>
      </c>
      <c r="R159" s="221">
        <f>ROUND(J159*H159,2)</f>
        <v>0</v>
      </c>
      <c r="S159" s="82"/>
      <c r="T159" s="222">
        <f>S159*H159</f>
        <v>0</v>
      </c>
      <c r="U159" s="222">
        <v>0</v>
      </c>
      <c r="V159" s="222">
        <f>U159*H159</f>
        <v>0</v>
      </c>
      <c r="W159" s="222">
        <v>0</v>
      </c>
      <c r="X159" s="222">
        <f>W159*H159</f>
        <v>0</v>
      </c>
      <c r="Y159" s="223" t="s">
        <v>19</v>
      </c>
      <c r="Z159" s="36"/>
      <c r="AA159" s="36"/>
      <c r="AB159" s="36"/>
      <c r="AC159" s="36"/>
      <c r="AD159" s="36"/>
      <c r="AE159" s="36"/>
      <c r="AR159" s="224" t="s">
        <v>172</v>
      </c>
      <c r="AT159" s="224" t="s">
        <v>168</v>
      </c>
      <c r="AU159" s="224" t="s">
        <v>84</v>
      </c>
      <c r="AY159" s="15" t="s">
        <v>165</v>
      </c>
      <c r="BE159" s="225">
        <f>IF(O159="základní",K159,0)</f>
        <v>0</v>
      </c>
      <c r="BF159" s="225">
        <f>IF(O159="snížená",K159,0)</f>
        <v>0</v>
      </c>
      <c r="BG159" s="225">
        <f>IF(O159="zákl. přenesená",K159,0)</f>
        <v>0</v>
      </c>
      <c r="BH159" s="225">
        <f>IF(O159="sníž. přenesená",K159,0)</f>
        <v>0</v>
      </c>
      <c r="BI159" s="225">
        <f>IF(O159="nulová",K159,0)</f>
        <v>0</v>
      </c>
      <c r="BJ159" s="15" t="s">
        <v>82</v>
      </c>
      <c r="BK159" s="225">
        <f>ROUND(P159*H159,2)</f>
        <v>0</v>
      </c>
      <c r="BL159" s="15" t="s">
        <v>172</v>
      </c>
      <c r="BM159" s="224" t="s">
        <v>407</v>
      </c>
    </row>
    <row r="160" s="2" customFormat="1">
      <c r="A160" s="36"/>
      <c r="B160" s="37"/>
      <c r="C160" s="38"/>
      <c r="D160" s="226" t="s">
        <v>174</v>
      </c>
      <c r="E160" s="38"/>
      <c r="F160" s="227" t="s">
        <v>286</v>
      </c>
      <c r="G160" s="38"/>
      <c r="H160" s="38"/>
      <c r="I160" s="228"/>
      <c r="J160" s="228"/>
      <c r="K160" s="38"/>
      <c r="L160" s="38"/>
      <c r="M160" s="42"/>
      <c r="N160" s="229"/>
      <c r="O160" s="230"/>
      <c r="P160" s="82"/>
      <c r="Q160" s="82"/>
      <c r="R160" s="82"/>
      <c r="S160" s="82"/>
      <c r="T160" s="82"/>
      <c r="U160" s="82"/>
      <c r="V160" s="82"/>
      <c r="W160" s="82"/>
      <c r="X160" s="82"/>
      <c r="Y160" s="83"/>
      <c r="Z160" s="36"/>
      <c r="AA160" s="36"/>
      <c r="AB160" s="36"/>
      <c r="AC160" s="36"/>
      <c r="AD160" s="36"/>
      <c r="AE160" s="36"/>
      <c r="AT160" s="15" t="s">
        <v>174</v>
      </c>
      <c r="AU160" s="15" t="s">
        <v>84</v>
      </c>
    </row>
    <row r="161" s="2" customFormat="1" ht="24.15" customHeight="1">
      <c r="A161" s="36"/>
      <c r="B161" s="37"/>
      <c r="C161" s="213" t="s">
        <v>408</v>
      </c>
      <c r="D161" s="213" t="s">
        <v>168</v>
      </c>
      <c r="E161" s="214" t="s">
        <v>409</v>
      </c>
      <c r="F161" s="215" t="s">
        <v>289</v>
      </c>
      <c r="G161" s="216" t="s">
        <v>192</v>
      </c>
      <c r="H161" s="218">
        <v>4</v>
      </c>
      <c r="I161" s="217"/>
      <c r="J161" s="217"/>
      <c r="K161" s="218">
        <f>ROUND(P161*H161,2)</f>
        <v>0</v>
      </c>
      <c r="L161" s="215" t="s">
        <v>193</v>
      </c>
      <c r="M161" s="42"/>
      <c r="N161" s="219" t="s">
        <v>19</v>
      </c>
      <c r="O161" s="220" t="s">
        <v>44</v>
      </c>
      <c r="P161" s="221">
        <f>I161+J161</f>
        <v>0</v>
      </c>
      <c r="Q161" s="221">
        <f>ROUND(I161*H161,2)</f>
        <v>0</v>
      </c>
      <c r="R161" s="221">
        <f>ROUND(J161*H161,2)</f>
        <v>0</v>
      </c>
      <c r="S161" s="82"/>
      <c r="T161" s="222">
        <f>S161*H161</f>
        <v>0</v>
      </c>
      <c r="U161" s="222">
        <v>0</v>
      </c>
      <c r="V161" s="222">
        <f>U161*H161</f>
        <v>0</v>
      </c>
      <c r="W161" s="222">
        <v>0</v>
      </c>
      <c r="X161" s="222">
        <f>W161*H161</f>
        <v>0</v>
      </c>
      <c r="Y161" s="223" t="s">
        <v>19</v>
      </c>
      <c r="Z161" s="36"/>
      <c r="AA161" s="36"/>
      <c r="AB161" s="36"/>
      <c r="AC161" s="36"/>
      <c r="AD161" s="36"/>
      <c r="AE161" s="36"/>
      <c r="AR161" s="224" t="s">
        <v>172</v>
      </c>
      <c r="AT161" s="224" t="s">
        <v>168</v>
      </c>
      <c r="AU161" s="224" t="s">
        <v>84</v>
      </c>
      <c r="AY161" s="15" t="s">
        <v>165</v>
      </c>
      <c r="BE161" s="225">
        <f>IF(O161="základní",K161,0)</f>
        <v>0</v>
      </c>
      <c r="BF161" s="225">
        <f>IF(O161="snížená",K161,0)</f>
        <v>0</v>
      </c>
      <c r="BG161" s="225">
        <f>IF(O161="zákl. přenesená",K161,0)</f>
        <v>0</v>
      </c>
      <c r="BH161" s="225">
        <f>IF(O161="sníž. přenesená",K161,0)</f>
        <v>0</v>
      </c>
      <c r="BI161" s="225">
        <f>IF(O161="nulová",K161,0)</f>
        <v>0</v>
      </c>
      <c r="BJ161" s="15" t="s">
        <v>82</v>
      </c>
      <c r="BK161" s="225">
        <f>ROUND(P161*H161,2)</f>
        <v>0</v>
      </c>
      <c r="BL161" s="15" t="s">
        <v>172</v>
      </c>
      <c r="BM161" s="224" t="s">
        <v>410</v>
      </c>
    </row>
    <row r="162" s="2" customFormat="1">
      <c r="A162" s="36"/>
      <c r="B162" s="37"/>
      <c r="C162" s="38"/>
      <c r="D162" s="226" t="s">
        <v>174</v>
      </c>
      <c r="E162" s="38"/>
      <c r="F162" s="227" t="s">
        <v>289</v>
      </c>
      <c r="G162" s="38"/>
      <c r="H162" s="38"/>
      <c r="I162" s="228"/>
      <c r="J162" s="228"/>
      <c r="K162" s="38"/>
      <c r="L162" s="38"/>
      <c r="M162" s="42"/>
      <c r="N162" s="229"/>
      <c r="O162" s="230"/>
      <c r="P162" s="82"/>
      <c r="Q162" s="82"/>
      <c r="R162" s="82"/>
      <c r="S162" s="82"/>
      <c r="T162" s="82"/>
      <c r="U162" s="82"/>
      <c r="V162" s="82"/>
      <c r="W162" s="82"/>
      <c r="X162" s="82"/>
      <c r="Y162" s="83"/>
      <c r="Z162" s="36"/>
      <c r="AA162" s="36"/>
      <c r="AB162" s="36"/>
      <c r="AC162" s="36"/>
      <c r="AD162" s="36"/>
      <c r="AE162" s="36"/>
      <c r="AT162" s="15" t="s">
        <v>174</v>
      </c>
      <c r="AU162" s="15" t="s">
        <v>84</v>
      </c>
    </row>
    <row r="163" s="2" customFormat="1" ht="24.15" customHeight="1">
      <c r="A163" s="36"/>
      <c r="B163" s="37"/>
      <c r="C163" s="213" t="s">
        <v>411</v>
      </c>
      <c r="D163" s="213" t="s">
        <v>168</v>
      </c>
      <c r="E163" s="214" t="s">
        <v>292</v>
      </c>
      <c r="F163" s="215" t="s">
        <v>293</v>
      </c>
      <c r="G163" s="216" t="s">
        <v>192</v>
      </c>
      <c r="H163" s="218">
        <v>1</v>
      </c>
      <c r="I163" s="217"/>
      <c r="J163" s="217"/>
      <c r="K163" s="218">
        <f>ROUND(P163*H163,2)</f>
        <v>0</v>
      </c>
      <c r="L163" s="215" t="s">
        <v>193</v>
      </c>
      <c r="M163" s="42"/>
      <c r="N163" s="219" t="s">
        <v>19</v>
      </c>
      <c r="O163" s="220" t="s">
        <v>44</v>
      </c>
      <c r="P163" s="221">
        <f>I163+J163</f>
        <v>0</v>
      </c>
      <c r="Q163" s="221">
        <f>ROUND(I163*H163,2)</f>
        <v>0</v>
      </c>
      <c r="R163" s="221">
        <f>ROUND(J163*H163,2)</f>
        <v>0</v>
      </c>
      <c r="S163" s="82"/>
      <c r="T163" s="222">
        <f>S163*H163</f>
        <v>0</v>
      </c>
      <c r="U163" s="222">
        <v>0</v>
      </c>
      <c r="V163" s="222">
        <f>U163*H163</f>
        <v>0</v>
      </c>
      <c r="W163" s="222">
        <v>0</v>
      </c>
      <c r="X163" s="222">
        <f>W163*H163</f>
        <v>0</v>
      </c>
      <c r="Y163" s="223" t="s">
        <v>19</v>
      </c>
      <c r="Z163" s="36"/>
      <c r="AA163" s="36"/>
      <c r="AB163" s="36"/>
      <c r="AC163" s="36"/>
      <c r="AD163" s="36"/>
      <c r="AE163" s="36"/>
      <c r="AR163" s="224" t="s">
        <v>294</v>
      </c>
      <c r="AT163" s="224" t="s">
        <v>168</v>
      </c>
      <c r="AU163" s="224" t="s">
        <v>84</v>
      </c>
      <c r="AY163" s="15" t="s">
        <v>165</v>
      </c>
      <c r="BE163" s="225">
        <f>IF(O163="základní",K163,0)</f>
        <v>0</v>
      </c>
      <c r="BF163" s="225">
        <f>IF(O163="snížená",K163,0)</f>
        <v>0</v>
      </c>
      <c r="BG163" s="225">
        <f>IF(O163="zákl. přenesená",K163,0)</f>
        <v>0</v>
      </c>
      <c r="BH163" s="225">
        <f>IF(O163="sníž. přenesená",K163,0)</f>
        <v>0</v>
      </c>
      <c r="BI163" s="225">
        <f>IF(O163="nulová",K163,0)</f>
        <v>0</v>
      </c>
      <c r="BJ163" s="15" t="s">
        <v>82</v>
      </c>
      <c r="BK163" s="225">
        <f>ROUND(P163*H163,2)</f>
        <v>0</v>
      </c>
      <c r="BL163" s="15" t="s">
        <v>294</v>
      </c>
      <c r="BM163" s="224" t="s">
        <v>412</v>
      </c>
    </row>
    <row r="164" s="2" customFormat="1">
      <c r="A164" s="36"/>
      <c r="B164" s="37"/>
      <c r="C164" s="38"/>
      <c r="D164" s="226" t="s">
        <v>174</v>
      </c>
      <c r="E164" s="38"/>
      <c r="F164" s="227" t="s">
        <v>293</v>
      </c>
      <c r="G164" s="38"/>
      <c r="H164" s="38"/>
      <c r="I164" s="228"/>
      <c r="J164" s="228"/>
      <c r="K164" s="38"/>
      <c r="L164" s="38"/>
      <c r="M164" s="42"/>
      <c r="N164" s="229"/>
      <c r="O164" s="230"/>
      <c r="P164" s="82"/>
      <c r="Q164" s="82"/>
      <c r="R164" s="82"/>
      <c r="S164" s="82"/>
      <c r="T164" s="82"/>
      <c r="U164" s="82"/>
      <c r="V164" s="82"/>
      <c r="W164" s="82"/>
      <c r="X164" s="82"/>
      <c r="Y164" s="83"/>
      <c r="Z164" s="36"/>
      <c r="AA164" s="36"/>
      <c r="AB164" s="36"/>
      <c r="AC164" s="36"/>
      <c r="AD164" s="36"/>
      <c r="AE164" s="36"/>
      <c r="AT164" s="15" t="s">
        <v>174</v>
      </c>
      <c r="AU164" s="15" t="s">
        <v>84</v>
      </c>
    </row>
    <row r="165" s="12" customFormat="1" ht="22.8" customHeight="1">
      <c r="A165" s="12"/>
      <c r="B165" s="196"/>
      <c r="C165" s="197"/>
      <c r="D165" s="198" t="s">
        <v>74</v>
      </c>
      <c r="E165" s="211" t="s">
        <v>212</v>
      </c>
      <c r="F165" s="211" t="s">
        <v>296</v>
      </c>
      <c r="G165" s="197"/>
      <c r="H165" s="197"/>
      <c r="I165" s="200"/>
      <c r="J165" s="200"/>
      <c r="K165" s="212">
        <f>BK165</f>
        <v>0</v>
      </c>
      <c r="L165" s="197"/>
      <c r="M165" s="202"/>
      <c r="N165" s="203"/>
      <c r="O165" s="204"/>
      <c r="P165" s="204"/>
      <c r="Q165" s="205">
        <f>SUM(Q166:Q177)</f>
        <v>0</v>
      </c>
      <c r="R165" s="205">
        <f>SUM(R166:R177)</f>
        <v>0</v>
      </c>
      <c r="S165" s="204"/>
      <c r="T165" s="206">
        <f>SUM(T166:T177)</f>
        <v>0</v>
      </c>
      <c r="U165" s="204"/>
      <c r="V165" s="206">
        <f>SUM(V166:V177)</f>
        <v>0</v>
      </c>
      <c r="W165" s="204"/>
      <c r="X165" s="206">
        <f>SUM(X166:X177)</f>
        <v>0</v>
      </c>
      <c r="Y165" s="207"/>
      <c r="Z165" s="12"/>
      <c r="AA165" s="12"/>
      <c r="AB165" s="12"/>
      <c r="AC165" s="12"/>
      <c r="AD165" s="12"/>
      <c r="AE165" s="12"/>
      <c r="AR165" s="208" t="s">
        <v>82</v>
      </c>
      <c r="AT165" s="209" t="s">
        <v>74</v>
      </c>
      <c r="AU165" s="209" t="s">
        <v>82</v>
      </c>
      <c r="AY165" s="208" t="s">
        <v>165</v>
      </c>
      <c r="BK165" s="210">
        <f>SUM(BK166:BK177)</f>
        <v>0</v>
      </c>
    </row>
    <row r="166" s="2" customFormat="1" ht="37.8" customHeight="1">
      <c r="A166" s="36"/>
      <c r="B166" s="37"/>
      <c r="C166" s="213" t="s">
        <v>413</v>
      </c>
      <c r="D166" s="213" t="s">
        <v>168</v>
      </c>
      <c r="E166" s="214" t="s">
        <v>298</v>
      </c>
      <c r="F166" s="215" t="s">
        <v>299</v>
      </c>
      <c r="G166" s="216" t="s">
        <v>300</v>
      </c>
      <c r="H166" s="218">
        <v>68.549999999999997</v>
      </c>
      <c r="I166" s="217"/>
      <c r="J166" s="217"/>
      <c r="K166" s="218">
        <f>ROUND(P166*H166,2)</f>
        <v>0</v>
      </c>
      <c r="L166" s="215" t="s">
        <v>193</v>
      </c>
      <c r="M166" s="42"/>
      <c r="N166" s="219" t="s">
        <v>19</v>
      </c>
      <c r="O166" s="220" t="s">
        <v>44</v>
      </c>
      <c r="P166" s="221">
        <f>I166+J166</f>
        <v>0</v>
      </c>
      <c r="Q166" s="221">
        <f>ROUND(I166*H166,2)</f>
        <v>0</v>
      </c>
      <c r="R166" s="221">
        <f>ROUND(J166*H166,2)</f>
        <v>0</v>
      </c>
      <c r="S166" s="82"/>
      <c r="T166" s="222">
        <f>S166*H166</f>
        <v>0</v>
      </c>
      <c r="U166" s="222">
        <v>0</v>
      </c>
      <c r="V166" s="222">
        <f>U166*H166</f>
        <v>0</v>
      </c>
      <c r="W166" s="222">
        <v>0</v>
      </c>
      <c r="X166" s="222">
        <f>W166*H166</f>
        <v>0</v>
      </c>
      <c r="Y166" s="223" t="s">
        <v>19</v>
      </c>
      <c r="Z166" s="36"/>
      <c r="AA166" s="36"/>
      <c r="AB166" s="36"/>
      <c r="AC166" s="36"/>
      <c r="AD166" s="36"/>
      <c r="AE166" s="36"/>
      <c r="AR166" s="224" t="s">
        <v>172</v>
      </c>
      <c r="AT166" s="224" t="s">
        <v>168</v>
      </c>
      <c r="AU166" s="224" t="s">
        <v>84</v>
      </c>
      <c r="AY166" s="15" t="s">
        <v>165</v>
      </c>
      <c r="BE166" s="225">
        <f>IF(O166="základní",K166,0)</f>
        <v>0</v>
      </c>
      <c r="BF166" s="225">
        <f>IF(O166="snížená",K166,0)</f>
        <v>0</v>
      </c>
      <c r="BG166" s="225">
        <f>IF(O166="zákl. přenesená",K166,0)</f>
        <v>0</v>
      </c>
      <c r="BH166" s="225">
        <f>IF(O166="sníž. přenesená",K166,0)</f>
        <v>0</v>
      </c>
      <c r="BI166" s="225">
        <f>IF(O166="nulová",K166,0)</f>
        <v>0</v>
      </c>
      <c r="BJ166" s="15" t="s">
        <v>82</v>
      </c>
      <c r="BK166" s="225">
        <f>ROUND(P166*H166,2)</f>
        <v>0</v>
      </c>
      <c r="BL166" s="15" t="s">
        <v>172</v>
      </c>
      <c r="BM166" s="224" t="s">
        <v>414</v>
      </c>
    </row>
    <row r="167" s="2" customFormat="1">
      <c r="A167" s="36"/>
      <c r="B167" s="37"/>
      <c r="C167" s="38"/>
      <c r="D167" s="226" t="s">
        <v>174</v>
      </c>
      <c r="E167" s="38"/>
      <c r="F167" s="227" t="s">
        <v>302</v>
      </c>
      <c r="G167" s="38"/>
      <c r="H167" s="38"/>
      <c r="I167" s="228"/>
      <c r="J167" s="228"/>
      <c r="K167" s="38"/>
      <c r="L167" s="38"/>
      <c r="M167" s="42"/>
      <c r="N167" s="229"/>
      <c r="O167" s="230"/>
      <c r="P167" s="82"/>
      <c r="Q167" s="82"/>
      <c r="R167" s="82"/>
      <c r="S167" s="82"/>
      <c r="T167" s="82"/>
      <c r="U167" s="82"/>
      <c r="V167" s="82"/>
      <c r="W167" s="82"/>
      <c r="X167" s="82"/>
      <c r="Y167" s="83"/>
      <c r="Z167" s="36"/>
      <c r="AA167" s="36"/>
      <c r="AB167" s="36"/>
      <c r="AC167" s="36"/>
      <c r="AD167" s="36"/>
      <c r="AE167" s="36"/>
      <c r="AT167" s="15" t="s">
        <v>174</v>
      </c>
      <c r="AU167" s="15" t="s">
        <v>84</v>
      </c>
    </row>
    <row r="168" s="2" customFormat="1">
      <c r="A168" s="36"/>
      <c r="B168" s="37"/>
      <c r="C168" s="38"/>
      <c r="D168" s="226" t="s">
        <v>179</v>
      </c>
      <c r="E168" s="38"/>
      <c r="F168" s="231" t="s">
        <v>303</v>
      </c>
      <c r="G168" s="38"/>
      <c r="H168" s="38"/>
      <c r="I168" s="228"/>
      <c r="J168" s="228"/>
      <c r="K168" s="38"/>
      <c r="L168" s="38"/>
      <c r="M168" s="42"/>
      <c r="N168" s="229"/>
      <c r="O168" s="230"/>
      <c r="P168" s="82"/>
      <c r="Q168" s="82"/>
      <c r="R168" s="82"/>
      <c r="S168" s="82"/>
      <c r="T168" s="82"/>
      <c r="U168" s="82"/>
      <c r="V168" s="82"/>
      <c r="W168" s="82"/>
      <c r="X168" s="82"/>
      <c r="Y168" s="83"/>
      <c r="Z168" s="36"/>
      <c r="AA168" s="36"/>
      <c r="AB168" s="36"/>
      <c r="AC168" s="36"/>
      <c r="AD168" s="36"/>
      <c r="AE168" s="36"/>
      <c r="AT168" s="15" t="s">
        <v>179</v>
      </c>
      <c r="AU168" s="15" t="s">
        <v>84</v>
      </c>
    </row>
    <row r="169" s="2" customFormat="1" ht="24.15" customHeight="1">
      <c r="A169" s="36"/>
      <c r="B169" s="37"/>
      <c r="C169" s="213" t="s">
        <v>415</v>
      </c>
      <c r="D169" s="213" t="s">
        <v>168</v>
      </c>
      <c r="E169" s="214" t="s">
        <v>305</v>
      </c>
      <c r="F169" s="215" t="s">
        <v>306</v>
      </c>
      <c r="G169" s="216" t="s">
        <v>300</v>
      </c>
      <c r="H169" s="218">
        <v>68.549999999999997</v>
      </c>
      <c r="I169" s="217"/>
      <c r="J169" s="217"/>
      <c r="K169" s="218">
        <f>ROUND(P169*H169,2)</f>
        <v>0</v>
      </c>
      <c r="L169" s="215" t="s">
        <v>193</v>
      </c>
      <c r="M169" s="42"/>
      <c r="N169" s="219" t="s">
        <v>19</v>
      </c>
      <c r="O169" s="220" t="s">
        <v>44</v>
      </c>
      <c r="P169" s="221">
        <f>I169+J169</f>
        <v>0</v>
      </c>
      <c r="Q169" s="221">
        <f>ROUND(I169*H169,2)</f>
        <v>0</v>
      </c>
      <c r="R169" s="221">
        <f>ROUND(J169*H169,2)</f>
        <v>0</v>
      </c>
      <c r="S169" s="82"/>
      <c r="T169" s="222">
        <f>S169*H169</f>
        <v>0</v>
      </c>
      <c r="U169" s="222">
        <v>0</v>
      </c>
      <c r="V169" s="222">
        <f>U169*H169</f>
        <v>0</v>
      </c>
      <c r="W169" s="222">
        <v>0</v>
      </c>
      <c r="X169" s="222">
        <f>W169*H169</f>
        <v>0</v>
      </c>
      <c r="Y169" s="223" t="s">
        <v>19</v>
      </c>
      <c r="Z169" s="36"/>
      <c r="AA169" s="36"/>
      <c r="AB169" s="36"/>
      <c r="AC169" s="36"/>
      <c r="AD169" s="36"/>
      <c r="AE169" s="36"/>
      <c r="AR169" s="224" t="s">
        <v>172</v>
      </c>
      <c r="AT169" s="224" t="s">
        <v>168</v>
      </c>
      <c r="AU169" s="224" t="s">
        <v>84</v>
      </c>
      <c r="AY169" s="15" t="s">
        <v>165</v>
      </c>
      <c r="BE169" s="225">
        <f>IF(O169="základní",K169,0)</f>
        <v>0</v>
      </c>
      <c r="BF169" s="225">
        <f>IF(O169="snížená",K169,0)</f>
        <v>0</v>
      </c>
      <c r="BG169" s="225">
        <f>IF(O169="zákl. přenesená",K169,0)</f>
        <v>0</v>
      </c>
      <c r="BH169" s="225">
        <f>IF(O169="sníž. přenesená",K169,0)</f>
        <v>0</v>
      </c>
      <c r="BI169" s="225">
        <f>IF(O169="nulová",K169,0)</f>
        <v>0</v>
      </c>
      <c r="BJ169" s="15" t="s">
        <v>82</v>
      </c>
      <c r="BK169" s="225">
        <f>ROUND(P169*H169,2)</f>
        <v>0</v>
      </c>
      <c r="BL169" s="15" t="s">
        <v>172</v>
      </c>
      <c r="BM169" s="224" t="s">
        <v>416</v>
      </c>
    </row>
    <row r="170" s="2" customFormat="1">
      <c r="A170" s="36"/>
      <c r="B170" s="37"/>
      <c r="C170" s="38"/>
      <c r="D170" s="226" t="s">
        <v>174</v>
      </c>
      <c r="E170" s="38"/>
      <c r="F170" s="227" t="s">
        <v>306</v>
      </c>
      <c r="G170" s="38"/>
      <c r="H170" s="38"/>
      <c r="I170" s="228"/>
      <c r="J170" s="228"/>
      <c r="K170" s="38"/>
      <c r="L170" s="38"/>
      <c r="M170" s="42"/>
      <c r="N170" s="229"/>
      <c r="O170" s="230"/>
      <c r="P170" s="82"/>
      <c r="Q170" s="82"/>
      <c r="R170" s="82"/>
      <c r="S170" s="82"/>
      <c r="T170" s="82"/>
      <c r="U170" s="82"/>
      <c r="V170" s="82"/>
      <c r="W170" s="82"/>
      <c r="X170" s="82"/>
      <c r="Y170" s="83"/>
      <c r="Z170" s="36"/>
      <c r="AA170" s="36"/>
      <c r="AB170" s="36"/>
      <c r="AC170" s="36"/>
      <c r="AD170" s="36"/>
      <c r="AE170" s="36"/>
      <c r="AT170" s="15" t="s">
        <v>174</v>
      </c>
      <c r="AU170" s="15" t="s">
        <v>84</v>
      </c>
    </row>
    <row r="171" s="2" customFormat="1" ht="37.8" customHeight="1">
      <c r="A171" s="36"/>
      <c r="B171" s="37"/>
      <c r="C171" s="213" t="s">
        <v>417</v>
      </c>
      <c r="D171" s="213" t="s">
        <v>168</v>
      </c>
      <c r="E171" s="214" t="s">
        <v>309</v>
      </c>
      <c r="F171" s="215" t="s">
        <v>310</v>
      </c>
      <c r="G171" s="216" t="s">
        <v>300</v>
      </c>
      <c r="H171" s="218">
        <v>68.549999999999997</v>
      </c>
      <c r="I171" s="217"/>
      <c r="J171" s="217"/>
      <c r="K171" s="218">
        <f>ROUND(P171*H171,2)</f>
        <v>0</v>
      </c>
      <c r="L171" s="215" t="s">
        <v>193</v>
      </c>
      <c r="M171" s="42"/>
      <c r="N171" s="219" t="s">
        <v>19</v>
      </c>
      <c r="O171" s="220" t="s">
        <v>44</v>
      </c>
      <c r="P171" s="221">
        <f>I171+J171</f>
        <v>0</v>
      </c>
      <c r="Q171" s="221">
        <f>ROUND(I171*H171,2)</f>
        <v>0</v>
      </c>
      <c r="R171" s="221">
        <f>ROUND(J171*H171,2)</f>
        <v>0</v>
      </c>
      <c r="S171" s="82"/>
      <c r="T171" s="222">
        <f>S171*H171</f>
        <v>0</v>
      </c>
      <c r="U171" s="222">
        <v>0</v>
      </c>
      <c r="V171" s="222">
        <f>U171*H171</f>
        <v>0</v>
      </c>
      <c r="W171" s="222">
        <v>0</v>
      </c>
      <c r="X171" s="222">
        <f>W171*H171</f>
        <v>0</v>
      </c>
      <c r="Y171" s="223" t="s">
        <v>19</v>
      </c>
      <c r="Z171" s="36"/>
      <c r="AA171" s="36"/>
      <c r="AB171" s="36"/>
      <c r="AC171" s="36"/>
      <c r="AD171" s="36"/>
      <c r="AE171" s="36"/>
      <c r="AR171" s="224" t="s">
        <v>172</v>
      </c>
      <c r="AT171" s="224" t="s">
        <v>168</v>
      </c>
      <c r="AU171" s="224" t="s">
        <v>84</v>
      </c>
      <c r="AY171" s="15" t="s">
        <v>165</v>
      </c>
      <c r="BE171" s="225">
        <f>IF(O171="základní",K171,0)</f>
        <v>0</v>
      </c>
      <c r="BF171" s="225">
        <f>IF(O171="snížená",K171,0)</f>
        <v>0</v>
      </c>
      <c r="BG171" s="225">
        <f>IF(O171="zákl. přenesená",K171,0)</f>
        <v>0</v>
      </c>
      <c r="BH171" s="225">
        <f>IF(O171="sníž. přenesená",K171,0)</f>
        <v>0</v>
      </c>
      <c r="BI171" s="225">
        <f>IF(O171="nulová",K171,0)</f>
        <v>0</v>
      </c>
      <c r="BJ171" s="15" t="s">
        <v>82</v>
      </c>
      <c r="BK171" s="225">
        <f>ROUND(P171*H171,2)</f>
        <v>0</v>
      </c>
      <c r="BL171" s="15" t="s">
        <v>172</v>
      </c>
      <c r="BM171" s="224" t="s">
        <v>418</v>
      </c>
    </row>
    <row r="172" s="2" customFormat="1">
      <c r="A172" s="36"/>
      <c r="B172" s="37"/>
      <c r="C172" s="38"/>
      <c r="D172" s="226" t="s">
        <v>174</v>
      </c>
      <c r="E172" s="38"/>
      <c r="F172" s="227" t="s">
        <v>312</v>
      </c>
      <c r="G172" s="38"/>
      <c r="H172" s="38"/>
      <c r="I172" s="228"/>
      <c r="J172" s="228"/>
      <c r="K172" s="38"/>
      <c r="L172" s="38"/>
      <c r="M172" s="42"/>
      <c r="N172" s="229"/>
      <c r="O172" s="230"/>
      <c r="P172" s="82"/>
      <c r="Q172" s="82"/>
      <c r="R172" s="82"/>
      <c r="S172" s="82"/>
      <c r="T172" s="82"/>
      <c r="U172" s="82"/>
      <c r="V172" s="82"/>
      <c r="W172" s="82"/>
      <c r="X172" s="82"/>
      <c r="Y172" s="83"/>
      <c r="Z172" s="36"/>
      <c r="AA172" s="36"/>
      <c r="AB172" s="36"/>
      <c r="AC172" s="36"/>
      <c r="AD172" s="36"/>
      <c r="AE172" s="36"/>
      <c r="AT172" s="15" t="s">
        <v>174</v>
      </c>
      <c r="AU172" s="15" t="s">
        <v>84</v>
      </c>
    </row>
    <row r="173" s="2" customFormat="1" ht="37.8" customHeight="1">
      <c r="A173" s="36"/>
      <c r="B173" s="37"/>
      <c r="C173" s="213" t="s">
        <v>419</v>
      </c>
      <c r="D173" s="213" t="s">
        <v>168</v>
      </c>
      <c r="E173" s="214" t="s">
        <v>314</v>
      </c>
      <c r="F173" s="215" t="s">
        <v>315</v>
      </c>
      <c r="G173" s="216" t="s">
        <v>300</v>
      </c>
      <c r="H173" s="218">
        <v>68.549999999999997</v>
      </c>
      <c r="I173" s="217"/>
      <c r="J173" s="217"/>
      <c r="K173" s="218">
        <f>ROUND(P173*H173,2)</f>
        <v>0</v>
      </c>
      <c r="L173" s="215" t="s">
        <v>193</v>
      </c>
      <c r="M173" s="42"/>
      <c r="N173" s="219" t="s">
        <v>19</v>
      </c>
      <c r="O173" s="220" t="s">
        <v>44</v>
      </c>
      <c r="P173" s="221">
        <f>I173+J173</f>
        <v>0</v>
      </c>
      <c r="Q173" s="221">
        <f>ROUND(I173*H173,2)</f>
        <v>0</v>
      </c>
      <c r="R173" s="221">
        <f>ROUND(J173*H173,2)</f>
        <v>0</v>
      </c>
      <c r="S173" s="82"/>
      <c r="T173" s="222">
        <f>S173*H173</f>
        <v>0</v>
      </c>
      <c r="U173" s="222">
        <v>0</v>
      </c>
      <c r="V173" s="222">
        <f>U173*H173</f>
        <v>0</v>
      </c>
      <c r="W173" s="222">
        <v>0</v>
      </c>
      <c r="X173" s="222">
        <f>W173*H173</f>
        <v>0</v>
      </c>
      <c r="Y173" s="223" t="s">
        <v>19</v>
      </c>
      <c r="Z173" s="36"/>
      <c r="AA173" s="36"/>
      <c r="AB173" s="36"/>
      <c r="AC173" s="36"/>
      <c r="AD173" s="36"/>
      <c r="AE173" s="36"/>
      <c r="AR173" s="224" t="s">
        <v>172</v>
      </c>
      <c r="AT173" s="224" t="s">
        <v>168</v>
      </c>
      <c r="AU173" s="224" t="s">
        <v>84</v>
      </c>
      <c r="AY173" s="15" t="s">
        <v>165</v>
      </c>
      <c r="BE173" s="225">
        <f>IF(O173="základní",K173,0)</f>
        <v>0</v>
      </c>
      <c r="BF173" s="225">
        <f>IF(O173="snížená",K173,0)</f>
        <v>0</v>
      </c>
      <c r="BG173" s="225">
        <f>IF(O173="zákl. přenesená",K173,0)</f>
        <v>0</v>
      </c>
      <c r="BH173" s="225">
        <f>IF(O173="sníž. přenesená",K173,0)</f>
        <v>0</v>
      </c>
      <c r="BI173" s="225">
        <f>IF(O173="nulová",K173,0)</f>
        <v>0</v>
      </c>
      <c r="BJ173" s="15" t="s">
        <v>82</v>
      </c>
      <c r="BK173" s="225">
        <f>ROUND(P173*H173,2)</f>
        <v>0</v>
      </c>
      <c r="BL173" s="15" t="s">
        <v>172</v>
      </c>
      <c r="BM173" s="224" t="s">
        <v>420</v>
      </c>
    </row>
    <row r="174" s="2" customFormat="1">
      <c r="A174" s="36"/>
      <c r="B174" s="37"/>
      <c r="C174" s="38"/>
      <c r="D174" s="226" t="s">
        <v>174</v>
      </c>
      <c r="E174" s="38"/>
      <c r="F174" s="227" t="s">
        <v>317</v>
      </c>
      <c r="G174" s="38"/>
      <c r="H174" s="38"/>
      <c r="I174" s="228"/>
      <c r="J174" s="228"/>
      <c r="K174" s="38"/>
      <c r="L174" s="38"/>
      <c r="M174" s="42"/>
      <c r="N174" s="229"/>
      <c r="O174" s="230"/>
      <c r="P174" s="82"/>
      <c r="Q174" s="82"/>
      <c r="R174" s="82"/>
      <c r="S174" s="82"/>
      <c r="T174" s="82"/>
      <c r="U174" s="82"/>
      <c r="V174" s="82"/>
      <c r="W174" s="82"/>
      <c r="X174" s="82"/>
      <c r="Y174" s="83"/>
      <c r="Z174" s="36"/>
      <c r="AA174" s="36"/>
      <c r="AB174" s="36"/>
      <c r="AC174" s="36"/>
      <c r="AD174" s="36"/>
      <c r="AE174" s="36"/>
      <c r="AT174" s="15" t="s">
        <v>174</v>
      </c>
      <c r="AU174" s="15" t="s">
        <v>84</v>
      </c>
    </row>
    <row r="175" s="2" customFormat="1">
      <c r="A175" s="36"/>
      <c r="B175" s="37"/>
      <c r="C175" s="38"/>
      <c r="D175" s="226" t="s">
        <v>179</v>
      </c>
      <c r="E175" s="38"/>
      <c r="F175" s="231" t="s">
        <v>303</v>
      </c>
      <c r="G175" s="38"/>
      <c r="H175" s="38"/>
      <c r="I175" s="228"/>
      <c r="J175" s="228"/>
      <c r="K175" s="38"/>
      <c r="L175" s="38"/>
      <c r="M175" s="42"/>
      <c r="N175" s="229"/>
      <c r="O175" s="230"/>
      <c r="P175" s="82"/>
      <c r="Q175" s="82"/>
      <c r="R175" s="82"/>
      <c r="S175" s="82"/>
      <c r="T175" s="82"/>
      <c r="U175" s="82"/>
      <c r="V175" s="82"/>
      <c r="W175" s="82"/>
      <c r="X175" s="82"/>
      <c r="Y175" s="83"/>
      <c r="Z175" s="36"/>
      <c r="AA175" s="36"/>
      <c r="AB175" s="36"/>
      <c r="AC175" s="36"/>
      <c r="AD175" s="36"/>
      <c r="AE175" s="36"/>
      <c r="AT175" s="15" t="s">
        <v>179</v>
      </c>
      <c r="AU175" s="15" t="s">
        <v>84</v>
      </c>
    </row>
    <row r="176" s="2" customFormat="1" ht="37.8" customHeight="1">
      <c r="A176" s="36"/>
      <c r="B176" s="37"/>
      <c r="C176" s="213" t="s">
        <v>421</v>
      </c>
      <c r="D176" s="213" t="s">
        <v>168</v>
      </c>
      <c r="E176" s="214" t="s">
        <v>319</v>
      </c>
      <c r="F176" s="215" t="s">
        <v>320</v>
      </c>
      <c r="G176" s="216" t="s">
        <v>300</v>
      </c>
      <c r="H176" s="218">
        <v>68.549999999999997</v>
      </c>
      <c r="I176" s="217"/>
      <c r="J176" s="217"/>
      <c r="K176" s="218">
        <f>ROUND(P176*H176,2)</f>
        <v>0</v>
      </c>
      <c r="L176" s="215" t="s">
        <v>193</v>
      </c>
      <c r="M176" s="42"/>
      <c r="N176" s="219" t="s">
        <v>19</v>
      </c>
      <c r="O176" s="220" t="s">
        <v>44</v>
      </c>
      <c r="P176" s="221">
        <f>I176+J176</f>
        <v>0</v>
      </c>
      <c r="Q176" s="221">
        <f>ROUND(I176*H176,2)</f>
        <v>0</v>
      </c>
      <c r="R176" s="221">
        <f>ROUND(J176*H176,2)</f>
        <v>0</v>
      </c>
      <c r="S176" s="82"/>
      <c r="T176" s="222">
        <f>S176*H176</f>
        <v>0</v>
      </c>
      <c r="U176" s="222">
        <v>0</v>
      </c>
      <c r="V176" s="222">
        <f>U176*H176</f>
        <v>0</v>
      </c>
      <c r="W176" s="222">
        <v>0</v>
      </c>
      <c r="X176" s="222">
        <f>W176*H176</f>
        <v>0</v>
      </c>
      <c r="Y176" s="223" t="s">
        <v>19</v>
      </c>
      <c r="Z176" s="36"/>
      <c r="AA176" s="36"/>
      <c r="AB176" s="36"/>
      <c r="AC176" s="36"/>
      <c r="AD176" s="36"/>
      <c r="AE176" s="36"/>
      <c r="AR176" s="224" t="s">
        <v>172</v>
      </c>
      <c r="AT176" s="224" t="s">
        <v>168</v>
      </c>
      <c r="AU176" s="224" t="s">
        <v>84</v>
      </c>
      <c r="AY176" s="15" t="s">
        <v>165</v>
      </c>
      <c r="BE176" s="225">
        <f>IF(O176="základní",K176,0)</f>
        <v>0</v>
      </c>
      <c r="BF176" s="225">
        <f>IF(O176="snížená",K176,0)</f>
        <v>0</v>
      </c>
      <c r="BG176" s="225">
        <f>IF(O176="zákl. přenesená",K176,0)</f>
        <v>0</v>
      </c>
      <c r="BH176" s="225">
        <f>IF(O176="sníž. přenesená",K176,0)</f>
        <v>0</v>
      </c>
      <c r="BI176" s="225">
        <f>IF(O176="nulová",K176,0)</f>
        <v>0</v>
      </c>
      <c r="BJ176" s="15" t="s">
        <v>82</v>
      </c>
      <c r="BK176" s="225">
        <f>ROUND(P176*H176,2)</f>
        <v>0</v>
      </c>
      <c r="BL176" s="15" t="s">
        <v>172</v>
      </c>
      <c r="BM176" s="224" t="s">
        <v>422</v>
      </c>
    </row>
    <row r="177" s="2" customFormat="1">
      <c r="A177" s="36"/>
      <c r="B177" s="37"/>
      <c r="C177" s="38"/>
      <c r="D177" s="226" t="s">
        <v>174</v>
      </c>
      <c r="E177" s="38"/>
      <c r="F177" s="227" t="s">
        <v>322</v>
      </c>
      <c r="G177" s="38"/>
      <c r="H177" s="38"/>
      <c r="I177" s="228"/>
      <c r="J177" s="228"/>
      <c r="K177" s="38"/>
      <c r="L177" s="38"/>
      <c r="M177" s="42"/>
      <c r="N177" s="232"/>
      <c r="O177" s="233"/>
      <c r="P177" s="234"/>
      <c r="Q177" s="234"/>
      <c r="R177" s="234"/>
      <c r="S177" s="234"/>
      <c r="T177" s="234"/>
      <c r="U177" s="234"/>
      <c r="V177" s="234"/>
      <c r="W177" s="234"/>
      <c r="X177" s="234"/>
      <c r="Y177" s="235"/>
      <c r="Z177" s="36"/>
      <c r="AA177" s="36"/>
      <c r="AB177" s="36"/>
      <c r="AC177" s="36"/>
      <c r="AD177" s="36"/>
      <c r="AE177" s="36"/>
      <c r="AT177" s="15" t="s">
        <v>174</v>
      </c>
      <c r="AU177" s="15" t="s">
        <v>84</v>
      </c>
    </row>
    <row r="178" s="2" customFormat="1" ht="6.96" customHeight="1">
      <c r="A178" s="36"/>
      <c r="B178" s="57"/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42"/>
      <c r="N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</row>
  </sheetData>
  <sheetProtection sheet="1" autoFilter="0" formatColumns="0" formatRows="0" objects="1" scenarios="1" spinCount="100000" saltValue="27pDMYE732b5jZM+jnUBQpLmDzLDPl0YndI9RS8bZNkXIDsVsJ+vvOp93+QzSoHcF2UmHwXGzORikuKmrJYF/Q==" hashValue="VQu3BMMODjZfyeZAccv5Cqd71hufjtpugpBs2KMcY0yIxrPsWuMzHNbuc6vUS0Ctpf3ySEmuVhH2PLJ5IPXlVQ==" algorithmName="SHA-512" password="CC35"/>
  <autoFilter ref="C93:L177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82:H82"/>
    <mergeCell ref="E84:H84"/>
    <mergeCell ref="E86:H86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104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8"/>
      <c r="AT3" s="15" t="s">
        <v>84</v>
      </c>
    </row>
    <row r="4" s="1" customFormat="1" ht="24.96" customHeight="1">
      <c r="B4" s="18"/>
      <c r="D4" s="140" t="s">
        <v>129</v>
      </c>
      <c r="M4" s="18"/>
      <c r="N4" s="141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42" t="s">
        <v>16</v>
      </c>
      <c r="M6" s="18"/>
    </row>
    <row r="7" s="1" customFormat="1" ht="16.5" customHeight="1">
      <c r="B7" s="18"/>
      <c r="E7" s="143" t="str">
        <f>'Rekapitulace stavby'!K6</f>
        <v>Oprava TV v úseku Stará Boleslav (mimo) - Dřísy (včetně)</v>
      </c>
      <c r="F7" s="142"/>
      <c r="G7" s="142"/>
      <c r="H7" s="142"/>
      <c r="M7" s="18"/>
    </row>
    <row r="8" s="1" customFormat="1" ht="12" customHeight="1">
      <c r="B8" s="18"/>
      <c r="D8" s="142" t="s">
        <v>130</v>
      </c>
      <c r="M8" s="18"/>
    </row>
    <row r="9" s="2" customFormat="1" ht="16.5" customHeight="1">
      <c r="A9" s="36"/>
      <c r="B9" s="42"/>
      <c r="C9" s="36"/>
      <c r="D9" s="36"/>
      <c r="E9" s="143" t="s">
        <v>350</v>
      </c>
      <c r="F9" s="36"/>
      <c r="G9" s="36"/>
      <c r="H9" s="36"/>
      <c r="I9" s="36"/>
      <c r="J9" s="36"/>
      <c r="K9" s="36"/>
      <c r="L9" s="36"/>
      <c r="M9" s="144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132</v>
      </c>
      <c r="E10" s="36"/>
      <c r="F10" s="36"/>
      <c r="G10" s="36"/>
      <c r="H10" s="36"/>
      <c r="I10" s="36"/>
      <c r="J10" s="36"/>
      <c r="K10" s="36"/>
      <c r="L10" s="36"/>
      <c r="M10" s="144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5" t="s">
        <v>423</v>
      </c>
      <c r="F11" s="36"/>
      <c r="G11" s="36"/>
      <c r="H11" s="36"/>
      <c r="I11" s="36"/>
      <c r="J11" s="36"/>
      <c r="K11" s="36"/>
      <c r="L11" s="36"/>
      <c r="M11" s="144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144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3" t="s">
        <v>19</v>
      </c>
      <c r="G13" s="36"/>
      <c r="H13" s="36"/>
      <c r="I13" s="142" t="s">
        <v>20</v>
      </c>
      <c r="J13" s="133" t="s">
        <v>19</v>
      </c>
      <c r="K13" s="36"/>
      <c r="L13" s="36"/>
      <c r="M13" s="144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3" t="s">
        <v>22</v>
      </c>
      <c r="G14" s="36"/>
      <c r="H14" s="36"/>
      <c r="I14" s="142" t="s">
        <v>23</v>
      </c>
      <c r="J14" s="146" t="str">
        <f>'Rekapitulace stavby'!AN8</f>
        <v>11. 5. 2022</v>
      </c>
      <c r="K14" s="36"/>
      <c r="L14" s="36"/>
      <c r="M14" s="144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144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2" t="s">
        <v>26</v>
      </c>
      <c r="J16" s="133" t="s">
        <v>19</v>
      </c>
      <c r="K16" s="36"/>
      <c r="L16" s="36"/>
      <c r="M16" s="144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3" t="s">
        <v>28</v>
      </c>
      <c r="F17" s="36"/>
      <c r="G17" s="36"/>
      <c r="H17" s="36"/>
      <c r="I17" s="142" t="s">
        <v>29</v>
      </c>
      <c r="J17" s="133" t="s">
        <v>19</v>
      </c>
      <c r="K17" s="36"/>
      <c r="L17" s="36"/>
      <c r="M17" s="144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144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31</v>
      </c>
      <c r="E19" s="36"/>
      <c r="F19" s="36"/>
      <c r="G19" s="36"/>
      <c r="H19" s="36"/>
      <c r="I19" s="142" t="s">
        <v>26</v>
      </c>
      <c r="J19" s="31" t="str">
        <f>'Rekapitulace stavby'!AN13</f>
        <v>Vyplň údaj</v>
      </c>
      <c r="K19" s="36"/>
      <c r="L19" s="36"/>
      <c r="M19" s="144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3"/>
      <c r="G20" s="133"/>
      <c r="H20" s="133"/>
      <c r="I20" s="142" t="s">
        <v>29</v>
      </c>
      <c r="J20" s="31" t="str">
        <f>'Rekapitulace stavby'!AN14</f>
        <v>Vyplň údaj</v>
      </c>
      <c r="K20" s="36"/>
      <c r="L20" s="36"/>
      <c r="M20" s="144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144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33</v>
      </c>
      <c r="E22" s="36"/>
      <c r="F22" s="36"/>
      <c r="G22" s="36"/>
      <c r="H22" s="36"/>
      <c r="I22" s="142" t="s">
        <v>26</v>
      </c>
      <c r="J22" s="133" t="s">
        <v>19</v>
      </c>
      <c r="K22" s="36"/>
      <c r="L22" s="36"/>
      <c r="M22" s="144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3" t="s">
        <v>134</v>
      </c>
      <c r="F23" s="36"/>
      <c r="G23" s="36"/>
      <c r="H23" s="36"/>
      <c r="I23" s="142" t="s">
        <v>29</v>
      </c>
      <c r="J23" s="133" t="s">
        <v>19</v>
      </c>
      <c r="K23" s="36"/>
      <c r="L23" s="36"/>
      <c r="M23" s="144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144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35</v>
      </c>
      <c r="E25" s="36"/>
      <c r="F25" s="36"/>
      <c r="G25" s="36"/>
      <c r="H25" s="36"/>
      <c r="I25" s="142" t="s">
        <v>26</v>
      </c>
      <c r="J25" s="133" t="s">
        <v>19</v>
      </c>
      <c r="K25" s="36"/>
      <c r="L25" s="36"/>
      <c r="M25" s="144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3" t="s">
        <v>36</v>
      </c>
      <c r="F26" s="36"/>
      <c r="G26" s="36"/>
      <c r="H26" s="36"/>
      <c r="I26" s="142" t="s">
        <v>29</v>
      </c>
      <c r="J26" s="133" t="s">
        <v>19</v>
      </c>
      <c r="K26" s="36"/>
      <c r="L26" s="36"/>
      <c r="M26" s="144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144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37</v>
      </c>
      <c r="E28" s="36"/>
      <c r="F28" s="36"/>
      <c r="G28" s="36"/>
      <c r="H28" s="36"/>
      <c r="I28" s="36"/>
      <c r="J28" s="36"/>
      <c r="K28" s="36"/>
      <c r="L28" s="36"/>
      <c r="M28" s="144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47"/>
      <c r="M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144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1"/>
      <c r="E31" s="151"/>
      <c r="F31" s="151"/>
      <c r="G31" s="151"/>
      <c r="H31" s="151"/>
      <c r="I31" s="151"/>
      <c r="J31" s="151"/>
      <c r="K31" s="151"/>
      <c r="L31" s="151"/>
      <c r="M31" s="144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>
      <c r="A32" s="36"/>
      <c r="B32" s="42"/>
      <c r="C32" s="36"/>
      <c r="D32" s="36"/>
      <c r="E32" s="142" t="s">
        <v>135</v>
      </c>
      <c r="F32" s="36"/>
      <c r="G32" s="36"/>
      <c r="H32" s="36"/>
      <c r="I32" s="36"/>
      <c r="J32" s="36"/>
      <c r="K32" s="152">
        <f>I65</f>
        <v>0</v>
      </c>
      <c r="L32" s="36"/>
      <c r="M32" s="144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>
      <c r="A33" s="36"/>
      <c r="B33" s="42"/>
      <c r="C33" s="36"/>
      <c r="D33" s="36"/>
      <c r="E33" s="142" t="s">
        <v>136</v>
      </c>
      <c r="F33" s="36"/>
      <c r="G33" s="36"/>
      <c r="H33" s="36"/>
      <c r="I33" s="36"/>
      <c r="J33" s="36"/>
      <c r="K33" s="152">
        <f>J65</f>
        <v>0</v>
      </c>
      <c r="L33" s="36"/>
      <c r="M33" s="144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25.44" customHeight="1">
      <c r="A34" s="36"/>
      <c r="B34" s="42"/>
      <c r="C34" s="36"/>
      <c r="D34" s="153" t="s">
        <v>39</v>
      </c>
      <c r="E34" s="36"/>
      <c r="F34" s="36"/>
      <c r="G34" s="36"/>
      <c r="H34" s="36"/>
      <c r="I34" s="36"/>
      <c r="J34" s="36"/>
      <c r="K34" s="154">
        <f>ROUND(K89, 2)</f>
        <v>0</v>
      </c>
      <c r="L34" s="36"/>
      <c r="M34" s="144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6.96" customHeight="1">
      <c r="A35" s="36"/>
      <c r="B35" s="42"/>
      <c r="C35" s="36"/>
      <c r="D35" s="151"/>
      <c r="E35" s="151"/>
      <c r="F35" s="151"/>
      <c r="G35" s="151"/>
      <c r="H35" s="151"/>
      <c r="I35" s="151"/>
      <c r="J35" s="151"/>
      <c r="K35" s="151"/>
      <c r="L35" s="151"/>
      <c r="M35" s="144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36"/>
      <c r="F36" s="155" t="s">
        <v>41</v>
      </c>
      <c r="G36" s="36"/>
      <c r="H36" s="36"/>
      <c r="I36" s="155" t="s">
        <v>40</v>
      </c>
      <c r="J36" s="36"/>
      <c r="K36" s="155" t="s">
        <v>42</v>
      </c>
      <c r="L36" s="36"/>
      <c r="M36" s="144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14.4" customHeight="1">
      <c r="A37" s="36"/>
      <c r="B37" s="42"/>
      <c r="C37" s="36"/>
      <c r="D37" s="156" t="s">
        <v>43</v>
      </c>
      <c r="E37" s="142" t="s">
        <v>44</v>
      </c>
      <c r="F37" s="152">
        <f>ROUND((SUM(BE89:BE105)),  2)</f>
        <v>0</v>
      </c>
      <c r="G37" s="36"/>
      <c r="H37" s="36"/>
      <c r="I37" s="157">
        <v>0.20999999999999999</v>
      </c>
      <c r="J37" s="36"/>
      <c r="K37" s="152">
        <f>ROUND(((SUM(BE89:BE105))*I37),  2)</f>
        <v>0</v>
      </c>
      <c r="L37" s="36"/>
      <c r="M37" s="144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142" t="s">
        <v>45</v>
      </c>
      <c r="F38" s="152">
        <f>ROUND((SUM(BF89:BF105)),  2)</f>
        <v>0</v>
      </c>
      <c r="G38" s="36"/>
      <c r="H38" s="36"/>
      <c r="I38" s="157">
        <v>0.14999999999999999</v>
      </c>
      <c r="J38" s="36"/>
      <c r="K38" s="152">
        <f>ROUND(((SUM(BF89:BF105))*I38),  2)</f>
        <v>0</v>
      </c>
      <c r="L38" s="36"/>
      <c r="M38" s="144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46</v>
      </c>
      <c r="F39" s="152">
        <f>ROUND((SUM(BG89:BG105)),  2)</f>
        <v>0</v>
      </c>
      <c r="G39" s="36"/>
      <c r="H39" s="36"/>
      <c r="I39" s="157">
        <v>0.20999999999999999</v>
      </c>
      <c r="J39" s="36"/>
      <c r="K39" s="152">
        <f>0</f>
        <v>0</v>
      </c>
      <c r="L39" s="36"/>
      <c r="M39" s="144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142" t="s">
        <v>47</v>
      </c>
      <c r="F40" s="152">
        <f>ROUND((SUM(BH89:BH105)),  2)</f>
        <v>0</v>
      </c>
      <c r="G40" s="36"/>
      <c r="H40" s="36"/>
      <c r="I40" s="157">
        <v>0.14999999999999999</v>
      </c>
      <c r="J40" s="36"/>
      <c r="K40" s="152">
        <f>0</f>
        <v>0</v>
      </c>
      <c r="L40" s="36"/>
      <c r="M40" s="144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14.4" customHeight="1">
      <c r="A41" s="36"/>
      <c r="B41" s="42"/>
      <c r="C41" s="36"/>
      <c r="D41" s="36"/>
      <c r="E41" s="142" t="s">
        <v>48</v>
      </c>
      <c r="F41" s="152">
        <f>ROUND((SUM(BI89:BI105)),  2)</f>
        <v>0</v>
      </c>
      <c r="G41" s="36"/>
      <c r="H41" s="36"/>
      <c r="I41" s="157">
        <v>0</v>
      </c>
      <c r="J41" s="36"/>
      <c r="K41" s="152">
        <f>0</f>
        <v>0</v>
      </c>
      <c r="L41" s="36"/>
      <c r="M41" s="144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6.96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144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5.44" customHeight="1">
      <c r="A43" s="36"/>
      <c r="B43" s="42"/>
      <c r="C43" s="158"/>
      <c r="D43" s="159" t="s">
        <v>49</v>
      </c>
      <c r="E43" s="160"/>
      <c r="F43" s="160"/>
      <c r="G43" s="161" t="s">
        <v>50</v>
      </c>
      <c r="H43" s="162" t="s">
        <v>51</v>
      </c>
      <c r="I43" s="160"/>
      <c r="J43" s="160"/>
      <c r="K43" s="163">
        <f>SUM(K34:K41)</f>
        <v>0</v>
      </c>
      <c r="L43" s="164"/>
      <c r="M43" s="144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14.4" customHeight="1">
      <c r="A44" s="36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44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="2" customFormat="1" ht="6.96" customHeight="1">
      <c r="A48" s="36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44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24.96" customHeight="1">
      <c r="A49" s="36"/>
      <c r="B49" s="37"/>
      <c r="C49" s="21" t="s">
        <v>137</v>
      </c>
      <c r="D49" s="38"/>
      <c r="E49" s="38"/>
      <c r="F49" s="38"/>
      <c r="G49" s="38"/>
      <c r="H49" s="38"/>
      <c r="I49" s="38"/>
      <c r="J49" s="38"/>
      <c r="K49" s="38"/>
      <c r="L49" s="38"/>
      <c r="M49" s="144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6.96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144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16</v>
      </c>
      <c r="D51" s="38"/>
      <c r="E51" s="38"/>
      <c r="F51" s="38"/>
      <c r="G51" s="38"/>
      <c r="H51" s="38"/>
      <c r="I51" s="38"/>
      <c r="J51" s="38"/>
      <c r="K51" s="38"/>
      <c r="L51" s="38"/>
      <c r="M51" s="144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169" t="str">
        <f>E7</f>
        <v>Oprava TV v úseku Stará Boleslav (mimo) - Dřísy (včetně)</v>
      </c>
      <c r="F52" s="30"/>
      <c r="G52" s="30"/>
      <c r="H52" s="30"/>
      <c r="I52" s="38"/>
      <c r="J52" s="38"/>
      <c r="K52" s="38"/>
      <c r="L52" s="38"/>
      <c r="M52" s="144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1" customFormat="1" ht="12" customHeight="1">
      <c r="B53" s="19"/>
      <c r="C53" s="30" t="s">
        <v>130</v>
      </c>
      <c r="D53" s="20"/>
      <c r="E53" s="20"/>
      <c r="F53" s="20"/>
      <c r="G53" s="20"/>
      <c r="H53" s="20"/>
      <c r="I53" s="20"/>
      <c r="J53" s="20"/>
      <c r="K53" s="20"/>
      <c r="L53" s="20"/>
      <c r="M53" s="18"/>
    </row>
    <row r="54" s="2" customFormat="1" ht="16.5" customHeight="1">
      <c r="A54" s="36"/>
      <c r="B54" s="37"/>
      <c r="C54" s="38"/>
      <c r="D54" s="38"/>
      <c r="E54" s="169" t="s">
        <v>350</v>
      </c>
      <c r="F54" s="38"/>
      <c r="G54" s="38"/>
      <c r="H54" s="38"/>
      <c r="I54" s="38"/>
      <c r="J54" s="38"/>
      <c r="K54" s="38"/>
      <c r="L54" s="38"/>
      <c r="M54" s="144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2" customHeight="1">
      <c r="A55" s="36"/>
      <c r="B55" s="37"/>
      <c r="C55" s="30" t="s">
        <v>132</v>
      </c>
      <c r="D55" s="38"/>
      <c r="E55" s="38"/>
      <c r="F55" s="38"/>
      <c r="G55" s="38"/>
      <c r="H55" s="38"/>
      <c r="I55" s="38"/>
      <c r="J55" s="38"/>
      <c r="K55" s="38"/>
      <c r="L55" s="38"/>
      <c r="M55" s="144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6.5" customHeight="1">
      <c r="A56" s="36"/>
      <c r="B56" s="37"/>
      <c r="C56" s="38"/>
      <c r="D56" s="38"/>
      <c r="E56" s="67" t="str">
        <f>E11</f>
        <v>SO 06 - 2 - Položky ÚRS</v>
      </c>
      <c r="F56" s="38"/>
      <c r="G56" s="38"/>
      <c r="H56" s="38"/>
      <c r="I56" s="38"/>
      <c r="J56" s="38"/>
      <c r="K56" s="38"/>
      <c r="L56" s="38"/>
      <c r="M56" s="144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144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2" customHeight="1">
      <c r="A58" s="36"/>
      <c r="B58" s="37"/>
      <c r="C58" s="30" t="s">
        <v>21</v>
      </c>
      <c r="D58" s="38"/>
      <c r="E58" s="38"/>
      <c r="F58" s="25" t="str">
        <f>F14</f>
        <v>Stará Boleslav, Dřísy</v>
      </c>
      <c r="G58" s="38"/>
      <c r="H58" s="38"/>
      <c r="I58" s="30" t="s">
        <v>23</v>
      </c>
      <c r="J58" s="70" t="str">
        <f>IF(J14="","",J14)</f>
        <v>11. 5. 2022</v>
      </c>
      <c r="K58" s="38"/>
      <c r="L58" s="38"/>
      <c r="M58" s="144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6.96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144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5.15" customHeight="1">
      <c r="A60" s="36"/>
      <c r="B60" s="37"/>
      <c r="C60" s="30" t="s">
        <v>25</v>
      </c>
      <c r="D60" s="38"/>
      <c r="E60" s="38"/>
      <c r="F60" s="25" t="str">
        <f>E17</f>
        <v>SŽ, s.o. Přednosta SEE Praha</v>
      </c>
      <c r="G60" s="38"/>
      <c r="H60" s="38"/>
      <c r="I60" s="30" t="s">
        <v>33</v>
      </c>
      <c r="J60" s="34" t="str">
        <f>E23</f>
        <v xml:space="preserve"> </v>
      </c>
      <c r="K60" s="38"/>
      <c r="L60" s="38"/>
      <c r="M60" s="144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15.15" customHeight="1">
      <c r="A61" s="36"/>
      <c r="B61" s="37"/>
      <c r="C61" s="30" t="s">
        <v>31</v>
      </c>
      <c r="D61" s="38"/>
      <c r="E61" s="38"/>
      <c r="F61" s="25" t="str">
        <f>IF(E20="","",E20)</f>
        <v>Vyplň údaj</v>
      </c>
      <c r="G61" s="38"/>
      <c r="H61" s="38"/>
      <c r="I61" s="30" t="s">
        <v>35</v>
      </c>
      <c r="J61" s="34" t="str">
        <f>E26</f>
        <v>AFRY CZ s.r.o.</v>
      </c>
      <c r="K61" s="38"/>
      <c r="L61" s="38"/>
      <c r="M61" s="144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144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9.28" customHeight="1">
      <c r="A63" s="36"/>
      <c r="B63" s="37"/>
      <c r="C63" s="170" t="s">
        <v>138</v>
      </c>
      <c r="D63" s="171"/>
      <c r="E63" s="171"/>
      <c r="F63" s="171"/>
      <c r="G63" s="171"/>
      <c r="H63" s="171"/>
      <c r="I63" s="172" t="s">
        <v>139</v>
      </c>
      <c r="J63" s="172" t="s">
        <v>140</v>
      </c>
      <c r="K63" s="172" t="s">
        <v>141</v>
      </c>
      <c r="L63" s="171"/>
      <c r="M63" s="144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10.32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144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22.8" customHeight="1">
      <c r="A65" s="36"/>
      <c r="B65" s="37"/>
      <c r="C65" s="173" t="s">
        <v>73</v>
      </c>
      <c r="D65" s="38"/>
      <c r="E65" s="38"/>
      <c r="F65" s="38"/>
      <c r="G65" s="38"/>
      <c r="H65" s="38"/>
      <c r="I65" s="100">
        <f>Q89</f>
        <v>0</v>
      </c>
      <c r="J65" s="100">
        <f>R89</f>
        <v>0</v>
      </c>
      <c r="K65" s="100">
        <f>K89</f>
        <v>0</v>
      </c>
      <c r="L65" s="38"/>
      <c r="M65" s="144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U65" s="15" t="s">
        <v>142</v>
      </c>
    </row>
    <row r="66" s="9" customFormat="1" ht="24.96" customHeight="1">
      <c r="A66" s="9"/>
      <c r="B66" s="174"/>
      <c r="C66" s="175"/>
      <c r="D66" s="176" t="s">
        <v>143</v>
      </c>
      <c r="E66" s="177"/>
      <c r="F66" s="177"/>
      <c r="G66" s="177"/>
      <c r="H66" s="177"/>
      <c r="I66" s="178">
        <f>Q90</f>
        <v>0</v>
      </c>
      <c r="J66" s="178">
        <f>R90</f>
        <v>0</v>
      </c>
      <c r="K66" s="178">
        <f>K90</f>
        <v>0</v>
      </c>
      <c r="L66" s="175"/>
      <c r="M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0"/>
      <c r="C67" s="125"/>
      <c r="D67" s="181" t="s">
        <v>424</v>
      </c>
      <c r="E67" s="182"/>
      <c r="F67" s="182"/>
      <c r="G67" s="182"/>
      <c r="H67" s="182"/>
      <c r="I67" s="183">
        <f>Q91</f>
        <v>0</v>
      </c>
      <c r="J67" s="183">
        <f>R91</f>
        <v>0</v>
      </c>
      <c r="K67" s="183">
        <f>K91</f>
        <v>0</v>
      </c>
      <c r="L67" s="125"/>
      <c r="M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144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144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="2" customFormat="1" ht="6.96" customHeight="1">
      <c r="A73" s="36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144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24.96" customHeight="1">
      <c r="A74" s="36"/>
      <c r="B74" s="37"/>
      <c r="C74" s="21" t="s">
        <v>145</v>
      </c>
      <c r="D74" s="38"/>
      <c r="E74" s="38"/>
      <c r="F74" s="38"/>
      <c r="G74" s="38"/>
      <c r="H74" s="38"/>
      <c r="I74" s="38"/>
      <c r="J74" s="38"/>
      <c r="K74" s="38"/>
      <c r="L74" s="38"/>
      <c r="M74" s="144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144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16</v>
      </c>
      <c r="D76" s="38"/>
      <c r="E76" s="38"/>
      <c r="F76" s="38"/>
      <c r="G76" s="38"/>
      <c r="H76" s="38"/>
      <c r="I76" s="38"/>
      <c r="J76" s="38"/>
      <c r="K76" s="38"/>
      <c r="L76" s="38"/>
      <c r="M76" s="144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169" t="str">
        <f>E7</f>
        <v>Oprava TV v úseku Stará Boleslav (mimo) - Dřísy (včetně)</v>
      </c>
      <c r="F77" s="30"/>
      <c r="G77" s="30"/>
      <c r="H77" s="30"/>
      <c r="I77" s="38"/>
      <c r="J77" s="38"/>
      <c r="K77" s="38"/>
      <c r="L77" s="38"/>
      <c r="M77" s="144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1" customFormat="1" ht="12" customHeight="1">
      <c r="B78" s="19"/>
      <c r="C78" s="30" t="s">
        <v>130</v>
      </c>
      <c r="D78" s="20"/>
      <c r="E78" s="20"/>
      <c r="F78" s="20"/>
      <c r="G78" s="20"/>
      <c r="H78" s="20"/>
      <c r="I78" s="20"/>
      <c r="J78" s="20"/>
      <c r="K78" s="20"/>
      <c r="L78" s="20"/>
      <c r="M78" s="18"/>
    </row>
    <row r="79" s="2" customFormat="1" ht="16.5" customHeight="1">
      <c r="A79" s="36"/>
      <c r="B79" s="37"/>
      <c r="C79" s="38"/>
      <c r="D79" s="38"/>
      <c r="E79" s="169" t="s">
        <v>350</v>
      </c>
      <c r="F79" s="38"/>
      <c r="G79" s="38"/>
      <c r="H79" s="38"/>
      <c r="I79" s="38"/>
      <c r="J79" s="38"/>
      <c r="K79" s="38"/>
      <c r="L79" s="38"/>
      <c r="M79" s="144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132</v>
      </c>
      <c r="D80" s="38"/>
      <c r="E80" s="38"/>
      <c r="F80" s="38"/>
      <c r="G80" s="38"/>
      <c r="H80" s="38"/>
      <c r="I80" s="38"/>
      <c r="J80" s="38"/>
      <c r="K80" s="38"/>
      <c r="L80" s="38"/>
      <c r="M80" s="144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6.5" customHeight="1">
      <c r="A81" s="36"/>
      <c r="B81" s="37"/>
      <c r="C81" s="38"/>
      <c r="D81" s="38"/>
      <c r="E81" s="67" t="str">
        <f>E11</f>
        <v>SO 06 - 2 - Položky ÚRS</v>
      </c>
      <c r="F81" s="38"/>
      <c r="G81" s="38"/>
      <c r="H81" s="38"/>
      <c r="I81" s="38"/>
      <c r="J81" s="38"/>
      <c r="K81" s="38"/>
      <c r="L81" s="38"/>
      <c r="M81" s="144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144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21</v>
      </c>
      <c r="D83" s="38"/>
      <c r="E83" s="38"/>
      <c r="F83" s="25" t="str">
        <f>F14</f>
        <v>Stará Boleslav, Dřísy</v>
      </c>
      <c r="G83" s="38"/>
      <c r="H83" s="38"/>
      <c r="I83" s="30" t="s">
        <v>23</v>
      </c>
      <c r="J83" s="70" t="str">
        <f>IF(J14="","",J14)</f>
        <v>11. 5. 2022</v>
      </c>
      <c r="K83" s="38"/>
      <c r="L83" s="38"/>
      <c r="M83" s="144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6.96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144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5.15" customHeight="1">
      <c r="A85" s="36"/>
      <c r="B85" s="37"/>
      <c r="C85" s="30" t="s">
        <v>25</v>
      </c>
      <c r="D85" s="38"/>
      <c r="E85" s="38"/>
      <c r="F85" s="25" t="str">
        <f>E17</f>
        <v>SŽ, s.o. Přednosta SEE Praha</v>
      </c>
      <c r="G85" s="38"/>
      <c r="H85" s="38"/>
      <c r="I85" s="30" t="s">
        <v>33</v>
      </c>
      <c r="J85" s="34" t="str">
        <f>E23</f>
        <v xml:space="preserve"> </v>
      </c>
      <c r="K85" s="38"/>
      <c r="L85" s="38"/>
      <c r="M85" s="144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5.15" customHeight="1">
      <c r="A86" s="36"/>
      <c r="B86" s="37"/>
      <c r="C86" s="30" t="s">
        <v>31</v>
      </c>
      <c r="D86" s="38"/>
      <c r="E86" s="38"/>
      <c r="F86" s="25" t="str">
        <f>IF(E20="","",E20)</f>
        <v>Vyplň údaj</v>
      </c>
      <c r="G86" s="38"/>
      <c r="H86" s="38"/>
      <c r="I86" s="30" t="s">
        <v>35</v>
      </c>
      <c r="J86" s="34" t="str">
        <f>E26</f>
        <v>AFRY CZ s.r.o.</v>
      </c>
      <c r="K86" s="38"/>
      <c r="L86" s="38"/>
      <c r="M86" s="144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0.32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144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11" customFormat="1" ht="29.28" customHeight="1">
      <c r="A88" s="185"/>
      <c r="B88" s="186"/>
      <c r="C88" s="187" t="s">
        <v>146</v>
      </c>
      <c r="D88" s="188" t="s">
        <v>58</v>
      </c>
      <c r="E88" s="188" t="s">
        <v>54</v>
      </c>
      <c r="F88" s="188" t="s">
        <v>55</v>
      </c>
      <c r="G88" s="188" t="s">
        <v>147</v>
      </c>
      <c r="H88" s="188" t="s">
        <v>148</v>
      </c>
      <c r="I88" s="188" t="s">
        <v>149</v>
      </c>
      <c r="J88" s="188" t="s">
        <v>150</v>
      </c>
      <c r="K88" s="188" t="s">
        <v>141</v>
      </c>
      <c r="L88" s="189" t="s">
        <v>151</v>
      </c>
      <c r="M88" s="190"/>
      <c r="N88" s="90" t="s">
        <v>19</v>
      </c>
      <c r="O88" s="91" t="s">
        <v>43</v>
      </c>
      <c r="P88" s="91" t="s">
        <v>152</v>
      </c>
      <c r="Q88" s="91" t="s">
        <v>153</v>
      </c>
      <c r="R88" s="91" t="s">
        <v>154</v>
      </c>
      <c r="S88" s="91" t="s">
        <v>155</v>
      </c>
      <c r="T88" s="91" t="s">
        <v>156</v>
      </c>
      <c r="U88" s="91" t="s">
        <v>157</v>
      </c>
      <c r="V88" s="91" t="s">
        <v>158</v>
      </c>
      <c r="W88" s="91" t="s">
        <v>159</v>
      </c>
      <c r="X88" s="91" t="s">
        <v>160</v>
      </c>
      <c r="Y88" s="92" t="s">
        <v>161</v>
      </c>
      <c r="Z88" s="185"/>
      <c r="AA88" s="185"/>
      <c r="AB88" s="185"/>
      <c r="AC88" s="185"/>
      <c r="AD88" s="185"/>
      <c r="AE88" s="185"/>
    </row>
    <row r="89" s="2" customFormat="1" ht="22.8" customHeight="1">
      <c r="A89" s="36"/>
      <c r="B89" s="37"/>
      <c r="C89" s="97" t="s">
        <v>162</v>
      </c>
      <c r="D89" s="38"/>
      <c r="E89" s="38"/>
      <c r="F89" s="38"/>
      <c r="G89" s="38"/>
      <c r="H89" s="38"/>
      <c r="I89" s="38"/>
      <c r="J89" s="38"/>
      <c r="K89" s="191">
        <f>BK89</f>
        <v>0</v>
      </c>
      <c r="L89" s="38"/>
      <c r="M89" s="42"/>
      <c r="N89" s="93"/>
      <c r="O89" s="192"/>
      <c r="P89" s="94"/>
      <c r="Q89" s="193">
        <f>Q90</f>
        <v>0</v>
      </c>
      <c r="R89" s="193">
        <f>R90</f>
        <v>0</v>
      </c>
      <c r="S89" s="94"/>
      <c r="T89" s="194">
        <f>T90</f>
        <v>0</v>
      </c>
      <c r="U89" s="94"/>
      <c r="V89" s="194">
        <f>V90</f>
        <v>72.584000000000003</v>
      </c>
      <c r="W89" s="94"/>
      <c r="X89" s="194">
        <f>X90</f>
        <v>5.0999999999999996</v>
      </c>
      <c r="Y89" s="95"/>
      <c r="Z89" s="36"/>
      <c r="AA89" s="36"/>
      <c r="AB89" s="36"/>
      <c r="AC89" s="36"/>
      <c r="AD89" s="36"/>
      <c r="AE89" s="36"/>
      <c r="AT89" s="15" t="s">
        <v>74</v>
      </c>
      <c r="AU89" s="15" t="s">
        <v>142</v>
      </c>
      <c r="BK89" s="195">
        <f>BK90</f>
        <v>0</v>
      </c>
    </row>
    <row r="90" s="12" customFormat="1" ht="25.92" customHeight="1">
      <c r="A90" s="12"/>
      <c r="B90" s="196"/>
      <c r="C90" s="197"/>
      <c r="D90" s="198" t="s">
        <v>74</v>
      </c>
      <c r="E90" s="199" t="s">
        <v>163</v>
      </c>
      <c r="F90" s="199" t="s">
        <v>164</v>
      </c>
      <c r="G90" s="197"/>
      <c r="H90" s="197"/>
      <c r="I90" s="200"/>
      <c r="J90" s="200"/>
      <c r="K90" s="201">
        <f>BK90</f>
        <v>0</v>
      </c>
      <c r="L90" s="197"/>
      <c r="M90" s="202"/>
      <c r="N90" s="203"/>
      <c r="O90" s="204"/>
      <c r="P90" s="204"/>
      <c r="Q90" s="205">
        <f>Q91</f>
        <v>0</v>
      </c>
      <c r="R90" s="205">
        <f>R91</f>
        <v>0</v>
      </c>
      <c r="S90" s="204"/>
      <c r="T90" s="206">
        <f>T91</f>
        <v>0</v>
      </c>
      <c r="U90" s="204"/>
      <c r="V90" s="206">
        <f>V91</f>
        <v>72.584000000000003</v>
      </c>
      <c r="W90" s="204"/>
      <c r="X90" s="206">
        <f>X91</f>
        <v>5.0999999999999996</v>
      </c>
      <c r="Y90" s="207"/>
      <c r="Z90" s="12"/>
      <c r="AA90" s="12"/>
      <c r="AB90" s="12"/>
      <c r="AC90" s="12"/>
      <c r="AD90" s="12"/>
      <c r="AE90" s="12"/>
      <c r="AR90" s="208" t="s">
        <v>82</v>
      </c>
      <c r="AT90" s="209" t="s">
        <v>74</v>
      </c>
      <c r="AU90" s="209" t="s">
        <v>75</v>
      </c>
      <c r="AY90" s="208" t="s">
        <v>165</v>
      </c>
      <c r="BK90" s="210">
        <f>BK91</f>
        <v>0</v>
      </c>
    </row>
    <row r="91" s="12" customFormat="1" ht="22.8" customHeight="1">
      <c r="A91" s="12"/>
      <c r="B91" s="196"/>
      <c r="C91" s="197"/>
      <c r="D91" s="198" t="s">
        <v>74</v>
      </c>
      <c r="E91" s="211" t="s">
        <v>82</v>
      </c>
      <c r="F91" s="211" t="s">
        <v>425</v>
      </c>
      <c r="G91" s="197"/>
      <c r="H91" s="197"/>
      <c r="I91" s="200"/>
      <c r="J91" s="200"/>
      <c r="K91" s="212">
        <f>BK91</f>
        <v>0</v>
      </c>
      <c r="L91" s="197"/>
      <c r="M91" s="202"/>
      <c r="N91" s="203"/>
      <c r="O91" s="204"/>
      <c r="P91" s="204"/>
      <c r="Q91" s="205">
        <f>SUM(Q92:Q105)</f>
        <v>0</v>
      </c>
      <c r="R91" s="205">
        <f>SUM(R92:R105)</f>
        <v>0</v>
      </c>
      <c r="S91" s="204"/>
      <c r="T91" s="206">
        <f>SUM(T92:T105)</f>
        <v>0</v>
      </c>
      <c r="U91" s="204"/>
      <c r="V91" s="206">
        <f>SUM(V92:V105)</f>
        <v>72.584000000000003</v>
      </c>
      <c r="W91" s="204"/>
      <c r="X91" s="206">
        <f>SUM(X92:X105)</f>
        <v>5.0999999999999996</v>
      </c>
      <c r="Y91" s="207"/>
      <c r="Z91" s="12"/>
      <c r="AA91" s="12"/>
      <c r="AB91" s="12"/>
      <c r="AC91" s="12"/>
      <c r="AD91" s="12"/>
      <c r="AE91" s="12"/>
      <c r="AR91" s="208" t="s">
        <v>82</v>
      </c>
      <c r="AT91" s="209" t="s">
        <v>74</v>
      </c>
      <c r="AU91" s="209" t="s">
        <v>82</v>
      </c>
      <c r="AY91" s="208" t="s">
        <v>165</v>
      </c>
      <c r="BK91" s="210">
        <f>SUM(BK92:BK105)</f>
        <v>0</v>
      </c>
    </row>
    <row r="92" s="2" customFormat="1" ht="24.15" customHeight="1">
      <c r="A92" s="36"/>
      <c r="B92" s="37"/>
      <c r="C92" s="213" t="s">
        <v>82</v>
      </c>
      <c r="D92" s="213" t="s">
        <v>168</v>
      </c>
      <c r="E92" s="214" t="s">
        <v>326</v>
      </c>
      <c r="F92" s="215" t="s">
        <v>327</v>
      </c>
      <c r="G92" s="216" t="s">
        <v>221</v>
      </c>
      <c r="H92" s="218">
        <v>60</v>
      </c>
      <c r="I92" s="217"/>
      <c r="J92" s="217"/>
      <c r="K92" s="218">
        <f>ROUND(P92*H92,2)</f>
        <v>0</v>
      </c>
      <c r="L92" s="215" t="s">
        <v>328</v>
      </c>
      <c r="M92" s="42"/>
      <c r="N92" s="219" t="s">
        <v>19</v>
      </c>
      <c r="O92" s="220" t="s">
        <v>44</v>
      </c>
      <c r="P92" s="221">
        <f>I92+J92</f>
        <v>0</v>
      </c>
      <c r="Q92" s="221">
        <f>ROUND(I92*H92,2)</f>
        <v>0</v>
      </c>
      <c r="R92" s="221">
        <f>ROUND(J92*H92,2)</f>
        <v>0</v>
      </c>
      <c r="S92" s="82"/>
      <c r="T92" s="222">
        <f>S92*H92</f>
        <v>0</v>
      </c>
      <c r="U92" s="222">
        <v>0.0027000000000000001</v>
      </c>
      <c r="V92" s="222">
        <f>U92*H92</f>
        <v>0.16200000000000001</v>
      </c>
      <c r="W92" s="222">
        <v>0</v>
      </c>
      <c r="X92" s="222">
        <f>W92*H92</f>
        <v>0</v>
      </c>
      <c r="Y92" s="223" t="s">
        <v>19</v>
      </c>
      <c r="Z92" s="36"/>
      <c r="AA92" s="36"/>
      <c r="AB92" s="36"/>
      <c r="AC92" s="36"/>
      <c r="AD92" s="36"/>
      <c r="AE92" s="36"/>
      <c r="AR92" s="224" t="s">
        <v>172</v>
      </c>
      <c r="AT92" s="224" t="s">
        <v>168</v>
      </c>
      <c r="AU92" s="224" t="s">
        <v>84</v>
      </c>
      <c r="AY92" s="15" t="s">
        <v>165</v>
      </c>
      <c r="BE92" s="225">
        <f>IF(O92="základní",K92,0)</f>
        <v>0</v>
      </c>
      <c r="BF92" s="225">
        <f>IF(O92="snížená",K92,0)</f>
        <v>0</v>
      </c>
      <c r="BG92" s="225">
        <f>IF(O92="zákl. přenesená",K92,0)</f>
        <v>0</v>
      </c>
      <c r="BH92" s="225">
        <f>IF(O92="sníž. přenesená",K92,0)</f>
        <v>0</v>
      </c>
      <c r="BI92" s="225">
        <f>IF(O92="nulová",K92,0)</f>
        <v>0</v>
      </c>
      <c r="BJ92" s="15" t="s">
        <v>82</v>
      </c>
      <c r="BK92" s="225">
        <f>ROUND(P92*H92,2)</f>
        <v>0</v>
      </c>
      <c r="BL92" s="15" t="s">
        <v>172</v>
      </c>
      <c r="BM92" s="224" t="s">
        <v>426</v>
      </c>
    </row>
    <row r="93" s="2" customFormat="1">
      <c r="A93" s="36"/>
      <c r="B93" s="37"/>
      <c r="C93" s="38"/>
      <c r="D93" s="226" t="s">
        <v>174</v>
      </c>
      <c r="E93" s="38"/>
      <c r="F93" s="227" t="s">
        <v>327</v>
      </c>
      <c r="G93" s="38"/>
      <c r="H93" s="38"/>
      <c r="I93" s="228"/>
      <c r="J93" s="228"/>
      <c r="K93" s="38"/>
      <c r="L93" s="38"/>
      <c r="M93" s="42"/>
      <c r="N93" s="229"/>
      <c r="O93" s="230"/>
      <c r="P93" s="82"/>
      <c r="Q93" s="82"/>
      <c r="R93" s="82"/>
      <c r="S93" s="82"/>
      <c r="T93" s="82"/>
      <c r="U93" s="82"/>
      <c r="V93" s="82"/>
      <c r="W93" s="82"/>
      <c r="X93" s="82"/>
      <c r="Y93" s="83"/>
      <c r="Z93" s="36"/>
      <c r="AA93" s="36"/>
      <c r="AB93" s="36"/>
      <c r="AC93" s="36"/>
      <c r="AD93" s="36"/>
      <c r="AE93" s="36"/>
      <c r="AT93" s="15" t="s">
        <v>174</v>
      </c>
      <c r="AU93" s="15" t="s">
        <v>84</v>
      </c>
    </row>
    <row r="94" s="2" customFormat="1">
      <c r="A94" s="36"/>
      <c r="B94" s="37"/>
      <c r="C94" s="38"/>
      <c r="D94" s="245" t="s">
        <v>330</v>
      </c>
      <c r="E94" s="38"/>
      <c r="F94" s="246" t="s">
        <v>331</v>
      </c>
      <c r="G94" s="38"/>
      <c r="H94" s="38"/>
      <c r="I94" s="228"/>
      <c r="J94" s="228"/>
      <c r="K94" s="38"/>
      <c r="L94" s="38"/>
      <c r="M94" s="42"/>
      <c r="N94" s="229"/>
      <c r="O94" s="230"/>
      <c r="P94" s="82"/>
      <c r="Q94" s="82"/>
      <c r="R94" s="82"/>
      <c r="S94" s="82"/>
      <c r="T94" s="82"/>
      <c r="U94" s="82"/>
      <c r="V94" s="82"/>
      <c r="W94" s="82"/>
      <c r="X94" s="82"/>
      <c r="Y94" s="83"/>
      <c r="Z94" s="36"/>
      <c r="AA94" s="36"/>
      <c r="AB94" s="36"/>
      <c r="AC94" s="36"/>
      <c r="AD94" s="36"/>
      <c r="AE94" s="36"/>
      <c r="AT94" s="15" t="s">
        <v>330</v>
      </c>
      <c r="AU94" s="15" t="s">
        <v>84</v>
      </c>
    </row>
    <row r="95" s="2" customFormat="1" ht="24.15" customHeight="1">
      <c r="A95" s="36"/>
      <c r="B95" s="37"/>
      <c r="C95" s="213" t="s">
        <v>84</v>
      </c>
      <c r="D95" s="213" t="s">
        <v>168</v>
      </c>
      <c r="E95" s="214" t="s">
        <v>332</v>
      </c>
      <c r="F95" s="215" t="s">
        <v>333</v>
      </c>
      <c r="G95" s="216" t="s">
        <v>192</v>
      </c>
      <c r="H95" s="218">
        <v>6</v>
      </c>
      <c r="I95" s="217"/>
      <c r="J95" s="217"/>
      <c r="K95" s="218">
        <f>ROUND(P95*H95,2)</f>
        <v>0</v>
      </c>
      <c r="L95" s="215" t="s">
        <v>328</v>
      </c>
      <c r="M95" s="42"/>
      <c r="N95" s="219" t="s">
        <v>19</v>
      </c>
      <c r="O95" s="220" t="s">
        <v>44</v>
      </c>
      <c r="P95" s="221">
        <f>I95+J95</f>
        <v>0</v>
      </c>
      <c r="Q95" s="221">
        <f>ROUND(I95*H95,2)</f>
        <v>0</v>
      </c>
      <c r="R95" s="221">
        <f>ROUND(J95*H95,2)</f>
        <v>0</v>
      </c>
      <c r="S95" s="82"/>
      <c r="T95" s="222">
        <f>S95*H95</f>
        <v>0</v>
      </c>
      <c r="U95" s="222">
        <v>0</v>
      </c>
      <c r="V95" s="222">
        <f>U95*H95</f>
        <v>0</v>
      </c>
      <c r="W95" s="222">
        <v>0</v>
      </c>
      <c r="X95" s="222">
        <f>W95*H95</f>
        <v>0</v>
      </c>
      <c r="Y95" s="223" t="s">
        <v>19</v>
      </c>
      <c r="Z95" s="36"/>
      <c r="AA95" s="36"/>
      <c r="AB95" s="36"/>
      <c r="AC95" s="36"/>
      <c r="AD95" s="36"/>
      <c r="AE95" s="36"/>
      <c r="AR95" s="224" t="s">
        <v>172</v>
      </c>
      <c r="AT95" s="224" t="s">
        <v>168</v>
      </c>
      <c r="AU95" s="224" t="s">
        <v>84</v>
      </c>
      <c r="AY95" s="15" t="s">
        <v>165</v>
      </c>
      <c r="BE95" s="225">
        <f>IF(O95="základní",K95,0)</f>
        <v>0</v>
      </c>
      <c r="BF95" s="225">
        <f>IF(O95="snížená",K95,0)</f>
        <v>0</v>
      </c>
      <c r="BG95" s="225">
        <f>IF(O95="zákl. přenesená",K95,0)</f>
        <v>0</v>
      </c>
      <c r="BH95" s="225">
        <f>IF(O95="sníž. přenesená",K95,0)</f>
        <v>0</v>
      </c>
      <c r="BI95" s="225">
        <f>IF(O95="nulová",K95,0)</f>
        <v>0</v>
      </c>
      <c r="BJ95" s="15" t="s">
        <v>82</v>
      </c>
      <c r="BK95" s="225">
        <f>ROUND(P95*H95,2)</f>
        <v>0</v>
      </c>
      <c r="BL95" s="15" t="s">
        <v>172</v>
      </c>
      <c r="BM95" s="224" t="s">
        <v>427</v>
      </c>
    </row>
    <row r="96" s="2" customFormat="1">
      <c r="A96" s="36"/>
      <c r="B96" s="37"/>
      <c r="C96" s="38"/>
      <c r="D96" s="226" t="s">
        <v>174</v>
      </c>
      <c r="E96" s="38"/>
      <c r="F96" s="227" t="s">
        <v>333</v>
      </c>
      <c r="G96" s="38"/>
      <c r="H96" s="38"/>
      <c r="I96" s="228"/>
      <c r="J96" s="228"/>
      <c r="K96" s="38"/>
      <c r="L96" s="38"/>
      <c r="M96" s="42"/>
      <c r="N96" s="229"/>
      <c r="O96" s="230"/>
      <c r="P96" s="82"/>
      <c r="Q96" s="82"/>
      <c r="R96" s="82"/>
      <c r="S96" s="82"/>
      <c r="T96" s="82"/>
      <c r="U96" s="82"/>
      <c r="V96" s="82"/>
      <c r="W96" s="82"/>
      <c r="X96" s="82"/>
      <c r="Y96" s="83"/>
      <c r="Z96" s="36"/>
      <c r="AA96" s="36"/>
      <c r="AB96" s="36"/>
      <c r="AC96" s="36"/>
      <c r="AD96" s="36"/>
      <c r="AE96" s="36"/>
      <c r="AT96" s="15" t="s">
        <v>174</v>
      </c>
      <c r="AU96" s="15" t="s">
        <v>84</v>
      </c>
    </row>
    <row r="97" s="2" customFormat="1">
      <c r="A97" s="36"/>
      <c r="B97" s="37"/>
      <c r="C97" s="38"/>
      <c r="D97" s="245" t="s">
        <v>330</v>
      </c>
      <c r="E97" s="38"/>
      <c r="F97" s="246" t="s">
        <v>335</v>
      </c>
      <c r="G97" s="38"/>
      <c r="H97" s="38"/>
      <c r="I97" s="228"/>
      <c r="J97" s="228"/>
      <c r="K97" s="38"/>
      <c r="L97" s="38"/>
      <c r="M97" s="42"/>
      <c r="N97" s="229"/>
      <c r="O97" s="230"/>
      <c r="P97" s="82"/>
      <c r="Q97" s="82"/>
      <c r="R97" s="82"/>
      <c r="S97" s="82"/>
      <c r="T97" s="82"/>
      <c r="U97" s="82"/>
      <c r="V97" s="82"/>
      <c r="W97" s="82"/>
      <c r="X97" s="82"/>
      <c r="Y97" s="83"/>
      <c r="Z97" s="36"/>
      <c r="AA97" s="36"/>
      <c r="AB97" s="36"/>
      <c r="AC97" s="36"/>
      <c r="AD97" s="36"/>
      <c r="AE97" s="36"/>
      <c r="AT97" s="15" t="s">
        <v>330</v>
      </c>
      <c r="AU97" s="15" t="s">
        <v>84</v>
      </c>
    </row>
    <row r="98" s="2" customFormat="1" ht="24.15" customHeight="1">
      <c r="A98" s="36"/>
      <c r="B98" s="37"/>
      <c r="C98" s="213" t="s">
        <v>199</v>
      </c>
      <c r="D98" s="213" t="s">
        <v>168</v>
      </c>
      <c r="E98" s="214" t="s">
        <v>336</v>
      </c>
      <c r="F98" s="215" t="s">
        <v>337</v>
      </c>
      <c r="G98" s="216" t="s">
        <v>338</v>
      </c>
      <c r="H98" s="218">
        <v>20</v>
      </c>
      <c r="I98" s="217"/>
      <c r="J98" s="217"/>
      <c r="K98" s="218">
        <f>ROUND(P98*H98,2)</f>
        <v>0</v>
      </c>
      <c r="L98" s="215" t="s">
        <v>328</v>
      </c>
      <c r="M98" s="42"/>
      <c r="N98" s="219" t="s">
        <v>19</v>
      </c>
      <c r="O98" s="220" t="s">
        <v>44</v>
      </c>
      <c r="P98" s="221">
        <f>I98+J98</f>
        <v>0</v>
      </c>
      <c r="Q98" s="221">
        <f>ROUND(I98*H98,2)</f>
        <v>0</v>
      </c>
      <c r="R98" s="221">
        <f>ROUND(J98*H98,2)</f>
        <v>0</v>
      </c>
      <c r="S98" s="82"/>
      <c r="T98" s="222">
        <f>S98*H98</f>
        <v>0</v>
      </c>
      <c r="U98" s="222">
        <v>0.10100000000000001</v>
      </c>
      <c r="V98" s="222">
        <f>U98*H98</f>
        <v>2.02</v>
      </c>
      <c r="W98" s="222">
        <v>0</v>
      </c>
      <c r="X98" s="222">
        <f>W98*H98</f>
        <v>0</v>
      </c>
      <c r="Y98" s="223" t="s">
        <v>19</v>
      </c>
      <c r="Z98" s="36"/>
      <c r="AA98" s="36"/>
      <c r="AB98" s="36"/>
      <c r="AC98" s="36"/>
      <c r="AD98" s="36"/>
      <c r="AE98" s="36"/>
      <c r="AR98" s="224" t="s">
        <v>172</v>
      </c>
      <c r="AT98" s="224" t="s">
        <v>168</v>
      </c>
      <c r="AU98" s="224" t="s">
        <v>84</v>
      </c>
      <c r="AY98" s="15" t="s">
        <v>165</v>
      </c>
      <c r="BE98" s="225">
        <f>IF(O98="základní",K98,0)</f>
        <v>0</v>
      </c>
      <c r="BF98" s="225">
        <f>IF(O98="snížená",K98,0)</f>
        <v>0</v>
      </c>
      <c r="BG98" s="225">
        <f>IF(O98="zákl. přenesená",K98,0)</f>
        <v>0</v>
      </c>
      <c r="BH98" s="225">
        <f>IF(O98="sníž. přenesená",K98,0)</f>
        <v>0</v>
      </c>
      <c r="BI98" s="225">
        <f>IF(O98="nulová",K98,0)</f>
        <v>0</v>
      </c>
      <c r="BJ98" s="15" t="s">
        <v>82</v>
      </c>
      <c r="BK98" s="225">
        <f>ROUND(P98*H98,2)</f>
        <v>0</v>
      </c>
      <c r="BL98" s="15" t="s">
        <v>172</v>
      </c>
      <c r="BM98" s="224" t="s">
        <v>428</v>
      </c>
    </row>
    <row r="99" s="2" customFormat="1">
      <c r="A99" s="36"/>
      <c r="B99" s="37"/>
      <c r="C99" s="38"/>
      <c r="D99" s="226" t="s">
        <v>174</v>
      </c>
      <c r="E99" s="38"/>
      <c r="F99" s="227" t="s">
        <v>337</v>
      </c>
      <c r="G99" s="38"/>
      <c r="H99" s="38"/>
      <c r="I99" s="228"/>
      <c r="J99" s="228"/>
      <c r="K99" s="38"/>
      <c r="L99" s="38"/>
      <c r="M99" s="42"/>
      <c r="N99" s="229"/>
      <c r="O99" s="230"/>
      <c r="P99" s="82"/>
      <c r="Q99" s="82"/>
      <c r="R99" s="82"/>
      <c r="S99" s="82"/>
      <c r="T99" s="82"/>
      <c r="U99" s="82"/>
      <c r="V99" s="82"/>
      <c r="W99" s="82"/>
      <c r="X99" s="82"/>
      <c r="Y99" s="83"/>
      <c r="Z99" s="36"/>
      <c r="AA99" s="36"/>
      <c r="AB99" s="36"/>
      <c r="AC99" s="36"/>
      <c r="AD99" s="36"/>
      <c r="AE99" s="36"/>
      <c r="AT99" s="15" t="s">
        <v>174</v>
      </c>
      <c r="AU99" s="15" t="s">
        <v>84</v>
      </c>
    </row>
    <row r="100" s="2" customFormat="1">
      <c r="A100" s="36"/>
      <c r="B100" s="37"/>
      <c r="C100" s="38"/>
      <c r="D100" s="245" t="s">
        <v>330</v>
      </c>
      <c r="E100" s="38"/>
      <c r="F100" s="246" t="s">
        <v>340</v>
      </c>
      <c r="G100" s="38"/>
      <c r="H100" s="38"/>
      <c r="I100" s="228"/>
      <c r="J100" s="228"/>
      <c r="K100" s="38"/>
      <c r="L100" s="38"/>
      <c r="M100" s="42"/>
      <c r="N100" s="229"/>
      <c r="O100" s="230"/>
      <c r="P100" s="82"/>
      <c r="Q100" s="82"/>
      <c r="R100" s="82"/>
      <c r="S100" s="82"/>
      <c r="T100" s="82"/>
      <c r="U100" s="82"/>
      <c r="V100" s="82"/>
      <c r="W100" s="82"/>
      <c r="X100" s="82"/>
      <c r="Y100" s="83"/>
      <c r="Z100" s="36"/>
      <c r="AA100" s="36"/>
      <c r="AB100" s="36"/>
      <c r="AC100" s="36"/>
      <c r="AD100" s="36"/>
      <c r="AE100" s="36"/>
      <c r="AT100" s="15" t="s">
        <v>330</v>
      </c>
      <c r="AU100" s="15" t="s">
        <v>84</v>
      </c>
    </row>
    <row r="101" s="2" customFormat="1" ht="37.8" customHeight="1">
      <c r="A101" s="36"/>
      <c r="B101" s="37"/>
      <c r="C101" s="213" t="s">
        <v>172</v>
      </c>
      <c r="D101" s="213" t="s">
        <v>168</v>
      </c>
      <c r="E101" s="214" t="s">
        <v>341</v>
      </c>
      <c r="F101" s="215" t="s">
        <v>342</v>
      </c>
      <c r="G101" s="216" t="s">
        <v>338</v>
      </c>
      <c r="H101" s="218">
        <v>20</v>
      </c>
      <c r="I101" s="217"/>
      <c r="J101" s="217"/>
      <c r="K101" s="218">
        <f>ROUND(P101*H101,2)</f>
        <v>0</v>
      </c>
      <c r="L101" s="215" t="s">
        <v>328</v>
      </c>
      <c r="M101" s="42"/>
      <c r="N101" s="219" t="s">
        <v>19</v>
      </c>
      <c r="O101" s="220" t="s">
        <v>44</v>
      </c>
      <c r="P101" s="221">
        <f>I101+J101</f>
        <v>0</v>
      </c>
      <c r="Q101" s="221">
        <f>ROUND(I101*H101,2)</f>
        <v>0</v>
      </c>
      <c r="R101" s="221">
        <f>ROUND(J101*H101,2)</f>
        <v>0</v>
      </c>
      <c r="S101" s="82"/>
      <c r="T101" s="222">
        <f>S101*H101</f>
        <v>0</v>
      </c>
      <c r="U101" s="222">
        <v>0</v>
      </c>
      <c r="V101" s="222">
        <f>U101*H101</f>
        <v>0</v>
      </c>
      <c r="W101" s="222">
        <v>0.255</v>
      </c>
      <c r="X101" s="222">
        <f>W101*H101</f>
        <v>5.0999999999999996</v>
      </c>
      <c r="Y101" s="223" t="s">
        <v>19</v>
      </c>
      <c r="Z101" s="36"/>
      <c r="AA101" s="36"/>
      <c r="AB101" s="36"/>
      <c r="AC101" s="36"/>
      <c r="AD101" s="36"/>
      <c r="AE101" s="36"/>
      <c r="AR101" s="224" t="s">
        <v>172</v>
      </c>
      <c r="AT101" s="224" t="s">
        <v>168</v>
      </c>
      <c r="AU101" s="224" t="s">
        <v>84</v>
      </c>
      <c r="AY101" s="15" t="s">
        <v>165</v>
      </c>
      <c r="BE101" s="225">
        <f>IF(O101="základní",K101,0)</f>
        <v>0</v>
      </c>
      <c r="BF101" s="225">
        <f>IF(O101="snížená",K101,0)</f>
        <v>0</v>
      </c>
      <c r="BG101" s="225">
        <f>IF(O101="zákl. přenesená",K101,0)</f>
        <v>0</v>
      </c>
      <c r="BH101" s="225">
        <f>IF(O101="sníž. přenesená",K101,0)</f>
        <v>0</v>
      </c>
      <c r="BI101" s="225">
        <f>IF(O101="nulová",K101,0)</f>
        <v>0</v>
      </c>
      <c r="BJ101" s="15" t="s">
        <v>82</v>
      </c>
      <c r="BK101" s="225">
        <f>ROUND(P101*H101,2)</f>
        <v>0</v>
      </c>
      <c r="BL101" s="15" t="s">
        <v>172</v>
      </c>
      <c r="BM101" s="224" t="s">
        <v>429</v>
      </c>
    </row>
    <row r="102" s="2" customFormat="1">
      <c r="A102" s="36"/>
      <c r="B102" s="37"/>
      <c r="C102" s="38"/>
      <c r="D102" s="226" t="s">
        <v>174</v>
      </c>
      <c r="E102" s="38"/>
      <c r="F102" s="227" t="s">
        <v>344</v>
      </c>
      <c r="G102" s="38"/>
      <c r="H102" s="38"/>
      <c r="I102" s="228"/>
      <c r="J102" s="228"/>
      <c r="K102" s="38"/>
      <c r="L102" s="38"/>
      <c r="M102" s="42"/>
      <c r="N102" s="229"/>
      <c r="O102" s="230"/>
      <c r="P102" s="82"/>
      <c r="Q102" s="82"/>
      <c r="R102" s="82"/>
      <c r="S102" s="82"/>
      <c r="T102" s="82"/>
      <c r="U102" s="82"/>
      <c r="V102" s="82"/>
      <c r="W102" s="82"/>
      <c r="X102" s="82"/>
      <c r="Y102" s="83"/>
      <c r="Z102" s="36"/>
      <c r="AA102" s="36"/>
      <c r="AB102" s="36"/>
      <c r="AC102" s="36"/>
      <c r="AD102" s="36"/>
      <c r="AE102" s="36"/>
      <c r="AT102" s="15" t="s">
        <v>174</v>
      </c>
      <c r="AU102" s="15" t="s">
        <v>84</v>
      </c>
    </row>
    <row r="103" s="2" customFormat="1">
      <c r="A103" s="36"/>
      <c r="B103" s="37"/>
      <c r="C103" s="38"/>
      <c r="D103" s="245" t="s">
        <v>330</v>
      </c>
      <c r="E103" s="38"/>
      <c r="F103" s="246" t="s">
        <v>345</v>
      </c>
      <c r="G103" s="38"/>
      <c r="H103" s="38"/>
      <c r="I103" s="228"/>
      <c r="J103" s="228"/>
      <c r="K103" s="38"/>
      <c r="L103" s="38"/>
      <c r="M103" s="42"/>
      <c r="N103" s="229"/>
      <c r="O103" s="230"/>
      <c r="P103" s="82"/>
      <c r="Q103" s="82"/>
      <c r="R103" s="82"/>
      <c r="S103" s="82"/>
      <c r="T103" s="82"/>
      <c r="U103" s="82"/>
      <c r="V103" s="82"/>
      <c r="W103" s="82"/>
      <c r="X103" s="82"/>
      <c r="Y103" s="83"/>
      <c r="Z103" s="36"/>
      <c r="AA103" s="36"/>
      <c r="AB103" s="36"/>
      <c r="AC103" s="36"/>
      <c r="AD103" s="36"/>
      <c r="AE103" s="36"/>
      <c r="AT103" s="15" t="s">
        <v>330</v>
      </c>
      <c r="AU103" s="15" t="s">
        <v>84</v>
      </c>
    </row>
    <row r="104" s="2" customFormat="1" ht="24.15" customHeight="1">
      <c r="A104" s="36"/>
      <c r="B104" s="37"/>
      <c r="C104" s="236" t="s">
        <v>207</v>
      </c>
      <c r="D104" s="236" t="s">
        <v>189</v>
      </c>
      <c r="E104" s="237" t="s">
        <v>346</v>
      </c>
      <c r="F104" s="238" t="s">
        <v>347</v>
      </c>
      <c r="G104" s="239" t="s">
        <v>348</v>
      </c>
      <c r="H104" s="240">
        <v>68544</v>
      </c>
      <c r="I104" s="241"/>
      <c r="J104" s="242"/>
      <c r="K104" s="240">
        <f>ROUND(P104*H104,2)</f>
        <v>0</v>
      </c>
      <c r="L104" s="238" t="s">
        <v>328</v>
      </c>
      <c r="M104" s="243"/>
      <c r="N104" s="244" t="s">
        <v>19</v>
      </c>
      <c r="O104" s="220" t="s">
        <v>44</v>
      </c>
      <c r="P104" s="221">
        <f>I104+J104</f>
        <v>0</v>
      </c>
      <c r="Q104" s="221">
        <f>ROUND(I104*H104,2)</f>
        <v>0</v>
      </c>
      <c r="R104" s="221">
        <f>ROUND(J104*H104,2)</f>
        <v>0</v>
      </c>
      <c r="S104" s="82"/>
      <c r="T104" s="222">
        <f>S104*H104</f>
        <v>0</v>
      </c>
      <c r="U104" s="222">
        <v>0.001</v>
      </c>
      <c r="V104" s="222">
        <f>U104*H104</f>
        <v>68.543999999999997</v>
      </c>
      <c r="W104" s="222">
        <v>0</v>
      </c>
      <c r="X104" s="222">
        <f>W104*H104</f>
        <v>0</v>
      </c>
      <c r="Y104" s="223" t="s">
        <v>19</v>
      </c>
      <c r="Z104" s="36"/>
      <c r="AA104" s="36"/>
      <c r="AB104" s="36"/>
      <c r="AC104" s="36"/>
      <c r="AD104" s="36"/>
      <c r="AE104" s="36"/>
      <c r="AR104" s="224" t="s">
        <v>194</v>
      </c>
      <c r="AT104" s="224" t="s">
        <v>189</v>
      </c>
      <c r="AU104" s="224" t="s">
        <v>84</v>
      </c>
      <c r="AY104" s="15" t="s">
        <v>165</v>
      </c>
      <c r="BE104" s="225">
        <f>IF(O104="základní",K104,0)</f>
        <v>0</v>
      </c>
      <c r="BF104" s="225">
        <f>IF(O104="snížená",K104,0)</f>
        <v>0</v>
      </c>
      <c r="BG104" s="225">
        <f>IF(O104="zákl. přenesená",K104,0)</f>
        <v>0</v>
      </c>
      <c r="BH104" s="225">
        <f>IF(O104="sníž. přenesená",K104,0)</f>
        <v>0</v>
      </c>
      <c r="BI104" s="225">
        <f>IF(O104="nulová",K104,0)</f>
        <v>0</v>
      </c>
      <c r="BJ104" s="15" t="s">
        <v>82</v>
      </c>
      <c r="BK104" s="225">
        <f>ROUND(P104*H104,2)</f>
        <v>0</v>
      </c>
      <c r="BL104" s="15" t="s">
        <v>172</v>
      </c>
      <c r="BM104" s="224" t="s">
        <v>430</v>
      </c>
    </row>
    <row r="105" s="2" customFormat="1">
      <c r="A105" s="36"/>
      <c r="B105" s="37"/>
      <c r="C105" s="38"/>
      <c r="D105" s="226" t="s">
        <v>174</v>
      </c>
      <c r="E105" s="38"/>
      <c r="F105" s="227" t="s">
        <v>347</v>
      </c>
      <c r="G105" s="38"/>
      <c r="H105" s="38"/>
      <c r="I105" s="228"/>
      <c r="J105" s="228"/>
      <c r="K105" s="38"/>
      <c r="L105" s="38"/>
      <c r="M105" s="42"/>
      <c r="N105" s="232"/>
      <c r="O105" s="233"/>
      <c r="P105" s="234"/>
      <c r="Q105" s="234"/>
      <c r="R105" s="234"/>
      <c r="S105" s="234"/>
      <c r="T105" s="234"/>
      <c r="U105" s="234"/>
      <c r="V105" s="234"/>
      <c r="W105" s="234"/>
      <c r="X105" s="234"/>
      <c r="Y105" s="235"/>
      <c r="Z105" s="36"/>
      <c r="AA105" s="36"/>
      <c r="AB105" s="36"/>
      <c r="AC105" s="36"/>
      <c r="AD105" s="36"/>
      <c r="AE105" s="36"/>
      <c r="AT105" s="15" t="s">
        <v>174</v>
      </c>
      <c r="AU105" s="15" t="s">
        <v>84</v>
      </c>
    </row>
    <row r="106" s="2" customFormat="1" ht="6.96" customHeight="1">
      <c r="A106" s="36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42"/>
      <c r="N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</sheetData>
  <sheetProtection sheet="1" autoFilter="0" formatColumns="0" formatRows="0" objects="1" scenarios="1" spinCount="100000" saltValue="PF97vzUudFv0jfnQmN+ppic94rOxjSTwnP0iREYZNLPbkSg73HZpxGzEWa10hyLrttfSZK5H3EJ2YjibCS8kGQ==" hashValue="5lxMvtcCZFZBD9wzOwLgLba6YMgZpibwvEQoqfR+8PgB8uahqremoHMwHcq4vJugvgmsRNgcYGXk2KA9lzB1OA==" algorithmName="SHA-512" password="CC35"/>
  <autoFilter ref="C88:L105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7:H77"/>
    <mergeCell ref="E79:H79"/>
    <mergeCell ref="E81:H81"/>
    <mergeCell ref="M2:Z2"/>
  </mergeCells>
  <hyperlinks>
    <hyperlink ref="F94" r:id="rId1" display="https://podminky.urs.cz/item/CS_URS_2022_01/141721212"/>
    <hyperlink ref="F97" r:id="rId2" display="https://podminky.urs.cz/item/CS_URS_2022_01/460632113"/>
    <hyperlink ref="F100" r:id="rId3" display="https://podminky.urs.cz/item/CS_URS_2022_01/460921221"/>
    <hyperlink ref="F103" r:id="rId4" display="https://podminky.urs.cz/item/CS_URS_2022_01/11310602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109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8"/>
      <c r="AT3" s="15" t="s">
        <v>84</v>
      </c>
    </row>
    <row r="4" s="1" customFormat="1" ht="24.96" customHeight="1">
      <c r="B4" s="18"/>
      <c r="D4" s="140" t="s">
        <v>129</v>
      </c>
      <c r="M4" s="18"/>
      <c r="N4" s="141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42" t="s">
        <v>16</v>
      </c>
      <c r="M6" s="18"/>
    </row>
    <row r="7" s="1" customFormat="1" ht="16.5" customHeight="1">
      <c r="B7" s="18"/>
      <c r="E7" s="143" t="str">
        <f>'Rekapitulace stavby'!K6</f>
        <v>Oprava TV v úseku Stará Boleslav (mimo) - Dřísy (včetně)</v>
      </c>
      <c r="F7" s="142"/>
      <c r="G7" s="142"/>
      <c r="H7" s="142"/>
      <c r="M7" s="18"/>
    </row>
    <row r="8" s="1" customFormat="1" ht="12" customHeight="1">
      <c r="B8" s="18"/>
      <c r="D8" s="142" t="s">
        <v>130</v>
      </c>
      <c r="M8" s="18"/>
    </row>
    <row r="9" s="2" customFormat="1" ht="16.5" customHeight="1">
      <c r="A9" s="36"/>
      <c r="B9" s="42"/>
      <c r="C9" s="36"/>
      <c r="D9" s="36"/>
      <c r="E9" s="143" t="s">
        <v>431</v>
      </c>
      <c r="F9" s="36"/>
      <c r="G9" s="36"/>
      <c r="H9" s="36"/>
      <c r="I9" s="36"/>
      <c r="J9" s="36"/>
      <c r="K9" s="36"/>
      <c r="L9" s="36"/>
      <c r="M9" s="144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132</v>
      </c>
      <c r="E10" s="36"/>
      <c r="F10" s="36"/>
      <c r="G10" s="36"/>
      <c r="H10" s="36"/>
      <c r="I10" s="36"/>
      <c r="J10" s="36"/>
      <c r="K10" s="36"/>
      <c r="L10" s="36"/>
      <c r="M10" s="144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5" t="s">
        <v>432</v>
      </c>
      <c r="F11" s="36"/>
      <c r="G11" s="36"/>
      <c r="H11" s="36"/>
      <c r="I11" s="36"/>
      <c r="J11" s="36"/>
      <c r="K11" s="36"/>
      <c r="L11" s="36"/>
      <c r="M11" s="144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144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3" t="s">
        <v>19</v>
      </c>
      <c r="G13" s="36"/>
      <c r="H13" s="36"/>
      <c r="I13" s="142" t="s">
        <v>20</v>
      </c>
      <c r="J13" s="133" t="s">
        <v>19</v>
      </c>
      <c r="K13" s="36"/>
      <c r="L13" s="36"/>
      <c r="M13" s="144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3" t="s">
        <v>22</v>
      </c>
      <c r="G14" s="36"/>
      <c r="H14" s="36"/>
      <c r="I14" s="142" t="s">
        <v>23</v>
      </c>
      <c r="J14" s="146" t="str">
        <f>'Rekapitulace stavby'!AN8</f>
        <v>11. 5. 2022</v>
      </c>
      <c r="K14" s="36"/>
      <c r="L14" s="36"/>
      <c r="M14" s="144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144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2" t="s">
        <v>26</v>
      </c>
      <c r="J16" s="133" t="s">
        <v>27</v>
      </c>
      <c r="K16" s="36"/>
      <c r="L16" s="36"/>
      <c r="M16" s="144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3" t="s">
        <v>28</v>
      </c>
      <c r="F17" s="36"/>
      <c r="G17" s="36"/>
      <c r="H17" s="36"/>
      <c r="I17" s="142" t="s">
        <v>29</v>
      </c>
      <c r="J17" s="133" t="s">
        <v>30</v>
      </c>
      <c r="K17" s="36"/>
      <c r="L17" s="36"/>
      <c r="M17" s="144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144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31</v>
      </c>
      <c r="E19" s="36"/>
      <c r="F19" s="36"/>
      <c r="G19" s="36"/>
      <c r="H19" s="36"/>
      <c r="I19" s="142" t="s">
        <v>26</v>
      </c>
      <c r="J19" s="31" t="str">
        <f>'Rekapitulace stavby'!AN13</f>
        <v>Vyplň údaj</v>
      </c>
      <c r="K19" s="36"/>
      <c r="L19" s="36"/>
      <c r="M19" s="144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3"/>
      <c r="G20" s="133"/>
      <c r="H20" s="133"/>
      <c r="I20" s="142" t="s">
        <v>29</v>
      </c>
      <c r="J20" s="31" t="str">
        <f>'Rekapitulace stavby'!AN14</f>
        <v>Vyplň údaj</v>
      </c>
      <c r="K20" s="36"/>
      <c r="L20" s="36"/>
      <c r="M20" s="144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144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33</v>
      </c>
      <c r="E22" s="36"/>
      <c r="F22" s="36"/>
      <c r="G22" s="36"/>
      <c r="H22" s="36"/>
      <c r="I22" s="142" t="s">
        <v>26</v>
      </c>
      <c r="J22" s="133" t="s">
        <v>19</v>
      </c>
      <c r="K22" s="36"/>
      <c r="L22" s="36"/>
      <c r="M22" s="144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3" t="s">
        <v>134</v>
      </c>
      <c r="F23" s="36"/>
      <c r="G23" s="36"/>
      <c r="H23" s="36"/>
      <c r="I23" s="142" t="s">
        <v>29</v>
      </c>
      <c r="J23" s="133" t="s">
        <v>19</v>
      </c>
      <c r="K23" s="36"/>
      <c r="L23" s="36"/>
      <c r="M23" s="144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144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35</v>
      </c>
      <c r="E25" s="36"/>
      <c r="F25" s="36"/>
      <c r="G25" s="36"/>
      <c r="H25" s="36"/>
      <c r="I25" s="142" t="s">
        <v>26</v>
      </c>
      <c r="J25" s="133" t="s">
        <v>19</v>
      </c>
      <c r="K25" s="36"/>
      <c r="L25" s="36"/>
      <c r="M25" s="144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3" t="s">
        <v>36</v>
      </c>
      <c r="F26" s="36"/>
      <c r="G26" s="36"/>
      <c r="H26" s="36"/>
      <c r="I26" s="142" t="s">
        <v>29</v>
      </c>
      <c r="J26" s="133" t="s">
        <v>19</v>
      </c>
      <c r="K26" s="36"/>
      <c r="L26" s="36"/>
      <c r="M26" s="144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144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37</v>
      </c>
      <c r="E28" s="36"/>
      <c r="F28" s="36"/>
      <c r="G28" s="36"/>
      <c r="H28" s="36"/>
      <c r="I28" s="36"/>
      <c r="J28" s="36"/>
      <c r="K28" s="36"/>
      <c r="L28" s="36"/>
      <c r="M28" s="144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47"/>
      <c r="M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144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1"/>
      <c r="E31" s="151"/>
      <c r="F31" s="151"/>
      <c r="G31" s="151"/>
      <c r="H31" s="151"/>
      <c r="I31" s="151"/>
      <c r="J31" s="151"/>
      <c r="K31" s="151"/>
      <c r="L31" s="151"/>
      <c r="M31" s="144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>
      <c r="A32" s="36"/>
      <c r="B32" s="42"/>
      <c r="C32" s="36"/>
      <c r="D32" s="36"/>
      <c r="E32" s="142" t="s">
        <v>135</v>
      </c>
      <c r="F32" s="36"/>
      <c r="G32" s="36"/>
      <c r="H32" s="36"/>
      <c r="I32" s="36"/>
      <c r="J32" s="36"/>
      <c r="K32" s="152">
        <f>I65</f>
        <v>0</v>
      </c>
      <c r="L32" s="36"/>
      <c r="M32" s="144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>
      <c r="A33" s="36"/>
      <c r="B33" s="42"/>
      <c r="C33" s="36"/>
      <c r="D33" s="36"/>
      <c r="E33" s="142" t="s">
        <v>136</v>
      </c>
      <c r="F33" s="36"/>
      <c r="G33" s="36"/>
      <c r="H33" s="36"/>
      <c r="I33" s="36"/>
      <c r="J33" s="36"/>
      <c r="K33" s="152">
        <f>J65</f>
        <v>0</v>
      </c>
      <c r="L33" s="36"/>
      <c r="M33" s="144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25.44" customHeight="1">
      <c r="A34" s="36"/>
      <c r="B34" s="42"/>
      <c r="C34" s="36"/>
      <c r="D34" s="153" t="s">
        <v>39</v>
      </c>
      <c r="E34" s="36"/>
      <c r="F34" s="36"/>
      <c r="G34" s="36"/>
      <c r="H34" s="36"/>
      <c r="I34" s="36"/>
      <c r="J34" s="36"/>
      <c r="K34" s="154">
        <f>ROUND(K94, 2)</f>
        <v>0</v>
      </c>
      <c r="L34" s="36"/>
      <c r="M34" s="144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6.96" customHeight="1">
      <c r="A35" s="36"/>
      <c r="B35" s="42"/>
      <c r="C35" s="36"/>
      <c r="D35" s="151"/>
      <c r="E35" s="151"/>
      <c r="F35" s="151"/>
      <c r="G35" s="151"/>
      <c r="H35" s="151"/>
      <c r="I35" s="151"/>
      <c r="J35" s="151"/>
      <c r="K35" s="151"/>
      <c r="L35" s="151"/>
      <c r="M35" s="144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36"/>
      <c r="F36" s="155" t="s">
        <v>41</v>
      </c>
      <c r="G36" s="36"/>
      <c r="H36" s="36"/>
      <c r="I36" s="155" t="s">
        <v>40</v>
      </c>
      <c r="J36" s="36"/>
      <c r="K36" s="155" t="s">
        <v>42</v>
      </c>
      <c r="L36" s="36"/>
      <c r="M36" s="144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14.4" customHeight="1">
      <c r="A37" s="36"/>
      <c r="B37" s="42"/>
      <c r="C37" s="36"/>
      <c r="D37" s="156" t="s">
        <v>43</v>
      </c>
      <c r="E37" s="142" t="s">
        <v>44</v>
      </c>
      <c r="F37" s="152">
        <f>ROUND((SUM(BE94:BE383)),  2)</f>
        <v>0</v>
      </c>
      <c r="G37" s="36"/>
      <c r="H37" s="36"/>
      <c r="I37" s="157">
        <v>0.20999999999999999</v>
      </c>
      <c r="J37" s="36"/>
      <c r="K37" s="152">
        <f>ROUND(((SUM(BE94:BE383))*I37),  2)</f>
        <v>0</v>
      </c>
      <c r="L37" s="36"/>
      <c r="M37" s="144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142" t="s">
        <v>45</v>
      </c>
      <c r="F38" s="152">
        <f>ROUND((SUM(BF94:BF383)),  2)</f>
        <v>0</v>
      </c>
      <c r="G38" s="36"/>
      <c r="H38" s="36"/>
      <c r="I38" s="157">
        <v>0.14999999999999999</v>
      </c>
      <c r="J38" s="36"/>
      <c r="K38" s="152">
        <f>ROUND(((SUM(BF94:BF383))*I38),  2)</f>
        <v>0</v>
      </c>
      <c r="L38" s="36"/>
      <c r="M38" s="144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46</v>
      </c>
      <c r="F39" s="152">
        <f>ROUND((SUM(BG94:BG383)),  2)</f>
        <v>0</v>
      </c>
      <c r="G39" s="36"/>
      <c r="H39" s="36"/>
      <c r="I39" s="157">
        <v>0.20999999999999999</v>
      </c>
      <c r="J39" s="36"/>
      <c r="K39" s="152">
        <f>0</f>
        <v>0</v>
      </c>
      <c r="L39" s="36"/>
      <c r="M39" s="144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142" t="s">
        <v>47</v>
      </c>
      <c r="F40" s="152">
        <f>ROUND((SUM(BH94:BH383)),  2)</f>
        <v>0</v>
      </c>
      <c r="G40" s="36"/>
      <c r="H40" s="36"/>
      <c r="I40" s="157">
        <v>0.14999999999999999</v>
      </c>
      <c r="J40" s="36"/>
      <c r="K40" s="152">
        <f>0</f>
        <v>0</v>
      </c>
      <c r="L40" s="36"/>
      <c r="M40" s="144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14.4" customHeight="1">
      <c r="A41" s="36"/>
      <c r="B41" s="42"/>
      <c r="C41" s="36"/>
      <c r="D41" s="36"/>
      <c r="E41" s="142" t="s">
        <v>48</v>
      </c>
      <c r="F41" s="152">
        <f>ROUND((SUM(BI94:BI383)),  2)</f>
        <v>0</v>
      </c>
      <c r="G41" s="36"/>
      <c r="H41" s="36"/>
      <c r="I41" s="157">
        <v>0</v>
      </c>
      <c r="J41" s="36"/>
      <c r="K41" s="152">
        <f>0</f>
        <v>0</v>
      </c>
      <c r="L41" s="36"/>
      <c r="M41" s="144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6.96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144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5.44" customHeight="1">
      <c r="A43" s="36"/>
      <c r="B43" s="42"/>
      <c r="C43" s="158"/>
      <c r="D43" s="159" t="s">
        <v>49</v>
      </c>
      <c r="E43" s="160"/>
      <c r="F43" s="160"/>
      <c r="G43" s="161" t="s">
        <v>50</v>
      </c>
      <c r="H43" s="162" t="s">
        <v>51</v>
      </c>
      <c r="I43" s="160"/>
      <c r="J43" s="160"/>
      <c r="K43" s="163">
        <f>SUM(K34:K41)</f>
        <v>0</v>
      </c>
      <c r="L43" s="164"/>
      <c r="M43" s="144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14.4" customHeight="1">
      <c r="A44" s="36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44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="2" customFormat="1" ht="6.96" customHeight="1">
      <c r="A48" s="36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44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24.96" customHeight="1">
      <c r="A49" s="36"/>
      <c r="B49" s="37"/>
      <c r="C49" s="21" t="s">
        <v>137</v>
      </c>
      <c r="D49" s="38"/>
      <c r="E49" s="38"/>
      <c r="F49" s="38"/>
      <c r="G49" s="38"/>
      <c r="H49" s="38"/>
      <c r="I49" s="38"/>
      <c r="J49" s="38"/>
      <c r="K49" s="38"/>
      <c r="L49" s="38"/>
      <c r="M49" s="144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6.96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144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16</v>
      </c>
      <c r="D51" s="38"/>
      <c r="E51" s="38"/>
      <c r="F51" s="38"/>
      <c r="G51" s="38"/>
      <c r="H51" s="38"/>
      <c r="I51" s="38"/>
      <c r="J51" s="38"/>
      <c r="K51" s="38"/>
      <c r="L51" s="38"/>
      <c r="M51" s="144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169" t="str">
        <f>E7</f>
        <v>Oprava TV v úseku Stará Boleslav (mimo) - Dřísy (včetně)</v>
      </c>
      <c r="F52" s="30"/>
      <c r="G52" s="30"/>
      <c r="H52" s="30"/>
      <c r="I52" s="38"/>
      <c r="J52" s="38"/>
      <c r="K52" s="38"/>
      <c r="L52" s="38"/>
      <c r="M52" s="144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1" customFormat="1" ht="12" customHeight="1">
      <c r="B53" s="19"/>
      <c r="C53" s="30" t="s">
        <v>130</v>
      </c>
      <c r="D53" s="20"/>
      <c r="E53" s="20"/>
      <c r="F53" s="20"/>
      <c r="G53" s="20"/>
      <c r="H53" s="20"/>
      <c r="I53" s="20"/>
      <c r="J53" s="20"/>
      <c r="K53" s="20"/>
      <c r="L53" s="20"/>
      <c r="M53" s="18"/>
    </row>
    <row r="54" s="2" customFormat="1" ht="16.5" customHeight="1">
      <c r="A54" s="36"/>
      <c r="B54" s="37"/>
      <c r="C54" s="38"/>
      <c r="D54" s="38"/>
      <c r="E54" s="169" t="s">
        <v>431</v>
      </c>
      <c r="F54" s="38"/>
      <c r="G54" s="38"/>
      <c r="H54" s="38"/>
      <c r="I54" s="38"/>
      <c r="J54" s="38"/>
      <c r="K54" s="38"/>
      <c r="L54" s="38"/>
      <c r="M54" s="144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2" customHeight="1">
      <c r="A55" s="36"/>
      <c r="B55" s="37"/>
      <c r="C55" s="30" t="s">
        <v>132</v>
      </c>
      <c r="D55" s="38"/>
      <c r="E55" s="38"/>
      <c r="F55" s="38"/>
      <c r="G55" s="38"/>
      <c r="H55" s="38"/>
      <c r="I55" s="38"/>
      <c r="J55" s="38"/>
      <c r="K55" s="38"/>
      <c r="L55" s="38"/>
      <c r="M55" s="144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6.5" customHeight="1">
      <c r="A56" s="36"/>
      <c r="B56" s="37"/>
      <c r="C56" s="38"/>
      <c r="D56" s="38"/>
      <c r="E56" s="67" t="str">
        <f>E11</f>
        <v>SO 01 - 1 - Položky ÚOŽI</v>
      </c>
      <c r="F56" s="38"/>
      <c r="G56" s="38"/>
      <c r="H56" s="38"/>
      <c r="I56" s="38"/>
      <c r="J56" s="38"/>
      <c r="K56" s="38"/>
      <c r="L56" s="38"/>
      <c r="M56" s="144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144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2" customHeight="1">
      <c r="A58" s="36"/>
      <c r="B58" s="37"/>
      <c r="C58" s="30" t="s">
        <v>21</v>
      </c>
      <c r="D58" s="38"/>
      <c r="E58" s="38"/>
      <c r="F58" s="25" t="str">
        <f>F14</f>
        <v>Stará Boleslav, Dřísy</v>
      </c>
      <c r="G58" s="38"/>
      <c r="H58" s="38"/>
      <c r="I58" s="30" t="s">
        <v>23</v>
      </c>
      <c r="J58" s="70" t="str">
        <f>IF(J14="","",J14)</f>
        <v>11. 5. 2022</v>
      </c>
      <c r="K58" s="38"/>
      <c r="L58" s="38"/>
      <c r="M58" s="144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6.96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144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5.15" customHeight="1">
      <c r="A60" s="36"/>
      <c r="B60" s="37"/>
      <c r="C60" s="30" t="s">
        <v>25</v>
      </c>
      <c r="D60" s="38"/>
      <c r="E60" s="38"/>
      <c r="F60" s="25" t="str">
        <f>E17</f>
        <v>SŽ, s.o. Přednosta SEE Praha</v>
      </c>
      <c r="G60" s="38"/>
      <c r="H60" s="38"/>
      <c r="I60" s="30" t="s">
        <v>33</v>
      </c>
      <c r="J60" s="34" t="str">
        <f>E23</f>
        <v xml:space="preserve"> </v>
      </c>
      <c r="K60" s="38"/>
      <c r="L60" s="38"/>
      <c r="M60" s="144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15.15" customHeight="1">
      <c r="A61" s="36"/>
      <c r="B61" s="37"/>
      <c r="C61" s="30" t="s">
        <v>31</v>
      </c>
      <c r="D61" s="38"/>
      <c r="E61" s="38"/>
      <c r="F61" s="25" t="str">
        <f>IF(E20="","",E20)</f>
        <v>Vyplň údaj</v>
      </c>
      <c r="G61" s="38"/>
      <c r="H61" s="38"/>
      <c r="I61" s="30" t="s">
        <v>35</v>
      </c>
      <c r="J61" s="34" t="str">
        <f>E26</f>
        <v>AFRY CZ s.r.o.</v>
      </c>
      <c r="K61" s="38"/>
      <c r="L61" s="38"/>
      <c r="M61" s="144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144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9.28" customHeight="1">
      <c r="A63" s="36"/>
      <c r="B63" s="37"/>
      <c r="C63" s="170" t="s">
        <v>138</v>
      </c>
      <c r="D63" s="171"/>
      <c r="E63" s="171"/>
      <c r="F63" s="171"/>
      <c r="G63" s="171"/>
      <c r="H63" s="171"/>
      <c r="I63" s="172" t="s">
        <v>139</v>
      </c>
      <c r="J63" s="172" t="s">
        <v>140</v>
      </c>
      <c r="K63" s="172" t="s">
        <v>141</v>
      </c>
      <c r="L63" s="171"/>
      <c r="M63" s="144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10.32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144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22.8" customHeight="1">
      <c r="A65" s="36"/>
      <c r="B65" s="37"/>
      <c r="C65" s="173" t="s">
        <v>73</v>
      </c>
      <c r="D65" s="38"/>
      <c r="E65" s="38"/>
      <c r="F65" s="38"/>
      <c r="G65" s="38"/>
      <c r="H65" s="38"/>
      <c r="I65" s="100">
        <f>Q94</f>
        <v>0</v>
      </c>
      <c r="J65" s="100">
        <f>R94</f>
        <v>0</v>
      </c>
      <c r="K65" s="100">
        <f>K94</f>
        <v>0</v>
      </c>
      <c r="L65" s="38"/>
      <c r="M65" s="144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U65" s="15" t="s">
        <v>142</v>
      </c>
    </row>
    <row r="66" s="9" customFormat="1" ht="24.96" customHeight="1">
      <c r="A66" s="9"/>
      <c r="B66" s="174"/>
      <c r="C66" s="175"/>
      <c r="D66" s="176" t="s">
        <v>433</v>
      </c>
      <c r="E66" s="177"/>
      <c r="F66" s="177"/>
      <c r="G66" s="177"/>
      <c r="H66" s="177"/>
      <c r="I66" s="178">
        <f>Q95</f>
        <v>0</v>
      </c>
      <c r="J66" s="178">
        <f>R95</f>
        <v>0</v>
      </c>
      <c r="K66" s="178">
        <f>K95</f>
        <v>0</v>
      </c>
      <c r="L66" s="175"/>
      <c r="M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0"/>
      <c r="C67" s="125"/>
      <c r="D67" s="181" t="s">
        <v>434</v>
      </c>
      <c r="E67" s="182"/>
      <c r="F67" s="182"/>
      <c r="G67" s="182"/>
      <c r="H67" s="182"/>
      <c r="I67" s="183">
        <f>Q96</f>
        <v>0</v>
      </c>
      <c r="J67" s="183">
        <f>R96</f>
        <v>0</v>
      </c>
      <c r="K67" s="183">
        <f>K96</f>
        <v>0</v>
      </c>
      <c r="L67" s="125"/>
      <c r="M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435</v>
      </c>
      <c r="E68" s="182"/>
      <c r="F68" s="182"/>
      <c r="G68" s="182"/>
      <c r="H68" s="182"/>
      <c r="I68" s="183">
        <f>Q117</f>
        <v>0</v>
      </c>
      <c r="J68" s="183">
        <f>R117</f>
        <v>0</v>
      </c>
      <c r="K68" s="183">
        <f>K117</f>
        <v>0</v>
      </c>
      <c r="L68" s="125"/>
      <c r="M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436</v>
      </c>
      <c r="E69" s="182"/>
      <c r="F69" s="182"/>
      <c r="G69" s="182"/>
      <c r="H69" s="182"/>
      <c r="I69" s="183">
        <f>Q142</f>
        <v>0</v>
      </c>
      <c r="J69" s="183">
        <f>R142</f>
        <v>0</v>
      </c>
      <c r="K69" s="183">
        <f>K142</f>
        <v>0</v>
      </c>
      <c r="L69" s="125"/>
      <c r="M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0"/>
      <c r="C70" s="125"/>
      <c r="D70" s="181" t="s">
        <v>437</v>
      </c>
      <c r="E70" s="182"/>
      <c r="F70" s="182"/>
      <c r="G70" s="182"/>
      <c r="H70" s="182"/>
      <c r="I70" s="183">
        <f>Q305</f>
        <v>0</v>
      </c>
      <c r="J70" s="183">
        <f>R305</f>
        <v>0</v>
      </c>
      <c r="K70" s="183">
        <f>K305</f>
        <v>0</v>
      </c>
      <c r="L70" s="125"/>
      <c r="M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0"/>
      <c r="C71" s="125"/>
      <c r="D71" s="181" t="s">
        <v>438</v>
      </c>
      <c r="E71" s="182"/>
      <c r="F71" s="182"/>
      <c r="G71" s="182"/>
      <c r="H71" s="182"/>
      <c r="I71" s="183">
        <f>Q350</f>
        <v>0</v>
      </c>
      <c r="J71" s="183">
        <f>R350</f>
        <v>0</v>
      </c>
      <c r="K71" s="183">
        <f>K350</f>
        <v>0</v>
      </c>
      <c r="L71" s="125"/>
      <c r="M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0"/>
      <c r="C72" s="125"/>
      <c r="D72" s="181" t="s">
        <v>439</v>
      </c>
      <c r="E72" s="182"/>
      <c r="F72" s="182"/>
      <c r="G72" s="182"/>
      <c r="H72" s="182"/>
      <c r="I72" s="183">
        <f>Q369</f>
        <v>0</v>
      </c>
      <c r="J72" s="183">
        <f>R369</f>
        <v>0</v>
      </c>
      <c r="K72" s="183">
        <f>K369</f>
        <v>0</v>
      </c>
      <c r="L72" s="125"/>
      <c r="M72" s="18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144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57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144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8" s="2" customFormat="1" ht="6.96" customHeight="1">
      <c r="A78" s="36"/>
      <c r="B78" s="59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144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24.96" customHeight="1">
      <c r="A79" s="36"/>
      <c r="B79" s="37"/>
      <c r="C79" s="21" t="s">
        <v>145</v>
      </c>
      <c r="D79" s="38"/>
      <c r="E79" s="38"/>
      <c r="F79" s="38"/>
      <c r="G79" s="38"/>
      <c r="H79" s="38"/>
      <c r="I79" s="38"/>
      <c r="J79" s="38"/>
      <c r="K79" s="38"/>
      <c r="L79" s="38"/>
      <c r="M79" s="144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144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16</v>
      </c>
      <c r="D81" s="38"/>
      <c r="E81" s="38"/>
      <c r="F81" s="38"/>
      <c r="G81" s="38"/>
      <c r="H81" s="38"/>
      <c r="I81" s="38"/>
      <c r="J81" s="38"/>
      <c r="K81" s="38"/>
      <c r="L81" s="38"/>
      <c r="M81" s="144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6.5" customHeight="1">
      <c r="A82" s="36"/>
      <c r="B82" s="37"/>
      <c r="C82" s="38"/>
      <c r="D82" s="38"/>
      <c r="E82" s="169" t="str">
        <f>E7</f>
        <v>Oprava TV v úseku Stará Boleslav (mimo) - Dřísy (včetně)</v>
      </c>
      <c r="F82" s="30"/>
      <c r="G82" s="30"/>
      <c r="H82" s="30"/>
      <c r="I82" s="38"/>
      <c r="J82" s="38"/>
      <c r="K82" s="38"/>
      <c r="L82" s="38"/>
      <c r="M82" s="144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1" customFormat="1" ht="12" customHeight="1">
      <c r="B83" s="19"/>
      <c r="C83" s="30" t="s">
        <v>130</v>
      </c>
      <c r="D83" s="20"/>
      <c r="E83" s="20"/>
      <c r="F83" s="20"/>
      <c r="G83" s="20"/>
      <c r="H83" s="20"/>
      <c r="I83" s="20"/>
      <c r="J83" s="20"/>
      <c r="K83" s="20"/>
      <c r="L83" s="20"/>
      <c r="M83" s="18"/>
    </row>
    <row r="84" s="2" customFormat="1" ht="16.5" customHeight="1">
      <c r="A84" s="36"/>
      <c r="B84" s="37"/>
      <c r="C84" s="38"/>
      <c r="D84" s="38"/>
      <c r="E84" s="169" t="s">
        <v>431</v>
      </c>
      <c r="F84" s="38"/>
      <c r="G84" s="38"/>
      <c r="H84" s="38"/>
      <c r="I84" s="38"/>
      <c r="J84" s="38"/>
      <c r="K84" s="38"/>
      <c r="L84" s="38"/>
      <c r="M84" s="144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2" customHeight="1">
      <c r="A85" s="36"/>
      <c r="B85" s="37"/>
      <c r="C85" s="30" t="s">
        <v>132</v>
      </c>
      <c r="D85" s="38"/>
      <c r="E85" s="38"/>
      <c r="F85" s="38"/>
      <c r="G85" s="38"/>
      <c r="H85" s="38"/>
      <c r="I85" s="38"/>
      <c r="J85" s="38"/>
      <c r="K85" s="38"/>
      <c r="L85" s="38"/>
      <c r="M85" s="144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6.5" customHeight="1">
      <c r="A86" s="36"/>
      <c r="B86" s="37"/>
      <c r="C86" s="38"/>
      <c r="D86" s="38"/>
      <c r="E86" s="67" t="str">
        <f>E11</f>
        <v>SO 01 - 1 - Položky ÚOŽI</v>
      </c>
      <c r="F86" s="38"/>
      <c r="G86" s="38"/>
      <c r="H86" s="38"/>
      <c r="I86" s="38"/>
      <c r="J86" s="38"/>
      <c r="K86" s="38"/>
      <c r="L86" s="38"/>
      <c r="M86" s="144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6.96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144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21</v>
      </c>
      <c r="D88" s="38"/>
      <c r="E88" s="38"/>
      <c r="F88" s="25" t="str">
        <f>F14</f>
        <v>Stará Boleslav, Dřísy</v>
      </c>
      <c r="G88" s="38"/>
      <c r="H88" s="38"/>
      <c r="I88" s="30" t="s">
        <v>23</v>
      </c>
      <c r="J88" s="70" t="str">
        <f>IF(J14="","",J14)</f>
        <v>11. 5. 2022</v>
      </c>
      <c r="K88" s="38"/>
      <c r="L88" s="38"/>
      <c r="M88" s="144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6.96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144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25</v>
      </c>
      <c r="D90" s="38"/>
      <c r="E90" s="38"/>
      <c r="F90" s="25" t="str">
        <f>E17</f>
        <v>SŽ, s.o. Přednosta SEE Praha</v>
      </c>
      <c r="G90" s="38"/>
      <c r="H90" s="38"/>
      <c r="I90" s="30" t="s">
        <v>33</v>
      </c>
      <c r="J90" s="34" t="str">
        <f>E23</f>
        <v xml:space="preserve"> </v>
      </c>
      <c r="K90" s="38"/>
      <c r="L90" s="38"/>
      <c r="M90" s="144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31</v>
      </c>
      <c r="D91" s="38"/>
      <c r="E91" s="38"/>
      <c r="F91" s="25" t="str">
        <f>IF(E20="","",E20)</f>
        <v>Vyplň údaj</v>
      </c>
      <c r="G91" s="38"/>
      <c r="H91" s="38"/>
      <c r="I91" s="30" t="s">
        <v>35</v>
      </c>
      <c r="J91" s="34" t="str">
        <f>E26</f>
        <v>AFRY CZ s.r.o.</v>
      </c>
      <c r="K91" s="38"/>
      <c r="L91" s="38"/>
      <c r="M91" s="144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0.32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144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11" customFormat="1" ht="29.28" customHeight="1">
      <c r="A93" s="185"/>
      <c r="B93" s="186"/>
      <c r="C93" s="187" t="s">
        <v>146</v>
      </c>
      <c r="D93" s="188" t="s">
        <v>58</v>
      </c>
      <c r="E93" s="188" t="s">
        <v>54</v>
      </c>
      <c r="F93" s="188" t="s">
        <v>55</v>
      </c>
      <c r="G93" s="188" t="s">
        <v>147</v>
      </c>
      <c r="H93" s="188" t="s">
        <v>148</v>
      </c>
      <c r="I93" s="188" t="s">
        <v>149</v>
      </c>
      <c r="J93" s="188" t="s">
        <v>150</v>
      </c>
      <c r="K93" s="188" t="s">
        <v>141</v>
      </c>
      <c r="L93" s="189" t="s">
        <v>151</v>
      </c>
      <c r="M93" s="190"/>
      <c r="N93" s="90" t="s">
        <v>19</v>
      </c>
      <c r="O93" s="91" t="s">
        <v>43</v>
      </c>
      <c r="P93" s="91" t="s">
        <v>152</v>
      </c>
      <c r="Q93" s="91" t="s">
        <v>153</v>
      </c>
      <c r="R93" s="91" t="s">
        <v>154</v>
      </c>
      <c r="S93" s="91" t="s">
        <v>155</v>
      </c>
      <c r="T93" s="91" t="s">
        <v>156</v>
      </c>
      <c r="U93" s="91" t="s">
        <v>157</v>
      </c>
      <c r="V93" s="91" t="s">
        <v>158</v>
      </c>
      <c r="W93" s="91" t="s">
        <v>159</v>
      </c>
      <c r="X93" s="91" t="s">
        <v>160</v>
      </c>
      <c r="Y93" s="92" t="s">
        <v>161</v>
      </c>
      <c r="Z93" s="185"/>
      <c r="AA93" s="185"/>
      <c r="AB93" s="185"/>
      <c r="AC93" s="185"/>
      <c r="AD93" s="185"/>
      <c r="AE93" s="185"/>
    </row>
    <row r="94" s="2" customFormat="1" ht="22.8" customHeight="1">
      <c r="A94" s="36"/>
      <c r="B94" s="37"/>
      <c r="C94" s="97" t="s">
        <v>162</v>
      </c>
      <c r="D94" s="38"/>
      <c r="E94" s="38"/>
      <c r="F94" s="38"/>
      <c r="G94" s="38"/>
      <c r="H94" s="38"/>
      <c r="I94" s="38"/>
      <c r="J94" s="38"/>
      <c r="K94" s="191">
        <f>BK94</f>
        <v>0</v>
      </c>
      <c r="L94" s="38"/>
      <c r="M94" s="42"/>
      <c r="N94" s="93"/>
      <c r="O94" s="192"/>
      <c r="P94" s="94"/>
      <c r="Q94" s="193">
        <f>Q95</f>
        <v>0</v>
      </c>
      <c r="R94" s="193">
        <f>R95</f>
        <v>0</v>
      </c>
      <c r="S94" s="94"/>
      <c r="T94" s="194">
        <f>T95</f>
        <v>0</v>
      </c>
      <c r="U94" s="94"/>
      <c r="V94" s="194">
        <f>V95</f>
        <v>0</v>
      </c>
      <c r="W94" s="94"/>
      <c r="X94" s="194">
        <f>X95</f>
        <v>0</v>
      </c>
      <c r="Y94" s="95"/>
      <c r="Z94" s="36"/>
      <c r="AA94" s="36"/>
      <c r="AB94" s="36"/>
      <c r="AC94" s="36"/>
      <c r="AD94" s="36"/>
      <c r="AE94" s="36"/>
      <c r="AT94" s="15" t="s">
        <v>74</v>
      </c>
      <c r="AU94" s="15" t="s">
        <v>142</v>
      </c>
      <c r="BK94" s="195">
        <f>BK95</f>
        <v>0</v>
      </c>
    </row>
    <row r="95" s="12" customFormat="1" ht="25.92" customHeight="1">
      <c r="A95" s="12"/>
      <c r="B95" s="196"/>
      <c r="C95" s="197"/>
      <c r="D95" s="198" t="s">
        <v>74</v>
      </c>
      <c r="E95" s="199" t="s">
        <v>163</v>
      </c>
      <c r="F95" s="199" t="s">
        <v>163</v>
      </c>
      <c r="G95" s="197"/>
      <c r="H95" s="197"/>
      <c r="I95" s="200"/>
      <c r="J95" s="200"/>
      <c r="K95" s="201">
        <f>BK95</f>
        <v>0</v>
      </c>
      <c r="L95" s="197"/>
      <c r="M95" s="202"/>
      <c r="N95" s="203"/>
      <c r="O95" s="204"/>
      <c r="P95" s="204"/>
      <c r="Q95" s="205">
        <f>Q96+Q117+Q142+Q305+Q350+Q369</f>
        <v>0</v>
      </c>
      <c r="R95" s="205">
        <f>R96+R117+R142+R305+R350+R369</f>
        <v>0</v>
      </c>
      <c r="S95" s="204"/>
      <c r="T95" s="206">
        <f>T96+T117+T142+T305+T350+T369</f>
        <v>0</v>
      </c>
      <c r="U95" s="204"/>
      <c r="V95" s="206">
        <f>V96+V117+V142+V305+V350+V369</f>
        <v>0</v>
      </c>
      <c r="W95" s="204"/>
      <c r="X95" s="206">
        <f>X96+X117+X142+X305+X350+X369</f>
        <v>0</v>
      </c>
      <c r="Y95" s="207"/>
      <c r="Z95" s="12"/>
      <c r="AA95" s="12"/>
      <c r="AB95" s="12"/>
      <c r="AC95" s="12"/>
      <c r="AD95" s="12"/>
      <c r="AE95" s="12"/>
      <c r="AR95" s="208" t="s">
        <v>82</v>
      </c>
      <c r="AT95" s="209" t="s">
        <v>74</v>
      </c>
      <c r="AU95" s="209" t="s">
        <v>75</v>
      </c>
      <c r="AY95" s="208" t="s">
        <v>165</v>
      </c>
      <c r="BK95" s="210">
        <f>BK96+BK117+BK142+BK305+BK350+BK369</f>
        <v>0</v>
      </c>
    </row>
    <row r="96" s="12" customFormat="1" ht="22.8" customHeight="1">
      <c r="A96" s="12"/>
      <c r="B96" s="196"/>
      <c r="C96" s="197"/>
      <c r="D96" s="198" t="s">
        <v>74</v>
      </c>
      <c r="E96" s="211" t="s">
        <v>440</v>
      </c>
      <c r="F96" s="211" t="s">
        <v>441</v>
      </c>
      <c r="G96" s="197"/>
      <c r="H96" s="197"/>
      <c r="I96" s="200"/>
      <c r="J96" s="200"/>
      <c r="K96" s="212">
        <f>BK96</f>
        <v>0</v>
      </c>
      <c r="L96" s="197"/>
      <c r="M96" s="202"/>
      <c r="N96" s="203"/>
      <c r="O96" s="204"/>
      <c r="P96" s="204"/>
      <c r="Q96" s="205">
        <f>SUM(Q97:Q116)</f>
        <v>0</v>
      </c>
      <c r="R96" s="205">
        <f>SUM(R97:R116)</f>
        <v>0</v>
      </c>
      <c r="S96" s="204"/>
      <c r="T96" s="206">
        <f>SUM(T97:T116)</f>
        <v>0</v>
      </c>
      <c r="U96" s="204"/>
      <c r="V96" s="206">
        <f>SUM(V97:V116)</f>
        <v>0</v>
      </c>
      <c r="W96" s="204"/>
      <c r="X96" s="206">
        <f>SUM(X97:X116)</f>
        <v>0</v>
      </c>
      <c r="Y96" s="207"/>
      <c r="Z96" s="12"/>
      <c r="AA96" s="12"/>
      <c r="AB96" s="12"/>
      <c r="AC96" s="12"/>
      <c r="AD96" s="12"/>
      <c r="AE96" s="12"/>
      <c r="AR96" s="208" t="s">
        <v>82</v>
      </c>
      <c r="AT96" s="209" t="s">
        <v>74</v>
      </c>
      <c r="AU96" s="209" t="s">
        <v>82</v>
      </c>
      <c r="AY96" s="208" t="s">
        <v>165</v>
      </c>
      <c r="BK96" s="210">
        <f>SUM(BK97:BK116)</f>
        <v>0</v>
      </c>
    </row>
    <row r="97" s="2" customFormat="1" ht="24.15" customHeight="1">
      <c r="A97" s="36"/>
      <c r="B97" s="37"/>
      <c r="C97" s="236" t="s">
        <v>82</v>
      </c>
      <c r="D97" s="236" t="s">
        <v>189</v>
      </c>
      <c r="E97" s="237" t="s">
        <v>442</v>
      </c>
      <c r="F97" s="238" t="s">
        <v>443</v>
      </c>
      <c r="G97" s="239" t="s">
        <v>192</v>
      </c>
      <c r="H97" s="240">
        <v>26</v>
      </c>
      <c r="I97" s="241"/>
      <c r="J97" s="242"/>
      <c r="K97" s="240">
        <f>ROUND(P97*H97,2)</f>
        <v>0</v>
      </c>
      <c r="L97" s="238" t="s">
        <v>193</v>
      </c>
      <c r="M97" s="243"/>
      <c r="N97" s="244" t="s">
        <v>19</v>
      </c>
      <c r="O97" s="220" t="s">
        <v>44</v>
      </c>
      <c r="P97" s="221">
        <f>I97+J97</f>
        <v>0</v>
      </c>
      <c r="Q97" s="221">
        <f>ROUND(I97*H97,2)</f>
        <v>0</v>
      </c>
      <c r="R97" s="221">
        <f>ROUND(J97*H97,2)</f>
        <v>0</v>
      </c>
      <c r="S97" s="82"/>
      <c r="T97" s="222">
        <f>S97*H97</f>
        <v>0</v>
      </c>
      <c r="U97" s="222">
        <v>0</v>
      </c>
      <c r="V97" s="222">
        <f>U97*H97</f>
        <v>0</v>
      </c>
      <c r="W97" s="222">
        <v>0</v>
      </c>
      <c r="X97" s="222">
        <f>W97*H97</f>
        <v>0</v>
      </c>
      <c r="Y97" s="223" t="s">
        <v>19</v>
      </c>
      <c r="Z97" s="36"/>
      <c r="AA97" s="36"/>
      <c r="AB97" s="36"/>
      <c r="AC97" s="36"/>
      <c r="AD97" s="36"/>
      <c r="AE97" s="36"/>
      <c r="AR97" s="224" t="s">
        <v>194</v>
      </c>
      <c r="AT97" s="224" t="s">
        <v>189</v>
      </c>
      <c r="AU97" s="224" t="s">
        <v>84</v>
      </c>
      <c r="AY97" s="15" t="s">
        <v>165</v>
      </c>
      <c r="BE97" s="225">
        <f>IF(O97="základní",K97,0)</f>
        <v>0</v>
      </c>
      <c r="BF97" s="225">
        <f>IF(O97="snížená",K97,0)</f>
        <v>0</v>
      </c>
      <c r="BG97" s="225">
        <f>IF(O97="zákl. přenesená",K97,0)</f>
        <v>0</v>
      </c>
      <c r="BH97" s="225">
        <f>IF(O97="sníž. přenesená",K97,0)</f>
        <v>0</v>
      </c>
      <c r="BI97" s="225">
        <f>IF(O97="nulová",K97,0)</f>
        <v>0</v>
      </c>
      <c r="BJ97" s="15" t="s">
        <v>82</v>
      </c>
      <c r="BK97" s="225">
        <f>ROUND(P97*H97,2)</f>
        <v>0</v>
      </c>
      <c r="BL97" s="15" t="s">
        <v>172</v>
      </c>
      <c r="BM97" s="224" t="s">
        <v>444</v>
      </c>
    </row>
    <row r="98" s="2" customFormat="1">
      <c r="A98" s="36"/>
      <c r="B98" s="37"/>
      <c r="C98" s="38"/>
      <c r="D98" s="226" t="s">
        <v>174</v>
      </c>
      <c r="E98" s="38"/>
      <c r="F98" s="227" t="s">
        <v>443</v>
      </c>
      <c r="G98" s="38"/>
      <c r="H98" s="38"/>
      <c r="I98" s="228"/>
      <c r="J98" s="228"/>
      <c r="K98" s="38"/>
      <c r="L98" s="38"/>
      <c r="M98" s="42"/>
      <c r="N98" s="229"/>
      <c r="O98" s="230"/>
      <c r="P98" s="82"/>
      <c r="Q98" s="82"/>
      <c r="R98" s="82"/>
      <c r="S98" s="82"/>
      <c r="T98" s="82"/>
      <c r="U98" s="82"/>
      <c r="V98" s="82"/>
      <c r="W98" s="82"/>
      <c r="X98" s="82"/>
      <c r="Y98" s="83"/>
      <c r="Z98" s="36"/>
      <c r="AA98" s="36"/>
      <c r="AB98" s="36"/>
      <c r="AC98" s="36"/>
      <c r="AD98" s="36"/>
      <c r="AE98" s="36"/>
      <c r="AT98" s="15" t="s">
        <v>174</v>
      </c>
      <c r="AU98" s="15" t="s">
        <v>84</v>
      </c>
    </row>
    <row r="99" s="2" customFormat="1" ht="37.8" customHeight="1">
      <c r="A99" s="36"/>
      <c r="B99" s="37"/>
      <c r="C99" s="213" t="s">
        <v>84</v>
      </c>
      <c r="D99" s="213" t="s">
        <v>168</v>
      </c>
      <c r="E99" s="214" t="s">
        <v>445</v>
      </c>
      <c r="F99" s="215" t="s">
        <v>446</v>
      </c>
      <c r="G99" s="216" t="s">
        <v>192</v>
      </c>
      <c r="H99" s="218">
        <v>26</v>
      </c>
      <c r="I99" s="217"/>
      <c r="J99" s="217"/>
      <c r="K99" s="218">
        <f>ROUND(P99*H99,2)</f>
        <v>0</v>
      </c>
      <c r="L99" s="215" t="s">
        <v>193</v>
      </c>
      <c r="M99" s="42"/>
      <c r="N99" s="219" t="s">
        <v>19</v>
      </c>
      <c r="O99" s="220" t="s">
        <v>44</v>
      </c>
      <c r="P99" s="221">
        <f>I99+J99</f>
        <v>0</v>
      </c>
      <c r="Q99" s="221">
        <f>ROUND(I99*H99,2)</f>
        <v>0</v>
      </c>
      <c r="R99" s="221">
        <f>ROUND(J99*H99,2)</f>
        <v>0</v>
      </c>
      <c r="S99" s="82"/>
      <c r="T99" s="222">
        <f>S99*H99</f>
        <v>0</v>
      </c>
      <c r="U99" s="222">
        <v>0</v>
      </c>
      <c r="V99" s="222">
        <f>U99*H99</f>
        <v>0</v>
      </c>
      <c r="W99" s="222">
        <v>0</v>
      </c>
      <c r="X99" s="222">
        <f>W99*H99</f>
        <v>0</v>
      </c>
      <c r="Y99" s="223" t="s">
        <v>19</v>
      </c>
      <c r="Z99" s="36"/>
      <c r="AA99" s="36"/>
      <c r="AB99" s="36"/>
      <c r="AC99" s="36"/>
      <c r="AD99" s="36"/>
      <c r="AE99" s="36"/>
      <c r="AR99" s="224" t="s">
        <v>172</v>
      </c>
      <c r="AT99" s="224" t="s">
        <v>168</v>
      </c>
      <c r="AU99" s="224" t="s">
        <v>84</v>
      </c>
      <c r="AY99" s="15" t="s">
        <v>165</v>
      </c>
      <c r="BE99" s="225">
        <f>IF(O99="základní",K99,0)</f>
        <v>0</v>
      </c>
      <c r="BF99" s="225">
        <f>IF(O99="snížená",K99,0)</f>
        <v>0</v>
      </c>
      <c r="BG99" s="225">
        <f>IF(O99="zákl. přenesená",K99,0)</f>
        <v>0</v>
      </c>
      <c r="BH99" s="225">
        <f>IF(O99="sníž. přenesená",K99,0)</f>
        <v>0</v>
      </c>
      <c r="BI99" s="225">
        <f>IF(O99="nulová",K99,0)</f>
        <v>0</v>
      </c>
      <c r="BJ99" s="15" t="s">
        <v>82</v>
      </c>
      <c r="BK99" s="225">
        <f>ROUND(P99*H99,2)</f>
        <v>0</v>
      </c>
      <c r="BL99" s="15" t="s">
        <v>172</v>
      </c>
      <c r="BM99" s="224" t="s">
        <v>447</v>
      </c>
    </row>
    <row r="100" s="2" customFormat="1">
      <c r="A100" s="36"/>
      <c r="B100" s="37"/>
      <c r="C100" s="38"/>
      <c r="D100" s="226" t="s">
        <v>174</v>
      </c>
      <c r="E100" s="38"/>
      <c r="F100" s="227" t="s">
        <v>446</v>
      </c>
      <c r="G100" s="38"/>
      <c r="H100" s="38"/>
      <c r="I100" s="228"/>
      <c r="J100" s="228"/>
      <c r="K100" s="38"/>
      <c r="L100" s="38"/>
      <c r="M100" s="42"/>
      <c r="N100" s="229"/>
      <c r="O100" s="230"/>
      <c r="P100" s="82"/>
      <c r="Q100" s="82"/>
      <c r="R100" s="82"/>
      <c r="S100" s="82"/>
      <c r="T100" s="82"/>
      <c r="U100" s="82"/>
      <c r="V100" s="82"/>
      <c r="W100" s="82"/>
      <c r="X100" s="82"/>
      <c r="Y100" s="83"/>
      <c r="Z100" s="36"/>
      <c r="AA100" s="36"/>
      <c r="AB100" s="36"/>
      <c r="AC100" s="36"/>
      <c r="AD100" s="36"/>
      <c r="AE100" s="36"/>
      <c r="AT100" s="15" t="s">
        <v>174</v>
      </c>
      <c r="AU100" s="15" t="s">
        <v>84</v>
      </c>
    </row>
    <row r="101" s="2" customFormat="1" ht="24.15" customHeight="1">
      <c r="A101" s="36"/>
      <c r="B101" s="37"/>
      <c r="C101" s="236" t="s">
        <v>199</v>
      </c>
      <c r="D101" s="236" t="s">
        <v>189</v>
      </c>
      <c r="E101" s="237" t="s">
        <v>448</v>
      </c>
      <c r="F101" s="238" t="s">
        <v>449</v>
      </c>
      <c r="G101" s="239" t="s">
        <v>261</v>
      </c>
      <c r="H101" s="240">
        <v>898.46000000000004</v>
      </c>
      <c r="I101" s="241"/>
      <c r="J101" s="242"/>
      <c r="K101" s="240">
        <f>ROUND(P101*H101,2)</f>
        <v>0</v>
      </c>
      <c r="L101" s="238" t="s">
        <v>193</v>
      </c>
      <c r="M101" s="243"/>
      <c r="N101" s="244" t="s">
        <v>19</v>
      </c>
      <c r="O101" s="220" t="s">
        <v>44</v>
      </c>
      <c r="P101" s="221">
        <f>I101+J101</f>
        <v>0</v>
      </c>
      <c r="Q101" s="221">
        <f>ROUND(I101*H101,2)</f>
        <v>0</v>
      </c>
      <c r="R101" s="221">
        <f>ROUND(J101*H101,2)</f>
        <v>0</v>
      </c>
      <c r="S101" s="82"/>
      <c r="T101" s="222">
        <f>S101*H101</f>
        <v>0</v>
      </c>
      <c r="U101" s="222">
        <v>0</v>
      </c>
      <c r="V101" s="222">
        <f>U101*H101</f>
        <v>0</v>
      </c>
      <c r="W101" s="222">
        <v>0</v>
      </c>
      <c r="X101" s="222">
        <f>W101*H101</f>
        <v>0</v>
      </c>
      <c r="Y101" s="223" t="s">
        <v>19</v>
      </c>
      <c r="Z101" s="36"/>
      <c r="AA101" s="36"/>
      <c r="AB101" s="36"/>
      <c r="AC101" s="36"/>
      <c r="AD101" s="36"/>
      <c r="AE101" s="36"/>
      <c r="AR101" s="224" t="s">
        <v>205</v>
      </c>
      <c r="AT101" s="224" t="s">
        <v>189</v>
      </c>
      <c r="AU101" s="224" t="s">
        <v>84</v>
      </c>
      <c r="AY101" s="15" t="s">
        <v>165</v>
      </c>
      <c r="BE101" s="225">
        <f>IF(O101="základní",K101,0)</f>
        <v>0</v>
      </c>
      <c r="BF101" s="225">
        <f>IF(O101="snížená",K101,0)</f>
        <v>0</v>
      </c>
      <c r="BG101" s="225">
        <f>IF(O101="zákl. přenesená",K101,0)</f>
        <v>0</v>
      </c>
      <c r="BH101" s="225">
        <f>IF(O101="sníž. přenesená",K101,0)</f>
        <v>0</v>
      </c>
      <c r="BI101" s="225">
        <f>IF(O101="nulová",K101,0)</f>
        <v>0</v>
      </c>
      <c r="BJ101" s="15" t="s">
        <v>82</v>
      </c>
      <c r="BK101" s="225">
        <f>ROUND(P101*H101,2)</f>
        <v>0</v>
      </c>
      <c r="BL101" s="15" t="s">
        <v>205</v>
      </c>
      <c r="BM101" s="224" t="s">
        <v>450</v>
      </c>
    </row>
    <row r="102" s="2" customFormat="1">
      <c r="A102" s="36"/>
      <c r="B102" s="37"/>
      <c r="C102" s="38"/>
      <c r="D102" s="226" t="s">
        <v>174</v>
      </c>
      <c r="E102" s="38"/>
      <c r="F102" s="227" t="s">
        <v>449</v>
      </c>
      <c r="G102" s="38"/>
      <c r="H102" s="38"/>
      <c r="I102" s="228"/>
      <c r="J102" s="228"/>
      <c r="K102" s="38"/>
      <c r="L102" s="38"/>
      <c r="M102" s="42"/>
      <c r="N102" s="229"/>
      <c r="O102" s="230"/>
      <c r="P102" s="82"/>
      <c r="Q102" s="82"/>
      <c r="R102" s="82"/>
      <c r="S102" s="82"/>
      <c r="T102" s="82"/>
      <c r="U102" s="82"/>
      <c r="V102" s="82"/>
      <c r="W102" s="82"/>
      <c r="X102" s="82"/>
      <c r="Y102" s="83"/>
      <c r="Z102" s="36"/>
      <c r="AA102" s="36"/>
      <c r="AB102" s="36"/>
      <c r="AC102" s="36"/>
      <c r="AD102" s="36"/>
      <c r="AE102" s="36"/>
      <c r="AT102" s="15" t="s">
        <v>174</v>
      </c>
      <c r="AU102" s="15" t="s">
        <v>84</v>
      </c>
    </row>
    <row r="103" s="2" customFormat="1" ht="37.8" customHeight="1">
      <c r="A103" s="36"/>
      <c r="B103" s="37"/>
      <c r="C103" s="213" t="s">
        <v>172</v>
      </c>
      <c r="D103" s="213" t="s">
        <v>168</v>
      </c>
      <c r="E103" s="214" t="s">
        <v>451</v>
      </c>
      <c r="F103" s="215" t="s">
        <v>452</v>
      </c>
      <c r="G103" s="216" t="s">
        <v>261</v>
      </c>
      <c r="H103" s="218">
        <v>898.46000000000004</v>
      </c>
      <c r="I103" s="217"/>
      <c r="J103" s="217"/>
      <c r="K103" s="218">
        <f>ROUND(P103*H103,2)</f>
        <v>0</v>
      </c>
      <c r="L103" s="215" t="s">
        <v>193</v>
      </c>
      <c r="M103" s="42"/>
      <c r="N103" s="219" t="s">
        <v>19</v>
      </c>
      <c r="O103" s="220" t="s">
        <v>44</v>
      </c>
      <c r="P103" s="221">
        <f>I103+J103</f>
        <v>0</v>
      </c>
      <c r="Q103" s="221">
        <f>ROUND(I103*H103,2)</f>
        <v>0</v>
      </c>
      <c r="R103" s="221">
        <f>ROUND(J103*H103,2)</f>
        <v>0</v>
      </c>
      <c r="S103" s="82"/>
      <c r="T103" s="222">
        <f>S103*H103</f>
        <v>0</v>
      </c>
      <c r="U103" s="222">
        <v>0</v>
      </c>
      <c r="V103" s="222">
        <f>U103*H103</f>
        <v>0</v>
      </c>
      <c r="W103" s="222">
        <v>0</v>
      </c>
      <c r="X103" s="222">
        <f>W103*H103</f>
        <v>0</v>
      </c>
      <c r="Y103" s="223" t="s">
        <v>19</v>
      </c>
      <c r="Z103" s="36"/>
      <c r="AA103" s="36"/>
      <c r="AB103" s="36"/>
      <c r="AC103" s="36"/>
      <c r="AD103" s="36"/>
      <c r="AE103" s="36"/>
      <c r="AR103" s="224" t="s">
        <v>210</v>
      </c>
      <c r="AT103" s="224" t="s">
        <v>168</v>
      </c>
      <c r="AU103" s="224" t="s">
        <v>84</v>
      </c>
      <c r="AY103" s="15" t="s">
        <v>165</v>
      </c>
      <c r="BE103" s="225">
        <f>IF(O103="základní",K103,0)</f>
        <v>0</v>
      </c>
      <c r="BF103" s="225">
        <f>IF(O103="snížená",K103,0)</f>
        <v>0</v>
      </c>
      <c r="BG103" s="225">
        <f>IF(O103="zákl. přenesená",K103,0)</f>
        <v>0</v>
      </c>
      <c r="BH103" s="225">
        <f>IF(O103="sníž. přenesená",K103,0)</f>
        <v>0</v>
      </c>
      <c r="BI103" s="225">
        <f>IF(O103="nulová",K103,0)</f>
        <v>0</v>
      </c>
      <c r="BJ103" s="15" t="s">
        <v>82</v>
      </c>
      <c r="BK103" s="225">
        <f>ROUND(P103*H103,2)</f>
        <v>0</v>
      </c>
      <c r="BL103" s="15" t="s">
        <v>210</v>
      </c>
      <c r="BM103" s="224" t="s">
        <v>453</v>
      </c>
    </row>
    <row r="104" s="2" customFormat="1">
      <c r="A104" s="36"/>
      <c r="B104" s="37"/>
      <c r="C104" s="38"/>
      <c r="D104" s="226" t="s">
        <v>174</v>
      </c>
      <c r="E104" s="38"/>
      <c r="F104" s="227" t="s">
        <v>454</v>
      </c>
      <c r="G104" s="38"/>
      <c r="H104" s="38"/>
      <c r="I104" s="228"/>
      <c r="J104" s="228"/>
      <c r="K104" s="38"/>
      <c r="L104" s="38"/>
      <c r="M104" s="42"/>
      <c r="N104" s="229"/>
      <c r="O104" s="230"/>
      <c r="P104" s="82"/>
      <c r="Q104" s="82"/>
      <c r="R104" s="82"/>
      <c r="S104" s="82"/>
      <c r="T104" s="82"/>
      <c r="U104" s="82"/>
      <c r="V104" s="82"/>
      <c r="W104" s="82"/>
      <c r="X104" s="82"/>
      <c r="Y104" s="83"/>
      <c r="Z104" s="36"/>
      <c r="AA104" s="36"/>
      <c r="AB104" s="36"/>
      <c r="AC104" s="36"/>
      <c r="AD104" s="36"/>
      <c r="AE104" s="36"/>
      <c r="AT104" s="15" t="s">
        <v>174</v>
      </c>
      <c r="AU104" s="15" t="s">
        <v>84</v>
      </c>
    </row>
    <row r="105" s="2" customFormat="1" ht="24.15" customHeight="1">
      <c r="A105" s="36"/>
      <c r="B105" s="37"/>
      <c r="C105" s="236" t="s">
        <v>207</v>
      </c>
      <c r="D105" s="236" t="s">
        <v>189</v>
      </c>
      <c r="E105" s="237" t="s">
        <v>455</v>
      </c>
      <c r="F105" s="238" t="s">
        <v>456</v>
      </c>
      <c r="G105" s="239" t="s">
        <v>192</v>
      </c>
      <c r="H105" s="240">
        <v>252</v>
      </c>
      <c r="I105" s="241"/>
      <c r="J105" s="242"/>
      <c r="K105" s="240">
        <f>ROUND(P105*H105,2)</f>
        <v>0</v>
      </c>
      <c r="L105" s="238" t="s">
        <v>193</v>
      </c>
      <c r="M105" s="243"/>
      <c r="N105" s="244" t="s">
        <v>19</v>
      </c>
      <c r="O105" s="220" t="s">
        <v>44</v>
      </c>
      <c r="P105" s="221">
        <f>I105+J105</f>
        <v>0</v>
      </c>
      <c r="Q105" s="221">
        <f>ROUND(I105*H105,2)</f>
        <v>0</v>
      </c>
      <c r="R105" s="221">
        <f>ROUND(J105*H105,2)</f>
        <v>0</v>
      </c>
      <c r="S105" s="82"/>
      <c r="T105" s="222">
        <f>S105*H105</f>
        <v>0</v>
      </c>
      <c r="U105" s="222">
        <v>0</v>
      </c>
      <c r="V105" s="222">
        <f>U105*H105</f>
        <v>0</v>
      </c>
      <c r="W105" s="222">
        <v>0</v>
      </c>
      <c r="X105" s="222">
        <f>W105*H105</f>
        <v>0</v>
      </c>
      <c r="Y105" s="223" t="s">
        <v>19</v>
      </c>
      <c r="Z105" s="36"/>
      <c r="AA105" s="36"/>
      <c r="AB105" s="36"/>
      <c r="AC105" s="36"/>
      <c r="AD105" s="36"/>
      <c r="AE105" s="36"/>
      <c r="AR105" s="224" t="s">
        <v>205</v>
      </c>
      <c r="AT105" s="224" t="s">
        <v>189</v>
      </c>
      <c r="AU105" s="224" t="s">
        <v>84</v>
      </c>
      <c r="AY105" s="15" t="s">
        <v>165</v>
      </c>
      <c r="BE105" s="225">
        <f>IF(O105="základní",K105,0)</f>
        <v>0</v>
      </c>
      <c r="BF105" s="225">
        <f>IF(O105="snížená",K105,0)</f>
        <v>0</v>
      </c>
      <c r="BG105" s="225">
        <f>IF(O105="zákl. přenesená",K105,0)</f>
        <v>0</v>
      </c>
      <c r="BH105" s="225">
        <f>IF(O105="sníž. přenesená",K105,0)</f>
        <v>0</v>
      </c>
      <c r="BI105" s="225">
        <f>IF(O105="nulová",K105,0)</f>
        <v>0</v>
      </c>
      <c r="BJ105" s="15" t="s">
        <v>82</v>
      </c>
      <c r="BK105" s="225">
        <f>ROUND(P105*H105,2)</f>
        <v>0</v>
      </c>
      <c r="BL105" s="15" t="s">
        <v>205</v>
      </c>
      <c r="BM105" s="224" t="s">
        <v>457</v>
      </c>
    </row>
    <row r="106" s="2" customFormat="1">
      <c r="A106" s="36"/>
      <c r="B106" s="37"/>
      <c r="C106" s="38"/>
      <c r="D106" s="226" t="s">
        <v>174</v>
      </c>
      <c r="E106" s="38"/>
      <c r="F106" s="227" t="s">
        <v>456</v>
      </c>
      <c r="G106" s="38"/>
      <c r="H106" s="38"/>
      <c r="I106" s="228"/>
      <c r="J106" s="228"/>
      <c r="K106" s="38"/>
      <c r="L106" s="38"/>
      <c r="M106" s="42"/>
      <c r="N106" s="229"/>
      <c r="O106" s="230"/>
      <c r="P106" s="82"/>
      <c r="Q106" s="82"/>
      <c r="R106" s="82"/>
      <c r="S106" s="82"/>
      <c r="T106" s="82"/>
      <c r="U106" s="82"/>
      <c r="V106" s="82"/>
      <c r="W106" s="82"/>
      <c r="X106" s="82"/>
      <c r="Y106" s="83"/>
      <c r="Z106" s="36"/>
      <c r="AA106" s="36"/>
      <c r="AB106" s="36"/>
      <c r="AC106" s="36"/>
      <c r="AD106" s="36"/>
      <c r="AE106" s="36"/>
      <c r="AT106" s="15" t="s">
        <v>174</v>
      </c>
      <c r="AU106" s="15" t="s">
        <v>84</v>
      </c>
    </row>
    <row r="107" s="2" customFormat="1" ht="24.15" customHeight="1">
      <c r="A107" s="36"/>
      <c r="B107" s="37"/>
      <c r="C107" s="236" t="s">
        <v>212</v>
      </c>
      <c r="D107" s="236" t="s">
        <v>189</v>
      </c>
      <c r="E107" s="237" t="s">
        <v>458</v>
      </c>
      <c r="F107" s="238" t="s">
        <v>459</v>
      </c>
      <c r="G107" s="239" t="s">
        <v>192</v>
      </c>
      <c r="H107" s="240">
        <v>192</v>
      </c>
      <c r="I107" s="241"/>
      <c r="J107" s="242"/>
      <c r="K107" s="240">
        <f>ROUND(P107*H107,2)</f>
        <v>0</v>
      </c>
      <c r="L107" s="238" t="s">
        <v>193</v>
      </c>
      <c r="M107" s="243"/>
      <c r="N107" s="244" t="s">
        <v>19</v>
      </c>
      <c r="O107" s="220" t="s">
        <v>44</v>
      </c>
      <c r="P107" s="221">
        <f>I107+J107</f>
        <v>0</v>
      </c>
      <c r="Q107" s="221">
        <f>ROUND(I107*H107,2)</f>
        <v>0</v>
      </c>
      <c r="R107" s="221">
        <f>ROUND(J107*H107,2)</f>
        <v>0</v>
      </c>
      <c r="S107" s="82"/>
      <c r="T107" s="222">
        <f>S107*H107</f>
        <v>0</v>
      </c>
      <c r="U107" s="222">
        <v>0</v>
      </c>
      <c r="V107" s="222">
        <f>U107*H107</f>
        <v>0</v>
      </c>
      <c r="W107" s="222">
        <v>0</v>
      </c>
      <c r="X107" s="222">
        <f>W107*H107</f>
        <v>0</v>
      </c>
      <c r="Y107" s="223" t="s">
        <v>19</v>
      </c>
      <c r="Z107" s="36"/>
      <c r="AA107" s="36"/>
      <c r="AB107" s="36"/>
      <c r="AC107" s="36"/>
      <c r="AD107" s="36"/>
      <c r="AE107" s="36"/>
      <c r="AR107" s="224" t="s">
        <v>205</v>
      </c>
      <c r="AT107" s="224" t="s">
        <v>189</v>
      </c>
      <c r="AU107" s="224" t="s">
        <v>84</v>
      </c>
      <c r="AY107" s="15" t="s">
        <v>165</v>
      </c>
      <c r="BE107" s="225">
        <f>IF(O107="základní",K107,0)</f>
        <v>0</v>
      </c>
      <c r="BF107" s="225">
        <f>IF(O107="snížená",K107,0)</f>
        <v>0</v>
      </c>
      <c r="BG107" s="225">
        <f>IF(O107="zákl. přenesená",K107,0)</f>
        <v>0</v>
      </c>
      <c r="BH107" s="225">
        <f>IF(O107="sníž. přenesená",K107,0)</f>
        <v>0</v>
      </c>
      <c r="BI107" s="225">
        <f>IF(O107="nulová",K107,0)</f>
        <v>0</v>
      </c>
      <c r="BJ107" s="15" t="s">
        <v>82</v>
      </c>
      <c r="BK107" s="225">
        <f>ROUND(P107*H107,2)</f>
        <v>0</v>
      </c>
      <c r="BL107" s="15" t="s">
        <v>205</v>
      </c>
      <c r="BM107" s="224" t="s">
        <v>460</v>
      </c>
    </row>
    <row r="108" s="2" customFormat="1">
      <c r="A108" s="36"/>
      <c r="B108" s="37"/>
      <c r="C108" s="38"/>
      <c r="D108" s="226" t="s">
        <v>174</v>
      </c>
      <c r="E108" s="38"/>
      <c r="F108" s="227" t="s">
        <v>459</v>
      </c>
      <c r="G108" s="38"/>
      <c r="H108" s="38"/>
      <c r="I108" s="228"/>
      <c r="J108" s="228"/>
      <c r="K108" s="38"/>
      <c r="L108" s="38"/>
      <c r="M108" s="42"/>
      <c r="N108" s="229"/>
      <c r="O108" s="230"/>
      <c r="P108" s="82"/>
      <c r="Q108" s="82"/>
      <c r="R108" s="82"/>
      <c r="S108" s="82"/>
      <c r="T108" s="82"/>
      <c r="U108" s="82"/>
      <c r="V108" s="82"/>
      <c r="W108" s="82"/>
      <c r="X108" s="82"/>
      <c r="Y108" s="83"/>
      <c r="Z108" s="36"/>
      <c r="AA108" s="36"/>
      <c r="AB108" s="36"/>
      <c r="AC108" s="36"/>
      <c r="AD108" s="36"/>
      <c r="AE108" s="36"/>
      <c r="AT108" s="15" t="s">
        <v>174</v>
      </c>
      <c r="AU108" s="15" t="s">
        <v>84</v>
      </c>
    </row>
    <row r="109" s="2" customFormat="1" ht="24.15" customHeight="1">
      <c r="A109" s="36"/>
      <c r="B109" s="37"/>
      <c r="C109" s="236" t="s">
        <v>218</v>
      </c>
      <c r="D109" s="236" t="s">
        <v>189</v>
      </c>
      <c r="E109" s="237" t="s">
        <v>461</v>
      </c>
      <c r="F109" s="238" t="s">
        <v>462</v>
      </c>
      <c r="G109" s="239" t="s">
        <v>192</v>
      </c>
      <c r="H109" s="240">
        <v>138</v>
      </c>
      <c r="I109" s="241"/>
      <c r="J109" s="242"/>
      <c r="K109" s="240">
        <f>ROUND(P109*H109,2)</f>
        <v>0</v>
      </c>
      <c r="L109" s="238" t="s">
        <v>193</v>
      </c>
      <c r="M109" s="243"/>
      <c r="N109" s="244" t="s">
        <v>19</v>
      </c>
      <c r="O109" s="220" t="s">
        <v>44</v>
      </c>
      <c r="P109" s="221">
        <f>I109+J109</f>
        <v>0</v>
      </c>
      <c r="Q109" s="221">
        <f>ROUND(I109*H109,2)</f>
        <v>0</v>
      </c>
      <c r="R109" s="221">
        <f>ROUND(J109*H109,2)</f>
        <v>0</v>
      </c>
      <c r="S109" s="82"/>
      <c r="T109" s="222">
        <f>S109*H109</f>
        <v>0</v>
      </c>
      <c r="U109" s="222">
        <v>0</v>
      </c>
      <c r="V109" s="222">
        <f>U109*H109</f>
        <v>0</v>
      </c>
      <c r="W109" s="222">
        <v>0</v>
      </c>
      <c r="X109" s="222">
        <f>W109*H109</f>
        <v>0</v>
      </c>
      <c r="Y109" s="223" t="s">
        <v>19</v>
      </c>
      <c r="Z109" s="36"/>
      <c r="AA109" s="36"/>
      <c r="AB109" s="36"/>
      <c r="AC109" s="36"/>
      <c r="AD109" s="36"/>
      <c r="AE109" s="36"/>
      <c r="AR109" s="224" t="s">
        <v>205</v>
      </c>
      <c r="AT109" s="224" t="s">
        <v>189</v>
      </c>
      <c r="AU109" s="224" t="s">
        <v>84</v>
      </c>
      <c r="AY109" s="15" t="s">
        <v>165</v>
      </c>
      <c r="BE109" s="225">
        <f>IF(O109="základní",K109,0)</f>
        <v>0</v>
      </c>
      <c r="BF109" s="225">
        <f>IF(O109="snížená",K109,0)</f>
        <v>0</v>
      </c>
      <c r="BG109" s="225">
        <f>IF(O109="zákl. přenesená",K109,0)</f>
        <v>0</v>
      </c>
      <c r="BH109" s="225">
        <f>IF(O109="sníž. přenesená",K109,0)</f>
        <v>0</v>
      </c>
      <c r="BI109" s="225">
        <f>IF(O109="nulová",K109,0)</f>
        <v>0</v>
      </c>
      <c r="BJ109" s="15" t="s">
        <v>82</v>
      </c>
      <c r="BK109" s="225">
        <f>ROUND(P109*H109,2)</f>
        <v>0</v>
      </c>
      <c r="BL109" s="15" t="s">
        <v>205</v>
      </c>
      <c r="BM109" s="224" t="s">
        <v>463</v>
      </c>
    </row>
    <row r="110" s="2" customFormat="1">
      <c r="A110" s="36"/>
      <c r="B110" s="37"/>
      <c r="C110" s="38"/>
      <c r="D110" s="226" t="s">
        <v>174</v>
      </c>
      <c r="E110" s="38"/>
      <c r="F110" s="227" t="s">
        <v>462</v>
      </c>
      <c r="G110" s="38"/>
      <c r="H110" s="38"/>
      <c r="I110" s="228"/>
      <c r="J110" s="228"/>
      <c r="K110" s="38"/>
      <c r="L110" s="38"/>
      <c r="M110" s="42"/>
      <c r="N110" s="229"/>
      <c r="O110" s="230"/>
      <c r="P110" s="82"/>
      <c r="Q110" s="82"/>
      <c r="R110" s="82"/>
      <c r="S110" s="82"/>
      <c r="T110" s="82"/>
      <c r="U110" s="82"/>
      <c r="V110" s="82"/>
      <c r="W110" s="82"/>
      <c r="X110" s="82"/>
      <c r="Y110" s="83"/>
      <c r="Z110" s="36"/>
      <c r="AA110" s="36"/>
      <c r="AB110" s="36"/>
      <c r="AC110" s="36"/>
      <c r="AD110" s="36"/>
      <c r="AE110" s="36"/>
      <c r="AT110" s="15" t="s">
        <v>174</v>
      </c>
      <c r="AU110" s="15" t="s">
        <v>84</v>
      </c>
    </row>
    <row r="111" s="2" customFormat="1" ht="24.15" customHeight="1">
      <c r="A111" s="36"/>
      <c r="B111" s="37"/>
      <c r="C111" s="236" t="s">
        <v>194</v>
      </c>
      <c r="D111" s="236" t="s">
        <v>189</v>
      </c>
      <c r="E111" s="237" t="s">
        <v>464</v>
      </c>
      <c r="F111" s="238" t="s">
        <v>465</v>
      </c>
      <c r="G111" s="239" t="s">
        <v>192</v>
      </c>
      <c r="H111" s="240">
        <v>20</v>
      </c>
      <c r="I111" s="241"/>
      <c r="J111" s="242"/>
      <c r="K111" s="240">
        <f>ROUND(P111*H111,2)</f>
        <v>0</v>
      </c>
      <c r="L111" s="238" t="s">
        <v>193</v>
      </c>
      <c r="M111" s="243"/>
      <c r="N111" s="244" t="s">
        <v>19</v>
      </c>
      <c r="O111" s="220" t="s">
        <v>44</v>
      </c>
      <c r="P111" s="221">
        <f>I111+J111</f>
        <v>0</v>
      </c>
      <c r="Q111" s="221">
        <f>ROUND(I111*H111,2)</f>
        <v>0</v>
      </c>
      <c r="R111" s="221">
        <f>ROUND(J111*H111,2)</f>
        <v>0</v>
      </c>
      <c r="S111" s="82"/>
      <c r="T111" s="222">
        <f>S111*H111</f>
        <v>0</v>
      </c>
      <c r="U111" s="222">
        <v>0</v>
      </c>
      <c r="V111" s="222">
        <f>U111*H111</f>
        <v>0</v>
      </c>
      <c r="W111" s="222">
        <v>0</v>
      </c>
      <c r="X111" s="222">
        <f>W111*H111</f>
        <v>0</v>
      </c>
      <c r="Y111" s="223" t="s">
        <v>19</v>
      </c>
      <c r="Z111" s="36"/>
      <c r="AA111" s="36"/>
      <c r="AB111" s="36"/>
      <c r="AC111" s="36"/>
      <c r="AD111" s="36"/>
      <c r="AE111" s="36"/>
      <c r="AR111" s="224" t="s">
        <v>205</v>
      </c>
      <c r="AT111" s="224" t="s">
        <v>189</v>
      </c>
      <c r="AU111" s="224" t="s">
        <v>84</v>
      </c>
      <c r="AY111" s="15" t="s">
        <v>165</v>
      </c>
      <c r="BE111" s="225">
        <f>IF(O111="základní",K111,0)</f>
        <v>0</v>
      </c>
      <c r="BF111" s="225">
        <f>IF(O111="snížená",K111,0)</f>
        <v>0</v>
      </c>
      <c r="BG111" s="225">
        <f>IF(O111="zákl. přenesená",K111,0)</f>
        <v>0</v>
      </c>
      <c r="BH111" s="225">
        <f>IF(O111="sníž. přenesená",K111,0)</f>
        <v>0</v>
      </c>
      <c r="BI111" s="225">
        <f>IF(O111="nulová",K111,0)</f>
        <v>0</v>
      </c>
      <c r="BJ111" s="15" t="s">
        <v>82</v>
      </c>
      <c r="BK111" s="225">
        <f>ROUND(P111*H111,2)</f>
        <v>0</v>
      </c>
      <c r="BL111" s="15" t="s">
        <v>205</v>
      </c>
      <c r="BM111" s="224" t="s">
        <v>466</v>
      </c>
    </row>
    <row r="112" s="2" customFormat="1">
      <c r="A112" s="36"/>
      <c r="B112" s="37"/>
      <c r="C112" s="38"/>
      <c r="D112" s="226" t="s">
        <v>174</v>
      </c>
      <c r="E112" s="38"/>
      <c r="F112" s="227" t="s">
        <v>465</v>
      </c>
      <c r="G112" s="38"/>
      <c r="H112" s="38"/>
      <c r="I112" s="228"/>
      <c r="J112" s="228"/>
      <c r="K112" s="38"/>
      <c r="L112" s="38"/>
      <c r="M112" s="42"/>
      <c r="N112" s="229"/>
      <c r="O112" s="230"/>
      <c r="P112" s="82"/>
      <c r="Q112" s="82"/>
      <c r="R112" s="82"/>
      <c r="S112" s="82"/>
      <c r="T112" s="82"/>
      <c r="U112" s="82"/>
      <c r="V112" s="82"/>
      <c r="W112" s="82"/>
      <c r="X112" s="82"/>
      <c r="Y112" s="83"/>
      <c r="Z112" s="36"/>
      <c r="AA112" s="36"/>
      <c r="AB112" s="36"/>
      <c r="AC112" s="36"/>
      <c r="AD112" s="36"/>
      <c r="AE112" s="36"/>
      <c r="AT112" s="15" t="s">
        <v>174</v>
      </c>
      <c r="AU112" s="15" t="s">
        <v>84</v>
      </c>
    </row>
    <row r="113" s="2" customFormat="1" ht="24.15" customHeight="1">
      <c r="A113" s="36"/>
      <c r="B113" s="37"/>
      <c r="C113" s="213" t="s">
        <v>226</v>
      </c>
      <c r="D113" s="213" t="s">
        <v>168</v>
      </c>
      <c r="E113" s="214" t="s">
        <v>467</v>
      </c>
      <c r="F113" s="215" t="s">
        <v>468</v>
      </c>
      <c r="G113" s="216" t="s">
        <v>192</v>
      </c>
      <c r="H113" s="218">
        <v>20</v>
      </c>
      <c r="I113" s="217"/>
      <c r="J113" s="217"/>
      <c r="K113" s="218">
        <f>ROUND(P113*H113,2)</f>
        <v>0</v>
      </c>
      <c r="L113" s="215" t="s">
        <v>193</v>
      </c>
      <c r="M113" s="42"/>
      <c r="N113" s="219" t="s">
        <v>19</v>
      </c>
      <c r="O113" s="220" t="s">
        <v>44</v>
      </c>
      <c r="P113" s="221">
        <f>I113+J113</f>
        <v>0</v>
      </c>
      <c r="Q113" s="221">
        <f>ROUND(I113*H113,2)</f>
        <v>0</v>
      </c>
      <c r="R113" s="221">
        <f>ROUND(J113*H113,2)</f>
        <v>0</v>
      </c>
      <c r="S113" s="82"/>
      <c r="T113" s="222">
        <f>S113*H113</f>
        <v>0</v>
      </c>
      <c r="U113" s="222">
        <v>0</v>
      </c>
      <c r="V113" s="222">
        <f>U113*H113</f>
        <v>0</v>
      </c>
      <c r="W113" s="222">
        <v>0</v>
      </c>
      <c r="X113" s="222">
        <f>W113*H113</f>
        <v>0</v>
      </c>
      <c r="Y113" s="223" t="s">
        <v>19</v>
      </c>
      <c r="Z113" s="36"/>
      <c r="AA113" s="36"/>
      <c r="AB113" s="36"/>
      <c r="AC113" s="36"/>
      <c r="AD113" s="36"/>
      <c r="AE113" s="36"/>
      <c r="AR113" s="224" t="s">
        <v>210</v>
      </c>
      <c r="AT113" s="224" t="s">
        <v>168</v>
      </c>
      <c r="AU113" s="224" t="s">
        <v>84</v>
      </c>
      <c r="AY113" s="15" t="s">
        <v>165</v>
      </c>
      <c r="BE113" s="225">
        <f>IF(O113="základní",K113,0)</f>
        <v>0</v>
      </c>
      <c r="BF113" s="225">
        <f>IF(O113="snížená",K113,0)</f>
        <v>0</v>
      </c>
      <c r="BG113" s="225">
        <f>IF(O113="zákl. přenesená",K113,0)</f>
        <v>0</v>
      </c>
      <c r="BH113" s="225">
        <f>IF(O113="sníž. přenesená",K113,0)</f>
        <v>0</v>
      </c>
      <c r="BI113" s="225">
        <f>IF(O113="nulová",K113,0)</f>
        <v>0</v>
      </c>
      <c r="BJ113" s="15" t="s">
        <v>82</v>
      </c>
      <c r="BK113" s="225">
        <f>ROUND(P113*H113,2)</f>
        <v>0</v>
      </c>
      <c r="BL113" s="15" t="s">
        <v>210</v>
      </c>
      <c r="BM113" s="224" t="s">
        <v>469</v>
      </c>
    </row>
    <row r="114" s="2" customFormat="1">
      <c r="A114" s="36"/>
      <c r="B114" s="37"/>
      <c r="C114" s="38"/>
      <c r="D114" s="226" t="s">
        <v>174</v>
      </c>
      <c r="E114" s="38"/>
      <c r="F114" s="227" t="s">
        <v>468</v>
      </c>
      <c r="G114" s="38"/>
      <c r="H114" s="38"/>
      <c r="I114" s="228"/>
      <c r="J114" s="228"/>
      <c r="K114" s="38"/>
      <c r="L114" s="38"/>
      <c r="M114" s="42"/>
      <c r="N114" s="229"/>
      <c r="O114" s="230"/>
      <c r="P114" s="82"/>
      <c r="Q114" s="82"/>
      <c r="R114" s="82"/>
      <c r="S114" s="82"/>
      <c r="T114" s="82"/>
      <c r="U114" s="82"/>
      <c r="V114" s="82"/>
      <c r="W114" s="82"/>
      <c r="X114" s="82"/>
      <c r="Y114" s="83"/>
      <c r="Z114" s="36"/>
      <c r="AA114" s="36"/>
      <c r="AB114" s="36"/>
      <c r="AC114" s="36"/>
      <c r="AD114" s="36"/>
      <c r="AE114" s="36"/>
      <c r="AT114" s="15" t="s">
        <v>174</v>
      </c>
      <c r="AU114" s="15" t="s">
        <v>84</v>
      </c>
    </row>
    <row r="115" s="2" customFormat="1" ht="24.15" customHeight="1">
      <c r="A115" s="36"/>
      <c r="B115" s="37"/>
      <c r="C115" s="213" t="s">
        <v>230</v>
      </c>
      <c r="D115" s="213" t="s">
        <v>168</v>
      </c>
      <c r="E115" s="214" t="s">
        <v>470</v>
      </c>
      <c r="F115" s="215" t="s">
        <v>471</v>
      </c>
      <c r="G115" s="216" t="s">
        <v>215</v>
      </c>
      <c r="H115" s="218">
        <v>560</v>
      </c>
      <c r="I115" s="217"/>
      <c r="J115" s="217"/>
      <c r="K115" s="218">
        <f>ROUND(P115*H115,2)</f>
        <v>0</v>
      </c>
      <c r="L115" s="215" t="s">
        <v>193</v>
      </c>
      <c r="M115" s="42"/>
      <c r="N115" s="219" t="s">
        <v>19</v>
      </c>
      <c r="O115" s="220" t="s">
        <v>44</v>
      </c>
      <c r="P115" s="221">
        <f>I115+J115</f>
        <v>0</v>
      </c>
      <c r="Q115" s="221">
        <f>ROUND(I115*H115,2)</f>
        <v>0</v>
      </c>
      <c r="R115" s="221">
        <f>ROUND(J115*H115,2)</f>
        <v>0</v>
      </c>
      <c r="S115" s="82"/>
      <c r="T115" s="222">
        <f>S115*H115</f>
        <v>0</v>
      </c>
      <c r="U115" s="222">
        <v>0</v>
      </c>
      <c r="V115" s="222">
        <f>U115*H115</f>
        <v>0</v>
      </c>
      <c r="W115" s="222">
        <v>0</v>
      </c>
      <c r="X115" s="222">
        <f>W115*H115</f>
        <v>0</v>
      </c>
      <c r="Y115" s="223" t="s">
        <v>19</v>
      </c>
      <c r="Z115" s="36"/>
      <c r="AA115" s="36"/>
      <c r="AB115" s="36"/>
      <c r="AC115" s="36"/>
      <c r="AD115" s="36"/>
      <c r="AE115" s="36"/>
      <c r="AR115" s="224" t="s">
        <v>210</v>
      </c>
      <c r="AT115" s="224" t="s">
        <v>168</v>
      </c>
      <c r="AU115" s="224" t="s">
        <v>84</v>
      </c>
      <c r="AY115" s="15" t="s">
        <v>165</v>
      </c>
      <c r="BE115" s="225">
        <f>IF(O115="základní",K115,0)</f>
        <v>0</v>
      </c>
      <c r="BF115" s="225">
        <f>IF(O115="snížená",K115,0)</f>
        <v>0</v>
      </c>
      <c r="BG115" s="225">
        <f>IF(O115="zákl. přenesená",K115,0)</f>
        <v>0</v>
      </c>
      <c r="BH115" s="225">
        <f>IF(O115="sníž. přenesená",K115,0)</f>
        <v>0</v>
      </c>
      <c r="BI115" s="225">
        <f>IF(O115="nulová",K115,0)</f>
        <v>0</v>
      </c>
      <c r="BJ115" s="15" t="s">
        <v>82</v>
      </c>
      <c r="BK115" s="225">
        <f>ROUND(P115*H115,2)</f>
        <v>0</v>
      </c>
      <c r="BL115" s="15" t="s">
        <v>210</v>
      </c>
      <c r="BM115" s="224" t="s">
        <v>472</v>
      </c>
    </row>
    <row r="116" s="2" customFormat="1">
      <c r="A116" s="36"/>
      <c r="B116" s="37"/>
      <c r="C116" s="38"/>
      <c r="D116" s="226" t="s">
        <v>174</v>
      </c>
      <c r="E116" s="38"/>
      <c r="F116" s="227" t="s">
        <v>471</v>
      </c>
      <c r="G116" s="38"/>
      <c r="H116" s="38"/>
      <c r="I116" s="228"/>
      <c r="J116" s="228"/>
      <c r="K116" s="38"/>
      <c r="L116" s="38"/>
      <c r="M116" s="42"/>
      <c r="N116" s="229"/>
      <c r="O116" s="230"/>
      <c r="P116" s="82"/>
      <c r="Q116" s="82"/>
      <c r="R116" s="82"/>
      <c r="S116" s="82"/>
      <c r="T116" s="82"/>
      <c r="U116" s="82"/>
      <c r="V116" s="82"/>
      <c r="W116" s="82"/>
      <c r="X116" s="82"/>
      <c r="Y116" s="83"/>
      <c r="Z116" s="36"/>
      <c r="AA116" s="36"/>
      <c r="AB116" s="36"/>
      <c r="AC116" s="36"/>
      <c r="AD116" s="36"/>
      <c r="AE116" s="36"/>
      <c r="AT116" s="15" t="s">
        <v>174</v>
      </c>
      <c r="AU116" s="15" t="s">
        <v>84</v>
      </c>
    </row>
    <row r="117" s="12" customFormat="1" ht="22.8" customHeight="1">
      <c r="A117" s="12"/>
      <c r="B117" s="196"/>
      <c r="C117" s="197"/>
      <c r="D117" s="198" t="s">
        <v>74</v>
      </c>
      <c r="E117" s="211" t="s">
        <v>473</v>
      </c>
      <c r="F117" s="211" t="s">
        <v>474</v>
      </c>
      <c r="G117" s="197"/>
      <c r="H117" s="197"/>
      <c r="I117" s="200"/>
      <c r="J117" s="200"/>
      <c r="K117" s="212">
        <f>BK117</f>
        <v>0</v>
      </c>
      <c r="L117" s="197"/>
      <c r="M117" s="202"/>
      <c r="N117" s="203"/>
      <c r="O117" s="204"/>
      <c r="P117" s="204"/>
      <c r="Q117" s="205">
        <f>SUM(Q118:Q141)</f>
        <v>0</v>
      </c>
      <c r="R117" s="205">
        <f>SUM(R118:R141)</f>
        <v>0</v>
      </c>
      <c r="S117" s="204"/>
      <c r="T117" s="206">
        <f>SUM(T118:T141)</f>
        <v>0</v>
      </c>
      <c r="U117" s="204"/>
      <c r="V117" s="206">
        <f>SUM(V118:V141)</f>
        <v>0</v>
      </c>
      <c r="W117" s="204"/>
      <c r="X117" s="206">
        <f>SUM(X118:X141)</f>
        <v>0</v>
      </c>
      <c r="Y117" s="207"/>
      <c r="Z117" s="12"/>
      <c r="AA117" s="12"/>
      <c r="AB117" s="12"/>
      <c r="AC117" s="12"/>
      <c r="AD117" s="12"/>
      <c r="AE117" s="12"/>
      <c r="AR117" s="208" t="s">
        <v>82</v>
      </c>
      <c r="AT117" s="209" t="s">
        <v>74</v>
      </c>
      <c r="AU117" s="209" t="s">
        <v>82</v>
      </c>
      <c r="AY117" s="208" t="s">
        <v>165</v>
      </c>
      <c r="BK117" s="210">
        <f>SUM(BK118:BK141)</f>
        <v>0</v>
      </c>
    </row>
    <row r="118" s="2" customFormat="1">
      <c r="A118" s="36"/>
      <c r="B118" s="37"/>
      <c r="C118" s="236" t="s">
        <v>234</v>
      </c>
      <c r="D118" s="236" t="s">
        <v>189</v>
      </c>
      <c r="E118" s="237" t="s">
        <v>475</v>
      </c>
      <c r="F118" s="238" t="s">
        <v>476</v>
      </c>
      <c r="G118" s="239" t="s">
        <v>192</v>
      </c>
      <c r="H118" s="240">
        <v>18</v>
      </c>
      <c r="I118" s="241"/>
      <c r="J118" s="242"/>
      <c r="K118" s="240">
        <f>ROUND(P118*H118,2)</f>
        <v>0</v>
      </c>
      <c r="L118" s="238" t="s">
        <v>193</v>
      </c>
      <c r="M118" s="243"/>
      <c r="N118" s="244" t="s">
        <v>19</v>
      </c>
      <c r="O118" s="220" t="s">
        <v>44</v>
      </c>
      <c r="P118" s="221">
        <f>I118+J118</f>
        <v>0</v>
      </c>
      <c r="Q118" s="221">
        <f>ROUND(I118*H118,2)</f>
        <v>0</v>
      </c>
      <c r="R118" s="221">
        <f>ROUND(J118*H118,2)</f>
        <v>0</v>
      </c>
      <c r="S118" s="82"/>
      <c r="T118" s="222">
        <f>S118*H118</f>
        <v>0</v>
      </c>
      <c r="U118" s="222">
        <v>0</v>
      </c>
      <c r="V118" s="222">
        <f>U118*H118</f>
        <v>0</v>
      </c>
      <c r="W118" s="222">
        <v>0</v>
      </c>
      <c r="X118" s="222">
        <f>W118*H118</f>
        <v>0</v>
      </c>
      <c r="Y118" s="223" t="s">
        <v>19</v>
      </c>
      <c r="Z118" s="36"/>
      <c r="AA118" s="36"/>
      <c r="AB118" s="36"/>
      <c r="AC118" s="36"/>
      <c r="AD118" s="36"/>
      <c r="AE118" s="36"/>
      <c r="AR118" s="224" t="s">
        <v>205</v>
      </c>
      <c r="AT118" s="224" t="s">
        <v>189</v>
      </c>
      <c r="AU118" s="224" t="s">
        <v>84</v>
      </c>
      <c r="AY118" s="15" t="s">
        <v>165</v>
      </c>
      <c r="BE118" s="225">
        <f>IF(O118="základní",K118,0)</f>
        <v>0</v>
      </c>
      <c r="BF118" s="225">
        <f>IF(O118="snížená",K118,0)</f>
        <v>0</v>
      </c>
      <c r="BG118" s="225">
        <f>IF(O118="zákl. přenesená",K118,0)</f>
        <v>0</v>
      </c>
      <c r="BH118" s="225">
        <f>IF(O118="sníž. přenesená",K118,0)</f>
        <v>0</v>
      </c>
      <c r="BI118" s="225">
        <f>IF(O118="nulová",K118,0)</f>
        <v>0</v>
      </c>
      <c r="BJ118" s="15" t="s">
        <v>82</v>
      </c>
      <c r="BK118" s="225">
        <f>ROUND(P118*H118,2)</f>
        <v>0</v>
      </c>
      <c r="BL118" s="15" t="s">
        <v>205</v>
      </c>
      <c r="BM118" s="224" t="s">
        <v>477</v>
      </c>
    </row>
    <row r="119" s="2" customFormat="1">
      <c r="A119" s="36"/>
      <c r="B119" s="37"/>
      <c r="C119" s="38"/>
      <c r="D119" s="226" t="s">
        <v>174</v>
      </c>
      <c r="E119" s="38"/>
      <c r="F119" s="227" t="s">
        <v>476</v>
      </c>
      <c r="G119" s="38"/>
      <c r="H119" s="38"/>
      <c r="I119" s="228"/>
      <c r="J119" s="228"/>
      <c r="K119" s="38"/>
      <c r="L119" s="38"/>
      <c r="M119" s="42"/>
      <c r="N119" s="229"/>
      <c r="O119" s="230"/>
      <c r="P119" s="82"/>
      <c r="Q119" s="82"/>
      <c r="R119" s="82"/>
      <c r="S119" s="82"/>
      <c r="T119" s="82"/>
      <c r="U119" s="82"/>
      <c r="V119" s="82"/>
      <c r="W119" s="82"/>
      <c r="X119" s="82"/>
      <c r="Y119" s="83"/>
      <c r="Z119" s="36"/>
      <c r="AA119" s="36"/>
      <c r="AB119" s="36"/>
      <c r="AC119" s="36"/>
      <c r="AD119" s="36"/>
      <c r="AE119" s="36"/>
      <c r="AT119" s="15" t="s">
        <v>174</v>
      </c>
      <c r="AU119" s="15" t="s">
        <v>84</v>
      </c>
    </row>
    <row r="120" s="2" customFormat="1">
      <c r="A120" s="36"/>
      <c r="B120" s="37"/>
      <c r="C120" s="236" t="s">
        <v>238</v>
      </c>
      <c r="D120" s="236" t="s">
        <v>189</v>
      </c>
      <c r="E120" s="237" t="s">
        <v>478</v>
      </c>
      <c r="F120" s="238" t="s">
        <v>479</v>
      </c>
      <c r="G120" s="239" t="s">
        <v>192</v>
      </c>
      <c r="H120" s="240">
        <v>120</v>
      </c>
      <c r="I120" s="241"/>
      <c r="J120" s="242"/>
      <c r="K120" s="240">
        <f>ROUND(P120*H120,2)</f>
        <v>0</v>
      </c>
      <c r="L120" s="238" t="s">
        <v>193</v>
      </c>
      <c r="M120" s="243"/>
      <c r="N120" s="244" t="s">
        <v>19</v>
      </c>
      <c r="O120" s="220" t="s">
        <v>44</v>
      </c>
      <c r="P120" s="221">
        <f>I120+J120</f>
        <v>0</v>
      </c>
      <c r="Q120" s="221">
        <f>ROUND(I120*H120,2)</f>
        <v>0</v>
      </c>
      <c r="R120" s="221">
        <f>ROUND(J120*H120,2)</f>
        <v>0</v>
      </c>
      <c r="S120" s="82"/>
      <c r="T120" s="222">
        <f>S120*H120</f>
        <v>0</v>
      </c>
      <c r="U120" s="222">
        <v>0</v>
      </c>
      <c r="V120" s="222">
        <f>U120*H120</f>
        <v>0</v>
      </c>
      <c r="W120" s="222">
        <v>0</v>
      </c>
      <c r="X120" s="222">
        <f>W120*H120</f>
        <v>0</v>
      </c>
      <c r="Y120" s="223" t="s">
        <v>19</v>
      </c>
      <c r="Z120" s="36"/>
      <c r="AA120" s="36"/>
      <c r="AB120" s="36"/>
      <c r="AC120" s="36"/>
      <c r="AD120" s="36"/>
      <c r="AE120" s="36"/>
      <c r="AR120" s="224" t="s">
        <v>205</v>
      </c>
      <c r="AT120" s="224" t="s">
        <v>189</v>
      </c>
      <c r="AU120" s="224" t="s">
        <v>84</v>
      </c>
      <c r="AY120" s="15" t="s">
        <v>165</v>
      </c>
      <c r="BE120" s="225">
        <f>IF(O120="základní",K120,0)</f>
        <v>0</v>
      </c>
      <c r="BF120" s="225">
        <f>IF(O120="snížená",K120,0)</f>
        <v>0</v>
      </c>
      <c r="BG120" s="225">
        <f>IF(O120="zákl. přenesená",K120,0)</f>
        <v>0</v>
      </c>
      <c r="BH120" s="225">
        <f>IF(O120="sníž. přenesená",K120,0)</f>
        <v>0</v>
      </c>
      <c r="BI120" s="225">
        <f>IF(O120="nulová",K120,0)</f>
        <v>0</v>
      </c>
      <c r="BJ120" s="15" t="s">
        <v>82</v>
      </c>
      <c r="BK120" s="225">
        <f>ROUND(P120*H120,2)</f>
        <v>0</v>
      </c>
      <c r="BL120" s="15" t="s">
        <v>205</v>
      </c>
      <c r="BM120" s="224" t="s">
        <v>480</v>
      </c>
    </row>
    <row r="121" s="2" customFormat="1">
      <c r="A121" s="36"/>
      <c r="B121" s="37"/>
      <c r="C121" s="38"/>
      <c r="D121" s="226" t="s">
        <v>174</v>
      </c>
      <c r="E121" s="38"/>
      <c r="F121" s="227" t="s">
        <v>479</v>
      </c>
      <c r="G121" s="38"/>
      <c r="H121" s="38"/>
      <c r="I121" s="228"/>
      <c r="J121" s="228"/>
      <c r="K121" s="38"/>
      <c r="L121" s="38"/>
      <c r="M121" s="42"/>
      <c r="N121" s="229"/>
      <c r="O121" s="230"/>
      <c r="P121" s="82"/>
      <c r="Q121" s="82"/>
      <c r="R121" s="82"/>
      <c r="S121" s="82"/>
      <c r="T121" s="82"/>
      <c r="U121" s="82"/>
      <c r="V121" s="82"/>
      <c r="W121" s="82"/>
      <c r="X121" s="82"/>
      <c r="Y121" s="83"/>
      <c r="Z121" s="36"/>
      <c r="AA121" s="36"/>
      <c r="AB121" s="36"/>
      <c r="AC121" s="36"/>
      <c r="AD121" s="36"/>
      <c r="AE121" s="36"/>
      <c r="AT121" s="15" t="s">
        <v>174</v>
      </c>
      <c r="AU121" s="15" t="s">
        <v>84</v>
      </c>
    </row>
    <row r="122" s="2" customFormat="1">
      <c r="A122" s="36"/>
      <c r="B122" s="37"/>
      <c r="C122" s="213" t="s">
        <v>242</v>
      </c>
      <c r="D122" s="213" t="s">
        <v>168</v>
      </c>
      <c r="E122" s="214" t="s">
        <v>481</v>
      </c>
      <c r="F122" s="215" t="s">
        <v>482</v>
      </c>
      <c r="G122" s="216" t="s">
        <v>192</v>
      </c>
      <c r="H122" s="218">
        <v>138</v>
      </c>
      <c r="I122" s="217"/>
      <c r="J122" s="217"/>
      <c r="K122" s="218">
        <f>ROUND(P122*H122,2)</f>
        <v>0</v>
      </c>
      <c r="L122" s="215" t="s">
        <v>193</v>
      </c>
      <c r="M122" s="42"/>
      <c r="N122" s="219" t="s">
        <v>19</v>
      </c>
      <c r="O122" s="220" t="s">
        <v>44</v>
      </c>
      <c r="P122" s="221">
        <f>I122+J122</f>
        <v>0</v>
      </c>
      <c r="Q122" s="221">
        <f>ROUND(I122*H122,2)</f>
        <v>0</v>
      </c>
      <c r="R122" s="221">
        <f>ROUND(J122*H122,2)</f>
        <v>0</v>
      </c>
      <c r="S122" s="82"/>
      <c r="T122" s="222">
        <f>S122*H122</f>
        <v>0</v>
      </c>
      <c r="U122" s="222">
        <v>0</v>
      </c>
      <c r="V122" s="222">
        <f>U122*H122</f>
        <v>0</v>
      </c>
      <c r="W122" s="222">
        <v>0</v>
      </c>
      <c r="X122" s="222">
        <f>W122*H122</f>
        <v>0</v>
      </c>
      <c r="Y122" s="223" t="s">
        <v>19</v>
      </c>
      <c r="Z122" s="36"/>
      <c r="AA122" s="36"/>
      <c r="AB122" s="36"/>
      <c r="AC122" s="36"/>
      <c r="AD122" s="36"/>
      <c r="AE122" s="36"/>
      <c r="AR122" s="224" t="s">
        <v>210</v>
      </c>
      <c r="AT122" s="224" t="s">
        <v>168</v>
      </c>
      <c r="AU122" s="224" t="s">
        <v>84</v>
      </c>
      <c r="AY122" s="15" t="s">
        <v>165</v>
      </c>
      <c r="BE122" s="225">
        <f>IF(O122="základní",K122,0)</f>
        <v>0</v>
      </c>
      <c r="BF122" s="225">
        <f>IF(O122="snížená",K122,0)</f>
        <v>0</v>
      </c>
      <c r="BG122" s="225">
        <f>IF(O122="zákl. přenesená",K122,0)</f>
        <v>0</v>
      </c>
      <c r="BH122" s="225">
        <f>IF(O122="sníž. přenesená",K122,0)</f>
        <v>0</v>
      </c>
      <c r="BI122" s="225">
        <f>IF(O122="nulová",K122,0)</f>
        <v>0</v>
      </c>
      <c r="BJ122" s="15" t="s">
        <v>82</v>
      </c>
      <c r="BK122" s="225">
        <f>ROUND(P122*H122,2)</f>
        <v>0</v>
      </c>
      <c r="BL122" s="15" t="s">
        <v>210</v>
      </c>
      <c r="BM122" s="224" t="s">
        <v>483</v>
      </c>
    </row>
    <row r="123" s="2" customFormat="1">
      <c r="A123" s="36"/>
      <c r="B123" s="37"/>
      <c r="C123" s="38"/>
      <c r="D123" s="226" t="s">
        <v>174</v>
      </c>
      <c r="E123" s="38"/>
      <c r="F123" s="227" t="s">
        <v>482</v>
      </c>
      <c r="G123" s="38"/>
      <c r="H123" s="38"/>
      <c r="I123" s="228"/>
      <c r="J123" s="228"/>
      <c r="K123" s="38"/>
      <c r="L123" s="38"/>
      <c r="M123" s="42"/>
      <c r="N123" s="229"/>
      <c r="O123" s="230"/>
      <c r="P123" s="82"/>
      <c r="Q123" s="82"/>
      <c r="R123" s="82"/>
      <c r="S123" s="82"/>
      <c r="T123" s="82"/>
      <c r="U123" s="82"/>
      <c r="V123" s="82"/>
      <c r="W123" s="82"/>
      <c r="X123" s="82"/>
      <c r="Y123" s="83"/>
      <c r="Z123" s="36"/>
      <c r="AA123" s="36"/>
      <c r="AB123" s="36"/>
      <c r="AC123" s="36"/>
      <c r="AD123" s="36"/>
      <c r="AE123" s="36"/>
      <c r="AT123" s="15" t="s">
        <v>174</v>
      </c>
      <c r="AU123" s="15" t="s">
        <v>84</v>
      </c>
    </row>
    <row r="124" s="2" customFormat="1" ht="24.15" customHeight="1">
      <c r="A124" s="36"/>
      <c r="B124" s="37"/>
      <c r="C124" s="236" t="s">
        <v>246</v>
      </c>
      <c r="D124" s="236" t="s">
        <v>189</v>
      </c>
      <c r="E124" s="237" t="s">
        <v>484</v>
      </c>
      <c r="F124" s="238" t="s">
        <v>485</v>
      </c>
      <c r="G124" s="239" t="s">
        <v>192</v>
      </c>
      <c r="H124" s="240">
        <v>10</v>
      </c>
      <c r="I124" s="241"/>
      <c r="J124" s="242"/>
      <c r="K124" s="240">
        <f>ROUND(P124*H124,2)</f>
        <v>0</v>
      </c>
      <c r="L124" s="238" t="s">
        <v>193</v>
      </c>
      <c r="M124" s="243"/>
      <c r="N124" s="244" t="s">
        <v>19</v>
      </c>
      <c r="O124" s="220" t="s">
        <v>44</v>
      </c>
      <c r="P124" s="221">
        <f>I124+J124</f>
        <v>0</v>
      </c>
      <c r="Q124" s="221">
        <f>ROUND(I124*H124,2)</f>
        <v>0</v>
      </c>
      <c r="R124" s="221">
        <f>ROUND(J124*H124,2)</f>
        <v>0</v>
      </c>
      <c r="S124" s="82"/>
      <c r="T124" s="222">
        <f>S124*H124</f>
        <v>0</v>
      </c>
      <c r="U124" s="222">
        <v>0</v>
      </c>
      <c r="V124" s="222">
        <f>U124*H124</f>
        <v>0</v>
      </c>
      <c r="W124" s="222">
        <v>0</v>
      </c>
      <c r="X124" s="222">
        <f>W124*H124</f>
        <v>0</v>
      </c>
      <c r="Y124" s="223" t="s">
        <v>19</v>
      </c>
      <c r="Z124" s="36"/>
      <c r="AA124" s="36"/>
      <c r="AB124" s="36"/>
      <c r="AC124" s="36"/>
      <c r="AD124" s="36"/>
      <c r="AE124" s="36"/>
      <c r="AR124" s="224" t="s">
        <v>205</v>
      </c>
      <c r="AT124" s="224" t="s">
        <v>189</v>
      </c>
      <c r="AU124" s="224" t="s">
        <v>84</v>
      </c>
      <c r="AY124" s="15" t="s">
        <v>165</v>
      </c>
      <c r="BE124" s="225">
        <f>IF(O124="základní",K124,0)</f>
        <v>0</v>
      </c>
      <c r="BF124" s="225">
        <f>IF(O124="snížená",K124,0)</f>
        <v>0</v>
      </c>
      <c r="BG124" s="225">
        <f>IF(O124="zákl. přenesená",K124,0)</f>
        <v>0</v>
      </c>
      <c r="BH124" s="225">
        <f>IF(O124="sníž. přenesená",K124,0)</f>
        <v>0</v>
      </c>
      <c r="BI124" s="225">
        <f>IF(O124="nulová",K124,0)</f>
        <v>0</v>
      </c>
      <c r="BJ124" s="15" t="s">
        <v>82</v>
      </c>
      <c r="BK124" s="225">
        <f>ROUND(P124*H124,2)</f>
        <v>0</v>
      </c>
      <c r="BL124" s="15" t="s">
        <v>205</v>
      </c>
      <c r="BM124" s="224" t="s">
        <v>486</v>
      </c>
    </row>
    <row r="125" s="2" customFormat="1">
      <c r="A125" s="36"/>
      <c r="B125" s="37"/>
      <c r="C125" s="38"/>
      <c r="D125" s="226" t="s">
        <v>174</v>
      </c>
      <c r="E125" s="38"/>
      <c r="F125" s="227" t="s">
        <v>485</v>
      </c>
      <c r="G125" s="38"/>
      <c r="H125" s="38"/>
      <c r="I125" s="228"/>
      <c r="J125" s="228"/>
      <c r="K125" s="38"/>
      <c r="L125" s="38"/>
      <c r="M125" s="42"/>
      <c r="N125" s="229"/>
      <c r="O125" s="230"/>
      <c r="P125" s="82"/>
      <c r="Q125" s="82"/>
      <c r="R125" s="82"/>
      <c r="S125" s="82"/>
      <c r="T125" s="82"/>
      <c r="U125" s="82"/>
      <c r="V125" s="82"/>
      <c r="W125" s="82"/>
      <c r="X125" s="82"/>
      <c r="Y125" s="83"/>
      <c r="Z125" s="36"/>
      <c r="AA125" s="36"/>
      <c r="AB125" s="36"/>
      <c r="AC125" s="36"/>
      <c r="AD125" s="36"/>
      <c r="AE125" s="36"/>
      <c r="AT125" s="15" t="s">
        <v>174</v>
      </c>
      <c r="AU125" s="15" t="s">
        <v>84</v>
      </c>
    </row>
    <row r="126" s="2" customFormat="1" ht="24.15" customHeight="1">
      <c r="A126" s="36"/>
      <c r="B126" s="37"/>
      <c r="C126" s="236" t="s">
        <v>9</v>
      </c>
      <c r="D126" s="236" t="s">
        <v>189</v>
      </c>
      <c r="E126" s="237" t="s">
        <v>487</v>
      </c>
      <c r="F126" s="238" t="s">
        <v>488</v>
      </c>
      <c r="G126" s="239" t="s">
        <v>192</v>
      </c>
      <c r="H126" s="240">
        <v>12</v>
      </c>
      <c r="I126" s="241"/>
      <c r="J126" s="242"/>
      <c r="K126" s="240">
        <f>ROUND(P126*H126,2)</f>
        <v>0</v>
      </c>
      <c r="L126" s="238" t="s">
        <v>193</v>
      </c>
      <c r="M126" s="243"/>
      <c r="N126" s="244" t="s">
        <v>19</v>
      </c>
      <c r="O126" s="220" t="s">
        <v>44</v>
      </c>
      <c r="P126" s="221">
        <f>I126+J126</f>
        <v>0</v>
      </c>
      <c r="Q126" s="221">
        <f>ROUND(I126*H126,2)</f>
        <v>0</v>
      </c>
      <c r="R126" s="221">
        <f>ROUND(J126*H126,2)</f>
        <v>0</v>
      </c>
      <c r="S126" s="82"/>
      <c r="T126" s="222">
        <f>S126*H126</f>
        <v>0</v>
      </c>
      <c r="U126" s="222">
        <v>0</v>
      </c>
      <c r="V126" s="222">
        <f>U126*H126</f>
        <v>0</v>
      </c>
      <c r="W126" s="222">
        <v>0</v>
      </c>
      <c r="X126" s="222">
        <f>W126*H126</f>
        <v>0</v>
      </c>
      <c r="Y126" s="223" t="s">
        <v>19</v>
      </c>
      <c r="Z126" s="36"/>
      <c r="AA126" s="36"/>
      <c r="AB126" s="36"/>
      <c r="AC126" s="36"/>
      <c r="AD126" s="36"/>
      <c r="AE126" s="36"/>
      <c r="AR126" s="224" t="s">
        <v>205</v>
      </c>
      <c r="AT126" s="224" t="s">
        <v>189</v>
      </c>
      <c r="AU126" s="224" t="s">
        <v>84</v>
      </c>
      <c r="AY126" s="15" t="s">
        <v>165</v>
      </c>
      <c r="BE126" s="225">
        <f>IF(O126="základní",K126,0)</f>
        <v>0</v>
      </c>
      <c r="BF126" s="225">
        <f>IF(O126="snížená",K126,0)</f>
        <v>0</v>
      </c>
      <c r="BG126" s="225">
        <f>IF(O126="zákl. přenesená",K126,0)</f>
        <v>0</v>
      </c>
      <c r="BH126" s="225">
        <f>IF(O126="sníž. přenesená",K126,0)</f>
        <v>0</v>
      </c>
      <c r="BI126" s="225">
        <f>IF(O126="nulová",K126,0)</f>
        <v>0</v>
      </c>
      <c r="BJ126" s="15" t="s">
        <v>82</v>
      </c>
      <c r="BK126" s="225">
        <f>ROUND(P126*H126,2)</f>
        <v>0</v>
      </c>
      <c r="BL126" s="15" t="s">
        <v>205</v>
      </c>
      <c r="BM126" s="224" t="s">
        <v>489</v>
      </c>
    </row>
    <row r="127" s="2" customFormat="1">
      <c r="A127" s="36"/>
      <c r="B127" s="37"/>
      <c r="C127" s="38"/>
      <c r="D127" s="226" t="s">
        <v>174</v>
      </c>
      <c r="E127" s="38"/>
      <c r="F127" s="227" t="s">
        <v>488</v>
      </c>
      <c r="G127" s="38"/>
      <c r="H127" s="38"/>
      <c r="I127" s="228"/>
      <c r="J127" s="228"/>
      <c r="K127" s="38"/>
      <c r="L127" s="38"/>
      <c r="M127" s="42"/>
      <c r="N127" s="229"/>
      <c r="O127" s="230"/>
      <c r="P127" s="82"/>
      <c r="Q127" s="82"/>
      <c r="R127" s="82"/>
      <c r="S127" s="82"/>
      <c r="T127" s="82"/>
      <c r="U127" s="82"/>
      <c r="V127" s="82"/>
      <c r="W127" s="82"/>
      <c r="X127" s="82"/>
      <c r="Y127" s="83"/>
      <c r="Z127" s="36"/>
      <c r="AA127" s="36"/>
      <c r="AB127" s="36"/>
      <c r="AC127" s="36"/>
      <c r="AD127" s="36"/>
      <c r="AE127" s="36"/>
      <c r="AT127" s="15" t="s">
        <v>174</v>
      </c>
      <c r="AU127" s="15" t="s">
        <v>84</v>
      </c>
    </row>
    <row r="128" s="2" customFormat="1">
      <c r="A128" s="36"/>
      <c r="B128" s="37"/>
      <c r="C128" s="213" t="s">
        <v>253</v>
      </c>
      <c r="D128" s="213" t="s">
        <v>168</v>
      </c>
      <c r="E128" s="214" t="s">
        <v>490</v>
      </c>
      <c r="F128" s="215" t="s">
        <v>491</v>
      </c>
      <c r="G128" s="216" t="s">
        <v>192</v>
      </c>
      <c r="H128" s="218">
        <v>22</v>
      </c>
      <c r="I128" s="217"/>
      <c r="J128" s="217"/>
      <c r="K128" s="218">
        <f>ROUND(P128*H128,2)</f>
        <v>0</v>
      </c>
      <c r="L128" s="215" t="s">
        <v>193</v>
      </c>
      <c r="M128" s="42"/>
      <c r="N128" s="219" t="s">
        <v>19</v>
      </c>
      <c r="O128" s="220" t="s">
        <v>44</v>
      </c>
      <c r="P128" s="221">
        <f>I128+J128</f>
        <v>0</v>
      </c>
      <c r="Q128" s="221">
        <f>ROUND(I128*H128,2)</f>
        <v>0</v>
      </c>
      <c r="R128" s="221">
        <f>ROUND(J128*H128,2)</f>
        <v>0</v>
      </c>
      <c r="S128" s="82"/>
      <c r="T128" s="222">
        <f>S128*H128</f>
        <v>0</v>
      </c>
      <c r="U128" s="222">
        <v>0</v>
      </c>
      <c r="V128" s="222">
        <f>U128*H128</f>
        <v>0</v>
      </c>
      <c r="W128" s="222">
        <v>0</v>
      </c>
      <c r="X128" s="222">
        <f>W128*H128</f>
        <v>0</v>
      </c>
      <c r="Y128" s="223" t="s">
        <v>19</v>
      </c>
      <c r="Z128" s="36"/>
      <c r="AA128" s="36"/>
      <c r="AB128" s="36"/>
      <c r="AC128" s="36"/>
      <c r="AD128" s="36"/>
      <c r="AE128" s="36"/>
      <c r="AR128" s="224" t="s">
        <v>210</v>
      </c>
      <c r="AT128" s="224" t="s">
        <v>168</v>
      </c>
      <c r="AU128" s="224" t="s">
        <v>84</v>
      </c>
      <c r="AY128" s="15" t="s">
        <v>165</v>
      </c>
      <c r="BE128" s="225">
        <f>IF(O128="základní",K128,0)</f>
        <v>0</v>
      </c>
      <c r="BF128" s="225">
        <f>IF(O128="snížená",K128,0)</f>
        <v>0</v>
      </c>
      <c r="BG128" s="225">
        <f>IF(O128="zákl. přenesená",K128,0)</f>
        <v>0</v>
      </c>
      <c r="BH128" s="225">
        <f>IF(O128="sníž. přenesená",K128,0)</f>
        <v>0</v>
      </c>
      <c r="BI128" s="225">
        <f>IF(O128="nulová",K128,0)</f>
        <v>0</v>
      </c>
      <c r="BJ128" s="15" t="s">
        <v>82</v>
      </c>
      <c r="BK128" s="225">
        <f>ROUND(P128*H128,2)</f>
        <v>0</v>
      </c>
      <c r="BL128" s="15" t="s">
        <v>210</v>
      </c>
      <c r="BM128" s="224" t="s">
        <v>492</v>
      </c>
    </row>
    <row r="129" s="2" customFormat="1">
      <c r="A129" s="36"/>
      <c r="B129" s="37"/>
      <c r="C129" s="38"/>
      <c r="D129" s="226" t="s">
        <v>174</v>
      </c>
      <c r="E129" s="38"/>
      <c r="F129" s="227" t="s">
        <v>491</v>
      </c>
      <c r="G129" s="38"/>
      <c r="H129" s="38"/>
      <c r="I129" s="228"/>
      <c r="J129" s="228"/>
      <c r="K129" s="38"/>
      <c r="L129" s="38"/>
      <c r="M129" s="42"/>
      <c r="N129" s="229"/>
      <c r="O129" s="230"/>
      <c r="P129" s="82"/>
      <c r="Q129" s="82"/>
      <c r="R129" s="82"/>
      <c r="S129" s="82"/>
      <c r="T129" s="82"/>
      <c r="U129" s="82"/>
      <c r="V129" s="82"/>
      <c r="W129" s="82"/>
      <c r="X129" s="82"/>
      <c r="Y129" s="83"/>
      <c r="Z129" s="36"/>
      <c r="AA129" s="36"/>
      <c r="AB129" s="36"/>
      <c r="AC129" s="36"/>
      <c r="AD129" s="36"/>
      <c r="AE129" s="36"/>
      <c r="AT129" s="15" t="s">
        <v>174</v>
      </c>
      <c r="AU129" s="15" t="s">
        <v>84</v>
      </c>
    </row>
    <row r="130" s="2" customFormat="1" ht="24.15" customHeight="1">
      <c r="A130" s="36"/>
      <c r="B130" s="37"/>
      <c r="C130" s="236" t="s">
        <v>258</v>
      </c>
      <c r="D130" s="236" t="s">
        <v>189</v>
      </c>
      <c r="E130" s="237" t="s">
        <v>493</v>
      </c>
      <c r="F130" s="238" t="s">
        <v>494</v>
      </c>
      <c r="G130" s="239" t="s">
        <v>192</v>
      </c>
      <c r="H130" s="240">
        <v>8</v>
      </c>
      <c r="I130" s="241"/>
      <c r="J130" s="242"/>
      <c r="K130" s="240">
        <f>ROUND(P130*H130,2)</f>
        <v>0</v>
      </c>
      <c r="L130" s="238" t="s">
        <v>193</v>
      </c>
      <c r="M130" s="243"/>
      <c r="N130" s="244" t="s">
        <v>19</v>
      </c>
      <c r="O130" s="220" t="s">
        <v>44</v>
      </c>
      <c r="P130" s="221">
        <f>I130+J130</f>
        <v>0</v>
      </c>
      <c r="Q130" s="221">
        <f>ROUND(I130*H130,2)</f>
        <v>0</v>
      </c>
      <c r="R130" s="221">
        <f>ROUND(J130*H130,2)</f>
        <v>0</v>
      </c>
      <c r="S130" s="82"/>
      <c r="T130" s="222">
        <f>S130*H130</f>
        <v>0</v>
      </c>
      <c r="U130" s="222">
        <v>0</v>
      </c>
      <c r="V130" s="222">
        <f>U130*H130</f>
        <v>0</v>
      </c>
      <c r="W130" s="222">
        <v>0</v>
      </c>
      <c r="X130" s="222">
        <f>W130*H130</f>
        <v>0</v>
      </c>
      <c r="Y130" s="223" t="s">
        <v>19</v>
      </c>
      <c r="Z130" s="36"/>
      <c r="AA130" s="36"/>
      <c r="AB130" s="36"/>
      <c r="AC130" s="36"/>
      <c r="AD130" s="36"/>
      <c r="AE130" s="36"/>
      <c r="AR130" s="224" t="s">
        <v>205</v>
      </c>
      <c r="AT130" s="224" t="s">
        <v>189</v>
      </c>
      <c r="AU130" s="224" t="s">
        <v>84</v>
      </c>
      <c r="AY130" s="15" t="s">
        <v>165</v>
      </c>
      <c r="BE130" s="225">
        <f>IF(O130="základní",K130,0)</f>
        <v>0</v>
      </c>
      <c r="BF130" s="225">
        <f>IF(O130="snížená",K130,0)</f>
        <v>0</v>
      </c>
      <c r="BG130" s="225">
        <f>IF(O130="zákl. přenesená",K130,0)</f>
        <v>0</v>
      </c>
      <c r="BH130" s="225">
        <f>IF(O130="sníž. přenesená",K130,0)</f>
        <v>0</v>
      </c>
      <c r="BI130" s="225">
        <f>IF(O130="nulová",K130,0)</f>
        <v>0</v>
      </c>
      <c r="BJ130" s="15" t="s">
        <v>82</v>
      </c>
      <c r="BK130" s="225">
        <f>ROUND(P130*H130,2)</f>
        <v>0</v>
      </c>
      <c r="BL130" s="15" t="s">
        <v>205</v>
      </c>
      <c r="BM130" s="224" t="s">
        <v>495</v>
      </c>
    </row>
    <row r="131" s="2" customFormat="1">
      <c r="A131" s="36"/>
      <c r="B131" s="37"/>
      <c r="C131" s="38"/>
      <c r="D131" s="226" t="s">
        <v>174</v>
      </c>
      <c r="E131" s="38"/>
      <c r="F131" s="227" t="s">
        <v>494</v>
      </c>
      <c r="G131" s="38"/>
      <c r="H131" s="38"/>
      <c r="I131" s="228"/>
      <c r="J131" s="228"/>
      <c r="K131" s="38"/>
      <c r="L131" s="38"/>
      <c r="M131" s="42"/>
      <c r="N131" s="229"/>
      <c r="O131" s="230"/>
      <c r="P131" s="82"/>
      <c r="Q131" s="82"/>
      <c r="R131" s="82"/>
      <c r="S131" s="82"/>
      <c r="T131" s="82"/>
      <c r="U131" s="82"/>
      <c r="V131" s="82"/>
      <c r="W131" s="82"/>
      <c r="X131" s="82"/>
      <c r="Y131" s="83"/>
      <c r="Z131" s="36"/>
      <c r="AA131" s="36"/>
      <c r="AB131" s="36"/>
      <c r="AC131" s="36"/>
      <c r="AD131" s="36"/>
      <c r="AE131" s="36"/>
      <c r="AT131" s="15" t="s">
        <v>174</v>
      </c>
      <c r="AU131" s="15" t="s">
        <v>84</v>
      </c>
    </row>
    <row r="132" s="2" customFormat="1" ht="24.15" customHeight="1">
      <c r="A132" s="36"/>
      <c r="B132" s="37"/>
      <c r="C132" s="213" t="s">
        <v>263</v>
      </c>
      <c r="D132" s="213" t="s">
        <v>168</v>
      </c>
      <c r="E132" s="214" t="s">
        <v>496</v>
      </c>
      <c r="F132" s="215" t="s">
        <v>497</v>
      </c>
      <c r="G132" s="216" t="s">
        <v>192</v>
      </c>
      <c r="H132" s="218">
        <v>8</v>
      </c>
      <c r="I132" s="217"/>
      <c r="J132" s="217"/>
      <c r="K132" s="218">
        <f>ROUND(P132*H132,2)</f>
        <v>0</v>
      </c>
      <c r="L132" s="215" t="s">
        <v>193</v>
      </c>
      <c r="M132" s="42"/>
      <c r="N132" s="219" t="s">
        <v>19</v>
      </c>
      <c r="O132" s="220" t="s">
        <v>44</v>
      </c>
      <c r="P132" s="221">
        <f>I132+J132</f>
        <v>0</v>
      </c>
      <c r="Q132" s="221">
        <f>ROUND(I132*H132,2)</f>
        <v>0</v>
      </c>
      <c r="R132" s="221">
        <f>ROUND(J132*H132,2)</f>
        <v>0</v>
      </c>
      <c r="S132" s="82"/>
      <c r="T132" s="222">
        <f>S132*H132</f>
        <v>0</v>
      </c>
      <c r="U132" s="222">
        <v>0</v>
      </c>
      <c r="V132" s="222">
        <f>U132*H132</f>
        <v>0</v>
      </c>
      <c r="W132" s="222">
        <v>0</v>
      </c>
      <c r="X132" s="222">
        <f>W132*H132</f>
        <v>0</v>
      </c>
      <c r="Y132" s="223" t="s">
        <v>19</v>
      </c>
      <c r="Z132" s="36"/>
      <c r="AA132" s="36"/>
      <c r="AB132" s="36"/>
      <c r="AC132" s="36"/>
      <c r="AD132" s="36"/>
      <c r="AE132" s="36"/>
      <c r="AR132" s="224" t="s">
        <v>210</v>
      </c>
      <c r="AT132" s="224" t="s">
        <v>168</v>
      </c>
      <c r="AU132" s="224" t="s">
        <v>84</v>
      </c>
      <c r="AY132" s="15" t="s">
        <v>165</v>
      </c>
      <c r="BE132" s="225">
        <f>IF(O132="základní",K132,0)</f>
        <v>0</v>
      </c>
      <c r="BF132" s="225">
        <f>IF(O132="snížená",K132,0)</f>
        <v>0</v>
      </c>
      <c r="BG132" s="225">
        <f>IF(O132="zákl. přenesená",K132,0)</f>
        <v>0</v>
      </c>
      <c r="BH132" s="225">
        <f>IF(O132="sníž. přenesená",K132,0)</f>
        <v>0</v>
      </c>
      <c r="BI132" s="225">
        <f>IF(O132="nulová",K132,0)</f>
        <v>0</v>
      </c>
      <c r="BJ132" s="15" t="s">
        <v>82</v>
      </c>
      <c r="BK132" s="225">
        <f>ROUND(P132*H132,2)</f>
        <v>0</v>
      </c>
      <c r="BL132" s="15" t="s">
        <v>210</v>
      </c>
      <c r="BM132" s="224" t="s">
        <v>498</v>
      </c>
    </row>
    <row r="133" s="2" customFormat="1">
      <c r="A133" s="36"/>
      <c r="B133" s="37"/>
      <c r="C133" s="38"/>
      <c r="D133" s="226" t="s">
        <v>174</v>
      </c>
      <c r="E133" s="38"/>
      <c r="F133" s="227" t="s">
        <v>497</v>
      </c>
      <c r="G133" s="38"/>
      <c r="H133" s="38"/>
      <c r="I133" s="228"/>
      <c r="J133" s="228"/>
      <c r="K133" s="38"/>
      <c r="L133" s="38"/>
      <c r="M133" s="42"/>
      <c r="N133" s="229"/>
      <c r="O133" s="230"/>
      <c r="P133" s="82"/>
      <c r="Q133" s="82"/>
      <c r="R133" s="82"/>
      <c r="S133" s="82"/>
      <c r="T133" s="82"/>
      <c r="U133" s="82"/>
      <c r="V133" s="82"/>
      <c r="W133" s="82"/>
      <c r="X133" s="82"/>
      <c r="Y133" s="83"/>
      <c r="Z133" s="36"/>
      <c r="AA133" s="36"/>
      <c r="AB133" s="36"/>
      <c r="AC133" s="36"/>
      <c r="AD133" s="36"/>
      <c r="AE133" s="36"/>
      <c r="AT133" s="15" t="s">
        <v>174</v>
      </c>
      <c r="AU133" s="15" t="s">
        <v>84</v>
      </c>
    </row>
    <row r="134" s="2" customFormat="1" ht="24.15" customHeight="1">
      <c r="A134" s="36"/>
      <c r="B134" s="37"/>
      <c r="C134" s="236" t="s">
        <v>268</v>
      </c>
      <c r="D134" s="236" t="s">
        <v>189</v>
      </c>
      <c r="E134" s="237" t="s">
        <v>499</v>
      </c>
      <c r="F134" s="238" t="s">
        <v>500</v>
      </c>
      <c r="G134" s="239" t="s">
        <v>192</v>
      </c>
      <c r="H134" s="240">
        <v>150</v>
      </c>
      <c r="I134" s="241"/>
      <c r="J134" s="242"/>
      <c r="K134" s="240">
        <f>ROUND(P134*H134,2)</f>
        <v>0</v>
      </c>
      <c r="L134" s="238" t="s">
        <v>193</v>
      </c>
      <c r="M134" s="243"/>
      <c r="N134" s="244" t="s">
        <v>19</v>
      </c>
      <c r="O134" s="220" t="s">
        <v>44</v>
      </c>
      <c r="P134" s="221">
        <f>I134+J134</f>
        <v>0</v>
      </c>
      <c r="Q134" s="221">
        <f>ROUND(I134*H134,2)</f>
        <v>0</v>
      </c>
      <c r="R134" s="221">
        <f>ROUND(J134*H134,2)</f>
        <v>0</v>
      </c>
      <c r="S134" s="82"/>
      <c r="T134" s="222">
        <f>S134*H134</f>
        <v>0</v>
      </c>
      <c r="U134" s="222">
        <v>0</v>
      </c>
      <c r="V134" s="222">
        <f>U134*H134</f>
        <v>0</v>
      </c>
      <c r="W134" s="222">
        <v>0</v>
      </c>
      <c r="X134" s="222">
        <f>W134*H134</f>
        <v>0</v>
      </c>
      <c r="Y134" s="223" t="s">
        <v>19</v>
      </c>
      <c r="Z134" s="36"/>
      <c r="AA134" s="36"/>
      <c r="AB134" s="36"/>
      <c r="AC134" s="36"/>
      <c r="AD134" s="36"/>
      <c r="AE134" s="36"/>
      <c r="AR134" s="224" t="s">
        <v>205</v>
      </c>
      <c r="AT134" s="224" t="s">
        <v>189</v>
      </c>
      <c r="AU134" s="224" t="s">
        <v>84</v>
      </c>
      <c r="AY134" s="15" t="s">
        <v>165</v>
      </c>
      <c r="BE134" s="225">
        <f>IF(O134="základní",K134,0)</f>
        <v>0</v>
      </c>
      <c r="BF134" s="225">
        <f>IF(O134="snížená",K134,0)</f>
        <v>0</v>
      </c>
      <c r="BG134" s="225">
        <f>IF(O134="zákl. přenesená",K134,0)</f>
        <v>0</v>
      </c>
      <c r="BH134" s="225">
        <f>IF(O134="sníž. přenesená",K134,0)</f>
        <v>0</v>
      </c>
      <c r="BI134" s="225">
        <f>IF(O134="nulová",K134,0)</f>
        <v>0</v>
      </c>
      <c r="BJ134" s="15" t="s">
        <v>82</v>
      </c>
      <c r="BK134" s="225">
        <f>ROUND(P134*H134,2)</f>
        <v>0</v>
      </c>
      <c r="BL134" s="15" t="s">
        <v>205</v>
      </c>
      <c r="BM134" s="224" t="s">
        <v>501</v>
      </c>
    </row>
    <row r="135" s="2" customFormat="1">
      <c r="A135" s="36"/>
      <c r="B135" s="37"/>
      <c r="C135" s="38"/>
      <c r="D135" s="226" t="s">
        <v>174</v>
      </c>
      <c r="E135" s="38"/>
      <c r="F135" s="227" t="s">
        <v>500</v>
      </c>
      <c r="G135" s="38"/>
      <c r="H135" s="38"/>
      <c r="I135" s="228"/>
      <c r="J135" s="228"/>
      <c r="K135" s="38"/>
      <c r="L135" s="38"/>
      <c r="M135" s="42"/>
      <c r="N135" s="229"/>
      <c r="O135" s="230"/>
      <c r="P135" s="82"/>
      <c r="Q135" s="82"/>
      <c r="R135" s="82"/>
      <c r="S135" s="82"/>
      <c r="T135" s="82"/>
      <c r="U135" s="82"/>
      <c r="V135" s="82"/>
      <c r="W135" s="82"/>
      <c r="X135" s="82"/>
      <c r="Y135" s="83"/>
      <c r="Z135" s="36"/>
      <c r="AA135" s="36"/>
      <c r="AB135" s="36"/>
      <c r="AC135" s="36"/>
      <c r="AD135" s="36"/>
      <c r="AE135" s="36"/>
      <c r="AT135" s="15" t="s">
        <v>174</v>
      </c>
      <c r="AU135" s="15" t="s">
        <v>84</v>
      </c>
    </row>
    <row r="136" s="2" customFormat="1" ht="24.15" customHeight="1">
      <c r="A136" s="36"/>
      <c r="B136" s="37"/>
      <c r="C136" s="213" t="s">
        <v>274</v>
      </c>
      <c r="D136" s="213" t="s">
        <v>168</v>
      </c>
      <c r="E136" s="214" t="s">
        <v>502</v>
      </c>
      <c r="F136" s="215" t="s">
        <v>503</v>
      </c>
      <c r="G136" s="216" t="s">
        <v>192</v>
      </c>
      <c r="H136" s="218">
        <v>150</v>
      </c>
      <c r="I136" s="217"/>
      <c r="J136" s="217"/>
      <c r="K136" s="218">
        <f>ROUND(P136*H136,2)</f>
        <v>0</v>
      </c>
      <c r="L136" s="215" t="s">
        <v>193</v>
      </c>
      <c r="M136" s="42"/>
      <c r="N136" s="219" t="s">
        <v>19</v>
      </c>
      <c r="O136" s="220" t="s">
        <v>44</v>
      </c>
      <c r="P136" s="221">
        <f>I136+J136</f>
        <v>0</v>
      </c>
      <c r="Q136" s="221">
        <f>ROUND(I136*H136,2)</f>
        <v>0</v>
      </c>
      <c r="R136" s="221">
        <f>ROUND(J136*H136,2)</f>
        <v>0</v>
      </c>
      <c r="S136" s="82"/>
      <c r="T136" s="222">
        <f>S136*H136</f>
        <v>0</v>
      </c>
      <c r="U136" s="222">
        <v>0</v>
      </c>
      <c r="V136" s="222">
        <f>U136*H136</f>
        <v>0</v>
      </c>
      <c r="W136" s="222">
        <v>0</v>
      </c>
      <c r="X136" s="222">
        <f>W136*H136</f>
        <v>0</v>
      </c>
      <c r="Y136" s="223" t="s">
        <v>19</v>
      </c>
      <c r="Z136" s="36"/>
      <c r="AA136" s="36"/>
      <c r="AB136" s="36"/>
      <c r="AC136" s="36"/>
      <c r="AD136" s="36"/>
      <c r="AE136" s="36"/>
      <c r="AR136" s="224" t="s">
        <v>210</v>
      </c>
      <c r="AT136" s="224" t="s">
        <v>168</v>
      </c>
      <c r="AU136" s="224" t="s">
        <v>84</v>
      </c>
      <c r="AY136" s="15" t="s">
        <v>165</v>
      </c>
      <c r="BE136" s="225">
        <f>IF(O136="základní",K136,0)</f>
        <v>0</v>
      </c>
      <c r="BF136" s="225">
        <f>IF(O136="snížená",K136,0)</f>
        <v>0</v>
      </c>
      <c r="BG136" s="225">
        <f>IF(O136="zákl. přenesená",K136,0)</f>
        <v>0</v>
      </c>
      <c r="BH136" s="225">
        <f>IF(O136="sníž. přenesená",K136,0)</f>
        <v>0</v>
      </c>
      <c r="BI136" s="225">
        <f>IF(O136="nulová",K136,0)</f>
        <v>0</v>
      </c>
      <c r="BJ136" s="15" t="s">
        <v>82</v>
      </c>
      <c r="BK136" s="225">
        <f>ROUND(P136*H136,2)</f>
        <v>0</v>
      </c>
      <c r="BL136" s="15" t="s">
        <v>210</v>
      </c>
      <c r="BM136" s="224" t="s">
        <v>504</v>
      </c>
    </row>
    <row r="137" s="2" customFormat="1">
      <c r="A137" s="36"/>
      <c r="B137" s="37"/>
      <c r="C137" s="38"/>
      <c r="D137" s="226" t="s">
        <v>174</v>
      </c>
      <c r="E137" s="38"/>
      <c r="F137" s="227" t="s">
        <v>503</v>
      </c>
      <c r="G137" s="38"/>
      <c r="H137" s="38"/>
      <c r="I137" s="228"/>
      <c r="J137" s="228"/>
      <c r="K137" s="38"/>
      <c r="L137" s="38"/>
      <c r="M137" s="42"/>
      <c r="N137" s="229"/>
      <c r="O137" s="230"/>
      <c r="P137" s="82"/>
      <c r="Q137" s="82"/>
      <c r="R137" s="82"/>
      <c r="S137" s="82"/>
      <c r="T137" s="82"/>
      <c r="U137" s="82"/>
      <c r="V137" s="82"/>
      <c r="W137" s="82"/>
      <c r="X137" s="82"/>
      <c r="Y137" s="83"/>
      <c r="Z137" s="36"/>
      <c r="AA137" s="36"/>
      <c r="AB137" s="36"/>
      <c r="AC137" s="36"/>
      <c r="AD137" s="36"/>
      <c r="AE137" s="36"/>
      <c r="AT137" s="15" t="s">
        <v>174</v>
      </c>
      <c r="AU137" s="15" t="s">
        <v>84</v>
      </c>
    </row>
    <row r="138" s="2" customFormat="1" ht="24.15" customHeight="1">
      <c r="A138" s="36"/>
      <c r="B138" s="37"/>
      <c r="C138" s="236" t="s">
        <v>8</v>
      </c>
      <c r="D138" s="236" t="s">
        <v>189</v>
      </c>
      <c r="E138" s="237" t="s">
        <v>505</v>
      </c>
      <c r="F138" s="238" t="s">
        <v>506</v>
      </c>
      <c r="G138" s="239" t="s">
        <v>192</v>
      </c>
      <c r="H138" s="240">
        <v>2</v>
      </c>
      <c r="I138" s="241"/>
      <c r="J138" s="242"/>
      <c r="K138" s="240">
        <f>ROUND(P138*H138,2)</f>
        <v>0</v>
      </c>
      <c r="L138" s="238" t="s">
        <v>193</v>
      </c>
      <c r="M138" s="243"/>
      <c r="N138" s="244" t="s">
        <v>19</v>
      </c>
      <c r="O138" s="220" t="s">
        <v>44</v>
      </c>
      <c r="P138" s="221">
        <f>I138+J138</f>
        <v>0</v>
      </c>
      <c r="Q138" s="221">
        <f>ROUND(I138*H138,2)</f>
        <v>0</v>
      </c>
      <c r="R138" s="221">
        <f>ROUND(J138*H138,2)</f>
        <v>0</v>
      </c>
      <c r="S138" s="82"/>
      <c r="T138" s="222">
        <f>S138*H138</f>
        <v>0</v>
      </c>
      <c r="U138" s="222">
        <v>0</v>
      </c>
      <c r="V138" s="222">
        <f>U138*H138</f>
        <v>0</v>
      </c>
      <c r="W138" s="222">
        <v>0</v>
      </c>
      <c r="X138" s="222">
        <f>W138*H138</f>
        <v>0</v>
      </c>
      <c r="Y138" s="223" t="s">
        <v>19</v>
      </c>
      <c r="Z138" s="36"/>
      <c r="AA138" s="36"/>
      <c r="AB138" s="36"/>
      <c r="AC138" s="36"/>
      <c r="AD138" s="36"/>
      <c r="AE138" s="36"/>
      <c r="AR138" s="224" t="s">
        <v>507</v>
      </c>
      <c r="AT138" s="224" t="s">
        <v>189</v>
      </c>
      <c r="AU138" s="224" t="s">
        <v>84</v>
      </c>
      <c r="AY138" s="15" t="s">
        <v>165</v>
      </c>
      <c r="BE138" s="225">
        <f>IF(O138="základní",K138,0)</f>
        <v>0</v>
      </c>
      <c r="BF138" s="225">
        <f>IF(O138="snížená",K138,0)</f>
        <v>0</v>
      </c>
      <c r="BG138" s="225">
        <f>IF(O138="zákl. přenesená",K138,0)</f>
        <v>0</v>
      </c>
      <c r="BH138" s="225">
        <f>IF(O138="sníž. přenesená",K138,0)</f>
        <v>0</v>
      </c>
      <c r="BI138" s="225">
        <f>IF(O138="nulová",K138,0)</f>
        <v>0</v>
      </c>
      <c r="BJ138" s="15" t="s">
        <v>82</v>
      </c>
      <c r="BK138" s="225">
        <f>ROUND(P138*H138,2)</f>
        <v>0</v>
      </c>
      <c r="BL138" s="15" t="s">
        <v>210</v>
      </c>
      <c r="BM138" s="224" t="s">
        <v>508</v>
      </c>
    </row>
    <row r="139" s="2" customFormat="1">
      <c r="A139" s="36"/>
      <c r="B139" s="37"/>
      <c r="C139" s="38"/>
      <c r="D139" s="226" t="s">
        <v>174</v>
      </c>
      <c r="E139" s="38"/>
      <c r="F139" s="227" t="s">
        <v>506</v>
      </c>
      <c r="G139" s="38"/>
      <c r="H139" s="38"/>
      <c r="I139" s="228"/>
      <c r="J139" s="228"/>
      <c r="K139" s="38"/>
      <c r="L139" s="38"/>
      <c r="M139" s="42"/>
      <c r="N139" s="229"/>
      <c r="O139" s="230"/>
      <c r="P139" s="82"/>
      <c r="Q139" s="82"/>
      <c r="R139" s="82"/>
      <c r="S139" s="82"/>
      <c r="T139" s="82"/>
      <c r="U139" s="82"/>
      <c r="V139" s="82"/>
      <c r="W139" s="82"/>
      <c r="X139" s="82"/>
      <c r="Y139" s="83"/>
      <c r="Z139" s="36"/>
      <c r="AA139" s="36"/>
      <c r="AB139" s="36"/>
      <c r="AC139" s="36"/>
      <c r="AD139" s="36"/>
      <c r="AE139" s="36"/>
      <c r="AT139" s="15" t="s">
        <v>174</v>
      </c>
      <c r="AU139" s="15" t="s">
        <v>84</v>
      </c>
    </row>
    <row r="140" s="2" customFormat="1" ht="24.15" customHeight="1">
      <c r="A140" s="36"/>
      <c r="B140" s="37"/>
      <c r="C140" s="213" t="s">
        <v>282</v>
      </c>
      <c r="D140" s="213" t="s">
        <v>168</v>
      </c>
      <c r="E140" s="214" t="s">
        <v>470</v>
      </c>
      <c r="F140" s="215" t="s">
        <v>471</v>
      </c>
      <c r="G140" s="216" t="s">
        <v>215</v>
      </c>
      <c r="H140" s="218">
        <v>192</v>
      </c>
      <c r="I140" s="217"/>
      <c r="J140" s="217"/>
      <c r="K140" s="218">
        <f>ROUND(P140*H140,2)</f>
        <v>0</v>
      </c>
      <c r="L140" s="215" t="s">
        <v>193</v>
      </c>
      <c r="M140" s="42"/>
      <c r="N140" s="219" t="s">
        <v>19</v>
      </c>
      <c r="O140" s="220" t="s">
        <v>44</v>
      </c>
      <c r="P140" s="221">
        <f>I140+J140</f>
        <v>0</v>
      </c>
      <c r="Q140" s="221">
        <f>ROUND(I140*H140,2)</f>
        <v>0</v>
      </c>
      <c r="R140" s="221">
        <f>ROUND(J140*H140,2)</f>
        <v>0</v>
      </c>
      <c r="S140" s="82"/>
      <c r="T140" s="222">
        <f>S140*H140</f>
        <v>0</v>
      </c>
      <c r="U140" s="222">
        <v>0</v>
      </c>
      <c r="V140" s="222">
        <f>U140*H140</f>
        <v>0</v>
      </c>
      <c r="W140" s="222">
        <v>0</v>
      </c>
      <c r="X140" s="222">
        <f>W140*H140</f>
        <v>0</v>
      </c>
      <c r="Y140" s="223" t="s">
        <v>19</v>
      </c>
      <c r="Z140" s="36"/>
      <c r="AA140" s="36"/>
      <c r="AB140" s="36"/>
      <c r="AC140" s="36"/>
      <c r="AD140" s="36"/>
      <c r="AE140" s="36"/>
      <c r="AR140" s="224" t="s">
        <v>210</v>
      </c>
      <c r="AT140" s="224" t="s">
        <v>168</v>
      </c>
      <c r="AU140" s="224" t="s">
        <v>84</v>
      </c>
      <c r="AY140" s="15" t="s">
        <v>165</v>
      </c>
      <c r="BE140" s="225">
        <f>IF(O140="základní",K140,0)</f>
        <v>0</v>
      </c>
      <c r="BF140" s="225">
        <f>IF(O140="snížená",K140,0)</f>
        <v>0</v>
      </c>
      <c r="BG140" s="225">
        <f>IF(O140="zákl. přenesená",K140,0)</f>
        <v>0</v>
      </c>
      <c r="BH140" s="225">
        <f>IF(O140="sníž. přenesená",K140,0)</f>
        <v>0</v>
      </c>
      <c r="BI140" s="225">
        <f>IF(O140="nulová",K140,0)</f>
        <v>0</v>
      </c>
      <c r="BJ140" s="15" t="s">
        <v>82</v>
      </c>
      <c r="BK140" s="225">
        <f>ROUND(P140*H140,2)</f>
        <v>0</v>
      </c>
      <c r="BL140" s="15" t="s">
        <v>210</v>
      </c>
      <c r="BM140" s="224" t="s">
        <v>509</v>
      </c>
    </row>
    <row r="141" s="2" customFormat="1">
      <c r="A141" s="36"/>
      <c r="B141" s="37"/>
      <c r="C141" s="38"/>
      <c r="D141" s="226" t="s">
        <v>174</v>
      </c>
      <c r="E141" s="38"/>
      <c r="F141" s="227" t="s">
        <v>471</v>
      </c>
      <c r="G141" s="38"/>
      <c r="H141" s="38"/>
      <c r="I141" s="228"/>
      <c r="J141" s="228"/>
      <c r="K141" s="38"/>
      <c r="L141" s="38"/>
      <c r="M141" s="42"/>
      <c r="N141" s="229"/>
      <c r="O141" s="230"/>
      <c r="P141" s="82"/>
      <c r="Q141" s="82"/>
      <c r="R141" s="82"/>
      <c r="S141" s="82"/>
      <c r="T141" s="82"/>
      <c r="U141" s="82"/>
      <c r="V141" s="82"/>
      <c r="W141" s="82"/>
      <c r="X141" s="82"/>
      <c r="Y141" s="83"/>
      <c r="Z141" s="36"/>
      <c r="AA141" s="36"/>
      <c r="AB141" s="36"/>
      <c r="AC141" s="36"/>
      <c r="AD141" s="36"/>
      <c r="AE141" s="36"/>
      <c r="AT141" s="15" t="s">
        <v>174</v>
      </c>
      <c r="AU141" s="15" t="s">
        <v>84</v>
      </c>
    </row>
    <row r="142" s="12" customFormat="1" ht="22.8" customHeight="1">
      <c r="A142" s="12"/>
      <c r="B142" s="196"/>
      <c r="C142" s="197"/>
      <c r="D142" s="198" t="s">
        <v>74</v>
      </c>
      <c r="E142" s="211" t="s">
        <v>510</v>
      </c>
      <c r="F142" s="211" t="s">
        <v>511</v>
      </c>
      <c r="G142" s="197"/>
      <c r="H142" s="197"/>
      <c r="I142" s="200"/>
      <c r="J142" s="200"/>
      <c r="K142" s="212">
        <f>BK142</f>
        <v>0</v>
      </c>
      <c r="L142" s="197"/>
      <c r="M142" s="202"/>
      <c r="N142" s="203"/>
      <c r="O142" s="204"/>
      <c r="P142" s="204"/>
      <c r="Q142" s="205">
        <f>SUM(Q143:Q304)</f>
        <v>0</v>
      </c>
      <c r="R142" s="205">
        <f>SUM(R143:R304)</f>
        <v>0</v>
      </c>
      <c r="S142" s="204"/>
      <c r="T142" s="206">
        <f>SUM(T143:T304)</f>
        <v>0</v>
      </c>
      <c r="U142" s="204"/>
      <c r="V142" s="206">
        <f>SUM(V143:V304)</f>
        <v>0</v>
      </c>
      <c r="W142" s="204"/>
      <c r="X142" s="206">
        <f>SUM(X143:X304)</f>
        <v>0</v>
      </c>
      <c r="Y142" s="207"/>
      <c r="Z142" s="12"/>
      <c r="AA142" s="12"/>
      <c r="AB142" s="12"/>
      <c r="AC142" s="12"/>
      <c r="AD142" s="12"/>
      <c r="AE142" s="12"/>
      <c r="AR142" s="208" t="s">
        <v>82</v>
      </c>
      <c r="AT142" s="209" t="s">
        <v>74</v>
      </c>
      <c r="AU142" s="209" t="s">
        <v>82</v>
      </c>
      <c r="AY142" s="208" t="s">
        <v>165</v>
      </c>
      <c r="BK142" s="210">
        <f>SUM(BK143:BK304)</f>
        <v>0</v>
      </c>
    </row>
    <row r="143" s="2" customFormat="1" ht="24.15" customHeight="1">
      <c r="A143" s="36"/>
      <c r="B143" s="37"/>
      <c r="C143" s="236" t="s">
        <v>287</v>
      </c>
      <c r="D143" s="236" t="s">
        <v>189</v>
      </c>
      <c r="E143" s="237" t="s">
        <v>512</v>
      </c>
      <c r="F143" s="238" t="s">
        <v>513</v>
      </c>
      <c r="G143" s="239" t="s">
        <v>192</v>
      </c>
      <c r="H143" s="240">
        <v>162</v>
      </c>
      <c r="I143" s="241"/>
      <c r="J143" s="242"/>
      <c r="K143" s="240">
        <f>ROUND(P143*H143,2)</f>
        <v>0</v>
      </c>
      <c r="L143" s="238" t="s">
        <v>193</v>
      </c>
      <c r="M143" s="243"/>
      <c r="N143" s="244" t="s">
        <v>19</v>
      </c>
      <c r="O143" s="220" t="s">
        <v>44</v>
      </c>
      <c r="P143" s="221">
        <f>I143+J143</f>
        <v>0</v>
      </c>
      <c r="Q143" s="221">
        <f>ROUND(I143*H143,2)</f>
        <v>0</v>
      </c>
      <c r="R143" s="221">
        <f>ROUND(J143*H143,2)</f>
        <v>0</v>
      </c>
      <c r="S143" s="82"/>
      <c r="T143" s="222">
        <f>S143*H143</f>
        <v>0</v>
      </c>
      <c r="U143" s="222">
        <v>0</v>
      </c>
      <c r="V143" s="222">
        <f>U143*H143</f>
        <v>0</v>
      </c>
      <c r="W143" s="222">
        <v>0</v>
      </c>
      <c r="X143" s="222">
        <f>W143*H143</f>
        <v>0</v>
      </c>
      <c r="Y143" s="223" t="s">
        <v>19</v>
      </c>
      <c r="Z143" s="36"/>
      <c r="AA143" s="36"/>
      <c r="AB143" s="36"/>
      <c r="AC143" s="36"/>
      <c r="AD143" s="36"/>
      <c r="AE143" s="36"/>
      <c r="AR143" s="224" t="s">
        <v>194</v>
      </c>
      <c r="AT143" s="224" t="s">
        <v>189</v>
      </c>
      <c r="AU143" s="224" t="s">
        <v>84</v>
      </c>
      <c r="AY143" s="15" t="s">
        <v>165</v>
      </c>
      <c r="BE143" s="225">
        <f>IF(O143="základní",K143,0)</f>
        <v>0</v>
      </c>
      <c r="BF143" s="225">
        <f>IF(O143="snížená",K143,0)</f>
        <v>0</v>
      </c>
      <c r="BG143" s="225">
        <f>IF(O143="zákl. přenesená",K143,0)</f>
        <v>0</v>
      </c>
      <c r="BH143" s="225">
        <f>IF(O143="sníž. přenesená",K143,0)</f>
        <v>0</v>
      </c>
      <c r="BI143" s="225">
        <f>IF(O143="nulová",K143,0)</f>
        <v>0</v>
      </c>
      <c r="BJ143" s="15" t="s">
        <v>82</v>
      </c>
      <c r="BK143" s="225">
        <f>ROUND(P143*H143,2)</f>
        <v>0</v>
      </c>
      <c r="BL143" s="15" t="s">
        <v>172</v>
      </c>
      <c r="BM143" s="224" t="s">
        <v>514</v>
      </c>
    </row>
    <row r="144" s="2" customFormat="1">
      <c r="A144" s="36"/>
      <c r="B144" s="37"/>
      <c r="C144" s="38"/>
      <c r="D144" s="226" t="s">
        <v>174</v>
      </c>
      <c r="E144" s="38"/>
      <c r="F144" s="227" t="s">
        <v>513</v>
      </c>
      <c r="G144" s="38"/>
      <c r="H144" s="38"/>
      <c r="I144" s="228"/>
      <c r="J144" s="228"/>
      <c r="K144" s="38"/>
      <c r="L144" s="38"/>
      <c r="M144" s="42"/>
      <c r="N144" s="229"/>
      <c r="O144" s="230"/>
      <c r="P144" s="82"/>
      <c r="Q144" s="82"/>
      <c r="R144" s="82"/>
      <c r="S144" s="82"/>
      <c r="T144" s="82"/>
      <c r="U144" s="82"/>
      <c r="V144" s="82"/>
      <c r="W144" s="82"/>
      <c r="X144" s="82"/>
      <c r="Y144" s="83"/>
      <c r="Z144" s="36"/>
      <c r="AA144" s="36"/>
      <c r="AB144" s="36"/>
      <c r="AC144" s="36"/>
      <c r="AD144" s="36"/>
      <c r="AE144" s="36"/>
      <c r="AT144" s="15" t="s">
        <v>174</v>
      </c>
      <c r="AU144" s="15" t="s">
        <v>84</v>
      </c>
    </row>
    <row r="145" s="2" customFormat="1" ht="24.15" customHeight="1">
      <c r="A145" s="36"/>
      <c r="B145" s="37"/>
      <c r="C145" s="213" t="s">
        <v>291</v>
      </c>
      <c r="D145" s="213" t="s">
        <v>168</v>
      </c>
      <c r="E145" s="214" t="s">
        <v>515</v>
      </c>
      <c r="F145" s="215" t="s">
        <v>516</v>
      </c>
      <c r="G145" s="216" t="s">
        <v>192</v>
      </c>
      <c r="H145" s="218">
        <v>162</v>
      </c>
      <c r="I145" s="217"/>
      <c r="J145" s="217"/>
      <c r="K145" s="218">
        <f>ROUND(P145*H145,2)</f>
        <v>0</v>
      </c>
      <c r="L145" s="215" t="s">
        <v>193</v>
      </c>
      <c r="M145" s="42"/>
      <c r="N145" s="219" t="s">
        <v>19</v>
      </c>
      <c r="O145" s="220" t="s">
        <v>44</v>
      </c>
      <c r="P145" s="221">
        <f>I145+J145</f>
        <v>0</v>
      </c>
      <c r="Q145" s="221">
        <f>ROUND(I145*H145,2)</f>
        <v>0</v>
      </c>
      <c r="R145" s="221">
        <f>ROUND(J145*H145,2)</f>
        <v>0</v>
      </c>
      <c r="S145" s="82"/>
      <c r="T145" s="222">
        <f>S145*H145</f>
        <v>0</v>
      </c>
      <c r="U145" s="222">
        <v>0</v>
      </c>
      <c r="V145" s="222">
        <f>U145*H145</f>
        <v>0</v>
      </c>
      <c r="W145" s="222">
        <v>0</v>
      </c>
      <c r="X145" s="222">
        <f>W145*H145</f>
        <v>0</v>
      </c>
      <c r="Y145" s="223" t="s">
        <v>19</v>
      </c>
      <c r="Z145" s="36"/>
      <c r="AA145" s="36"/>
      <c r="AB145" s="36"/>
      <c r="AC145" s="36"/>
      <c r="AD145" s="36"/>
      <c r="AE145" s="36"/>
      <c r="AR145" s="224" t="s">
        <v>172</v>
      </c>
      <c r="AT145" s="224" t="s">
        <v>168</v>
      </c>
      <c r="AU145" s="224" t="s">
        <v>84</v>
      </c>
      <c r="AY145" s="15" t="s">
        <v>165</v>
      </c>
      <c r="BE145" s="225">
        <f>IF(O145="základní",K145,0)</f>
        <v>0</v>
      </c>
      <c r="BF145" s="225">
        <f>IF(O145="snížená",K145,0)</f>
        <v>0</v>
      </c>
      <c r="BG145" s="225">
        <f>IF(O145="zákl. přenesená",K145,0)</f>
        <v>0</v>
      </c>
      <c r="BH145" s="225">
        <f>IF(O145="sníž. přenesená",K145,0)</f>
        <v>0</v>
      </c>
      <c r="BI145" s="225">
        <f>IF(O145="nulová",K145,0)</f>
        <v>0</v>
      </c>
      <c r="BJ145" s="15" t="s">
        <v>82</v>
      </c>
      <c r="BK145" s="225">
        <f>ROUND(P145*H145,2)</f>
        <v>0</v>
      </c>
      <c r="BL145" s="15" t="s">
        <v>172</v>
      </c>
      <c r="BM145" s="224" t="s">
        <v>517</v>
      </c>
    </row>
    <row r="146" s="2" customFormat="1">
      <c r="A146" s="36"/>
      <c r="B146" s="37"/>
      <c r="C146" s="38"/>
      <c r="D146" s="226" t="s">
        <v>174</v>
      </c>
      <c r="E146" s="38"/>
      <c r="F146" s="227" t="s">
        <v>516</v>
      </c>
      <c r="G146" s="38"/>
      <c r="H146" s="38"/>
      <c r="I146" s="228"/>
      <c r="J146" s="228"/>
      <c r="K146" s="38"/>
      <c r="L146" s="38"/>
      <c r="M146" s="42"/>
      <c r="N146" s="229"/>
      <c r="O146" s="230"/>
      <c r="P146" s="82"/>
      <c r="Q146" s="82"/>
      <c r="R146" s="82"/>
      <c r="S146" s="82"/>
      <c r="T146" s="82"/>
      <c r="U146" s="82"/>
      <c r="V146" s="82"/>
      <c r="W146" s="82"/>
      <c r="X146" s="82"/>
      <c r="Y146" s="83"/>
      <c r="Z146" s="36"/>
      <c r="AA146" s="36"/>
      <c r="AB146" s="36"/>
      <c r="AC146" s="36"/>
      <c r="AD146" s="36"/>
      <c r="AE146" s="36"/>
      <c r="AT146" s="15" t="s">
        <v>174</v>
      </c>
      <c r="AU146" s="15" t="s">
        <v>84</v>
      </c>
    </row>
    <row r="147" s="2" customFormat="1" ht="24.15" customHeight="1">
      <c r="A147" s="36"/>
      <c r="B147" s="37"/>
      <c r="C147" s="236" t="s">
        <v>297</v>
      </c>
      <c r="D147" s="236" t="s">
        <v>189</v>
      </c>
      <c r="E147" s="237" t="s">
        <v>518</v>
      </c>
      <c r="F147" s="238" t="s">
        <v>519</v>
      </c>
      <c r="G147" s="239" t="s">
        <v>192</v>
      </c>
      <c r="H147" s="240">
        <v>316</v>
      </c>
      <c r="I147" s="241"/>
      <c r="J147" s="242"/>
      <c r="K147" s="240">
        <f>ROUND(P147*H147,2)</f>
        <v>0</v>
      </c>
      <c r="L147" s="238" t="s">
        <v>193</v>
      </c>
      <c r="M147" s="243"/>
      <c r="N147" s="244" t="s">
        <v>19</v>
      </c>
      <c r="O147" s="220" t="s">
        <v>44</v>
      </c>
      <c r="P147" s="221">
        <f>I147+J147</f>
        <v>0</v>
      </c>
      <c r="Q147" s="221">
        <f>ROUND(I147*H147,2)</f>
        <v>0</v>
      </c>
      <c r="R147" s="221">
        <f>ROUND(J147*H147,2)</f>
        <v>0</v>
      </c>
      <c r="S147" s="82"/>
      <c r="T147" s="222">
        <f>S147*H147</f>
        <v>0</v>
      </c>
      <c r="U147" s="222">
        <v>0</v>
      </c>
      <c r="V147" s="222">
        <f>U147*H147</f>
        <v>0</v>
      </c>
      <c r="W147" s="222">
        <v>0</v>
      </c>
      <c r="X147" s="222">
        <f>W147*H147</f>
        <v>0</v>
      </c>
      <c r="Y147" s="223" t="s">
        <v>19</v>
      </c>
      <c r="Z147" s="36"/>
      <c r="AA147" s="36"/>
      <c r="AB147" s="36"/>
      <c r="AC147" s="36"/>
      <c r="AD147" s="36"/>
      <c r="AE147" s="36"/>
      <c r="AR147" s="224" t="s">
        <v>205</v>
      </c>
      <c r="AT147" s="224" t="s">
        <v>189</v>
      </c>
      <c r="AU147" s="224" t="s">
        <v>84</v>
      </c>
      <c r="AY147" s="15" t="s">
        <v>165</v>
      </c>
      <c r="BE147" s="225">
        <f>IF(O147="základní",K147,0)</f>
        <v>0</v>
      </c>
      <c r="BF147" s="225">
        <f>IF(O147="snížená",K147,0)</f>
        <v>0</v>
      </c>
      <c r="BG147" s="225">
        <f>IF(O147="zákl. přenesená",K147,0)</f>
        <v>0</v>
      </c>
      <c r="BH147" s="225">
        <f>IF(O147="sníž. přenesená",K147,0)</f>
        <v>0</v>
      </c>
      <c r="BI147" s="225">
        <f>IF(O147="nulová",K147,0)</f>
        <v>0</v>
      </c>
      <c r="BJ147" s="15" t="s">
        <v>82</v>
      </c>
      <c r="BK147" s="225">
        <f>ROUND(P147*H147,2)</f>
        <v>0</v>
      </c>
      <c r="BL147" s="15" t="s">
        <v>205</v>
      </c>
      <c r="BM147" s="224" t="s">
        <v>520</v>
      </c>
    </row>
    <row r="148" s="2" customFormat="1">
      <c r="A148" s="36"/>
      <c r="B148" s="37"/>
      <c r="C148" s="38"/>
      <c r="D148" s="226" t="s">
        <v>174</v>
      </c>
      <c r="E148" s="38"/>
      <c r="F148" s="227" t="s">
        <v>519</v>
      </c>
      <c r="G148" s="38"/>
      <c r="H148" s="38"/>
      <c r="I148" s="228"/>
      <c r="J148" s="228"/>
      <c r="K148" s="38"/>
      <c r="L148" s="38"/>
      <c r="M148" s="42"/>
      <c r="N148" s="229"/>
      <c r="O148" s="230"/>
      <c r="P148" s="82"/>
      <c r="Q148" s="82"/>
      <c r="R148" s="82"/>
      <c r="S148" s="82"/>
      <c r="T148" s="82"/>
      <c r="U148" s="82"/>
      <c r="V148" s="82"/>
      <c r="W148" s="82"/>
      <c r="X148" s="82"/>
      <c r="Y148" s="83"/>
      <c r="Z148" s="36"/>
      <c r="AA148" s="36"/>
      <c r="AB148" s="36"/>
      <c r="AC148" s="36"/>
      <c r="AD148" s="36"/>
      <c r="AE148" s="36"/>
      <c r="AT148" s="15" t="s">
        <v>174</v>
      </c>
      <c r="AU148" s="15" t="s">
        <v>84</v>
      </c>
    </row>
    <row r="149" s="2" customFormat="1" ht="24.15" customHeight="1">
      <c r="A149" s="36"/>
      <c r="B149" s="37"/>
      <c r="C149" s="213" t="s">
        <v>304</v>
      </c>
      <c r="D149" s="213" t="s">
        <v>168</v>
      </c>
      <c r="E149" s="214" t="s">
        <v>521</v>
      </c>
      <c r="F149" s="215" t="s">
        <v>522</v>
      </c>
      <c r="G149" s="216" t="s">
        <v>192</v>
      </c>
      <c r="H149" s="218">
        <v>316</v>
      </c>
      <c r="I149" s="217"/>
      <c r="J149" s="217"/>
      <c r="K149" s="218">
        <f>ROUND(P149*H149,2)</f>
        <v>0</v>
      </c>
      <c r="L149" s="215" t="s">
        <v>193</v>
      </c>
      <c r="M149" s="42"/>
      <c r="N149" s="219" t="s">
        <v>19</v>
      </c>
      <c r="O149" s="220" t="s">
        <v>44</v>
      </c>
      <c r="P149" s="221">
        <f>I149+J149</f>
        <v>0</v>
      </c>
      <c r="Q149" s="221">
        <f>ROUND(I149*H149,2)</f>
        <v>0</v>
      </c>
      <c r="R149" s="221">
        <f>ROUND(J149*H149,2)</f>
        <v>0</v>
      </c>
      <c r="S149" s="82"/>
      <c r="T149" s="222">
        <f>S149*H149</f>
        <v>0</v>
      </c>
      <c r="U149" s="222">
        <v>0</v>
      </c>
      <c r="V149" s="222">
        <f>U149*H149</f>
        <v>0</v>
      </c>
      <c r="W149" s="222">
        <v>0</v>
      </c>
      <c r="X149" s="222">
        <f>W149*H149</f>
        <v>0</v>
      </c>
      <c r="Y149" s="223" t="s">
        <v>19</v>
      </c>
      <c r="Z149" s="36"/>
      <c r="AA149" s="36"/>
      <c r="AB149" s="36"/>
      <c r="AC149" s="36"/>
      <c r="AD149" s="36"/>
      <c r="AE149" s="36"/>
      <c r="AR149" s="224" t="s">
        <v>210</v>
      </c>
      <c r="AT149" s="224" t="s">
        <v>168</v>
      </c>
      <c r="AU149" s="224" t="s">
        <v>84</v>
      </c>
      <c r="AY149" s="15" t="s">
        <v>165</v>
      </c>
      <c r="BE149" s="225">
        <f>IF(O149="základní",K149,0)</f>
        <v>0</v>
      </c>
      <c r="BF149" s="225">
        <f>IF(O149="snížená",K149,0)</f>
        <v>0</v>
      </c>
      <c r="BG149" s="225">
        <f>IF(O149="zákl. přenesená",K149,0)</f>
        <v>0</v>
      </c>
      <c r="BH149" s="225">
        <f>IF(O149="sníž. přenesená",K149,0)</f>
        <v>0</v>
      </c>
      <c r="BI149" s="225">
        <f>IF(O149="nulová",K149,0)</f>
        <v>0</v>
      </c>
      <c r="BJ149" s="15" t="s">
        <v>82</v>
      </c>
      <c r="BK149" s="225">
        <f>ROUND(P149*H149,2)</f>
        <v>0</v>
      </c>
      <c r="BL149" s="15" t="s">
        <v>210</v>
      </c>
      <c r="BM149" s="224" t="s">
        <v>523</v>
      </c>
    </row>
    <row r="150" s="2" customFormat="1">
      <c r="A150" s="36"/>
      <c r="B150" s="37"/>
      <c r="C150" s="38"/>
      <c r="D150" s="226" t="s">
        <v>174</v>
      </c>
      <c r="E150" s="38"/>
      <c r="F150" s="227" t="s">
        <v>522</v>
      </c>
      <c r="G150" s="38"/>
      <c r="H150" s="38"/>
      <c r="I150" s="228"/>
      <c r="J150" s="228"/>
      <c r="K150" s="38"/>
      <c r="L150" s="38"/>
      <c r="M150" s="42"/>
      <c r="N150" s="229"/>
      <c r="O150" s="230"/>
      <c r="P150" s="82"/>
      <c r="Q150" s="82"/>
      <c r="R150" s="82"/>
      <c r="S150" s="82"/>
      <c r="T150" s="82"/>
      <c r="U150" s="82"/>
      <c r="V150" s="82"/>
      <c r="W150" s="82"/>
      <c r="X150" s="82"/>
      <c r="Y150" s="83"/>
      <c r="Z150" s="36"/>
      <c r="AA150" s="36"/>
      <c r="AB150" s="36"/>
      <c r="AC150" s="36"/>
      <c r="AD150" s="36"/>
      <c r="AE150" s="36"/>
      <c r="AT150" s="15" t="s">
        <v>174</v>
      </c>
      <c r="AU150" s="15" t="s">
        <v>84</v>
      </c>
    </row>
    <row r="151" s="2" customFormat="1" ht="24.15" customHeight="1">
      <c r="A151" s="36"/>
      <c r="B151" s="37"/>
      <c r="C151" s="236" t="s">
        <v>308</v>
      </c>
      <c r="D151" s="236" t="s">
        <v>189</v>
      </c>
      <c r="E151" s="237" t="s">
        <v>524</v>
      </c>
      <c r="F151" s="238" t="s">
        <v>525</v>
      </c>
      <c r="G151" s="239" t="s">
        <v>192</v>
      </c>
      <c r="H151" s="240">
        <v>4</v>
      </c>
      <c r="I151" s="241"/>
      <c r="J151" s="242"/>
      <c r="K151" s="240">
        <f>ROUND(P151*H151,2)</f>
        <v>0</v>
      </c>
      <c r="L151" s="238" t="s">
        <v>193</v>
      </c>
      <c r="M151" s="243"/>
      <c r="N151" s="244" t="s">
        <v>19</v>
      </c>
      <c r="O151" s="220" t="s">
        <v>44</v>
      </c>
      <c r="P151" s="221">
        <f>I151+J151</f>
        <v>0</v>
      </c>
      <c r="Q151" s="221">
        <f>ROUND(I151*H151,2)</f>
        <v>0</v>
      </c>
      <c r="R151" s="221">
        <f>ROUND(J151*H151,2)</f>
        <v>0</v>
      </c>
      <c r="S151" s="82"/>
      <c r="T151" s="222">
        <f>S151*H151</f>
        <v>0</v>
      </c>
      <c r="U151" s="222">
        <v>0</v>
      </c>
      <c r="V151" s="222">
        <f>U151*H151</f>
        <v>0</v>
      </c>
      <c r="W151" s="222">
        <v>0</v>
      </c>
      <c r="X151" s="222">
        <f>W151*H151</f>
        <v>0</v>
      </c>
      <c r="Y151" s="223" t="s">
        <v>19</v>
      </c>
      <c r="Z151" s="36"/>
      <c r="AA151" s="36"/>
      <c r="AB151" s="36"/>
      <c r="AC151" s="36"/>
      <c r="AD151" s="36"/>
      <c r="AE151" s="36"/>
      <c r="AR151" s="224" t="s">
        <v>205</v>
      </c>
      <c r="AT151" s="224" t="s">
        <v>189</v>
      </c>
      <c r="AU151" s="224" t="s">
        <v>84</v>
      </c>
      <c r="AY151" s="15" t="s">
        <v>165</v>
      </c>
      <c r="BE151" s="225">
        <f>IF(O151="základní",K151,0)</f>
        <v>0</v>
      </c>
      <c r="BF151" s="225">
        <f>IF(O151="snížená",K151,0)</f>
        <v>0</v>
      </c>
      <c r="BG151" s="225">
        <f>IF(O151="zákl. přenesená",K151,0)</f>
        <v>0</v>
      </c>
      <c r="BH151" s="225">
        <f>IF(O151="sníž. přenesená",K151,0)</f>
        <v>0</v>
      </c>
      <c r="BI151" s="225">
        <f>IF(O151="nulová",K151,0)</f>
        <v>0</v>
      </c>
      <c r="BJ151" s="15" t="s">
        <v>82</v>
      </c>
      <c r="BK151" s="225">
        <f>ROUND(P151*H151,2)</f>
        <v>0</v>
      </c>
      <c r="BL151" s="15" t="s">
        <v>205</v>
      </c>
      <c r="BM151" s="224" t="s">
        <v>526</v>
      </c>
    </row>
    <row r="152" s="2" customFormat="1">
      <c r="A152" s="36"/>
      <c r="B152" s="37"/>
      <c r="C152" s="38"/>
      <c r="D152" s="226" t="s">
        <v>174</v>
      </c>
      <c r="E152" s="38"/>
      <c r="F152" s="227" t="s">
        <v>525</v>
      </c>
      <c r="G152" s="38"/>
      <c r="H152" s="38"/>
      <c r="I152" s="228"/>
      <c r="J152" s="228"/>
      <c r="K152" s="38"/>
      <c r="L152" s="38"/>
      <c r="M152" s="42"/>
      <c r="N152" s="229"/>
      <c r="O152" s="230"/>
      <c r="P152" s="82"/>
      <c r="Q152" s="82"/>
      <c r="R152" s="82"/>
      <c r="S152" s="82"/>
      <c r="T152" s="82"/>
      <c r="U152" s="82"/>
      <c r="V152" s="82"/>
      <c r="W152" s="82"/>
      <c r="X152" s="82"/>
      <c r="Y152" s="83"/>
      <c r="Z152" s="36"/>
      <c r="AA152" s="36"/>
      <c r="AB152" s="36"/>
      <c r="AC152" s="36"/>
      <c r="AD152" s="36"/>
      <c r="AE152" s="36"/>
      <c r="AT152" s="15" t="s">
        <v>174</v>
      </c>
      <c r="AU152" s="15" t="s">
        <v>84</v>
      </c>
    </row>
    <row r="153" s="2" customFormat="1" ht="24.15" customHeight="1">
      <c r="A153" s="36"/>
      <c r="B153" s="37"/>
      <c r="C153" s="213" t="s">
        <v>313</v>
      </c>
      <c r="D153" s="213" t="s">
        <v>168</v>
      </c>
      <c r="E153" s="214" t="s">
        <v>527</v>
      </c>
      <c r="F153" s="215" t="s">
        <v>528</v>
      </c>
      <c r="G153" s="216" t="s">
        <v>192</v>
      </c>
      <c r="H153" s="218">
        <v>4</v>
      </c>
      <c r="I153" s="217"/>
      <c r="J153" s="217"/>
      <c r="K153" s="218">
        <f>ROUND(P153*H153,2)</f>
        <v>0</v>
      </c>
      <c r="L153" s="215" t="s">
        <v>193</v>
      </c>
      <c r="M153" s="42"/>
      <c r="N153" s="219" t="s">
        <v>19</v>
      </c>
      <c r="O153" s="220" t="s">
        <v>44</v>
      </c>
      <c r="P153" s="221">
        <f>I153+J153</f>
        <v>0</v>
      </c>
      <c r="Q153" s="221">
        <f>ROUND(I153*H153,2)</f>
        <v>0</v>
      </c>
      <c r="R153" s="221">
        <f>ROUND(J153*H153,2)</f>
        <v>0</v>
      </c>
      <c r="S153" s="82"/>
      <c r="T153" s="222">
        <f>S153*H153</f>
        <v>0</v>
      </c>
      <c r="U153" s="222">
        <v>0</v>
      </c>
      <c r="V153" s="222">
        <f>U153*H153</f>
        <v>0</v>
      </c>
      <c r="W153" s="222">
        <v>0</v>
      </c>
      <c r="X153" s="222">
        <f>W153*H153</f>
        <v>0</v>
      </c>
      <c r="Y153" s="223" t="s">
        <v>19</v>
      </c>
      <c r="Z153" s="36"/>
      <c r="AA153" s="36"/>
      <c r="AB153" s="36"/>
      <c r="AC153" s="36"/>
      <c r="AD153" s="36"/>
      <c r="AE153" s="36"/>
      <c r="AR153" s="224" t="s">
        <v>210</v>
      </c>
      <c r="AT153" s="224" t="s">
        <v>168</v>
      </c>
      <c r="AU153" s="224" t="s">
        <v>84</v>
      </c>
      <c r="AY153" s="15" t="s">
        <v>165</v>
      </c>
      <c r="BE153" s="225">
        <f>IF(O153="základní",K153,0)</f>
        <v>0</v>
      </c>
      <c r="BF153" s="225">
        <f>IF(O153="snížená",K153,0)</f>
        <v>0</v>
      </c>
      <c r="BG153" s="225">
        <f>IF(O153="zákl. přenesená",K153,0)</f>
        <v>0</v>
      </c>
      <c r="BH153" s="225">
        <f>IF(O153="sníž. přenesená",K153,0)</f>
        <v>0</v>
      </c>
      <c r="BI153" s="225">
        <f>IF(O153="nulová",K153,0)</f>
        <v>0</v>
      </c>
      <c r="BJ153" s="15" t="s">
        <v>82</v>
      </c>
      <c r="BK153" s="225">
        <f>ROUND(P153*H153,2)</f>
        <v>0</v>
      </c>
      <c r="BL153" s="15" t="s">
        <v>210</v>
      </c>
      <c r="BM153" s="224" t="s">
        <v>529</v>
      </c>
    </row>
    <row r="154" s="2" customFormat="1">
      <c r="A154" s="36"/>
      <c r="B154" s="37"/>
      <c r="C154" s="38"/>
      <c r="D154" s="226" t="s">
        <v>174</v>
      </c>
      <c r="E154" s="38"/>
      <c r="F154" s="227" t="s">
        <v>528</v>
      </c>
      <c r="G154" s="38"/>
      <c r="H154" s="38"/>
      <c r="I154" s="228"/>
      <c r="J154" s="228"/>
      <c r="K154" s="38"/>
      <c r="L154" s="38"/>
      <c r="M154" s="42"/>
      <c r="N154" s="229"/>
      <c r="O154" s="230"/>
      <c r="P154" s="82"/>
      <c r="Q154" s="82"/>
      <c r="R154" s="82"/>
      <c r="S154" s="82"/>
      <c r="T154" s="82"/>
      <c r="U154" s="82"/>
      <c r="V154" s="82"/>
      <c r="W154" s="82"/>
      <c r="X154" s="82"/>
      <c r="Y154" s="83"/>
      <c r="Z154" s="36"/>
      <c r="AA154" s="36"/>
      <c r="AB154" s="36"/>
      <c r="AC154" s="36"/>
      <c r="AD154" s="36"/>
      <c r="AE154" s="36"/>
      <c r="AT154" s="15" t="s">
        <v>174</v>
      </c>
      <c r="AU154" s="15" t="s">
        <v>84</v>
      </c>
    </row>
    <row r="155" s="2" customFormat="1" ht="24.15" customHeight="1">
      <c r="A155" s="36"/>
      <c r="B155" s="37"/>
      <c r="C155" s="236" t="s">
        <v>318</v>
      </c>
      <c r="D155" s="236" t="s">
        <v>189</v>
      </c>
      <c r="E155" s="237" t="s">
        <v>530</v>
      </c>
      <c r="F155" s="238" t="s">
        <v>531</v>
      </c>
      <c r="G155" s="239" t="s">
        <v>192</v>
      </c>
      <c r="H155" s="240">
        <v>162</v>
      </c>
      <c r="I155" s="241"/>
      <c r="J155" s="242"/>
      <c r="K155" s="240">
        <f>ROUND(P155*H155,2)</f>
        <v>0</v>
      </c>
      <c r="L155" s="238" t="s">
        <v>193</v>
      </c>
      <c r="M155" s="243"/>
      <c r="N155" s="244" t="s">
        <v>19</v>
      </c>
      <c r="O155" s="220" t="s">
        <v>44</v>
      </c>
      <c r="P155" s="221">
        <f>I155+J155</f>
        <v>0</v>
      </c>
      <c r="Q155" s="221">
        <f>ROUND(I155*H155,2)</f>
        <v>0</v>
      </c>
      <c r="R155" s="221">
        <f>ROUND(J155*H155,2)</f>
        <v>0</v>
      </c>
      <c r="S155" s="82"/>
      <c r="T155" s="222">
        <f>S155*H155</f>
        <v>0</v>
      </c>
      <c r="U155" s="222">
        <v>0</v>
      </c>
      <c r="V155" s="222">
        <f>U155*H155</f>
        <v>0</v>
      </c>
      <c r="W155" s="222">
        <v>0</v>
      </c>
      <c r="X155" s="222">
        <f>W155*H155</f>
        <v>0</v>
      </c>
      <c r="Y155" s="223" t="s">
        <v>19</v>
      </c>
      <c r="Z155" s="36"/>
      <c r="AA155" s="36"/>
      <c r="AB155" s="36"/>
      <c r="AC155" s="36"/>
      <c r="AD155" s="36"/>
      <c r="AE155" s="36"/>
      <c r="AR155" s="224" t="s">
        <v>205</v>
      </c>
      <c r="AT155" s="224" t="s">
        <v>189</v>
      </c>
      <c r="AU155" s="224" t="s">
        <v>84</v>
      </c>
      <c r="AY155" s="15" t="s">
        <v>165</v>
      </c>
      <c r="BE155" s="225">
        <f>IF(O155="základní",K155,0)</f>
        <v>0</v>
      </c>
      <c r="BF155" s="225">
        <f>IF(O155="snížená",K155,0)</f>
        <v>0</v>
      </c>
      <c r="BG155" s="225">
        <f>IF(O155="zákl. přenesená",K155,0)</f>
        <v>0</v>
      </c>
      <c r="BH155" s="225">
        <f>IF(O155="sníž. přenesená",K155,0)</f>
        <v>0</v>
      </c>
      <c r="BI155" s="225">
        <f>IF(O155="nulová",K155,0)</f>
        <v>0</v>
      </c>
      <c r="BJ155" s="15" t="s">
        <v>82</v>
      </c>
      <c r="BK155" s="225">
        <f>ROUND(P155*H155,2)</f>
        <v>0</v>
      </c>
      <c r="BL155" s="15" t="s">
        <v>205</v>
      </c>
      <c r="BM155" s="224" t="s">
        <v>532</v>
      </c>
    </row>
    <row r="156" s="2" customFormat="1">
      <c r="A156" s="36"/>
      <c r="B156" s="37"/>
      <c r="C156" s="38"/>
      <c r="D156" s="226" t="s">
        <v>174</v>
      </c>
      <c r="E156" s="38"/>
      <c r="F156" s="227" t="s">
        <v>531</v>
      </c>
      <c r="G156" s="38"/>
      <c r="H156" s="38"/>
      <c r="I156" s="228"/>
      <c r="J156" s="228"/>
      <c r="K156" s="38"/>
      <c r="L156" s="38"/>
      <c r="M156" s="42"/>
      <c r="N156" s="229"/>
      <c r="O156" s="230"/>
      <c r="P156" s="82"/>
      <c r="Q156" s="82"/>
      <c r="R156" s="82"/>
      <c r="S156" s="82"/>
      <c r="T156" s="82"/>
      <c r="U156" s="82"/>
      <c r="V156" s="82"/>
      <c r="W156" s="82"/>
      <c r="X156" s="82"/>
      <c r="Y156" s="83"/>
      <c r="Z156" s="36"/>
      <c r="AA156" s="36"/>
      <c r="AB156" s="36"/>
      <c r="AC156" s="36"/>
      <c r="AD156" s="36"/>
      <c r="AE156" s="36"/>
      <c r="AT156" s="15" t="s">
        <v>174</v>
      </c>
      <c r="AU156" s="15" t="s">
        <v>84</v>
      </c>
    </row>
    <row r="157" s="2" customFormat="1" ht="24.15" customHeight="1">
      <c r="A157" s="36"/>
      <c r="B157" s="37"/>
      <c r="C157" s="236" t="s">
        <v>405</v>
      </c>
      <c r="D157" s="236" t="s">
        <v>189</v>
      </c>
      <c r="E157" s="237" t="s">
        <v>533</v>
      </c>
      <c r="F157" s="238" t="s">
        <v>534</v>
      </c>
      <c r="G157" s="239" t="s">
        <v>192</v>
      </c>
      <c r="H157" s="240">
        <v>162</v>
      </c>
      <c r="I157" s="241"/>
      <c r="J157" s="242"/>
      <c r="K157" s="240">
        <f>ROUND(P157*H157,2)</f>
        <v>0</v>
      </c>
      <c r="L157" s="238" t="s">
        <v>193</v>
      </c>
      <c r="M157" s="243"/>
      <c r="N157" s="244" t="s">
        <v>19</v>
      </c>
      <c r="O157" s="220" t="s">
        <v>44</v>
      </c>
      <c r="P157" s="221">
        <f>I157+J157</f>
        <v>0</v>
      </c>
      <c r="Q157" s="221">
        <f>ROUND(I157*H157,2)</f>
        <v>0</v>
      </c>
      <c r="R157" s="221">
        <f>ROUND(J157*H157,2)</f>
        <v>0</v>
      </c>
      <c r="S157" s="82"/>
      <c r="T157" s="222">
        <f>S157*H157</f>
        <v>0</v>
      </c>
      <c r="U157" s="222">
        <v>0</v>
      </c>
      <c r="V157" s="222">
        <f>U157*H157</f>
        <v>0</v>
      </c>
      <c r="W157" s="222">
        <v>0</v>
      </c>
      <c r="X157" s="222">
        <f>W157*H157</f>
        <v>0</v>
      </c>
      <c r="Y157" s="223" t="s">
        <v>19</v>
      </c>
      <c r="Z157" s="36"/>
      <c r="AA157" s="36"/>
      <c r="AB157" s="36"/>
      <c r="AC157" s="36"/>
      <c r="AD157" s="36"/>
      <c r="AE157" s="36"/>
      <c r="AR157" s="224" t="s">
        <v>205</v>
      </c>
      <c r="AT157" s="224" t="s">
        <v>189</v>
      </c>
      <c r="AU157" s="224" t="s">
        <v>84</v>
      </c>
      <c r="AY157" s="15" t="s">
        <v>165</v>
      </c>
      <c r="BE157" s="225">
        <f>IF(O157="základní",K157,0)</f>
        <v>0</v>
      </c>
      <c r="BF157" s="225">
        <f>IF(O157="snížená",K157,0)</f>
        <v>0</v>
      </c>
      <c r="BG157" s="225">
        <f>IF(O157="zákl. přenesená",K157,0)</f>
        <v>0</v>
      </c>
      <c r="BH157" s="225">
        <f>IF(O157="sníž. přenesená",K157,0)</f>
        <v>0</v>
      </c>
      <c r="BI157" s="225">
        <f>IF(O157="nulová",K157,0)</f>
        <v>0</v>
      </c>
      <c r="BJ157" s="15" t="s">
        <v>82</v>
      </c>
      <c r="BK157" s="225">
        <f>ROUND(P157*H157,2)</f>
        <v>0</v>
      </c>
      <c r="BL157" s="15" t="s">
        <v>205</v>
      </c>
      <c r="BM157" s="224" t="s">
        <v>535</v>
      </c>
    </row>
    <row r="158" s="2" customFormat="1">
      <c r="A158" s="36"/>
      <c r="B158" s="37"/>
      <c r="C158" s="38"/>
      <c r="D158" s="226" t="s">
        <v>174</v>
      </c>
      <c r="E158" s="38"/>
      <c r="F158" s="227" t="s">
        <v>534</v>
      </c>
      <c r="G158" s="38"/>
      <c r="H158" s="38"/>
      <c r="I158" s="228"/>
      <c r="J158" s="228"/>
      <c r="K158" s="38"/>
      <c r="L158" s="38"/>
      <c r="M158" s="42"/>
      <c r="N158" s="229"/>
      <c r="O158" s="230"/>
      <c r="P158" s="82"/>
      <c r="Q158" s="82"/>
      <c r="R158" s="82"/>
      <c r="S158" s="82"/>
      <c r="T158" s="82"/>
      <c r="U158" s="82"/>
      <c r="V158" s="82"/>
      <c r="W158" s="82"/>
      <c r="X158" s="82"/>
      <c r="Y158" s="83"/>
      <c r="Z158" s="36"/>
      <c r="AA158" s="36"/>
      <c r="AB158" s="36"/>
      <c r="AC158" s="36"/>
      <c r="AD158" s="36"/>
      <c r="AE158" s="36"/>
      <c r="AT158" s="15" t="s">
        <v>174</v>
      </c>
      <c r="AU158" s="15" t="s">
        <v>84</v>
      </c>
    </row>
    <row r="159" s="2" customFormat="1" ht="24.15" customHeight="1">
      <c r="A159" s="36"/>
      <c r="B159" s="37"/>
      <c r="C159" s="213" t="s">
        <v>408</v>
      </c>
      <c r="D159" s="213" t="s">
        <v>168</v>
      </c>
      <c r="E159" s="214" t="s">
        <v>536</v>
      </c>
      <c r="F159" s="215" t="s">
        <v>537</v>
      </c>
      <c r="G159" s="216" t="s">
        <v>192</v>
      </c>
      <c r="H159" s="218">
        <v>162</v>
      </c>
      <c r="I159" s="217"/>
      <c r="J159" s="217"/>
      <c r="K159" s="218">
        <f>ROUND(P159*H159,2)</f>
        <v>0</v>
      </c>
      <c r="L159" s="215" t="s">
        <v>193</v>
      </c>
      <c r="M159" s="42"/>
      <c r="N159" s="219" t="s">
        <v>19</v>
      </c>
      <c r="O159" s="220" t="s">
        <v>44</v>
      </c>
      <c r="P159" s="221">
        <f>I159+J159</f>
        <v>0</v>
      </c>
      <c r="Q159" s="221">
        <f>ROUND(I159*H159,2)</f>
        <v>0</v>
      </c>
      <c r="R159" s="221">
        <f>ROUND(J159*H159,2)</f>
        <v>0</v>
      </c>
      <c r="S159" s="82"/>
      <c r="T159" s="222">
        <f>S159*H159</f>
        <v>0</v>
      </c>
      <c r="U159" s="222">
        <v>0</v>
      </c>
      <c r="V159" s="222">
        <f>U159*H159</f>
        <v>0</v>
      </c>
      <c r="W159" s="222">
        <v>0</v>
      </c>
      <c r="X159" s="222">
        <f>W159*H159</f>
        <v>0</v>
      </c>
      <c r="Y159" s="223" t="s">
        <v>19</v>
      </c>
      <c r="Z159" s="36"/>
      <c r="AA159" s="36"/>
      <c r="AB159" s="36"/>
      <c r="AC159" s="36"/>
      <c r="AD159" s="36"/>
      <c r="AE159" s="36"/>
      <c r="AR159" s="224" t="s">
        <v>210</v>
      </c>
      <c r="AT159" s="224" t="s">
        <v>168</v>
      </c>
      <c r="AU159" s="224" t="s">
        <v>84</v>
      </c>
      <c r="AY159" s="15" t="s">
        <v>165</v>
      </c>
      <c r="BE159" s="225">
        <f>IF(O159="základní",K159,0)</f>
        <v>0</v>
      </c>
      <c r="BF159" s="225">
        <f>IF(O159="snížená",K159,0)</f>
        <v>0</v>
      </c>
      <c r="BG159" s="225">
        <f>IF(O159="zákl. přenesená",K159,0)</f>
        <v>0</v>
      </c>
      <c r="BH159" s="225">
        <f>IF(O159="sníž. přenesená",K159,0)</f>
        <v>0</v>
      </c>
      <c r="BI159" s="225">
        <f>IF(O159="nulová",K159,0)</f>
        <v>0</v>
      </c>
      <c r="BJ159" s="15" t="s">
        <v>82</v>
      </c>
      <c r="BK159" s="225">
        <f>ROUND(P159*H159,2)</f>
        <v>0</v>
      </c>
      <c r="BL159" s="15" t="s">
        <v>210</v>
      </c>
      <c r="BM159" s="224" t="s">
        <v>538</v>
      </c>
    </row>
    <row r="160" s="2" customFormat="1">
      <c r="A160" s="36"/>
      <c r="B160" s="37"/>
      <c r="C160" s="38"/>
      <c r="D160" s="226" t="s">
        <v>174</v>
      </c>
      <c r="E160" s="38"/>
      <c r="F160" s="227" t="s">
        <v>537</v>
      </c>
      <c r="G160" s="38"/>
      <c r="H160" s="38"/>
      <c r="I160" s="228"/>
      <c r="J160" s="228"/>
      <c r="K160" s="38"/>
      <c r="L160" s="38"/>
      <c r="M160" s="42"/>
      <c r="N160" s="229"/>
      <c r="O160" s="230"/>
      <c r="P160" s="82"/>
      <c r="Q160" s="82"/>
      <c r="R160" s="82"/>
      <c r="S160" s="82"/>
      <c r="T160" s="82"/>
      <c r="U160" s="82"/>
      <c r="V160" s="82"/>
      <c r="W160" s="82"/>
      <c r="X160" s="82"/>
      <c r="Y160" s="83"/>
      <c r="Z160" s="36"/>
      <c r="AA160" s="36"/>
      <c r="AB160" s="36"/>
      <c r="AC160" s="36"/>
      <c r="AD160" s="36"/>
      <c r="AE160" s="36"/>
      <c r="AT160" s="15" t="s">
        <v>174</v>
      </c>
      <c r="AU160" s="15" t="s">
        <v>84</v>
      </c>
    </row>
    <row r="161" s="2" customFormat="1" ht="24.15" customHeight="1">
      <c r="A161" s="36"/>
      <c r="B161" s="37"/>
      <c r="C161" s="236" t="s">
        <v>411</v>
      </c>
      <c r="D161" s="236" t="s">
        <v>189</v>
      </c>
      <c r="E161" s="237" t="s">
        <v>539</v>
      </c>
      <c r="F161" s="238" t="s">
        <v>540</v>
      </c>
      <c r="G161" s="239" t="s">
        <v>192</v>
      </c>
      <c r="H161" s="240">
        <v>1438</v>
      </c>
      <c r="I161" s="241"/>
      <c r="J161" s="242"/>
      <c r="K161" s="240">
        <f>ROUND(P161*H161,2)</f>
        <v>0</v>
      </c>
      <c r="L161" s="238" t="s">
        <v>193</v>
      </c>
      <c r="M161" s="243"/>
      <c r="N161" s="244" t="s">
        <v>19</v>
      </c>
      <c r="O161" s="220" t="s">
        <v>44</v>
      </c>
      <c r="P161" s="221">
        <f>I161+J161</f>
        <v>0</v>
      </c>
      <c r="Q161" s="221">
        <f>ROUND(I161*H161,2)</f>
        <v>0</v>
      </c>
      <c r="R161" s="221">
        <f>ROUND(J161*H161,2)</f>
        <v>0</v>
      </c>
      <c r="S161" s="82"/>
      <c r="T161" s="222">
        <f>S161*H161</f>
        <v>0</v>
      </c>
      <c r="U161" s="222">
        <v>0</v>
      </c>
      <c r="V161" s="222">
        <f>U161*H161</f>
        <v>0</v>
      </c>
      <c r="W161" s="222">
        <v>0</v>
      </c>
      <c r="X161" s="222">
        <f>W161*H161</f>
        <v>0</v>
      </c>
      <c r="Y161" s="223" t="s">
        <v>19</v>
      </c>
      <c r="Z161" s="36"/>
      <c r="AA161" s="36"/>
      <c r="AB161" s="36"/>
      <c r="AC161" s="36"/>
      <c r="AD161" s="36"/>
      <c r="AE161" s="36"/>
      <c r="AR161" s="224" t="s">
        <v>205</v>
      </c>
      <c r="AT161" s="224" t="s">
        <v>189</v>
      </c>
      <c r="AU161" s="224" t="s">
        <v>84</v>
      </c>
      <c r="AY161" s="15" t="s">
        <v>165</v>
      </c>
      <c r="BE161" s="225">
        <f>IF(O161="základní",K161,0)</f>
        <v>0</v>
      </c>
      <c r="BF161" s="225">
        <f>IF(O161="snížená",K161,0)</f>
        <v>0</v>
      </c>
      <c r="BG161" s="225">
        <f>IF(O161="zákl. přenesená",K161,0)</f>
        <v>0</v>
      </c>
      <c r="BH161" s="225">
        <f>IF(O161="sníž. přenesená",K161,0)</f>
        <v>0</v>
      </c>
      <c r="BI161" s="225">
        <f>IF(O161="nulová",K161,0)</f>
        <v>0</v>
      </c>
      <c r="BJ161" s="15" t="s">
        <v>82</v>
      </c>
      <c r="BK161" s="225">
        <f>ROUND(P161*H161,2)</f>
        <v>0</v>
      </c>
      <c r="BL161" s="15" t="s">
        <v>205</v>
      </c>
      <c r="BM161" s="224" t="s">
        <v>541</v>
      </c>
    </row>
    <row r="162" s="2" customFormat="1">
      <c r="A162" s="36"/>
      <c r="B162" s="37"/>
      <c r="C162" s="38"/>
      <c r="D162" s="226" t="s">
        <v>174</v>
      </c>
      <c r="E162" s="38"/>
      <c r="F162" s="227" t="s">
        <v>540</v>
      </c>
      <c r="G162" s="38"/>
      <c r="H162" s="38"/>
      <c r="I162" s="228"/>
      <c r="J162" s="228"/>
      <c r="K162" s="38"/>
      <c r="L162" s="38"/>
      <c r="M162" s="42"/>
      <c r="N162" s="229"/>
      <c r="O162" s="230"/>
      <c r="P162" s="82"/>
      <c r="Q162" s="82"/>
      <c r="R162" s="82"/>
      <c r="S162" s="82"/>
      <c r="T162" s="82"/>
      <c r="U162" s="82"/>
      <c r="V162" s="82"/>
      <c r="W162" s="82"/>
      <c r="X162" s="82"/>
      <c r="Y162" s="83"/>
      <c r="Z162" s="36"/>
      <c r="AA162" s="36"/>
      <c r="AB162" s="36"/>
      <c r="AC162" s="36"/>
      <c r="AD162" s="36"/>
      <c r="AE162" s="36"/>
      <c r="AT162" s="15" t="s">
        <v>174</v>
      </c>
      <c r="AU162" s="15" t="s">
        <v>84</v>
      </c>
    </row>
    <row r="163" s="2" customFormat="1" ht="24.15" customHeight="1">
      <c r="A163" s="36"/>
      <c r="B163" s="37"/>
      <c r="C163" s="213" t="s">
        <v>413</v>
      </c>
      <c r="D163" s="213" t="s">
        <v>168</v>
      </c>
      <c r="E163" s="214" t="s">
        <v>542</v>
      </c>
      <c r="F163" s="215" t="s">
        <v>543</v>
      </c>
      <c r="G163" s="216" t="s">
        <v>192</v>
      </c>
      <c r="H163" s="218">
        <v>1438</v>
      </c>
      <c r="I163" s="217"/>
      <c r="J163" s="217"/>
      <c r="K163" s="218">
        <f>ROUND(P163*H163,2)</f>
        <v>0</v>
      </c>
      <c r="L163" s="215" t="s">
        <v>193</v>
      </c>
      <c r="M163" s="42"/>
      <c r="N163" s="219" t="s">
        <v>19</v>
      </c>
      <c r="O163" s="220" t="s">
        <v>44</v>
      </c>
      <c r="P163" s="221">
        <f>I163+J163</f>
        <v>0</v>
      </c>
      <c r="Q163" s="221">
        <f>ROUND(I163*H163,2)</f>
        <v>0</v>
      </c>
      <c r="R163" s="221">
        <f>ROUND(J163*H163,2)</f>
        <v>0</v>
      </c>
      <c r="S163" s="82"/>
      <c r="T163" s="222">
        <f>S163*H163</f>
        <v>0</v>
      </c>
      <c r="U163" s="222">
        <v>0</v>
      </c>
      <c r="V163" s="222">
        <f>U163*H163</f>
        <v>0</v>
      </c>
      <c r="W163" s="222">
        <v>0</v>
      </c>
      <c r="X163" s="222">
        <f>W163*H163</f>
        <v>0</v>
      </c>
      <c r="Y163" s="223" t="s">
        <v>19</v>
      </c>
      <c r="Z163" s="36"/>
      <c r="AA163" s="36"/>
      <c r="AB163" s="36"/>
      <c r="AC163" s="36"/>
      <c r="AD163" s="36"/>
      <c r="AE163" s="36"/>
      <c r="AR163" s="224" t="s">
        <v>210</v>
      </c>
      <c r="AT163" s="224" t="s">
        <v>168</v>
      </c>
      <c r="AU163" s="224" t="s">
        <v>84</v>
      </c>
      <c r="AY163" s="15" t="s">
        <v>165</v>
      </c>
      <c r="BE163" s="225">
        <f>IF(O163="základní",K163,0)</f>
        <v>0</v>
      </c>
      <c r="BF163" s="225">
        <f>IF(O163="snížená",K163,0)</f>
        <v>0</v>
      </c>
      <c r="BG163" s="225">
        <f>IF(O163="zákl. přenesená",K163,0)</f>
        <v>0</v>
      </c>
      <c r="BH163" s="225">
        <f>IF(O163="sníž. přenesená",K163,0)</f>
        <v>0</v>
      </c>
      <c r="BI163" s="225">
        <f>IF(O163="nulová",K163,0)</f>
        <v>0</v>
      </c>
      <c r="BJ163" s="15" t="s">
        <v>82</v>
      </c>
      <c r="BK163" s="225">
        <f>ROUND(P163*H163,2)</f>
        <v>0</v>
      </c>
      <c r="BL163" s="15" t="s">
        <v>210</v>
      </c>
      <c r="BM163" s="224" t="s">
        <v>544</v>
      </c>
    </row>
    <row r="164" s="2" customFormat="1">
      <c r="A164" s="36"/>
      <c r="B164" s="37"/>
      <c r="C164" s="38"/>
      <c r="D164" s="226" t="s">
        <v>174</v>
      </c>
      <c r="E164" s="38"/>
      <c r="F164" s="227" t="s">
        <v>543</v>
      </c>
      <c r="G164" s="38"/>
      <c r="H164" s="38"/>
      <c r="I164" s="228"/>
      <c r="J164" s="228"/>
      <c r="K164" s="38"/>
      <c r="L164" s="38"/>
      <c r="M164" s="42"/>
      <c r="N164" s="229"/>
      <c r="O164" s="230"/>
      <c r="P164" s="82"/>
      <c r="Q164" s="82"/>
      <c r="R164" s="82"/>
      <c r="S164" s="82"/>
      <c r="T164" s="82"/>
      <c r="U164" s="82"/>
      <c r="V164" s="82"/>
      <c r="W164" s="82"/>
      <c r="X164" s="82"/>
      <c r="Y164" s="83"/>
      <c r="Z164" s="36"/>
      <c r="AA164" s="36"/>
      <c r="AB164" s="36"/>
      <c r="AC164" s="36"/>
      <c r="AD164" s="36"/>
      <c r="AE164" s="36"/>
      <c r="AT164" s="15" t="s">
        <v>174</v>
      </c>
      <c r="AU164" s="15" t="s">
        <v>84</v>
      </c>
    </row>
    <row r="165" s="2" customFormat="1" ht="24.15" customHeight="1">
      <c r="A165" s="36"/>
      <c r="B165" s="37"/>
      <c r="C165" s="236" t="s">
        <v>415</v>
      </c>
      <c r="D165" s="236" t="s">
        <v>189</v>
      </c>
      <c r="E165" s="237" t="s">
        <v>545</v>
      </c>
      <c r="F165" s="238" t="s">
        <v>546</v>
      </c>
      <c r="G165" s="239" t="s">
        <v>192</v>
      </c>
      <c r="H165" s="240">
        <v>40</v>
      </c>
      <c r="I165" s="241"/>
      <c r="J165" s="242"/>
      <c r="K165" s="240">
        <f>ROUND(P165*H165,2)</f>
        <v>0</v>
      </c>
      <c r="L165" s="238" t="s">
        <v>193</v>
      </c>
      <c r="M165" s="243"/>
      <c r="N165" s="244" t="s">
        <v>19</v>
      </c>
      <c r="O165" s="220" t="s">
        <v>44</v>
      </c>
      <c r="P165" s="221">
        <f>I165+J165</f>
        <v>0</v>
      </c>
      <c r="Q165" s="221">
        <f>ROUND(I165*H165,2)</f>
        <v>0</v>
      </c>
      <c r="R165" s="221">
        <f>ROUND(J165*H165,2)</f>
        <v>0</v>
      </c>
      <c r="S165" s="82"/>
      <c r="T165" s="222">
        <f>S165*H165</f>
        <v>0</v>
      </c>
      <c r="U165" s="222">
        <v>0</v>
      </c>
      <c r="V165" s="222">
        <f>U165*H165</f>
        <v>0</v>
      </c>
      <c r="W165" s="222">
        <v>0</v>
      </c>
      <c r="X165" s="222">
        <f>W165*H165</f>
        <v>0</v>
      </c>
      <c r="Y165" s="223" t="s">
        <v>19</v>
      </c>
      <c r="Z165" s="36"/>
      <c r="AA165" s="36"/>
      <c r="AB165" s="36"/>
      <c r="AC165" s="36"/>
      <c r="AD165" s="36"/>
      <c r="AE165" s="36"/>
      <c r="AR165" s="224" t="s">
        <v>205</v>
      </c>
      <c r="AT165" s="224" t="s">
        <v>189</v>
      </c>
      <c r="AU165" s="224" t="s">
        <v>84</v>
      </c>
      <c r="AY165" s="15" t="s">
        <v>165</v>
      </c>
      <c r="BE165" s="225">
        <f>IF(O165="základní",K165,0)</f>
        <v>0</v>
      </c>
      <c r="BF165" s="225">
        <f>IF(O165="snížená",K165,0)</f>
        <v>0</v>
      </c>
      <c r="BG165" s="225">
        <f>IF(O165="zákl. přenesená",K165,0)</f>
        <v>0</v>
      </c>
      <c r="BH165" s="225">
        <f>IF(O165="sníž. přenesená",K165,0)</f>
        <v>0</v>
      </c>
      <c r="BI165" s="225">
        <f>IF(O165="nulová",K165,0)</f>
        <v>0</v>
      </c>
      <c r="BJ165" s="15" t="s">
        <v>82</v>
      </c>
      <c r="BK165" s="225">
        <f>ROUND(P165*H165,2)</f>
        <v>0</v>
      </c>
      <c r="BL165" s="15" t="s">
        <v>205</v>
      </c>
      <c r="BM165" s="224" t="s">
        <v>547</v>
      </c>
    </row>
    <row r="166" s="2" customFormat="1">
      <c r="A166" s="36"/>
      <c r="B166" s="37"/>
      <c r="C166" s="38"/>
      <c r="D166" s="226" t="s">
        <v>174</v>
      </c>
      <c r="E166" s="38"/>
      <c r="F166" s="227" t="s">
        <v>546</v>
      </c>
      <c r="G166" s="38"/>
      <c r="H166" s="38"/>
      <c r="I166" s="228"/>
      <c r="J166" s="228"/>
      <c r="K166" s="38"/>
      <c r="L166" s="38"/>
      <c r="M166" s="42"/>
      <c r="N166" s="229"/>
      <c r="O166" s="230"/>
      <c r="P166" s="82"/>
      <c r="Q166" s="82"/>
      <c r="R166" s="82"/>
      <c r="S166" s="82"/>
      <c r="T166" s="82"/>
      <c r="U166" s="82"/>
      <c r="V166" s="82"/>
      <c r="W166" s="82"/>
      <c r="X166" s="82"/>
      <c r="Y166" s="83"/>
      <c r="Z166" s="36"/>
      <c r="AA166" s="36"/>
      <c r="AB166" s="36"/>
      <c r="AC166" s="36"/>
      <c r="AD166" s="36"/>
      <c r="AE166" s="36"/>
      <c r="AT166" s="15" t="s">
        <v>174</v>
      </c>
      <c r="AU166" s="15" t="s">
        <v>84</v>
      </c>
    </row>
    <row r="167" s="2" customFormat="1" ht="24.15" customHeight="1">
      <c r="A167" s="36"/>
      <c r="B167" s="37"/>
      <c r="C167" s="213" t="s">
        <v>417</v>
      </c>
      <c r="D167" s="213" t="s">
        <v>168</v>
      </c>
      <c r="E167" s="214" t="s">
        <v>548</v>
      </c>
      <c r="F167" s="215" t="s">
        <v>549</v>
      </c>
      <c r="G167" s="216" t="s">
        <v>192</v>
      </c>
      <c r="H167" s="218">
        <v>40</v>
      </c>
      <c r="I167" s="217"/>
      <c r="J167" s="217"/>
      <c r="K167" s="218">
        <f>ROUND(P167*H167,2)</f>
        <v>0</v>
      </c>
      <c r="L167" s="215" t="s">
        <v>193</v>
      </c>
      <c r="M167" s="42"/>
      <c r="N167" s="219" t="s">
        <v>19</v>
      </c>
      <c r="O167" s="220" t="s">
        <v>44</v>
      </c>
      <c r="P167" s="221">
        <f>I167+J167</f>
        <v>0</v>
      </c>
      <c r="Q167" s="221">
        <f>ROUND(I167*H167,2)</f>
        <v>0</v>
      </c>
      <c r="R167" s="221">
        <f>ROUND(J167*H167,2)</f>
        <v>0</v>
      </c>
      <c r="S167" s="82"/>
      <c r="T167" s="222">
        <f>S167*H167</f>
        <v>0</v>
      </c>
      <c r="U167" s="222">
        <v>0</v>
      </c>
      <c r="V167" s="222">
        <f>U167*H167</f>
        <v>0</v>
      </c>
      <c r="W167" s="222">
        <v>0</v>
      </c>
      <c r="X167" s="222">
        <f>W167*H167</f>
        <v>0</v>
      </c>
      <c r="Y167" s="223" t="s">
        <v>19</v>
      </c>
      <c r="Z167" s="36"/>
      <c r="AA167" s="36"/>
      <c r="AB167" s="36"/>
      <c r="AC167" s="36"/>
      <c r="AD167" s="36"/>
      <c r="AE167" s="36"/>
      <c r="AR167" s="224" t="s">
        <v>210</v>
      </c>
      <c r="AT167" s="224" t="s">
        <v>168</v>
      </c>
      <c r="AU167" s="224" t="s">
        <v>84</v>
      </c>
      <c r="AY167" s="15" t="s">
        <v>165</v>
      </c>
      <c r="BE167" s="225">
        <f>IF(O167="základní",K167,0)</f>
        <v>0</v>
      </c>
      <c r="BF167" s="225">
        <f>IF(O167="snížená",K167,0)</f>
        <v>0</v>
      </c>
      <c r="BG167" s="225">
        <f>IF(O167="zákl. přenesená",K167,0)</f>
        <v>0</v>
      </c>
      <c r="BH167" s="225">
        <f>IF(O167="sníž. přenesená",K167,0)</f>
        <v>0</v>
      </c>
      <c r="BI167" s="225">
        <f>IF(O167="nulová",K167,0)</f>
        <v>0</v>
      </c>
      <c r="BJ167" s="15" t="s">
        <v>82</v>
      </c>
      <c r="BK167" s="225">
        <f>ROUND(P167*H167,2)</f>
        <v>0</v>
      </c>
      <c r="BL167" s="15" t="s">
        <v>210</v>
      </c>
      <c r="BM167" s="224" t="s">
        <v>550</v>
      </c>
    </row>
    <row r="168" s="2" customFormat="1">
      <c r="A168" s="36"/>
      <c r="B168" s="37"/>
      <c r="C168" s="38"/>
      <c r="D168" s="226" t="s">
        <v>174</v>
      </c>
      <c r="E168" s="38"/>
      <c r="F168" s="227" t="s">
        <v>549</v>
      </c>
      <c r="G168" s="38"/>
      <c r="H168" s="38"/>
      <c r="I168" s="228"/>
      <c r="J168" s="228"/>
      <c r="K168" s="38"/>
      <c r="L168" s="38"/>
      <c r="M168" s="42"/>
      <c r="N168" s="229"/>
      <c r="O168" s="230"/>
      <c r="P168" s="82"/>
      <c r="Q168" s="82"/>
      <c r="R168" s="82"/>
      <c r="S168" s="82"/>
      <c r="T168" s="82"/>
      <c r="U168" s="82"/>
      <c r="V168" s="82"/>
      <c r="W168" s="82"/>
      <c r="X168" s="82"/>
      <c r="Y168" s="83"/>
      <c r="Z168" s="36"/>
      <c r="AA168" s="36"/>
      <c r="AB168" s="36"/>
      <c r="AC168" s="36"/>
      <c r="AD168" s="36"/>
      <c r="AE168" s="36"/>
      <c r="AT168" s="15" t="s">
        <v>174</v>
      </c>
      <c r="AU168" s="15" t="s">
        <v>84</v>
      </c>
    </row>
    <row r="169" s="2" customFormat="1" ht="24.15" customHeight="1">
      <c r="A169" s="36"/>
      <c r="B169" s="37"/>
      <c r="C169" s="236" t="s">
        <v>419</v>
      </c>
      <c r="D169" s="236" t="s">
        <v>189</v>
      </c>
      <c r="E169" s="237" t="s">
        <v>551</v>
      </c>
      <c r="F169" s="238" t="s">
        <v>552</v>
      </c>
      <c r="G169" s="239" t="s">
        <v>192</v>
      </c>
      <c r="H169" s="240">
        <v>20</v>
      </c>
      <c r="I169" s="241"/>
      <c r="J169" s="242"/>
      <c r="K169" s="240">
        <f>ROUND(P169*H169,2)</f>
        <v>0</v>
      </c>
      <c r="L169" s="238" t="s">
        <v>193</v>
      </c>
      <c r="M169" s="243"/>
      <c r="N169" s="244" t="s">
        <v>19</v>
      </c>
      <c r="O169" s="220" t="s">
        <v>44</v>
      </c>
      <c r="P169" s="221">
        <f>I169+J169</f>
        <v>0</v>
      </c>
      <c r="Q169" s="221">
        <f>ROUND(I169*H169,2)</f>
        <v>0</v>
      </c>
      <c r="R169" s="221">
        <f>ROUND(J169*H169,2)</f>
        <v>0</v>
      </c>
      <c r="S169" s="82"/>
      <c r="T169" s="222">
        <f>S169*H169</f>
        <v>0</v>
      </c>
      <c r="U169" s="222">
        <v>0</v>
      </c>
      <c r="V169" s="222">
        <f>U169*H169</f>
        <v>0</v>
      </c>
      <c r="W169" s="222">
        <v>0</v>
      </c>
      <c r="X169" s="222">
        <f>W169*H169</f>
        <v>0</v>
      </c>
      <c r="Y169" s="223" t="s">
        <v>19</v>
      </c>
      <c r="Z169" s="36"/>
      <c r="AA169" s="36"/>
      <c r="AB169" s="36"/>
      <c r="AC169" s="36"/>
      <c r="AD169" s="36"/>
      <c r="AE169" s="36"/>
      <c r="AR169" s="224" t="s">
        <v>205</v>
      </c>
      <c r="AT169" s="224" t="s">
        <v>189</v>
      </c>
      <c r="AU169" s="224" t="s">
        <v>84</v>
      </c>
      <c r="AY169" s="15" t="s">
        <v>165</v>
      </c>
      <c r="BE169" s="225">
        <f>IF(O169="základní",K169,0)</f>
        <v>0</v>
      </c>
      <c r="BF169" s="225">
        <f>IF(O169="snížená",K169,0)</f>
        <v>0</v>
      </c>
      <c r="BG169" s="225">
        <f>IF(O169="zákl. přenesená",K169,0)</f>
        <v>0</v>
      </c>
      <c r="BH169" s="225">
        <f>IF(O169="sníž. přenesená",K169,0)</f>
        <v>0</v>
      </c>
      <c r="BI169" s="225">
        <f>IF(O169="nulová",K169,0)</f>
        <v>0</v>
      </c>
      <c r="BJ169" s="15" t="s">
        <v>82</v>
      </c>
      <c r="BK169" s="225">
        <f>ROUND(P169*H169,2)</f>
        <v>0</v>
      </c>
      <c r="BL169" s="15" t="s">
        <v>205</v>
      </c>
      <c r="BM169" s="224" t="s">
        <v>553</v>
      </c>
    </row>
    <row r="170" s="2" customFormat="1">
      <c r="A170" s="36"/>
      <c r="B170" s="37"/>
      <c r="C170" s="38"/>
      <c r="D170" s="226" t="s">
        <v>174</v>
      </c>
      <c r="E170" s="38"/>
      <c r="F170" s="227" t="s">
        <v>552</v>
      </c>
      <c r="G170" s="38"/>
      <c r="H170" s="38"/>
      <c r="I170" s="228"/>
      <c r="J170" s="228"/>
      <c r="K170" s="38"/>
      <c r="L170" s="38"/>
      <c r="M170" s="42"/>
      <c r="N170" s="229"/>
      <c r="O170" s="230"/>
      <c r="P170" s="82"/>
      <c r="Q170" s="82"/>
      <c r="R170" s="82"/>
      <c r="S170" s="82"/>
      <c r="T170" s="82"/>
      <c r="U170" s="82"/>
      <c r="V170" s="82"/>
      <c r="W170" s="82"/>
      <c r="X170" s="82"/>
      <c r="Y170" s="83"/>
      <c r="Z170" s="36"/>
      <c r="AA170" s="36"/>
      <c r="AB170" s="36"/>
      <c r="AC170" s="36"/>
      <c r="AD170" s="36"/>
      <c r="AE170" s="36"/>
      <c r="AT170" s="15" t="s">
        <v>174</v>
      </c>
      <c r="AU170" s="15" t="s">
        <v>84</v>
      </c>
    </row>
    <row r="171" s="2" customFormat="1" ht="24.15" customHeight="1">
      <c r="A171" s="36"/>
      <c r="B171" s="37"/>
      <c r="C171" s="213" t="s">
        <v>421</v>
      </c>
      <c r="D171" s="213" t="s">
        <v>168</v>
      </c>
      <c r="E171" s="214" t="s">
        <v>554</v>
      </c>
      <c r="F171" s="215" t="s">
        <v>555</v>
      </c>
      <c r="G171" s="216" t="s">
        <v>192</v>
      </c>
      <c r="H171" s="218">
        <v>20</v>
      </c>
      <c r="I171" s="217"/>
      <c r="J171" s="217"/>
      <c r="K171" s="218">
        <f>ROUND(P171*H171,2)</f>
        <v>0</v>
      </c>
      <c r="L171" s="215" t="s">
        <v>193</v>
      </c>
      <c r="M171" s="42"/>
      <c r="N171" s="219" t="s">
        <v>19</v>
      </c>
      <c r="O171" s="220" t="s">
        <v>44</v>
      </c>
      <c r="P171" s="221">
        <f>I171+J171</f>
        <v>0</v>
      </c>
      <c r="Q171" s="221">
        <f>ROUND(I171*H171,2)</f>
        <v>0</v>
      </c>
      <c r="R171" s="221">
        <f>ROUND(J171*H171,2)</f>
        <v>0</v>
      </c>
      <c r="S171" s="82"/>
      <c r="T171" s="222">
        <f>S171*H171</f>
        <v>0</v>
      </c>
      <c r="U171" s="222">
        <v>0</v>
      </c>
      <c r="V171" s="222">
        <f>U171*H171</f>
        <v>0</v>
      </c>
      <c r="W171" s="222">
        <v>0</v>
      </c>
      <c r="X171" s="222">
        <f>W171*H171</f>
        <v>0</v>
      </c>
      <c r="Y171" s="223" t="s">
        <v>19</v>
      </c>
      <c r="Z171" s="36"/>
      <c r="AA171" s="36"/>
      <c r="AB171" s="36"/>
      <c r="AC171" s="36"/>
      <c r="AD171" s="36"/>
      <c r="AE171" s="36"/>
      <c r="AR171" s="224" t="s">
        <v>210</v>
      </c>
      <c r="AT171" s="224" t="s">
        <v>168</v>
      </c>
      <c r="AU171" s="224" t="s">
        <v>84</v>
      </c>
      <c r="AY171" s="15" t="s">
        <v>165</v>
      </c>
      <c r="BE171" s="225">
        <f>IF(O171="základní",K171,0)</f>
        <v>0</v>
      </c>
      <c r="BF171" s="225">
        <f>IF(O171="snížená",K171,0)</f>
        <v>0</v>
      </c>
      <c r="BG171" s="225">
        <f>IF(O171="zákl. přenesená",K171,0)</f>
        <v>0</v>
      </c>
      <c r="BH171" s="225">
        <f>IF(O171="sníž. přenesená",K171,0)</f>
        <v>0</v>
      </c>
      <c r="BI171" s="225">
        <f>IF(O171="nulová",K171,0)</f>
        <v>0</v>
      </c>
      <c r="BJ171" s="15" t="s">
        <v>82</v>
      </c>
      <c r="BK171" s="225">
        <f>ROUND(P171*H171,2)</f>
        <v>0</v>
      </c>
      <c r="BL171" s="15" t="s">
        <v>210</v>
      </c>
      <c r="BM171" s="224" t="s">
        <v>556</v>
      </c>
    </row>
    <row r="172" s="2" customFormat="1">
      <c r="A172" s="36"/>
      <c r="B172" s="37"/>
      <c r="C172" s="38"/>
      <c r="D172" s="226" t="s">
        <v>174</v>
      </c>
      <c r="E172" s="38"/>
      <c r="F172" s="227" t="s">
        <v>555</v>
      </c>
      <c r="G172" s="38"/>
      <c r="H172" s="38"/>
      <c r="I172" s="228"/>
      <c r="J172" s="228"/>
      <c r="K172" s="38"/>
      <c r="L172" s="38"/>
      <c r="M172" s="42"/>
      <c r="N172" s="229"/>
      <c r="O172" s="230"/>
      <c r="P172" s="82"/>
      <c r="Q172" s="82"/>
      <c r="R172" s="82"/>
      <c r="S172" s="82"/>
      <c r="T172" s="82"/>
      <c r="U172" s="82"/>
      <c r="V172" s="82"/>
      <c r="W172" s="82"/>
      <c r="X172" s="82"/>
      <c r="Y172" s="83"/>
      <c r="Z172" s="36"/>
      <c r="AA172" s="36"/>
      <c r="AB172" s="36"/>
      <c r="AC172" s="36"/>
      <c r="AD172" s="36"/>
      <c r="AE172" s="36"/>
      <c r="AT172" s="15" t="s">
        <v>174</v>
      </c>
      <c r="AU172" s="15" t="s">
        <v>84</v>
      </c>
    </row>
    <row r="173" s="2" customFormat="1" ht="24.15" customHeight="1">
      <c r="A173" s="36"/>
      <c r="B173" s="37"/>
      <c r="C173" s="236" t="s">
        <v>557</v>
      </c>
      <c r="D173" s="236" t="s">
        <v>189</v>
      </c>
      <c r="E173" s="237" t="s">
        <v>558</v>
      </c>
      <c r="F173" s="238" t="s">
        <v>559</v>
      </c>
      <c r="G173" s="239" t="s">
        <v>192</v>
      </c>
      <c r="H173" s="240">
        <v>20</v>
      </c>
      <c r="I173" s="241"/>
      <c r="J173" s="242"/>
      <c r="K173" s="240">
        <f>ROUND(P173*H173,2)</f>
        <v>0</v>
      </c>
      <c r="L173" s="238" t="s">
        <v>193</v>
      </c>
      <c r="M173" s="243"/>
      <c r="N173" s="244" t="s">
        <v>19</v>
      </c>
      <c r="O173" s="220" t="s">
        <v>44</v>
      </c>
      <c r="P173" s="221">
        <f>I173+J173</f>
        <v>0</v>
      </c>
      <c r="Q173" s="221">
        <f>ROUND(I173*H173,2)</f>
        <v>0</v>
      </c>
      <c r="R173" s="221">
        <f>ROUND(J173*H173,2)</f>
        <v>0</v>
      </c>
      <c r="S173" s="82"/>
      <c r="T173" s="222">
        <f>S173*H173</f>
        <v>0</v>
      </c>
      <c r="U173" s="222">
        <v>0</v>
      </c>
      <c r="V173" s="222">
        <f>U173*H173</f>
        <v>0</v>
      </c>
      <c r="W173" s="222">
        <v>0</v>
      </c>
      <c r="X173" s="222">
        <f>W173*H173</f>
        <v>0</v>
      </c>
      <c r="Y173" s="223" t="s">
        <v>19</v>
      </c>
      <c r="Z173" s="36"/>
      <c r="AA173" s="36"/>
      <c r="AB173" s="36"/>
      <c r="AC173" s="36"/>
      <c r="AD173" s="36"/>
      <c r="AE173" s="36"/>
      <c r="AR173" s="224" t="s">
        <v>205</v>
      </c>
      <c r="AT173" s="224" t="s">
        <v>189</v>
      </c>
      <c r="AU173" s="224" t="s">
        <v>84</v>
      </c>
      <c r="AY173" s="15" t="s">
        <v>165</v>
      </c>
      <c r="BE173" s="225">
        <f>IF(O173="základní",K173,0)</f>
        <v>0</v>
      </c>
      <c r="BF173" s="225">
        <f>IF(O173="snížená",K173,0)</f>
        <v>0</v>
      </c>
      <c r="BG173" s="225">
        <f>IF(O173="zákl. přenesená",K173,0)</f>
        <v>0</v>
      </c>
      <c r="BH173" s="225">
        <f>IF(O173="sníž. přenesená",K173,0)</f>
        <v>0</v>
      </c>
      <c r="BI173" s="225">
        <f>IF(O173="nulová",K173,0)</f>
        <v>0</v>
      </c>
      <c r="BJ173" s="15" t="s">
        <v>82</v>
      </c>
      <c r="BK173" s="225">
        <f>ROUND(P173*H173,2)</f>
        <v>0</v>
      </c>
      <c r="BL173" s="15" t="s">
        <v>205</v>
      </c>
      <c r="BM173" s="224" t="s">
        <v>560</v>
      </c>
    </row>
    <row r="174" s="2" customFormat="1">
      <c r="A174" s="36"/>
      <c r="B174" s="37"/>
      <c r="C174" s="38"/>
      <c r="D174" s="226" t="s">
        <v>174</v>
      </c>
      <c r="E174" s="38"/>
      <c r="F174" s="227" t="s">
        <v>559</v>
      </c>
      <c r="G174" s="38"/>
      <c r="H174" s="38"/>
      <c r="I174" s="228"/>
      <c r="J174" s="228"/>
      <c r="K174" s="38"/>
      <c r="L174" s="38"/>
      <c r="M174" s="42"/>
      <c r="N174" s="229"/>
      <c r="O174" s="230"/>
      <c r="P174" s="82"/>
      <c r="Q174" s="82"/>
      <c r="R174" s="82"/>
      <c r="S174" s="82"/>
      <c r="T174" s="82"/>
      <c r="U174" s="82"/>
      <c r="V174" s="82"/>
      <c r="W174" s="82"/>
      <c r="X174" s="82"/>
      <c r="Y174" s="83"/>
      <c r="Z174" s="36"/>
      <c r="AA174" s="36"/>
      <c r="AB174" s="36"/>
      <c r="AC174" s="36"/>
      <c r="AD174" s="36"/>
      <c r="AE174" s="36"/>
      <c r="AT174" s="15" t="s">
        <v>174</v>
      </c>
      <c r="AU174" s="15" t="s">
        <v>84</v>
      </c>
    </row>
    <row r="175" s="2" customFormat="1" ht="24.15" customHeight="1">
      <c r="A175" s="36"/>
      <c r="B175" s="37"/>
      <c r="C175" s="213" t="s">
        <v>561</v>
      </c>
      <c r="D175" s="213" t="s">
        <v>168</v>
      </c>
      <c r="E175" s="214" t="s">
        <v>562</v>
      </c>
      <c r="F175" s="215" t="s">
        <v>563</v>
      </c>
      <c r="G175" s="216" t="s">
        <v>192</v>
      </c>
      <c r="H175" s="218">
        <v>20</v>
      </c>
      <c r="I175" s="217"/>
      <c r="J175" s="217"/>
      <c r="K175" s="218">
        <f>ROUND(P175*H175,2)</f>
        <v>0</v>
      </c>
      <c r="L175" s="215" t="s">
        <v>193</v>
      </c>
      <c r="M175" s="42"/>
      <c r="N175" s="219" t="s">
        <v>19</v>
      </c>
      <c r="O175" s="220" t="s">
        <v>44</v>
      </c>
      <c r="P175" s="221">
        <f>I175+J175</f>
        <v>0</v>
      </c>
      <c r="Q175" s="221">
        <f>ROUND(I175*H175,2)</f>
        <v>0</v>
      </c>
      <c r="R175" s="221">
        <f>ROUND(J175*H175,2)</f>
        <v>0</v>
      </c>
      <c r="S175" s="82"/>
      <c r="T175" s="222">
        <f>S175*H175</f>
        <v>0</v>
      </c>
      <c r="U175" s="222">
        <v>0</v>
      </c>
      <c r="V175" s="222">
        <f>U175*H175</f>
        <v>0</v>
      </c>
      <c r="W175" s="222">
        <v>0</v>
      </c>
      <c r="X175" s="222">
        <f>W175*H175</f>
        <v>0</v>
      </c>
      <c r="Y175" s="223" t="s">
        <v>19</v>
      </c>
      <c r="Z175" s="36"/>
      <c r="AA175" s="36"/>
      <c r="AB175" s="36"/>
      <c r="AC175" s="36"/>
      <c r="AD175" s="36"/>
      <c r="AE175" s="36"/>
      <c r="AR175" s="224" t="s">
        <v>210</v>
      </c>
      <c r="AT175" s="224" t="s">
        <v>168</v>
      </c>
      <c r="AU175" s="224" t="s">
        <v>84</v>
      </c>
      <c r="AY175" s="15" t="s">
        <v>165</v>
      </c>
      <c r="BE175" s="225">
        <f>IF(O175="základní",K175,0)</f>
        <v>0</v>
      </c>
      <c r="BF175" s="225">
        <f>IF(O175="snížená",K175,0)</f>
        <v>0</v>
      </c>
      <c r="BG175" s="225">
        <f>IF(O175="zákl. přenesená",K175,0)</f>
        <v>0</v>
      </c>
      <c r="BH175" s="225">
        <f>IF(O175="sníž. přenesená",K175,0)</f>
        <v>0</v>
      </c>
      <c r="BI175" s="225">
        <f>IF(O175="nulová",K175,0)</f>
        <v>0</v>
      </c>
      <c r="BJ175" s="15" t="s">
        <v>82</v>
      </c>
      <c r="BK175" s="225">
        <f>ROUND(P175*H175,2)</f>
        <v>0</v>
      </c>
      <c r="BL175" s="15" t="s">
        <v>210</v>
      </c>
      <c r="BM175" s="224" t="s">
        <v>564</v>
      </c>
    </row>
    <row r="176" s="2" customFormat="1">
      <c r="A176" s="36"/>
      <c r="B176" s="37"/>
      <c r="C176" s="38"/>
      <c r="D176" s="226" t="s">
        <v>174</v>
      </c>
      <c r="E176" s="38"/>
      <c r="F176" s="227" t="s">
        <v>563</v>
      </c>
      <c r="G176" s="38"/>
      <c r="H176" s="38"/>
      <c r="I176" s="228"/>
      <c r="J176" s="228"/>
      <c r="K176" s="38"/>
      <c r="L176" s="38"/>
      <c r="M176" s="42"/>
      <c r="N176" s="229"/>
      <c r="O176" s="230"/>
      <c r="P176" s="82"/>
      <c r="Q176" s="82"/>
      <c r="R176" s="82"/>
      <c r="S176" s="82"/>
      <c r="T176" s="82"/>
      <c r="U176" s="82"/>
      <c r="V176" s="82"/>
      <c r="W176" s="82"/>
      <c r="X176" s="82"/>
      <c r="Y176" s="83"/>
      <c r="Z176" s="36"/>
      <c r="AA176" s="36"/>
      <c r="AB176" s="36"/>
      <c r="AC176" s="36"/>
      <c r="AD176" s="36"/>
      <c r="AE176" s="36"/>
      <c r="AT176" s="15" t="s">
        <v>174</v>
      </c>
      <c r="AU176" s="15" t="s">
        <v>84</v>
      </c>
    </row>
    <row r="177" s="2" customFormat="1" ht="24.15" customHeight="1">
      <c r="A177" s="36"/>
      <c r="B177" s="37"/>
      <c r="C177" s="236" t="s">
        <v>565</v>
      </c>
      <c r="D177" s="236" t="s">
        <v>189</v>
      </c>
      <c r="E177" s="237" t="s">
        <v>566</v>
      </c>
      <c r="F177" s="238" t="s">
        <v>567</v>
      </c>
      <c r="G177" s="239" t="s">
        <v>192</v>
      </c>
      <c r="H177" s="240">
        <v>40</v>
      </c>
      <c r="I177" s="241"/>
      <c r="J177" s="242"/>
      <c r="K177" s="240">
        <f>ROUND(P177*H177,2)</f>
        <v>0</v>
      </c>
      <c r="L177" s="238" t="s">
        <v>193</v>
      </c>
      <c r="M177" s="243"/>
      <c r="N177" s="244" t="s">
        <v>19</v>
      </c>
      <c r="O177" s="220" t="s">
        <v>44</v>
      </c>
      <c r="P177" s="221">
        <f>I177+J177</f>
        <v>0</v>
      </c>
      <c r="Q177" s="221">
        <f>ROUND(I177*H177,2)</f>
        <v>0</v>
      </c>
      <c r="R177" s="221">
        <f>ROUND(J177*H177,2)</f>
        <v>0</v>
      </c>
      <c r="S177" s="82"/>
      <c r="T177" s="222">
        <f>S177*H177</f>
        <v>0</v>
      </c>
      <c r="U177" s="222">
        <v>0</v>
      </c>
      <c r="V177" s="222">
        <f>U177*H177</f>
        <v>0</v>
      </c>
      <c r="W177" s="222">
        <v>0</v>
      </c>
      <c r="X177" s="222">
        <f>W177*H177</f>
        <v>0</v>
      </c>
      <c r="Y177" s="223" t="s">
        <v>19</v>
      </c>
      <c r="Z177" s="36"/>
      <c r="AA177" s="36"/>
      <c r="AB177" s="36"/>
      <c r="AC177" s="36"/>
      <c r="AD177" s="36"/>
      <c r="AE177" s="36"/>
      <c r="AR177" s="224" t="s">
        <v>205</v>
      </c>
      <c r="AT177" s="224" t="s">
        <v>189</v>
      </c>
      <c r="AU177" s="224" t="s">
        <v>84</v>
      </c>
      <c r="AY177" s="15" t="s">
        <v>165</v>
      </c>
      <c r="BE177" s="225">
        <f>IF(O177="základní",K177,0)</f>
        <v>0</v>
      </c>
      <c r="BF177" s="225">
        <f>IF(O177="snížená",K177,0)</f>
        <v>0</v>
      </c>
      <c r="BG177" s="225">
        <f>IF(O177="zákl. přenesená",K177,0)</f>
        <v>0</v>
      </c>
      <c r="BH177" s="225">
        <f>IF(O177="sníž. přenesená",K177,0)</f>
        <v>0</v>
      </c>
      <c r="BI177" s="225">
        <f>IF(O177="nulová",K177,0)</f>
        <v>0</v>
      </c>
      <c r="BJ177" s="15" t="s">
        <v>82</v>
      </c>
      <c r="BK177" s="225">
        <f>ROUND(P177*H177,2)</f>
        <v>0</v>
      </c>
      <c r="BL177" s="15" t="s">
        <v>205</v>
      </c>
      <c r="BM177" s="224" t="s">
        <v>568</v>
      </c>
    </row>
    <row r="178" s="2" customFormat="1">
      <c r="A178" s="36"/>
      <c r="B178" s="37"/>
      <c r="C178" s="38"/>
      <c r="D178" s="226" t="s">
        <v>174</v>
      </c>
      <c r="E178" s="38"/>
      <c r="F178" s="227" t="s">
        <v>567</v>
      </c>
      <c r="G178" s="38"/>
      <c r="H178" s="38"/>
      <c r="I178" s="228"/>
      <c r="J178" s="228"/>
      <c r="K178" s="38"/>
      <c r="L178" s="38"/>
      <c r="M178" s="42"/>
      <c r="N178" s="229"/>
      <c r="O178" s="230"/>
      <c r="P178" s="82"/>
      <c r="Q178" s="82"/>
      <c r="R178" s="82"/>
      <c r="S178" s="82"/>
      <c r="T178" s="82"/>
      <c r="U178" s="82"/>
      <c r="V178" s="82"/>
      <c r="W178" s="82"/>
      <c r="X178" s="82"/>
      <c r="Y178" s="83"/>
      <c r="Z178" s="36"/>
      <c r="AA178" s="36"/>
      <c r="AB178" s="36"/>
      <c r="AC178" s="36"/>
      <c r="AD178" s="36"/>
      <c r="AE178" s="36"/>
      <c r="AT178" s="15" t="s">
        <v>174</v>
      </c>
      <c r="AU178" s="15" t="s">
        <v>84</v>
      </c>
    </row>
    <row r="179" s="2" customFormat="1" ht="24.15" customHeight="1">
      <c r="A179" s="36"/>
      <c r="B179" s="37"/>
      <c r="C179" s="213" t="s">
        <v>569</v>
      </c>
      <c r="D179" s="213" t="s">
        <v>168</v>
      </c>
      <c r="E179" s="214" t="s">
        <v>570</v>
      </c>
      <c r="F179" s="215" t="s">
        <v>571</v>
      </c>
      <c r="G179" s="216" t="s">
        <v>192</v>
      </c>
      <c r="H179" s="218">
        <v>40</v>
      </c>
      <c r="I179" s="217"/>
      <c r="J179" s="217"/>
      <c r="K179" s="218">
        <f>ROUND(P179*H179,2)</f>
        <v>0</v>
      </c>
      <c r="L179" s="215" t="s">
        <v>193</v>
      </c>
      <c r="M179" s="42"/>
      <c r="N179" s="219" t="s">
        <v>19</v>
      </c>
      <c r="O179" s="220" t="s">
        <v>44</v>
      </c>
      <c r="P179" s="221">
        <f>I179+J179</f>
        <v>0</v>
      </c>
      <c r="Q179" s="221">
        <f>ROUND(I179*H179,2)</f>
        <v>0</v>
      </c>
      <c r="R179" s="221">
        <f>ROUND(J179*H179,2)</f>
        <v>0</v>
      </c>
      <c r="S179" s="82"/>
      <c r="T179" s="222">
        <f>S179*H179</f>
        <v>0</v>
      </c>
      <c r="U179" s="222">
        <v>0</v>
      </c>
      <c r="V179" s="222">
        <f>U179*H179</f>
        <v>0</v>
      </c>
      <c r="W179" s="222">
        <v>0</v>
      </c>
      <c r="X179" s="222">
        <f>W179*H179</f>
        <v>0</v>
      </c>
      <c r="Y179" s="223" t="s">
        <v>19</v>
      </c>
      <c r="Z179" s="36"/>
      <c r="AA179" s="36"/>
      <c r="AB179" s="36"/>
      <c r="AC179" s="36"/>
      <c r="AD179" s="36"/>
      <c r="AE179" s="36"/>
      <c r="AR179" s="224" t="s">
        <v>210</v>
      </c>
      <c r="AT179" s="224" t="s">
        <v>168</v>
      </c>
      <c r="AU179" s="224" t="s">
        <v>84</v>
      </c>
      <c r="AY179" s="15" t="s">
        <v>165</v>
      </c>
      <c r="BE179" s="225">
        <f>IF(O179="základní",K179,0)</f>
        <v>0</v>
      </c>
      <c r="BF179" s="225">
        <f>IF(O179="snížená",K179,0)</f>
        <v>0</v>
      </c>
      <c r="BG179" s="225">
        <f>IF(O179="zákl. přenesená",K179,0)</f>
        <v>0</v>
      </c>
      <c r="BH179" s="225">
        <f>IF(O179="sníž. přenesená",K179,0)</f>
        <v>0</v>
      </c>
      <c r="BI179" s="225">
        <f>IF(O179="nulová",K179,0)</f>
        <v>0</v>
      </c>
      <c r="BJ179" s="15" t="s">
        <v>82</v>
      </c>
      <c r="BK179" s="225">
        <f>ROUND(P179*H179,2)</f>
        <v>0</v>
      </c>
      <c r="BL179" s="15" t="s">
        <v>210</v>
      </c>
      <c r="BM179" s="224" t="s">
        <v>572</v>
      </c>
    </row>
    <row r="180" s="2" customFormat="1">
      <c r="A180" s="36"/>
      <c r="B180" s="37"/>
      <c r="C180" s="38"/>
      <c r="D180" s="226" t="s">
        <v>174</v>
      </c>
      <c r="E180" s="38"/>
      <c r="F180" s="227" t="s">
        <v>571</v>
      </c>
      <c r="G180" s="38"/>
      <c r="H180" s="38"/>
      <c r="I180" s="228"/>
      <c r="J180" s="228"/>
      <c r="K180" s="38"/>
      <c r="L180" s="38"/>
      <c r="M180" s="42"/>
      <c r="N180" s="229"/>
      <c r="O180" s="230"/>
      <c r="P180" s="82"/>
      <c r="Q180" s="82"/>
      <c r="R180" s="82"/>
      <c r="S180" s="82"/>
      <c r="T180" s="82"/>
      <c r="U180" s="82"/>
      <c r="V180" s="82"/>
      <c r="W180" s="82"/>
      <c r="X180" s="82"/>
      <c r="Y180" s="83"/>
      <c r="Z180" s="36"/>
      <c r="AA180" s="36"/>
      <c r="AB180" s="36"/>
      <c r="AC180" s="36"/>
      <c r="AD180" s="36"/>
      <c r="AE180" s="36"/>
      <c r="AT180" s="15" t="s">
        <v>174</v>
      </c>
      <c r="AU180" s="15" t="s">
        <v>84</v>
      </c>
    </row>
    <row r="181" s="2" customFormat="1">
      <c r="A181" s="36"/>
      <c r="B181" s="37"/>
      <c r="C181" s="236" t="s">
        <v>573</v>
      </c>
      <c r="D181" s="236" t="s">
        <v>189</v>
      </c>
      <c r="E181" s="237" t="s">
        <v>574</v>
      </c>
      <c r="F181" s="238" t="s">
        <v>575</v>
      </c>
      <c r="G181" s="239" t="s">
        <v>221</v>
      </c>
      <c r="H181" s="240">
        <v>1190</v>
      </c>
      <c r="I181" s="241"/>
      <c r="J181" s="242"/>
      <c r="K181" s="240">
        <f>ROUND(P181*H181,2)</f>
        <v>0</v>
      </c>
      <c r="L181" s="238" t="s">
        <v>193</v>
      </c>
      <c r="M181" s="243"/>
      <c r="N181" s="244" t="s">
        <v>19</v>
      </c>
      <c r="O181" s="220" t="s">
        <v>44</v>
      </c>
      <c r="P181" s="221">
        <f>I181+J181</f>
        <v>0</v>
      </c>
      <c r="Q181" s="221">
        <f>ROUND(I181*H181,2)</f>
        <v>0</v>
      </c>
      <c r="R181" s="221">
        <f>ROUND(J181*H181,2)</f>
        <v>0</v>
      </c>
      <c r="S181" s="82"/>
      <c r="T181" s="222">
        <f>S181*H181</f>
        <v>0</v>
      </c>
      <c r="U181" s="222">
        <v>0</v>
      </c>
      <c r="V181" s="222">
        <f>U181*H181</f>
        <v>0</v>
      </c>
      <c r="W181" s="222">
        <v>0</v>
      </c>
      <c r="X181" s="222">
        <f>W181*H181</f>
        <v>0</v>
      </c>
      <c r="Y181" s="223" t="s">
        <v>19</v>
      </c>
      <c r="Z181" s="36"/>
      <c r="AA181" s="36"/>
      <c r="AB181" s="36"/>
      <c r="AC181" s="36"/>
      <c r="AD181" s="36"/>
      <c r="AE181" s="36"/>
      <c r="AR181" s="224" t="s">
        <v>205</v>
      </c>
      <c r="AT181" s="224" t="s">
        <v>189</v>
      </c>
      <c r="AU181" s="224" t="s">
        <v>84</v>
      </c>
      <c r="AY181" s="15" t="s">
        <v>165</v>
      </c>
      <c r="BE181" s="225">
        <f>IF(O181="základní",K181,0)</f>
        <v>0</v>
      </c>
      <c r="BF181" s="225">
        <f>IF(O181="snížená",K181,0)</f>
        <v>0</v>
      </c>
      <c r="BG181" s="225">
        <f>IF(O181="zákl. přenesená",K181,0)</f>
        <v>0</v>
      </c>
      <c r="BH181" s="225">
        <f>IF(O181="sníž. přenesená",K181,0)</f>
        <v>0</v>
      </c>
      <c r="BI181" s="225">
        <f>IF(O181="nulová",K181,0)</f>
        <v>0</v>
      </c>
      <c r="BJ181" s="15" t="s">
        <v>82</v>
      </c>
      <c r="BK181" s="225">
        <f>ROUND(P181*H181,2)</f>
        <v>0</v>
      </c>
      <c r="BL181" s="15" t="s">
        <v>205</v>
      </c>
      <c r="BM181" s="224" t="s">
        <v>576</v>
      </c>
    </row>
    <row r="182" s="2" customFormat="1">
      <c r="A182" s="36"/>
      <c r="B182" s="37"/>
      <c r="C182" s="38"/>
      <c r="D182" s="226" t="s">
        <v>174</v>
      </c>
      <c r="E182" s="38"/>
      <c r="F182" s="227" t="s">
        <v>575</v>
      </c>
      <c r="G182" s="38"/>
      <c r="H182" s="38"/>
      <c r="I182" s="228"/>
      <c r="J182" s="228"/>
      <c r="K182" s="38"/>
      <c r="L182" s="38"/>
      <c r="M182" s="42"/>
      <c r="N182" s="229"/>
      <c r="O182" s="230"/>
      <c r="P182" s="82"/>
      <c r="Q182" s="82"/>
      <c r="R182" s="82"/>
      <c r="S182" s="82"/>
      <c r="T182" s="82"/>
      <c r="U182" s="82"/>
      <c r="V182" s="82"/>
      <c r="W182" s="82"/>
      <c r="X182" s="82"/>
      <c r="Y182" s="83"/>
      <c r="Z182" s="36"/>
      <c r="AA182" s="36"/>
      <c r="AB182" s="36"/>
      <c r="AC182" s="36"/>
      <c r="AD182" s="36"/>
      <c r="AE182" s="36"/>
      <c r="AT182" s="15" t="s">
        <v>174</v>
      </c>
      <c r="AU182" s="15" t="s">
        <v>84</v>
      </c>
    </row>
    <row r="183" s="2" customFormat="1" ht="24.15" customHeight="1">
      <c r="A183" s="36"/>
      <c r="B183" s="37"/>
      <c r="C183" s="213" t="s">
        <v>577</v>
      </c>
      <c r="D183" s="213" t="s">
        <v>168</v>
      </c>
      <c r="E183" s="214" t="s">
        <v>578</v>
      </c>
      <c r="F183" s="215" t="s">
        <v>579</v>
      </c>
      <c r="G183" s="216" t="s">
        <v>221</v>
      </c>
      <c r="H183" s="218">
        <v>1190</v>
      </c>
      <c r="I183" s="217"/>
      <c r="J183" s="217"/>
      <c r="K183" s="218">
        <f>ROUND(P183*H183,2)</f>
        <v>0</v>
      </c>
      <c r="L183" s="215" t="s">
        <v>193</v>
      </c>
      <c r="M183" s="42"/>
      <c r="N183" s="219" t="s">
        <v>19</v>
      </c>
      <c r="O183" s="220" t="s">
        <v>44</v>
      </c>
      <c r="P183" s="221">
        <f>I183+J183</f>
        <v>0</v>
      </c>
      <c r="Q183" s="221">
        <f>ROUND(I183*H183,2)</f>
        <v>0</v>
      </c>
      <c r="R183" s="221">
        <f>ROUND(J183*H183,2)</f>
        <v>0</v>
      </c>
      <c r="S183" s="82"/>
      <c r="T183" s="222">
        <f>S183*H183</f>
        <v>0</v>
      </c>
      <c r="U183" s="222">
        <v>0</v>
      </c>
      <c r="V183" s="222">
        <f>U183*H183</f>
        <v>0</v>
      </c>
      <c r="W183" s="222">
        <v>0</v>
      </c>
      <c r="X183" s="222">
        <f>W183*H183</f>
        <v>0</v>
      </c>
      <c r="Y183" s="223" t="s">
        <v>19</v>
      </c>
      <c r="Z183" s="36"/>
      <c r="AA183" s="36"/>
      <c r="AB183" s="36"/>
      <c r="AC183" s="36"/>
      <c r="AD183" s="36"/>
      <c r="AE183" s="36"/>
      <c r="AR183" s="224" t="s">
        <v>210</v>
      </c>
      <c r="AT183" s="224" t="s">
        <v>168</v>
      </c>
      <c r="AU183" s="224" t="s">
        <v>84</v>
      </c>
      <c r="AY183" s="15" t="s">
        <v>165</v>
      </c>
      <c r="BE183" s="225">
        <f>IF(O183="základní",K183,0)</f>
        <v>0</v>
      </c>
      <c r="BF183" s="225">
        <f>IF(O183="snížená",K183,0)</f>
        <v>0</v>
      </c>
      <c r="BG183" s="225">
        <f>IF(O183="zákl. přenesená",K183,0)</f>
        <v>0</v>
      </c>
      <c r="BH183" s="225">
        <f>IF(O183="sníž. přenesená",K183,0)</f>
        <v>0</v>
      </c>
      <c r="BI183" s="225">
        <f>IF(O183="nulová",K183,0)</f>
        <v>0</v>
      </c>
      <c r="BJ183" s="15" t="s">
        <v>82</v>
      </c>
      <c r="BK183" s="225">
        <f>ROUND(P183*H183,2)</f>
        <v>0</v>
      </c>
      <c r="BL183" s="15" t="s">
        <v>210</v>
      </c>
      <c r="BM183" s="224" t="s">
        <v>580</v>
      </c>
    </row>
    <row r="184" s="2" customFormat="1">
      <c r="A184" s="36"/>
      <c r="B184" s="37"/>
      <c r="C184" s="38"/>
      <c r="D184" s="226" t="s">
        <v>174</v>
      </c>
      <c r="E184" s="38"/>
      <c r="F184" s="227" t="s">
        <v>579</v>
      </c>
      <c r="G184" s="38"/>
      <c r="H184" s="38"/>
      <c r="I184" s="228"/>
      <c r="J184" s="228"/>
      <c r="K184" s="38"/>
      <c r="L184" s="38"/>
      <c r="M184" s="42"/>
      <c r="N184" s="229"/>
      <c r="O184" s="230"/>
      <c r="P184" s="82"/>
      <c r="Q184" s="82"/>
      <c r="R184" s="82"/>
      <c r="S184" s="82"/>
      <c r="T184" s="82"/>
      <c r="U184" s="82"/>
      <c r="V184" s="82"/>
      <c r="W184" s="82"/>
      <c r="X184" s="82"/>
      <c r="Y184" s="83"/>
      <c r="Z184" s="36"/>
      <c r="AA184" s="36"/>
      <c r="AB184" s="36"/>
      <c r="AC184" s="36"/>
      <c r="AD184" s="36"/>
      <c r="AE184" s="36"/>
      <c r="AT184" s="15" t="s">
        <v>174</v>
      </c>
      <c r="AU184" s="15" t="s">
        <v>84</v>
      </c>
    </row>
    <row r="185" s="2" customFormat="1" ht="24.15" customHeight="1">
      <c r="A185" s="36"/>
      <c r="B185" s="37"/>
      <c r="C185" s="236" t="s">
        <v>581</v>
      </c>
      <c r="D185" s="236" t="s">
        <v>189</v>
      </c>
      <c r="E185" s="237" t="s">
        <v>582</v>
      </c>
      <c r="F185" s="238" t="s">
        <v>583</v>
      </c>
      <c r="G185" s="239" t="s">
        <v>192</v>
      </c>
      <c r="H185" s="240">
        <v>20</v>
      </c>
      <c r="I185" s="241"/>
      <c r="J185" s="242"/>
      <c r="K185" s="240">
        <f>ROUND(P185*H185,2)</f>
        <v>0</v>
      </c>
      <c r="L185" s="238" t="s">
        <v>193</v>
      </c>
      <c r="M185" s="243"/>
      <c r="N185" s="244" t="s">
        <v>19</v>
      </c>
      <c r="O185" s="220" t="s">
        <v>44</v>
      </c>
      <c r="P185" s="221">
        <f>I185+J185</f>
        <v>0</v>
      </c>
      <c r="Q185" s="221">
        <f>ROUND(I185*H185,2)</f>
        <v>0</v>
      </c>
      <c r="R185" s="221">
        <f>ROUND(J185*H185,2)</f>
        <v>0</v>
      </c>
      <c r="S185" s="82"/>
      <c r="T185" s="222">
        <f>S185*H185</f>
        <v>0</v>
      </c>
      <c r="U185" s="222">
        <v>0</v>
      </c>
      <c r="V185" s="222">
        <f>U185*H185</f>
        <v>0</v>
      </c>
      <c r="W185" s="222">
        <v>0</v>
      </c>
      <c r="X185" s="222">
        <f>W185*H185</f>
        <v>0</v>
      </c>
      <c r="Y185" s="223" t="s">
        <v>19</v>
      </c>
      <c r="Z185" s="36"/>
      <c r="AA185" s="36"/>
      <c r="AB185" s="36"/>
      <c r="AC185" s="36"/>
      <c r="AD185" s="36"/>
      <c r="AE185" s="36"/>
      <c r="AR185" s="224" t="s">
        <v>205</v>
      </c>
      <c r="AT185" s="224" t="s">
        <v>189</v>
      </c>
      <c r="AU185" s="224" t="s">
        <v>84</v>
      </c>
      <c r="AY185" s="15" t="s">
        <v>165</v>
      </c>
      <c r="BE185" s="225">
        <f>IF(O185="základní",K185,0)</f>
        <v>0</v>
      </c>
      <c r="BF185" s="225">
        <f>IF(O185="snížená",K185,0)</f>
        <v>0</v>
      </c>
      <c r="BG185" s="225">
        <f>IF(O185="zákl. přenesená",K185,0)</f>
        <v>0</v>
      </c>
      <c r="BH185" s="225">
        <f>IF(O185="sníž. přenesená",K185,0)</f>
        <v>0</v>
      </c>
      <c r="BI185" s="225">
        <f>IF(O185="nulová",K185,0)</f>
        <v>0</v>
      </c>
      <c r="BJ185" s="15" t="s">
        <v>82</v>
      </c>
      <c r="BK185" s="225">
        <f>ROUND(P185*H185,2)</f>
        <v>0</v>
      </c>
      <c r="BL185" s="15" t="s">
        <v>205</v>
      </c>
      <c r="BM185" s="224" t="s">
        <v>584</v>
      </c>
    </row>
    <row r="186" s="2" customFormat="1">
      <c r="A186" s="36"/>
      <c r="B186" s="37"/>
      <c r="C186" s="38"/>
      <c r="D186" s="226" t="s">
        <v>174</v>
      </c>
      <c r="E186" s="38"/>
      <c r="F186" s="227" t="s">
        <v>583</v>
      </c>
      <c r="G186" s="38"/>
      <c r="H186" s="38"/>
      <c r="I186" s="228"/>
      <c r="J186" s="228"/>
      <c r="K186" s="38"/>
      <c r="L186" s="38"/>
      <c r="M186" s="42"/>
      <c r="N186" s="229"/>
      <c r="O186" s="230"/>
      <c r="P186" s="82"/>
      <c r="Q186" s="82"/>
      <c r="R186" s="82"/>
      <c r="S186" s="82"/>
      <c r="T186" s="82"/>
      <c r="U186" s="82"/>
      <c r="V186" s="82"/>
      <c r="W186" s="82"/>
      <c r="X186" s="82"/>
      <c r="Y186" s="83"/>
      <c r="Z186" s="36"/>
      <c r="AA186" s="36"/>
      <c r="AB186" s="36"/>
      <c r="AC186" s="36"/>
      <c r="AD186" s="36"/>
      <c r="AE186" s="36"/>
      <c r="AT186" s="15" t="s">
        <v>174</v>
      </c>
      <c r="AU186" s="15" t="s">
        <v>84</v>
      </c>
    </row>
    <row r="187" s="2" customFormat="1" ht="24.15" customHeight="1">
      <c r="A187" s="36"/>
      <c r="B187" s="37"/>
      <c r="C187" s="213" t="s">
        <v>585</v>
      </c>
      <c r="D187" s="213" t="s">
        <v>168</v>
      </c>
      <c r="E187" s="214" t="s">
        <v>586</v>
      </c>
      <c r="F187" s="215" t="s">
        <v>587</v>
      </c>
      <c r="G187" s="216" t="s">
        <v>192</v>
      </c>
      <c r="H187" s="218">
        <v>20</v>
      </c>
      <c r="I187" s="217"/>
      <c r="J187" s="217"/>
      <c r="K187" s="218">
        <f>ROUND(P187*H187,2)</f>
        <v>0</v>
      </c>
      <c r="L187" s="215" t="s">
        <v>193</v>
      </c>
      <c r="M187" s="42"/>
      <c r="N187" s="219" t="s">
        <v>19</v>
      </c>
      <c r="O187" s="220" t="s">
        <v>44</v>
      </c>
      <c r="P187" s="221">
        <f>I187+J187</f>
        <v>0</v>
      </c>
      <c r="Q187" s="221">
        <f>ROUND(I187*H187,2)</f>
        <v>0</v>
      </c>
      <c r="R187" s="221">
        <f>ROUND(J187*H187,2)</f>
        <v>0</v>
      </c>
      <c r="S187" s="82"/>
      <c r="T187" s="222">
        <f>S187*H187</f>
        <v>0</v>
      </c>
      <c r="U187" s="222">
        <v>0</v>
      </c>
      <c r="V187" s="222">
        <f>U187*H187</f>
        <v>0</v>
      </c>
      <c r="W187" s="222">
        <v>0</v>
      </c>
      <c r="X187" s="222">
        <f>W187*H187</f>
        <v>0</v>
      </c>
      <c r="Y187" s="223" t="s">
        <v>19</v>
      </c>
      <c r="Z187" s="36"/>
      <c r="AA187" s="36"/>
      <c r="AB187" s="36"/>
      <c r="AC187" s="36"/>
      <c r="AD187" s="36"/>
      <c r="AE187" s="36"/>
      <c r="AR187" s="224" t="s">
        <v>210</v>
      </c>
      <c r="AT187" s="224" t="s">
        <v>168</v>
      </c>
      <c r="AU187" s="224" t="s">
        <v>84</v>
      </c>
      <c r="AY187" s="15" t="s">
        <v>165</v>
      </c>
      <c r="BE187" s="225">
        <f>IF(O187="základní",K187,0)</f>
        <v>0</v>
      </c>
      <c r="BF187" s="225">
        <f>IF(O187="snížená",K187,0)</f>
        <v>0</v>
      </c>
      <c r="BG187" s="225">
        <f>IF(O187="zákl. přenesená",K187,0)</f>
        <v>0</v>
      </c>
      <c r="BH187" s="225">
        <f>IF(O187="sníž. přenesená",K187,0)</f>
        <v>0</v>
      </c>
      <c r="BI187" s="225">
        <f>IF(O187="nulová",K187,0)</f>
        <v>0</v>
      </c>
      <c r="BJ187" s="15" t="s">
        <v>82</v>
      </c>
      <c r="BK187" s="225">
        <f>ROUND(P187*H187,2)</f>
        <v>0</v>
      </c>
      <c r="BL187" s="15" t="s">
        <v>210</v>
      </c>
      <c r="BM187" s="224" t="s">
        <v>588</v>
      </c>
    </row>
    <row r="188" s="2" customFormat="1">
      <c r="A188" s="36"/>
      <c r="B188" s="37"/>
      <c r="C188" s="38"/>
      <c r="D188" s="226" t="s">
        <v>174</v>
      </c>
      <c r="E188" s="38"/>
      <c r="F188" s="227" t="s">
        <v>587</v>
      </c>
      <c r="G188" s="38"/>
      <c r="H188" s="38"/>
      <c r="I188" s="228"/>
      <c r="J188" s="228"/>
      <c r="K188" s="38"/>
      <c r="L188" s="38"/>
      <c r="M188" s="42"/>
      <c r="N188" s="229"/>
      <c r="O188" s="230"/>
      <c r="P188" s="82"/>
      <c r="Q188" s="82"/>
      <c r="R188" s="82"/>
      <c r="S188" s="82"/>
      <c r="T188" s="82"/>
      <c r="U188" s="82"/>
      <c r="V188" s="82"/>
      <c r="W188" s="82"/>
      <c r="X188" s="82"/>
      <c r="Y188" s="83"/>
      <c r="Z188" s="36"/>
      <c r="AA188" s="36"/>
      <c r="AB188" s="36"/>
      <c r="AC188" s="36"/>
      <c r="AD188" s="36"/>
      <c r="AE188" s="36"/>
      <c r="AT188" s="15" t="s">
        <v>174</v>
      </c>
      <c r="AU188" s="15" t="s">
        <v>84</v>
      </c>
    </row>
    <row r="189" s="2" customFormat="1" ht="24.15" customHeight="1">
      <c r="A189" s="36"/>
      <c r="B189" s="37"/>
      <c r="C189" s="213" t="s">
        <v>589</v>
      </c>
      <c r="D189" s="213" t="s">
        <v>168</v>
      </c>
      <c r="E189" s="214" t="s">
        <v>590</v>
      </c>
      <c r="F189" s="215" t="s">
        <v>591</v>
      </c>
      <c r="G189" s="216" t="s">
        <v>192</v>
      </c>
      <c r="H189" s="218">
        <v>20</v>
      </c>
      <c r="I189" s="217"/>
      <c r="J189" s="217"/>
      <c r="K189" s="218">
        <f>ROUND(P189*H189,2)</f>
        <v>0</v>
      </c>
      <c r="L189" s="215" t="s">
        <v>193</v>
      </c>
      <c r="M189" s="42"/>
      <c r="N189" s="219" t="s">
        <v>19</v>
      </c>
      <c r="O189" s="220" t="s">
        <v>44</v>
      </c>
      <c r="P189" s="221">
        <f>I189+J189</f>
        <v>0</v>
      </c>
      <c r="Q189" s="221">
        <f>ROUND(I189*H189,2)</f>
        <v>0</v>
      </c>
      <c r="R189" s="221">
        <f>ROUND(J189*H189,2)</f>
        <v>0</v>
      </c>
      <c r="S189" s="82"/>
      <c r="T189" s="222">
        <f>S189*H189</f>
        <v>0</v>
      </c>
      <c r="U189" s="222">
        <v>0</v>
      </c>
      <c r="V189" s="222">
        <f>U189*H189</f>
        <v>0</v>
      </c>
      <c r="W189" s="222">
        <v>0</v>
      </c>
      <c r="X189" s="222">
        <f>W189*H189</f>
        <v>0</v>
      </c>
      <c r="Y189" s="223" t="s">
        <v>19</v>
      </c>
      <c r="Z189" s="36"/>
      <c r="AA189" s="36"/>
      <c r="AB189" s="36"/>
      <c r="AC189" s="36"/>
      <c r="AD189" s="36"/>
      <c r="AE189" s="36"/>
      <c r="AR189" s="224" t="s">
        <v>210</v>
      </c>
      <c r="AT189" s="224" t="s">
        <v>168</v>
      </c>
      <c r="AU189" s="224" t="s">
        <v>84</v>
      </c>
      <c r="AY189" s="15" t="s">
        <v>165</v>
      </c>
      <c r="BE189" s="225">
        <f>IF(O189="základní",K189,0)</f>
        <v>0</v>
      </c>
      <c r="BF189" s="225">
        <f>IF(O189="snížená",K189,0)</f>
        <v>0</v>
      </c>
      <c r="BG189" s="225">
        <f>IF(O189="zákl. přenesená",K189,0)</f>
        <v>0</v>
      </c>
      <c r="BH189" s="225">
        <f>IF(O189="sníž. přenesená",K189,0)</f>
        <v>0</v>
      </c>
      <c r="BI189" s="225">
        <f>IF(O189="nulová",K189,0)</f>
        <v>0</v>
      </c>
      <c r="BJ189" s="15" t="s">
        <v>82</v>
      </c>
      <c r="BK189" s="225">
        <f>ROUND(P189*H189,2)</f>
        <v>0</v>
      </c>
      <c r="BL189" s="15" t="s">
        <v>210</v>
      </c>
      <c r="BM189" s="224" t="s">
        <v>592</v>
      </c>
    </row>
    <row r="190" s="2" customFormat="1">
      <c r="A190" s="36"/>
      <c r="B190" s="37"/>
      <c r="C190" s="38"/>
      <c r="D190" s="226" t="s">
        <v>174</v>
      </c>
      <c r="E190" s="38"/>
      <c r="F190" s="227" t="s">
        <v>591</v>
      </c>
      <c r="G190" s="38"/>
      <c r="H190" s="38"/>
      <c r="I190" s="228"/>
      <c r="J190" s="228"/>
      <c r="K190" s="38"/>
      <c r="L190" s="38"/>
      <c r="M190" s="42"/>
      <c r="N190" s="229"/>
      <c r="O190" s="230"/>
      <c r="P190" s="82"/>
      <c r="Q190" s="82"/>
      <c r="R190" s="82"/>
      <c r="S190" s="82"/>
      <c r="T190" s="82"/>
      <c r="U190" s="82"/>
      <c r="V190" s="82"/>
      <c r="W190" s="82"/>
      <c r="X190" s="82"/>
      <c r="Y190" s="83"/>
      <c r="Z190" s="36"/>
      <c r="AA190" s="36"/>
      <c r="AB190" s="36"/>
      <c r="AC190" s="36"/>
      <c r="AD190" s="36"/>
      <c r="AE190" s="36"/>
      <c r="AT190" s="15" t="s">
        <v>174</v>
      </c>
      <c r="AU190" s="15" t="s">
        <v>84</v>
      </c>
    </row>
    <row r="191" s="2" customFormat="1" ht="24.15" customHeight="1">
      <c r="A191" s="36"/>
      <c r="B191" s="37"/>
      <c r="C191" s="236" t="s">
        <v>593</v>
      </c>
      <c r="D191" s="236" t="s">
        <v>189</v>
      </c>
      <c r="E191" s="237" t="s">
        <v>594</v>
      </c>
      <c r="F191" s="238" t="s">
        <v>595</v>
      </c>
      <c r="G191" s="239" t="s">
        <v>192</v>
      </c>
      <c r="H191" s="240">
        <v>20</v>
      </c>
      <c r="I191" s="241"/>
      <c r="J191" s="242"/>
      <c r="K191" s="240">
        <f>ROUND(P191*H191,2)</f>
        <v>0</v>
      </c>
      <c r="L191" s="238" t="s">
        <v>193</v>
      </c>
      <c r="M191" s="243"/>
      <c r="N191" s="244" t="s">
        <v>19</v>
      </c>
      <c r="O191" s="220" t="s">
        <v>44</v>
      </c>
      <c r="P191" s="221">
        <f>I191+J191</f>
        <v>0</v>
      </c>
      <c r="Q191" s="221">
        <f>ROUND(I191*H191,2)</f>
        <v>0</v>
      </c>
      <c r="R191" s="221">
        <f>ROUND(J191*H191,2)</f>
        <v>0</v>
      </c>
      <c r="S191" s="82"/>
      <c r="T191" s="222">
        <f>S191*H191</f>
        <v>0</v>
      </c>
      <c r="U191" s="222">
        <v>0</v>
      </c>
      <c r="V191" s="222">
        <f>U191*H191</f>
        <v>0</v>
      </c>
      <c r="W191" s="222">
        <v>0</v>
      </c>
      <c r="X191" s="222">
        <f>W191*H191</f>
        <v>0</v>
      </c>
      <c r="Y191" s="223" t="s">
        <v>19</v>
      </c>
      <c r="Z191" s="36"/>
      <c r="AA191" s="36"/>
      <c r="AB191" s="36"/>
      <c r="AC191" s="36"/>
      <c r="AD191" s="36"/>
      <c r="AE191" s="36"/>
      <c r="AR191" s="224" t="s">
        <v>205</v>
      </c>
      <c r="AT191" s="224" t="s">
        <v>189</v>
      </c>
      <c r="AU191" s="224" t="s">
        <v>84</v>
      </c>
      <c r="AY191" s="15" t="s">
        <v>165</v>
      </c>
      <c r="BE191" s="225">
        <f>IF(O191="základní",K191,0)</f>
        <v>0</v>
      </c>
      <c r="BF191" s="225">
        <f>IF(O191="snížená",K191,0)</f>
        <v>0</v>
      </c>
      <c r="BG191" s="225">
        <f>IF(O191="zákl. přenesená",K191,0)</f>
        <v>0</v>
      </c>
      <c r="BH191" s="225">
        <f>IF(O191="sníž. přenesená",K191,0)</f>
        <v>0</v>
      </c>
      <c r="BI191" s="225">
        <f>IF(O191="nulová",K191,0)</f>
        <v>0</v>
      </c>
      <c r="BJ191" s="15" t="s">
        <v>82</v>
      </c>
      <c r="BK191" s="225">
        <f>ROUND(P191*H191,2)</f>
        <v>0</v>
      </c>
      <c r="BL191" s="15" t="s">
        <v>205</v>
      </c>
      <c r="BM191" s="224" t="s">
        <v>596</v>
      </c>
    </row>
    <row r="192" s="2" customFormat="1">
      <c r="A192" s="36"/>
      <c r="B192" s="37"/>
      <c r="C192" s="38"/>
      <c r="D192" s="226" t="s">
        <v>174</v>
      </c>
      <c r="E192" s="38"/>
      <c r="F192" s="227" t="s">
        <v>595</v>
      </c>
      <c r="G192" s="38"/>
      <c r="H192" s="38"/>
      <c r="I192" s="228"/>
      <c r="J192" s="228"/>
      <c r="K192" s="38"/>
      <c r="L192" s="38"/>
      <c r="M192" s="42"/>
      <c r="N192" s="229"/>
      <c r="O192" s="230"/>
      <c r="P192" s="82"/>
      <c r="Q192" s="82"/>
      <c r="R192" s="82"/>
      <c r="S192" s="82"/>
      <c r="T192" s="82"/>
      <c r="U192" s="82"/>
      <c r="V192" s="82"/>
      <c r="W192" s="82"/>
      <c r="X192" s="82"/>
      <c r="Y192" s="83"/>
      <c r="Z192" s="36"/>
      <c r="AA192" s="36"/>
      <c r="AB192" s="36"/>
      <c r="AC192" s="36"/>
      <c r="AD192" s="36"/>
      <c r="AE192" s="36"/>
      <c r="AT192" s="15" t="s">
        <v>174</v>
      </c>
      <c r="AU192" s="15" t="s">
        <v>84</v>
      </c>
    </row>
    <row r="193" s="2" customFormat="1" ht="24.15" customHeight="1">
      <c r="A193" s="36"/>
      <c r="B193" s="37"/>
      <c r="C193" s="213" t="s">
        <v>597</v>
      </c>
      <c r="D193" s="213" t="s">
        <v>168</v>
      </c>
      <c r="E193" s="214" t="s">
        <v>598</v>
      </c>
      <c r="F193" s="215" t="s">
        <v>599</v>
      </c>
      <c r="G193" s="216" t="s">
        <v>192</v>
      </c>
      <c r="H193" s="218">
        <v>20</v>
      </c>
      <c r="I193" s="217"/>
      <c r="J193" s="217"/>
      <c r="K193" s="218">
        <f>ROUND(P193*H193,2)</f>
        <v>0</v>
      </c>
      <c r="L193" s="215" t="s">
        <v>193</v>
      </c>
      <c r="M193" s="42"/>
      <c r="N193" s="219" t="s">
        <v>19</v>
      </c>
      <c r="O193" s="220" t="s">
        <v>44</v>
      </c>
      <c r="P193" s="221">
        <f>I193+J193</f>
        <v>0</v>
      </c>
      <c r="Q193" s="221">
        <f>ROUND(I193*H193,2)</f>
        <v>0</v>
      </c>
      <c r="R193" s="221">
        <f>ROUND(J193*H193,2)</f>
        <v>0</v>
      </c>
      <c r="S193" s="82"/>
      <c r="T193" s="222">
        <f>S193*H193</f>
        <v>0</v>
      </c>
      <c r="U193" s="222">
        <v>0</v>
      </c>
      <c r="V193" s="222">
        <f>U193*H193</f>
        <v>0</v>
      </c>
      <c r="W193" s="222">
        <v>0</v>
      </c>
      <c r="X193" s="222">
        <f>W193*H193</f>
        <v>0</v>
      </c>
      <c r="Y193" s="223" t="s">
        <v>19</v>
      </c>
      <c r="Z193" s="36"/>
      <c r="AA193" s="36"/>
      <c r="AB193" s="36"/>
      <c r="AC193" s="36"/>
      <c r="AD193" s="36"/>
      <c r="AE193" s="36"/>
      <c r="AR193" s="224" t="s">
        <v>210</v>
      </c>
      <c r="AT193" s="224" t="s">
        <v>168</v>
      </c>
      <c r="AU193" s="224" t="s">
        <v>84</v>
      </c>
      <c r="AY193" s="15" t="s">
        <v>165</v>
      </c>
      <c r="BE193" s="225">
        <f>IF(O193="základní",K193,0)</f>
        <v>0</v>
      </c>
      <c r="BF193" s="225">
        <f>IF(O193="snížená",K193,0)</f>
        <v>0</v>
      </c>
      <c r="BG193" s="225">
        <f>IF(O193="zákl. přenesená",K193,0)</f>
        <v>0</v>
      </c>
      <c r="BH193" s="225">
        <f>IF(O193="sníž. přenesená",K193,0)</f>
        <v>0</v>
      </c>
      <c r="BI193" s="225">
        <f>IF(O193="nulová",K193,0)</f>
        <v>0</v>
      </c>
      <c r="BJ193" s="15" t="s">
        <v>82</v>
      </c>
      <c r="BK193" s="225">
        <f>ROUND(P193*H193,2)</f>
        <v>0</v>
      </c>
      <c r="BL193" s="15" t="s">
        <v>210</v>
      </c>
      <c r="BM193" s="224" t="s">
        <v>600</v>
      </c>
    </row>
    <row r="194" s="2" customFormat="1">
      <c r="A194" s="36"/>
      <c r="B194" s="37"/>
      <c r="C194" s="38"/>
      <c r="D194" s="226" t="s">
        <v>174</v>
      </c>
      <c r="E194" s="38"/>
      <c r="F194" s="227" t="s">
        <v>599</v>
      </c>
      <c r="G194" s="38"/>
      <c r="H194" s="38"/>
      <c r="I194" s="228"/>
      <c r="J194" s="228"/>
      <c r="K194" s="38"/>
      <c r="L194" s="38"/>
      <c r="M194" s="42"/>
      <c r="N194" s="229"/>
      <c r="O194" s="230"/>
      <c r="P194" s="82"/>
      <c r="Q194" s="82"/>
      <c r="R194" s="82"/>
      <c r="S194" s="82"/>
      <c r="T194" s="82"/>
      <c r="U194" s="82"/>
      <c r="V194" s="82"/>
      <c r="W194" s="82"/>
      <c r="X194" s="82"/>
      <c r="Y194" s="83"/>
      <c r="Z194" s="36"/>
      <c r="AA194" s="36"/>
      <c r="AB194" s="36"/>
      <c r="AC194" s="36"/>
      <c r="AD194" s="36"/>
      <c r="AE194" s="36"/>
      <c r="AT194" s="15" t="s">
        <v>174</v>
      </c>
      <c r="AU194" s="15" t="s">
        <v>84</v>
      </c>
    </row>
    <row r="195" s="2" customFormat="1" ht="24.15" customHeight="1">
      <c r="A195" s="36"/>
      <c r="B195" s="37"/>
      <c r="C195" s="236" t="s">
        <v>601</v>
      </c>
      <c r="D195" s="236" t="s">
        <v>189</v>
      </c>
      <c r="E195" s="237" t="s">
        <v>602</v>
      </c>
      <c r="F195" s="238" t="s">
        <v>603</v>
      </c>
      <c r="G195" s="239" t="s">
        <v>221</v>
      </c>
      <c r="H195" s="240">
        <v>8946</v>
      </c>
      <c r="I195" s="241"/>
      <c r="J195" s="242"/>
      <c r="K195" s="240">
        <f>ROUND(P195*H195,2)</f>
        <v>0</v>
      </c>
      <c r="L195" s="238" t="s">
        <v>193</v>
      </c>
      <c r="M195" s="243"/>
      <c r="N195" s="244" t="s">
        <v>19</v>
      </c>
      <c r="O195" s="220" t="s">
        <v>44</v>
      </c>
      <c r="P195" s="221">
        <f>I195+J195</f>
        <v>0</v>
      </c>
      <c r="Q195" s="221">
        <f>ROUND(I195*H195,2)</f>
        <v>0</v>
      </c>
      <c r="R195" s="221">
        <f>ROUND(J195*H195,2)</f>
        <v>0</v>
      </c>
      <c r="S195" s="82"/>
      <c r="T195" s="222">
        <f>S195*H195</f>
        <v>0</v>
      </c>
      <c r="U195" s="222">
        <v>0</v>
      </c>
      <c r="V195" s="222">
        <f>U195*H195</f>
        <v>0</v>
      </c>
      <c r="W195" s="222">
        <v>0</v>
      </c>
      <c r="X195" s="222">
        <f>W195*H195</f>
        <v>0</v>
      </c>
      <c r="Y195" s="223" t="s">
        <v>19</v>
      </c>
      <c r="Z195" s="36"/>
      <c r="AA195" s="36"/>
      <c r="AB195" s="36"/>
      <c r="AC195" s="36"/>
      <c r="AD195" s="36"/>
      <c r="AE195" s="36"/>
      <c r="AR195" s="224" t="s">
        <v>205</v>
      </c>
      <c r="AT195" s="224" t="s">
        <v>189</v>
      </c>
      <c r="AU195" s="224" t="s">
        <v>84</v>
      </c>
      <c r="AY195" s="15" t="s">
        <v>165</v>
      </c>
      <c r="BE195" s="225">
        <f>IF(O195="základní",K195,0)</f>
        <v>0</v>
      </c>
      <c r="BF195" s="225">
        <f>IF(O195="snížená",K195,0)</f>
        <v>0</v>
      </c>
      <c r="BG195" s="225">
        <f>IF(O195="zákl. přenesená",K195,0)</f>
        <v>0</v>
      </c>
      <c r="BH195" s="225">
        <f>IF(O195="sníž. přenesená",K195,0)</f>
        <v>0</v>
      </c>
      <c r="BI195" s="225">
        <f>IF(O195="nulová",K195,0)</f>
        <v>0</v>
      </c>
      <c r="BJ195" s="15" t="s">
        <v>82</v>
      </c>
      <c r="BK195" s="225">
        <f>ROUND(P195*H195,2)</f>
        <v>0</v>
      </c>
      <c r="BL195" s="15" t="s">
        <v>205</v>
      </c>
      <c r="BM195" s="224" t="s">
        <v>604</v>
      </c>
    </row>
    <row r="196" s="2" customFormat="1">
      <c r="A196" s="36"/>
      <c r="B196" s="37"/>
      <c r="C196" s="38"/>
      <c r="D196" s="226" t="s">
        <v>174</v>
      </c>
      <c r="E196" s="38"/>
      <c r="F196" s="227" t="s">
        <v>603</v>
      </c>
      <c r="G196" s="38"/>
      <c r="H196" s="38"/>
      <c r="I196" s="228"/>
      <c r="J196" s="228"/>
      <c r="K196" s="38"/>
      <c r="L196" s="38"/>
      <c r="M196" s="42"/>
      <c r="N196" s="229"/>
      <c r="O196" s="230"/>
      <c r="P196" s="82"/>
      <c r="Q196" s="82"/>
      <c r="R196" s="82"/>
      <c r="S196" s="82"/>
      <c r="T196" s="82"/>
      <c r="U196" s="82"/>
      <c r="V196" s="82"/>
      <c r="W196" s="82"/>
      <c r="X196" s="82"/>
      <c r="Y196" s="83"/>
      <c r="Z196" s="36"/>
      <c r="AA196" s="36"/>
      <c r="AB196" s="36"/>
      <c r="AC196" s="36"/>
      <c r="AD196" s="36"/>
      <c r="AE196" s="36"/>
      <c r="AT196" s="15" t="s">
        <v>174</v>
      </c>
      <c r="AU196" s="15" t="s">
        <v>84</v>
      </c>
    </row>
    <row r="197" s="2" customFormat="1" ht="24.15" customHeight="1">
      <c r="A197" s="36"/>
      <c r="B197" s="37"/>
      <c r="C197" s="213" t="s">
        <v>605</v>
      </c>
      <c r="D197" s="213" t="s">
        <v>168</v>
      </c>
      <c r="E197" s="214" t="s">
        <v>606</v>
      </c>
      <c r="F197" s="215" t="s">
        <v>607</v>
      </c>
      <c r="G197" s="216" t="s">
        <v>221</v>
      </c>
      <c r="H197" s="218">
        <v>8946</v>
      </c>
      <c r="I197" s="217"/>
      <c r="J197" s="217"/>
      <c r="K197" s="218">
        <f>ROUND(P197*H197,2)</f>
        <v>0</v>
      </c>
      <c r="L197" s="215" t="s">
        <v>193</v>
      </c>
      <c r="M197" s="42"/>
      <c r="N197" s="219" t="s">
        <v>19</v>
      </c>
      <c r="O197" s="220" t="s">
        <v>44</v>
      </c>
      <c r="P197" s="221">
        <f>I197+J197</f>
        <v>0</v>
      </c>
      <c r="Q197" s="221">
        <f>ROUND(I197*H197,2)</f>
        <v>0</v>
      </c>
      <c r="R197" s="221">
        <f>ROUND(J197*H197,2)</f>
        <v>0</v>
      </c>
      <c r="S197" s="82"/>
      <c r="T197" s="222">
        <f>S197*H197</f>
        <v>0</v>
      </c>
      <c r="U197" s="222">
        <v>0</v>
      </c>
      <c r="V197" s="222">
        <f>U197*H197</f>
        <v>0</v>
      </c>
      <c r="W197" s="222">
        <v>0</v>
      </c>
      <c r="X197" s="222">
        <f>W197*H197</f>
        <v>0</v>
      </c>
      <c r="Y197" s="223" t="s">
        <v>19</v>
      </c>
      <c r="Z197" s="36"/>
      <c r="AA197" s="36"/>
      <c r="AB197" s="36"/>
      <c r="AC197" s="36"/>
      <c r="AD197" s="36"/>
      <c r="AE197" s="36"/>
      <c r="AR197" s="224" t="s">
        <v>210</v>
      </c>
      <c r="AT197" s="224" t="s">
        <v>168</v>
      </c>
      <c r="AU197" s="224" t="s">
        <v>84</v>
      </c>
      <c r="AY197" s="15" t="s">
        <v>165</v>
      </c>
      <c r="BE197" s="225">
        <f>IF(O197="základní",K197,0)</f>
        <v>0</v>
      </c>
      <c r="BF197" s="225">
        <f>IF(O197="snížená",K197,0)</f>
        <v>0</v>
      </c>
      <c r="BG197" s="225">
        <f>IF(O197="zákl. přenesená",K197,0)</f>
        <v>0</v>
      </c>
      <c r="BH197" s="225">
        <f>IF(O197="sníž. přenesená",K197,0)</f>
        <v>0</v>
      </c>
      <c r="BI197" s="225">
        <f>IF(O197="nulová",K197,0)</f>
        <v>0</v>
      </c>
      <c r="BJ197" s="15" t="s">
        <v>82</v>
      </c>
      <c r="BK197" s="225">
        <f>ROUND(P197*H197,2)</f>
        <v>0</v>
      </c>
      <c r="BL197" s="15" t="s">
        <v>210</v>
      </c>
      <c r="BM197" s="224" t="s">
        <v>608</v>
      </c>
    </row>
    <row r="198" s="2" customFormat="1">
      <c r="A198" s="36"/>
      <c r="B198" s="37"/>
      <c r="C198" s="38"/>
      <c r="D198" s="226" t="s">
        <v>174</v>
      </c>
      <c r="E198" s="38"/>
      <c r="F198" s="227" t="s">
        <v>607</v>
      </c>
      <c r="G198" s="38"/>
      <c r="H198" s="38"/>
      <c r="I198" s="228"/>
      <c r="J198" s="228"/>
      <c r="K198" s="38"/>
      <c r="L198" s="38"/>
      <c r="M198" s="42"/>
      <c r="N198" s="229"/>
      <c r="O198" s="230"/>
      <c r="P198" s="82"/>
      <c r="Q198" s="82"/>
      <c r="R198" s="82"/>
      <c r="S198" s="82"/>
      <c r="T198" s="82"/>
      <c r="U198" s="82"/>
      <c r="V198" s="82"/>
      <c r="W198" s="82"/>
      <c r="X198" s="82"/>
      <c r="Y198" s="83"/>
      <c r="Z198" s="36"/>
      <c r="AA198" s="36"/>
      <c r="AB198" s="36"/>
      <c r="AC198" s="36"/>
      <c r="AD198" s="36"/>
      <c r="AE198" s="36"/>
      <c r="AT198" s="15" t="s">
        <v>174</v>
      </c>
      <c r="AU198" s="15" t="s">
        <v>84</v>
      </c>
    </row>
    <row r="199" s="2" customFormat="1" ht="24.15" customHeight="1">
      <c r="A199" s="36"/>
      <c r="B199" s="37"/>
      <c r="C199" s="236" t="s">
        <v>609</v>
      </c>
      <c r="D199" s="236" t="s">
        <v>189</v>
      </c>
      <c r="E199" s="237" t="s">
        <v>610</v>
      </c>
      <c r="F199" s="238" t="s">
        <v>611</v>
      </c>
      <c r="G199" s="239" t="s">
        <v>221</v>
      </c>
      <c r="H199" s="240">
        <v>8946</v>
      </c>
      <c r="I199" s="241"/>
      <c r="J199" s="242"/>
      <c r="K199" s="240">
        <f>ROUND(P199*H199,2)</f>
        <v>0</v>
      </c>
      <c r="L199" s="238" t="s">
        <v>193</v>
      </c>
      <c r="M199" s="243"/>
      <c r="N199" s="244" t="s">
        <v>19</v>
      </c>
      <c r="O199" s="220" t="s">
        <v>44</v>
      </c>
      <c r="P199" s="221">
        <f>I199+J199</f>
        <v>0</v>
      </c>
      <c r="Q199" s="221">
        <f>ROUND(I199*H199,2)</f>
        <v>0</v>
      </c>
      <c r="R199" s="221">
        <f>ROUND(J199*H199,2)</f>
        <v>0</v>
      </c>
      <c r="S199" s="82"/>
      <c r="T199" s="222">
        <f>S199*H199</f>
        <v>0</v>
      </c>
      <c r="U199" s="222">
        <v>0</v>
      </c>
      <c r="V199" s="222">
        <f>U199*H199</f>
        <v>0</v>
      </c>
      <c r="W199" s="222">
        <v>0</v>
      </c>
      <c r="X199" s="222">
        <f>W199*H199</f>
        <v>0</v>
      </c>
      <c r="Y199" s="223" t="s">
        <v>19</v>
      </c>
      <c r="Z199" s="36"/>
      <c r="AA199" s="36"/>
      <c r="AB199" s="36"/>
      <c r="AC199" s="36"/>
      <c r="AD199" s="36"/>
      <c r="AE199" s="36"/>
      <c r="AR199" s="224" t="s">
        <v>205</v>
      </c>
      <c r="AT199" s="224" t="s">
        <v>189</v>
      </c>
      <c r="AU199" s="224" t="s">
        <v>84</v>
      </c>
      <c r="AY199" s="15" t="s">
        <v>165</v>
      </c>
      <c r="BE199" s="225">
        <f>IF(O199="základní",K199,0)</f>
        <v>0</v>
      </c>
      <c r="BF199" s="225">
        <f>IF(O199="snížená",K199,0)</f>
        <v>0</v>
      </c>
      <c r="BG199" s="225">
        <f>IF(O199="zákl. přenesená",K199,0)</f>
        <v>0</v>
      </c>
      <c r="BH199" s="225">
        <f>IF(O199="sníž. přenesená",K199,0)</f>
        <v>0</v>
      </c>
      <c r="BI199" s="225">
        <f>IF(O199="nulová",K199,0)</f>
        <v>0</v>
      </c>
      <c r="BJ199" s="15" t="s">
        <v>82</v>
      </c>
      <c r="BK199" s="225">
        <f>ROUND(P199*H199,2)</f>
        <v>0</v>
      </c>
      <c r="BL199" s="15" t="s">
        <v>205</v>
      </c>
      <c r="BM199" s="224" t="s">
        <v>612</v>
      </c>
    </row>
    <row r="200" s="2" customFormat="1">
      <c r="A200" s="36"/>
      <c r="B200" s="37"/>
      <c r="C200" s="38"/>
      <c r="D200" s="226" t="s">
        <v>174</v>
      </c>
      <c r="E200" s="38"/>
      <c r="F200" s="227" t="s">
        <v>611</v>
      </c>
      <c r="G200" s="38"/>
      <c r="H200" s="38"/>
      <c r="I200" s="228"/>
      <c r="J200" s="228"/>
      <c r="K200" s="38"/>
      <c r="L200" s="38"/>
      <c r="M200" s="42"/>
      <c r="N200" s="229"/>
      <c r="O200" s="230"/>
      <c r="P200" s="82"/>
      <c r="Q200" s="82"/>
      <c r="R200" s="82"/>
      <c r="S200" s="82"/>
      <c r="T200" s="82"/>
      <c r="U200" s="82"/>
      <c r="V200" s="82"/>
      <c r="W200" s="82"/>
      <c r="X200" s="82"/>
      <c r="Y200" s="83"/>
      <c r="Z200" s="36"/>
      <c r="AA200" s="36"/>
      <c r="AB200" s="36"/>
      <c r="AC200" s="36"/>
      <c r="AD200" s="36"/>
      <c r="AE200" s="36"/>
      <c r="AT200" s="15" t="s">
        <v>174</v>
      </c>
      <c r="AU200" s="15" t="s">
        <v>84</v>
      </c>
    </row>
    <row r="201" s="2" customFormat="1" ht="24.15" customHeight="1">
      <c r="A201" s="36"/>
      <c r="B201" s="37"/>
      <c r="C201" s="213" t="s">
        <v>613</v>
      </c>
      <c r="D201" s="213" t="s">
        <v>168</v>
      </c>
      <c r="E201" s="214" t="s">
        <v>614</v>
      </c>
      <c r="F201" s="215" t="s">
        <v>615</v>
      </c>
      <c r="G201" s="216" t="s">
        <v>221</v>
      </c>
      <c r="H201" s="218">
        <v>8946</v>
      </c>
      <c r="I201" s="217"/>
      <c r="J201" s="217"/>
      <c r="K201" s="218">
        <f>ROUND(P201*H201,2)</f>
        <v>0</v>
      </c>
      <c r="L201" s="215" t="s">
        <v>193</v>
      </c>
      <c r="M201" s="42"/>
      <c r="N201" s="219" t="s">
        <v>19</v>
      </c>
      <c r="O201" s="220" t="s">
        <v>44</v>
      </c>
      <c r="P201" s="221">
        <f>I201+J201</f>
        <v>0</v>
      </c>
      <c r="Q201" s="221">
        <f>ROUND(I201*H201,2)</f>
        <v>0</v>
      </c>
      <c r="R201" s="221">
        <f>ROUND(J201*H201,2)</f>
        <v>0</v>
      </c>
      <c r="S201" s="82"/>
      <c r="T201" s="222">
        <f>S201*H201</f>
        <v>0</v>
      </c>
      <c r="U201" s="222">
        <v>0</v>
      </c>
      <c r="V201" s="222">
        <f>U201*H201</f>
        <v>0</v>
      </c>
      <c r="W201" s="222">
        <v>0</v>
      </c>
      <c r="X201" s="222">
        <f>W201*H201</f>
        <v>0</v>
      </c>
      <c r="Y201" s="223" t="s">
        <v>19</v>
      </c>
      <c r="Z201" s="36"/>
      <c r="AA201" s="36"/>
      <c r="AB201" s="36"/>
      <c r="AC201" s="36"/>
      <c r="AD201" s="36"/>
      <c r="AE201" s="36"/>
      <c r="AR201" s="224" t="s">
        <v>210</v>
      </c>
      <c r="AT201" s="224" t="s">
        <v>168</v>
      </c>
      <c r="AU201" s="224" t="s">
        <v>84</v>
      </c>
      <c r="AY201" s="15" t="s">
        <v>165</v>
      </c>
      <c r="BE201" s="225">
        <f>IF(O201="základní",K201,0)</f>
        <v>0</v>
      </c>
      <c r="BF201" s="225">
        <f>IF(O201="snížená",K201,0)</f>
        <v>0</v>
      </c>
      <c r="BG201" s="225">
        <f>IF(O201="zákl. přenesená",K201,0)</f>
        <v>0</v>
      </c>
      <c r="BH201" s="225">
        <f>IF(O201="sníž. přenesená",K201,0)</f>
        <v>0</v>
      </c>
      <c r="BI201" s="225">
        <f>IF(O201="nulová",K201,0)</f>
        <v>0</v>
      </c>
      <c r="BJ201" s="15" t="s">
        <v>82</v>
      </c>
      <c r="BK201" s="225">
        <f>ROUND(P201*H201,2)</f>
        <v>0</v>
      </c>
      <c r="BL201" s="15" t="s">
        <v>210</v>
      </c>
      <c r="BM201" s="224" t="s">
        <v>616</v>
      </c>
    </row>
    <row r="202" s="2" customFormat="1">
      <c r="A202" s="36"/>
      <c r="B202" s="37"/>
      <c r="C202" s="38"/>
      <c r="D202" s="226" t="s">
        <v>174</v>
      </c>
      <c r="E202" s="38"/>
      <c r="F202" s="227" t="s">
        <v>615</v>
      </c>
      <c r="G202" s="38"/>
      <c r="H202" s="38"/>
      <c r="I202" s="228"/>
      <c r="J202" s="228"/>
      <c r="K202" s="38"/>
      <c r="L202" s="38"/>
      <c r="M202" s="42"/>
      <c r="N202" s="229"/>
      <c r="O202" s="230"/>
      <c r="P202" s="82"/>
      <c r="Q202" s="82"/>
      <c r="R202" s="82"/>
      <c r="S202" s="82"/>
      <c r="T202" s="82"/>
      <c r="U202" s="82"/>
      <c r="V202" s="82"/>
      <c r="W202" s="82"/>
      <c r="X202" s="82"/>
      <c r="Y202" s="83"/>
      <c r="Z202" s="36"/>
      <c r="AA202" s="36"/>
      <c r="AB202" s="36"/>
      <c r="AC202" s="36"/>
      <c r="AD202" s="36"/>
      <c r="AE202" s="36"/>
      <c r="AT202" s="15" t="s">
        <v>174</v>
      </c>
      <c r="AU202" s="15" t="s">
        <v>84</v>
      </c>
    </row>
    <row r="203" s="2" customFormat="1" ht="24.15" customHeight="1">
      <c r="A203" s="36"/>
      <c r="B203" s="37"/>
      <c r="C203" s="213" t="s">
        <v>617</v>
      </c>
      <c r="D203" s="213" t="s">
        <v>168</v>
      </c>
      <c r="E203" s="214" t="s">
        <v>618</v>
      </c>
      <c r="F203" s="215" t="s">
        <v>619</v>
      </c>
      <c r="G203" s="216" t="s">
        <v>221</v>
      </c>
      <c r="H203" s="218">
        <v>8946</v>
      </c>
      <c r="I203" s="217"/>
      <c r="J203" s="217"/>
      <c r="K203" s="218">
        <f>ROUND(P203*H203,2)</f>
        <v>0</v>
      </c>
      <c r="L203" s="215" t="s">
        <v>193</v>
      </c>
      <c r="M203" s="42"/>
      <c r="N203" s="219" t="s">
        <v>19</v>
      </c>
      <c r="O203" s="220" t="s">
        <v>44</v>
      </c>
      <c r="P203" s="221">
        <f>I203+J203</f>
        <v>0</v>
      </c>
      <c r="Q203" s="221">
        <f>ROUND(I203*H203,2)</f>
        <v>0</v>
      </c>
      <c r="R203" s="221">
        <f>ROUND(J203*H203,2)</f>
        <v>0</v>
      </c>
      <c r="S203" s="82"/>
      <c r="T203" s="222">
        <f>S203*H203</f>
        <v>0</v>
      </c>
      <c r="U203" s="222">
        <v>0</v>
      </c>
      <c r="V203" s="222">
        <f>U203*H203</f>
        <v>0</v>
      </c>
      <c r="W203" s="222">
        <v>0</v>
      </c>
      <c r="X203" s="222">
        <f>W203*H203</f>
        <v>0</v>
      </c>
      <c r="Y203" s="223" t="s">
        <v>19</v>
      </c>
      <c r="Z203" s="36"/>
      <c r="AA203" s="36"/>
      <c r="AB203" s="36"/>
      <c r="AC203" s="36"/>
      <c r="AD203" s="36"/>
      <c r="AE203" s="36"/>
      <c r="AR203" s="224" t="s">
        <v>210</v>
      </c>
      <c r="AT203" s="224" t="s">
        <v>168</v>
      </c>
      <c r="AU203" s="224" t="s">
        <v>84</v>
      </c>
      <c r="AY203" s="15" t="s">
        <v>165</v>
      </c>
      <c r="BE203" s="225">
        <f>IF(O203="základní",K203,0)</f>
        <v>0</v>
      </c>
      <c r="BF203" s="225">
        <f>IF(O203="snížená",K203,0)</f>
        <v>0</v>
      </c>
      <c r="BG203" s="225">
        <f>IF(O203="zákl. přenesená",K203,0)</f>
        <v>0</v>
      </c>
      <c r="BH203" s="225">
        <f>IF(O203="sníž. přenesená",K203,0)</f>
        <v>0</v>
      </c>
      <c r="BI203" s="225">
        <f>IF(O203="nulová",K203,0)</f>
        <v>0</v>
      </c>
      <c r="BJ203" s="15" t="s">
        <v>82</v>
      </c>
      <c r="BK203" s="225">
        <f>ROUND(P203*H203,2)</f>
        <v>0</v>
      </c>
      <c r="BL203" s="15" t="s">
        <v>210</v>
      </c>
      <c r="BM203" s="224" t="s">
        <v>620</v>
      </c>
    </row>
    <row r="204" s="2" customFormat="1">
      <c r="A204" s="36"/>
      <c r="B204" s="37"/>
      <c r="C204" s="38"/>
      <c r="D204" s="226" t="s">
        <v>174</v>
      </c>
      <c r="E204" s="38"/>
      <c r="F204" s="227" t="s">
        <v>619</v>
      </c>
      <c r="G204" s="38"/>
      <c r="H204" s="38"/>
      <c r="I204" s="228"/>
      <c r="J204" s="228"/>
      <c r="K204" s="38"/>
      <c r="L204" s="38"/>
      <c r="M204" s="42"/>
      <c r="N204" s="229"/>
      <c r="O204" s="230"/>
      <c r="P204" s="82"/>
      <c r="Q204" s="82"/>
      <c r="R204" s="82"/>
      <c r="S204" s="82"/>
      <c r="T204" s="82"/>
      <c r="U204" s="82"/>
      <c r="V204" s="82"/>
      <c r="W204" s="82"/>
      <c r="X204" s="82"/>
      <c r="Y204" s="83"/>
      <c r="Z204" s="36"/>
      <c r="AA204" s="36"/>
      <c r="AB204" s="36"/>
      <c r="AC204" s="36"/>
      <c r="AD204" s="36"/>
      <c r="AE204" s="36"/>
      <c r="AT204" s="15" t="s">
        <v>174</v>
      </c>
      <c r="AU204" s="15" t="s">
        <v>84</v>
      </c>
    </row>
    <row r="205" s="2" customFormat="1" ht="24.15" customHeight="1">
      <c r="A205" s="36"/>
      <c r="B205" s="37"/>
      <c r="C205" s="236" t="s">
        <v>621</v>
      </c>
      <c r="D205" s="236" t="s">
        <v>189</v>
      </c>
      <c r="E205" s="237" t="s">
        <v>622</v>
      </c>
      <c r="F205" s="238" t="s">
        <v>623</v>
      </c>
      <c r="G205" s="239" t="s">
        <v>221</v>
      </c>
      <c r="H205" s="240">
        <v>2768</v>
      </c>
      <c r="I205" s="241"/>
      <c r="J205" s="242"/>
      <c r="K205" s="240">
        <f>ROUND(P205*H205,2)</f>
        <v>0</v>
      </c>
      <c r="L205" s="238" t="s">
        <v>193</v>
      </c>
      <c r="M205" s="243"/>
      <c r="N205" s="244" t="s">
        <v>19</v>
      </c>
      <c r="O205" s="220" t="s">
        <v>44</v>
      </c>
      <c r="P205" s="221">
        <f>I205+J205</f>
        <v>0</v>
      </c>
      <c r="Q205" s="221">
        <f>ROUND(I205*H205,2)</f>
        <v>0</v>
      </c>
      <c r="R205" s="221">
        <f>ROUND(J205*H205,2)</f>
        <v>0</v>
      </c>
      <c r="S205" s="82"/>
      <c r="T205" s="222">
        <f>S205*H205</f>
        <v>0</v>
      </c>
      <c r="U205" s="222">
        <v>0</v>
      </c>
      <c r="V205" s="222">
        <f>U205*H205</f>
        <v>0</v>
      </c>
      <c r="W205" s="222">
        <v>0</v>
      </c>
      <c r="X205" s="222">
        <f>W205*H205</f>
        <v>0</v>
      </c>
      <c r="Y205" s="223" t="s">
        <v>19</v>
      </c>
      <c r="Z205" s="36"/>
      <c r="AA205" s="36"/>
      <c r="AB205" s="36"/>
      <c r="AC205" s="36"/>
      <c r="AD205" s="36"/>
      <c r="AE205" s="36"/>
      <c r="AR205" s="224" t="s">
        <v>205</v>
      </c>
      <c r="AT205" s="224" t="s">
        <v>189</v>
      </c>
      <c r="AU205" s="224" t="s">
        <v>84</v>
      </c>
      <c r="AY205" s="15" t="s">
        <v>165</v>
      </c>
      <c r="BE205" s="225">
        <f>IF(O205="základní",K205,0)</f>
        <v>0</v>
      </c>
      <c r="BF205" s="225">
        <f>IF(O205="snížená",K205,0)</f>
        <v>0</v>
      </c>
      <c r="BG205" s="225">
        <f>IF(O205="zákl. přenesená",K205,0)</f>
        <v>0</v>
      </c>
      <c r="BH205" s="225">
        <f>IF(O205="sníž. přenesená",K205,0)</f>
        <v>0</v>
      </c>
      <c r="BI205" s="225">
        <f>IF(O205="nulová",K205,0)</f>
        <v>0</v>
      </c>
      <c r="BJ205" s="15" t="s">
        <v>82</v>
      </c>
      <c r="BK205" s="225">
        <f>ROUND(P205*H205,2)</f>
        <v>0</v>
      </c>
      <c r="BL205" s="15" t="s">
        <v>205</v>
      </c>
      <c r="BM205" s="224" t="s">
        <v>624</v>
      </c>
    </row>
    <row r="206" s="2" customFormat="1">
      <c r="A206" s="36"/>
      <c r="B206" s="37"/>
      <c r="C206" s="38"/>
      <c r="D206" s="226" t="s">
        <v>174</v>
      </c>
      <c r="E206" s="38"/>
      <c r="F206" s="227" t="s">
        <v>623</v>
      </c>
      <c r="G206" s="38"/>
      <c r="H206" s="38"/>
      <c r="I206" s="228"/>
      <c r="J206" s="228"/>
      <c r="K206" s="38"/>
      <c r="L206" s="38"/>
      <c r="M206" s="42"/>
      <c r="N206" s="229"/>
      <c r="O206" s="230"/>
      <c r="P206" s="82"/>
      <c r="Q206" s="82"/>
      <c r="R206" s="82"/>
      <c r="S206" s="82"/>
      <c r="T206" s="82"/>
      <c r="U206" s="82"/>
      <c r="V206" s="82"/>
      <c r="W206" s="82"/>
      <c r="X206" s="82"/>
      <c r="Y206" s="83"/>
      <c r="Z206" s="36"/>
      <c r="AA206" s="36"/>
      <c r="AB206" s="36"/>
      <c r="AC206" s="36"/>
      <c r="AD206" s="36"/>
      <c r="AE206" s="36"/>
      <c r="AT206" s="15" t="s">
        <v>174</v>
      </c>
      <c r="AU206" s="15" t="s">
        <v>84</v>
      </c>
    </row>
    <row r="207" s="2" customFormat="1" ht="24.15" customHeight="1">
      <c r="A207" s="36"/>
      <c r="B207" s="37"/>
      <c r="C207" s="213" t="s">
        <v>625</v>
      </c>
      <c r="D207" s="213" t="s">
        <v>168</v>
      </c>
      <c r="E207" s="214" t="s">
        <v>626</v>
      </c>
      <c r="F207" s="215" t="s">
        <v>627</v>
      </c>
      <c r="G207" s="216" t="s">
        <v>221</v>
      </c>
      <c r="H207" s="218">
        <v>2768</v>
      </c>
      <c r="I207" s="217"/>
      <c r="J207" s="217"/>
      <c r="K207" s="218">
        <f>ROUND(P207*H207,2)</f>
        <v>0</v>
      </c>
      <c r="L207" s="215" t="s">
        <v>193</v>
      </c>
      <c r="M207" s="42"/>
      <c r="N207" s="219" t="s">
        <v>19</v>
      </c>
      <c r="O207" s="220" t="s">
        <v>44</v>
      </c>
      <c r="P207" s="221">
        <f>I207+J207</f>
        <v>0</v>
      </c>
      <c r="Q207" s="221">
        <f>ROUND(I207*H207,2)</f>
        <v>0</v>
      </c>
      <c r="R207" s="221">
        <f>ROUND(J207*H207,2)</f>
        <v>0</v>
      </c>
      <c r="S207" s="82"/>
      <c r="T207" s="222">
        <f>S207*H207</f>
        <v>0</v>
      </c>
      <c r="U207" s="222">
        <v>0</v>
      </c>
      <c r="V207" s="222">
        <f>U207*H207</f>
        <v>0</v>
      </c>
      <c r="W207" s="222">
        <v>0</v>
      </c>
      <c r="X207" s="222">
        <f>W207*H207</f>
        <v>0</v>
      </c>
      <c r="Y207" s="223" t="s">
        <v>19</v>
      </c>
      <c r="Z207" s="36"/>
      <c r="AA207" s="36"/>
      <c r="AB207" s="36"/>
      <c r="AC207" s="36"/>
      <c r="AD207" s="36"/>
      <c r="AE207" s="36"/>
      <c r="AR207" s="224" t="s">
        <v>210</v>
      </c>
      <c r="AT207" s="224" t="s">
        <v>168</v>
      </c>
      <c r="AU207" s="224" t="s">
        <v>84</v>
      </c>
      <c r="AY207" s="15" t="s">
        <v>165</v>
      </c>
      <c r="BE207" s="225">
        <f>IF(O207="základní",K207,0)</f>
        <v>0</v>
      </c>
      <c r="BF207" s="225">
        <f>IF(O207="snížená",K207,0)</f>
        <v>0</v>
      </c>
      <c r="BG207" s="225">
        <f>IF(O207="zákl. přenesená",K207,0)</f>
        <v>0</v>
      </c>
      <c r="BH207" s="225">
        <f>IF(O207="sníž. přenesená",K207,0)</f>
        <v>0</v>
      </c>
      <c r="BI207" s="225">
        <f>IF(O207="nulová",K207,0)</f>
        <v>0</v>
      </c>
      <c r="BJ207" s="15" t="s">
        <v>82</v>
      </c>
      <c r="BK207" s="225">
        <f>ROUND(P207*H207,2)</f>
        <v>0</v>
      </c>
      <c r="BL207" s="15" t="s">
        <v>210</v>
      </c>
      <c r="BM207" s="224" t="s">
        <v>628</v>
      </c>
    </row>
    <row r="208" s="2" customFormat="1">
      <c r="A208" s="36"/>
      <c r="B208" s="37"/>
      <c r="C208" s="38"/>
      <c r="D208" s="226" t="s">
        <v>174</v>
      </c>
      <c r="E208" s="38"/>
      <c r="F208" s="227" t="s">
        <v>627</v>
      </c>
      <c r="G208" s="38"/>
      <c r="H208" s="38"/>
      <c r="I208" s="228"/>
      <c r="J208" s="228"/>
      <c r="K208" s="38"/>
      <c r="L208" s="38"/>
      <c r="M208" s="42"/>
      <c r="N208" s="229"/>
      <c r="O208" s="230"/>
      <c r="P208" s="82"/>
      <c r="Q208" s="82"/>
      <c r="R208" s="82"/>
      <c r="S208" s="82"/>
      <c r="T208" s="82"/>
      <c r="U208" s="82"/>
      <c r="V208" s="82"/>
      <c r="W208" s="82"/>
      <c r="X208" s="82"/>
      <c r="Y208" s="83"/>
      <c r="Z208" s="36"/>
      <c r="AA208" s="36"/>
      <c r="AB208" s="36"/>
      <c r="AC208" s="36"/>
      <c r="AD208" s="36"/>
      <c r="AE208" s="36"/>
      <c r="AT208" s="15" t="s">
        <v>174</v>
      </c>
      <c r="AU208" s="15" t="s">
        <v>84</v>
      </c>
    </row>
    <row r="209" s="2" customFormat="1" ht="24.15" customHeight="1">
      <c r="A209" s="36"/>
      <c r="B209" s="37"/>
      <c r="C209" s="236" t="s">
        <v>629</v>
      </c>
      <c r="D209" s="236" t="s">
        <v>189</v>
      </c>
      <c r="E209" s="237" t="s">
        <v>630</v>
      </c>
      <c r="F209" s="238" t="s">
        <v>631</v>
      </c>
      <c r="G209" s="239" t="s">
        <v>221</v>
      </c>
      <c r="H209" s="240">
        <v>8954</v>
      </c>
      <c r="I209" s="241"/>
      <c r="J209" s="242"/>
      <c r="K209" s="240">
        <f>ROUND(P209*H209,2)</f>
        <v>0</v>
      </c>
      <c r="L209" s="238" t="s">
        <v>193</v>
      </c>
      <c r="M209" s="243"/>
      <c r="N209" s="244" t="s">
        <v>19</v>
      </c>
      <c r="O209" s="220" t="s">
        <v>44</v>
      </c>
      <c r="P209" s="221">
        <f>I209+J209</f>
        <v>0</v>
      </c>
      <c r="Q209" s="221">
        <f>ROUND(I209*H209,2)</f>
        <v>0</v>
      </c>
      <c r="R209" s="221">
        <f>ROUND(J209*H209,2)</f>
        <v>0</v>
      </c>
      <c r="S209" s="82"/>
      <c r="T209" s="222">
        <f>S209*H209</f>
        <v>0</v>
      </c>
      <c r="U209" s="222">
        <v>0</v>
      </c>
      <c r="V209" s="222">
        <f>U209*H209</f>
        <v>0</v>
      </c>
      <c r="W209" s="222">
        <v>0</v>
      </c>
      <c r="X209" s="222">
        <f>W209*H209</f>
        <v>0</v>
      </c>
      <c r="Y209" s="223" t="s">
        <v>19</v>
      </c>
      <c r="Z209" s="36"/>
      <c r="AA209" s="36"/>
      <c r="AB209" s="36"/>
      <c r="AC209" s="36"/>
      <c r="AD209" s="36"/>
      <c r="AE209" s="36"/>
      <c r="AR209" s="224" t="s">
        <v>507</v>
      </c>
      <c r="AT209" s="224" t="s">
        <v>189</v>
      </c>
      <c r="AU209" s="224" t="s">
        <v>84</v>
      </c>
      <c r="AY209" s="15" t="s">
        <v>165</v>
      </c>
      <c r="BE209" s="225">
        <f>IF(O209="základní",K209,0)</f>
        <v>0</v>
      </c>
      <c r="BF209" s="225">
        <f>IF(O209="snížená",K209,0)</f>
        <v>0</v>
      </c>
      <c r="BG209" s="225">
        <f>IF(O209="zákl. přenesená",K209,0)</f>
        <v>0</v>
      </c>
      <c r="BH209" s="225">
        <f>IF(O209="sníž. přenesená",K209,0)</f>
        <v>0</v>
      </c>
      <c r="BI209" s="225">
        <f>IF(O209="nulová",K209,0)</f>
        <v>0</v>
      </c>
      <c r="BJ209" s="15" t="s">
        <v>82</v>
      </c>
      <c r="BK209" s="225">
        <f>ROUND(P209*H209,2)</f>
        <v>0</v>
      </c>
      <c r="BL209" s="15" t="s">
        <v>210</v>
      </c>
      <c r="BM209" s="224" t="s">
        <v>632</v>
      </c>
    </row>
    <row r="210" s="2" customFormat="1">
      <c r="A210" s="36"/>
      <c r="B210" s="37"/>
      <c r="C210" s="38"/>
      <c r="D210" s="226" t="s">
        <v>174</v>
      </c>
      <c r="E210" s="38"/>
      <c r="F210" s="227" t="s">
        <v>631</v>
      </c>
      <c r="G210" s="38"/>
      <c r="H210" s="38"/>
      <c r="I210" s="228"/>
      <c r="J210" s="228"/>
      <c r="K210" s="38"/>
      <c r="L210" s="38"/>
      <c r="M210" s="42"/>
      <c r="N210" s="229"/>
      <c r="O210" s="230"/>
      <c r="P210" s="82"/>
      <c r="Q210" s="82"/>
      <c r="R210" s="82"/>
      <c r="S210" s="82"/>
      <c r="T210" s="82"/>
      <c r="U210" s="82"/>
      <c r="V210" s="82"/>
      <c r="W210" s="82"/>
      <c r="X210" s="82"/>
      <c r="Y210" s="83"/>
      <c r="Z210" s="36"/>
      <c r="AA210" s="36"/>
      <c r="AB210" s="36"/>
      <c r="AC210" s="36"/>
      <c r="AD210" s="36"/>
      <c r="AE210" s="36"/>
      <c r="AT210" s="15" t="s">
        <v>174</v>
      </c>
      <c r="AU210" s="15" t="s">
        <v>84</v>
      </c>
    </row>
    <row r="211" s="2" customFormat="1" ht="24.15" customHeight="1">
      <c r="A211" s="36"/>
      <c r="B211" s="37"/>
      <c r="C211" s="213" t="s">
        <v>633</v>
      </c>
      <c r="D211" s="213" t="s">
        <v>168</v>
      </c>
      <c r="E211" s="214" t="s">
        <v>634</v>
      </c>
      <c r="F211" s="215" t="s">
        <v>635</v>
      </c>
      <c r="G211" s="216" t="s">
        <v>221</v>
      </c>
      <c r="H211" s="218">
        <v>8954</v>
      </c>
      <c r="I211" s="217"/>
      <c r="J211" s="217"/>
      <c r="K211" s="218">
        <f>ROUND(P211*H211,2)</f>
        <v>0</v>
      </c>
      <c r="L211" s="215" t="s">
        <v>193</v>
      </c>
      <c r="M211" s="42"/>
      <c r="N211" s="219" t="s">
        <v>19</v>
      </c>
      <c r="O211" s="220" t="s">
        <v>44</v>
      </c>
      <c r="P211" s="221">
        <f>I211+J211</f>
        <v>0</v>
      </c>
      <c r="Q211" s="221">
        <f>ROUND(I211*H211,2)</f>
        <v>0</v>
      </c>
      <c r="R211" s="221">
        <f>ROUND(J211*H211,2)</f>
        <v>0</v>
      </c>
      <c r="S211" s="82"/>
      <c r="T211" s="222">
        <f>S211*H211</f>
        <v>0</v>
      </c>
      <c r="U211" s="222">
        <v>0</v>
      </c>
      <c r="V211" s="222">
        <f>U211*H211</f>
        <v>0</v>
      </c>
      <c r="W211" s="222">
        <v>0</v>
      </c>
      <c r="X211" s="222">
        <f>W211*H211</f>
        <v>0</v>
      </c>
      <c r="Y211" s="223" t="s">
        <v>19</v>
      </c>
      <c r="Z211" s="36"/>
      <c r="AA211" s="36"/>
      <c r="AB211" s="36"/>
      <c r="AC211" s="36"/>
      <c r="AD211" s="36"/>
      <c r="AE211" s="36"/>
      <c r="AR211" s="224" t="s">
        <v>210</v>
      </c>
      <c r="AT211" s="224" t="s">
        <v>168</v>
      </c>
      <c r="AU211" s="224" t="s">
        <v>84</v>
      </c>
      <c r="AY211" s="15" t="s">
        <v>165</v>
      </c>
      <c r="BE211" s="225">
        <f>IF(O211="základní",K211,0)</f>
        <v>0</v>
      </c>
      <c r="BF211" s="225">
        <f>IF(O211="snížená",K211,0)</f>
        <v>0</v>
      </c>
      <c r="BG211" s="225">
        <f>IF(O211="zákl. přenesená",K211,0)</f>
        <v>0</v>
      </c>
      <c r="BH211" s="225">
        <f>IF(O211="sníž. přenesená",K211,0)</f>
        <v>0</v>
      </c>
      <c r="BI211" s="225">
        <f>IF(O211="nulová",K211,0)</f>
        <v>0</v>
      </c>
      <c r="BJ211" s="15" t="s">
        <v>82</v>
      </c>
      <c r="BK211" s="225">
        <f>ROUND(P211*H211,2)</f>
        <v>0</v>
      </c>
      <c r="BL211" s="15" t="s">
        <v>210</v>
      </c>
      <c r="BM211" s="224" t="s">
        <v>636</v>
      </c>
    </row>
    <row r="212" s="2" customFormat="1">
      <c r="A212" s="36"/>
      <c r="B212" s="37"/>
      <c r="C212" s="38"/>
      <c r="D212" s="226" t="s">
        <v>174</v>
      </c>
      <c r="E212" s="38"/>
      <c r="F212" s="227" t="s">
        <v>635</v>
      </c>
      <c r="G212" s="38"/>
      <c r="H212" s="38"/>
      <c r="I212" s="228"/>
      <c r="J212" s="228"/>
      <c r="K212" s="38"/>
      <c r="L212" s="38"/>
      <c r="M212" s="42"/>
      <c r="N212" s="229"/>
      <c r="O212" s="230"/>
      <c r="P212" s="82"/>
      <c r="Q212" s="82"/>
      <c r="R212" s="82"/>
      <c r="S212" s="82"/>
      <c r="T212" s="82"/>
      <c r="U212" s="82"/>
      <c r="V212" s="82"/>
      <c r="W212" s="82"/>
      <c r="X212" s="82"/>
      <c r="Y212" s="83"/>
      <c r="Z212" s="36"/>
      <c r="AA212" s="36"/>
      <c r="AB212" s="36"/>
      <c r="AC212" s="36"/>
      <c r="AD212" s="36"/>
      <c r="AE212" s="36"/>
      <c r="AT212" s="15" t="s">
        <v>174</v>
      </c>
      <c r="AU212" s="15" t="s">
        <v>84</v>
      </c>
    </row>
    <row r="213" s="2" customFormat="1" ht="24.15" customHeight="1">
      <c r="A213" s="36"/>
      <c r="B213" s="37"/>
      <c r="C213" s="236" t="s">
        <v>637</v>
      </c>
      <c r="D213" s="236" t="s">
        <v>189</v>
      </c>
      <c r="E213" s="237" t="s">
        <v>638</v>
      </c>
      <c r="F213" s="238" t="s">
        <v>639</v>
      </c>
      <c r="G213" s="239" t="s">
        <v>192</v>
      </c>
      <c r="H213" s="240">
        <v>10</v>
      </c>
      <c r="I213" s="241"/>
      <c r="J213" s="242"/>
      <c r="K213" s="240">
        <f>ROUND(P213*H213,2)</f>
        <v>0</v>
      </c>
      <c r="L213" s="238" t="s">
        <v>193</v>
      </c>
      <c r="M213" s="243"/>
      <c r="N213" s="244" t="s">
        <v>19</v>
      </c>
      <c r="O213" s="220" t="s">
        <v>44</v>
      </c>
      <c r="P213" s="221">
        <f>I213+J213</f>
        <v>0</v>
      </c>
      <c r="Q213" s="221">
        <f>ROUND(I213*H213,2)</f>
        <v>0</v>
      </c>
      <c r="R213" s="221">
        <f>ROUND(J213*H213,2)</f>
        <v>0</v>
      </c>
      <c r="S213" s="82"/>
      <c r="T213" s="222">
        <f>S213*H213</f>
        <v>0</v>
      </c>
      <c r="U213" s="222">
        <v>0</v>
      </c>
      <c r="V213" s="222">
        <f>U213*H213</f>
        <v>0</v>
      </c>
      <c r="W213" s="222">
        <v>0</v>
      </c>
      <c r="X213" s="222">
        <f>W213*H213</f>
        <v>0</v>
      </c>
      <c r="Y213" s="223" t="s">
        <v>19</v>
      </c>
      <c r="Z213" s="36"/>
      <c r="AA213" s="36"/>
      <c r="AB213" s="36"/>
      <c r="AC213" s="36"/>
      <c r="AD213" s="36"/>
      <c r="AE213" s="36"/>
      <c r="AR213" s="224" t="s">
        <v>205</v>
      </c>
      <c r="AT213" s="224" t="s">
        <v>189</v>
      </c>
      <c r="AU213" s="224" t="s">
        <v>84</v>
      </c>
      <c r="AY213" s="15" t="s">
        <v>165</v>
      </c>
      <c r="BE213" s="225">
        <f>IF(O213="základní",K213,0)</f>
        <v>0</v>
      </c>
      <c r="BF213" s="225">
        <f>IF(O213="snížená",K213,0)</f>
        <v>0</v>
      </c>
      <c r="BG213" s="225">
        <f>IF(O213="zákl. přenesená",K213,0)</f>
        <v>0</v>
      </c>
      <c r="BH213" s="225">
        <f>IF(O213="sníž. přenesená",K213,0)</f>
        <v>0</v>
      </c>
      <c r="BI213" s="225">
        <f>IF(O213="nulová",K213,0)</f>
        <v>0</v>
      </c>
      <c r="BJ213" s="15" t="s">
        <v>82</v>
      </c>
      <c r="BK213" s="225">
        <f>ROUND(P213*H213,2)</f>
        <v>0</v>
      </c>
      <c r="BL213" s="15" t="s">
        <v>205</v>
      </c>
      <c r="BM213" s="224" t="s">
        <v>640</v>
      </c>
    </row>
    <row r="214" s="2" customFormat="1">
      <c r="A214" s="36"/>
      <c r="B214" s="37"/>
      <c r="C214" s="38"/>
      <c r="D214" s="226" t="s">
        <v>174</v>
      </c>
      <c r="E214" s="38"/>
      <c r="F214" s="227" t="s">
        <v>639</v>
      </c>
      <c r="G214" s="38"/>
      <c r="H214" s="38"/>
      <c r="I214" s="228"/>
      <c r="J214" s="228"/>
      <c r="K214" s="38"/>
      <c r="L214" s="38"/>
      <c r="M214" s="42"/>
      <c r="N214" s="229"/>
      <c r="O214" s="230"/>
      <c r="P214" s="82"/>
      <c r="Q214" s="82"/>
      <c r="R214" s="82"/>
      <c r="S214" s="82"/>
      <c r="T214" s="82"/>
      <c r="U214" s="82"/>
      <c r="V214" s="82"/>
      <c r="W214" s="82"/>
      <c r="X214" s="82"/>
      <c r="Y214" s="83"/>
      <c r="Z214" s="36"/>
      <c r="AA214" s="36"/>
      <c r="AB214" s="36"/>
      <c r="AC214" s="36"/>
      <c r="AD214" s="36"/>
      <c r="AE214" s="36"/>
      <c r="AT214" s="15" t="s">
        <v>174</v>
      </c>
      <c r="AU214" s="15" t="s">
        <v>84</v>
      </c>
    </row>
    <row r="215" s="2" customFormat="1" ht="24.15" customHeight="1">
      <c r="A215" s="36"/>
      <c r="B215" s="37"/>
      <c r="C215" s="213" t="s">
        <v>641</v>
      </c>
      <c r="D215" s="213" t="s">
        <v>168</v>
      </c>
      <c r="E215" s="214" t="s">
        <v>642</v>
      </c>
      <c r="F215" s="215" t="s">
        <v>643</v>
      </c>
      <c r="G215" s="216" t="s">
        <v>192</v>
      </c>
      <c r="H215" s="218">
        <v>10</v>
      </c>
      <c r="I215" s="217"/>
      <c r="J215" s="217"/>
      <c r="K215" s="218">
        <f>ROUND(P215*H215,2)</f>
        <v>0</v>
      </c>
      <c r="L215" s="215" t="s">
        <v>193</v>
      </c>
      <c r="M215" s="42"/>
      <c r="N215" s="219" t="s">
        <v>19</v>
      </c>
      <c r="O215" s="220" t="s">
        <v>44</v>
      </c>
      <c r="P215" s="221">
        <f>I215+J215</f>
        <v>0</v>
      </c>
      <c r="Q215" s="221">
        <f>ROUND(I215*H215,2)</f>
        <v>0</v>
      </c>
      <c r="R215" s="221">
        <f>ROUND(J215*H215,2)</f>
        <v>0</v>
      </c>
      <c r="S215" s="82"/>
      <c r="T215" s="222">
        <f>S215*H215</f>
        <v>0</v>
      </c>
      <c r="U215" s="222">
        <v>0</v>
      </c>
      <c r="V215" s="222">
        <f>U215*H215</f>
        <v>0</v>
      </c>
      <c r="W215" s="222">
        <v>0</v>
      </c>
      <c r="X215" s="222">
        <f>W215*H215</f>
        <v>0</v>
      </c>
      <c r="Y215" s="223" t="s">
        <v>19</v>
      </c>
      <c r="Z215" s="36"/>
      <c r="AA215" s="36"/>
      <c r="AB215" s="36"/>
      <c r="AC215" s="36"/>
      <c r="AD215" s="36"/>
      <c r="AE215" s="36"/>
      <c r="AR215" s="224" t="s">
        <v>210</v>
      </c>
      <c r="AT215" s="224" t="s">
        <v>168</v>
      </c>
      <c r="AU215" s="224" t="s">
        <v>84</v>
      </c>
      <c r="AY215" s="15" t="s">
        <v>165</v>
      </c>
      <c r="BE215" s="225">
        <f>IF(O215="základní",K215,0)</f>
        <v>0</v>
      </c>
      <c r="BF215" s="225">
        <f>IF(O215="snížená",K215,0)</f>
        <v>0</v>
      </c>
      <c r="BG215" s="225">
        <f>IF(O215="zákl. přenesená",K215,0)</f>
        <v>0</v>
      </c>
      <c r="BH215" s="225">
        <f>IF(O215="sníž. přenesená",K215,0)</f>
        <v>0</v>
      </c>
      <c r="BI215" s="225">
        <f>IF(O215="nulová",K215,0)</f>
        <v>0</v>
      </c>
      <c r="BJ215" s="15" t="s">
        <v>82</v>
      </c>
      <c r="BK215" s="225">
        <f>ROUND(P215*H215,2)</f>
        <v>0</v>
      </c>
      <c r="BL215" s="15" t="s">
        <v>210</v>
      </c>
      <c r="BM215" s="224" t="s">
        <v>644</v>
      </c>
    </row>
    <row r="216" s="2" customFormat="1">
      <c r="A216" s="36"/>
      <c r="B216" s="37"/>
      <c r="C216" s="38"/>
      <c r="D216" s="226" t="s">
        <v>174</v>
      </c>
      <c r="E216" s="38"/>
      <c r="F216" s="227" t="s">
        <v>643</v>
      </c>
      <c r="G216" s="38"/>
      <c r="H216" s="38"/>
      <c r="I216" s="228"/>
      <c r="J216" s="228"/>
      <c r="K216" s="38"/>
      <c r="L216" s="38"/>
      <c r="M216" s="42"/>
      <c r="N216" s="229"/>
      <c r="O216" s="230"/>
      <c r="P216" s="82"/>
      <c r="Q216" s="82"/>
      <c r="R216" s="82"/>
      <c r="S216" s="82"/>
      <c r="T216" s="82"/>
      <c r="U216" s="82"/>
      <c r="V216" s="82"/>
      <c r="W216" s="82"/>
      <c r="X216" s="82"/>
      <c r="Y216" s="83"/>
      <c r="Z216" s="36"/>
      <c r="AA216" s="36"/>
      <c r="AB216" s="36"/>
      <c r="AC216" s="36"/>
      <c r="AD216" s="36"/>
      <c r="AE216" s="36"/>
      <c r="AT216" s="15" t="s">
        <v>174</v>
      </c>
      <c r="AU216" s="15" t="s">
        <v>84</v>
      </c>
    </row>
    <row r="217" s="2" customFormat="1" ht="24.15" customHeight="1">
      <c r="A217" s="36"/>
      <c r="B217" s="37"/>
      <c r="C217" s="236" t="s">
        <v>645</v>
      </c>
      <c r="D217" s="236" t="s">
        <v>189</v>
      </c>
      <c r="E217" s="237" t="s">
        <v>646</v>
      </c>
      <c r="F217" s="238" t="s">
        <v>647</v>
      </c>
      <c r="G217" s="239" t="s">
        <v>192</v>
      </c>
      <c r="H217" s="240">
        <v>22</v>
      </c>
      <c r="I217" s="241"/>
      <c r="J217" s="242"/>
      <c r="K217" s="240">
        <f>ROUND(P217*H217,2)</f>
        <v>0</v>
      </c>
      <c r="L217" s="238" t="s">
        <v>193</v>
      </c>
      <c r="M217" s="243"/>
      <c r="N217" s="244" t="s">
        <v>19</v>
      </c>
      <c r="O217" s="220" t="s">
        <v>44</v>
      </c>
      <c r="P217" s="221">
        <f>I217+J217</f>
        <v>0</v>
      </c>
      <c r="Q217" s="221">
        <f>ROUND(I217*H217,2)</f>
        <v>0</v>
      </c>
      <c r="R217" s="221">
        <f>ROUND(J217*H217,2)</f>
        <v>0</v>
      </c>
      <c r="S217" s="82"/>
      <c r="T217" s="222">
        <f>S217*H217</f>
        <v>0</v>
      </c>
      <c r="U217" s="222">
        <v>0</v>
      </c>
      <c r="V217" s="222">
        <f>U217*H217</f>
        <v>0</v>
      </c>
      <c r="W217" s="222">
        <v>0</v>
      </c>
      <c r="X217" s="222">
        <f>W217*H217</f>
        <v>0</v>
      </c>
      <c r="Y217" s="223" t="s">
        <v>19</v>
      </c>
      <c r="Z217" s="36"/>
      <c r="AA217" s="36"/>
      <c r="AB217" s="36"/>
      <c r="AC217" s="36"/>
      <c r="AD217" s="36"/>
      <c r="AE217" s="36"/>
      <c r="AR217" s="224" t="s">
        <v>205</v>
      </c>
      <c r="AT217" s="224" t="s">
        <v>189</v>
      </c>
      <c r="AU217" s="224" t="s">
        <v>84</v>
      </c>
      <c r="AY217" s="15" t="s">
        <v>165</v>
      </c>
      <c r="BE217" s="225">
        <f>IF(O217="základní",K217,0)</f>
        <v>0</v>
      </c>
      <c r="BF217" s="225">
        <f>IF(O217="snížená",K217,0)</f>
        <v>0</v>
      </c>
      <c r="BG217" s="225">
        <f>IF(O217="zákl. přenesená",K217,0)</f>
        <v>0</v>
      </c>
      <c r="BH217" s="225">
        <f>IF(O217="sníž. přenesená",K217,0)</f>
        <v>0</v>
      </c>
      <c r="BI217" s="225">
        <f>IF(O217="nulová",K217,0)</f>
        <v>0</v>
      </c>
      <c r="BJ217" s="15" t="s">
        <v>82</v>
      </c>
      <c r="BK217" s="225">
        <f>ROUND(P217*H217,2)</f>
        <v>0</v>
      </c>
      <c r="BL217" s="15" t="s">
        <v>205</v>
      </c>
      <c r="BM217" s="224" t="s">
        <v>648</v>
      </c>
    </row>
    <row r="218" s="2" customFormat="1">
      <c r="A218" s="36"/>
      <c r="B218" s="37"/>
      <c r="C218" s="38"/>
      <c r="D218" s="226" t="s">
        <v>174</v>
      </c>
      <c r="E218" s="38"/>
      <c r="F218" s="227" t="s">
        <v>647</v>
      </c>
      <c r="G218" s="38"/>
      <c r="H218" s="38"/>
      <c r="I218" s="228"/>
      <c r="J218" s="228"/>
      <c r="K218" s="38"/>
      <c r="L218" s="38"/>
      <c r="M218" s="42"/>
      <c r="N218" s="229"/>
      <c r="O218" s="230"/>
      <c r="P218" s="82"/>
      <c r="Q218" s="82"/>
      <c r="R218" s="82"/>
      <c r="S218" s="82"/>
      <c r="T218" s="82"/>
      <c r="U218" s="82"/>
      <c r="V218" s="82"/>
      <c r="W218" s="82"/>
      <c r="X218" s="82"/>
      <c r="Y218" s="83"/>
      <c r="Z218" s="36"/>
      <c r="AA218" s="36"/>
      <c r="AB218" s="36"/>
      <c r="AC218" s="36"/>
      <c r="AD218" s="36"/>
      <c r="AE218" s="36"/>
      <c r="AT218" s="15" t="s">
        <v>174</v>
      </c>
      <c r="AU218" s="15" t="s">
        <v>84</v>
      </c>
    </row>
    <row r="219" s="2" customFormat="1" ht="24.15" customHeight="1">
      <c r="A219" s="36"/>
      <c r="B219" s="37"/>
      <c r="C219" s="213" t="s">
        <v>649</v>
      </c>
      <c r="D219" s="213" t="s">
        <v>168</v>
      </c>
      <c r="E219" s="214" t="s">
        <v>650</v>
      </c>
      <c r="F219" s="215" t="s">
        <v>651</v>
      </c>
      <c r="G219" s="216" t="s">
        <v>192</v>
      </c>
      <c r="H219" s="218">
        <v>22</v>
      </c>
      <c r="I219" s="217"/>
      <c r="J219" s="217"/>
      <c r="K219" s="218">
        <f>ROUND(P219*H219,2)</f>
        <v>0</v>
      </c>
      <c r="L219" s="215" t="s">
        <v>193</v>
      </c>
      <c r="M219" s="42"/>
      <c r="N219" s="219" t="s">
        <v>19</v>
      </c>
      <c r="O219" s="220" t="s">
        <v>44</v>
      </c>
      <c r="P219" s="221">
        <f>I219+J219</f>
        <v>0</v>
      </c>
      <c r="Q219" s="221">
        <f>ROUND(I219*H219,2)</f>
        <v>0</v>
      </c>
      <c r="R219" s="221">
        <f>ROUND(J219*H219,2)</f>
        <v>0</v>
      </c>
      <c r="S219" s="82"/>
      <c r="T219" s="222">
        <f>S219*H219</f>
        <v>0</v>
      </c>
      <c r="U219" s="222">
        <v>0</v>
      </c>
      <c r="V219" s="222">
        <f>U219*H219</f>
        <v>0</v>
      </c>
      <c r="W219" s="222">
        <v>0</v>
      </c>
      <c r="X219" s="222">
        <f>W219*H219</f>
        <v>0</v>
      </c>
      <c r="Y219" s="223" t="s">
        <v>19</v>
      </c>
      <c r="Z219" s="36"/>
      <c r="AA219" s="36"/>
      <c r="AB219" s="36"/>
      <c r="AC219" s="36"/>
      <c r="AD219" s="36"/>
      <c r="AE219" s="36"/>
      <c r="AR219" s="224" t="s">
        <v>210</v>
      </c>
      <c r="AT219" s="224" t="s">
        <v>168</v>
      </c>
      <c r="AU219" s="224" t="s">
        <v>84</v>
      </c>
      <c r="AY219" s="15" t="s">
        <v>165</v>
      </c>
      <c r="BE219" s="225">
        <f>IF(O219="základní",K219,0)</f>
        <v>0</v>
      </c>
      <c r="BF219" s="225">
        <f>IF(O219="snížená",K219,0)</f>
        <v>0</v>
      </c>
      <c r="BG219" s="225">
        <f>IF(O219="zákl. přenesená",K219,0)</f>
        <v>0</v>
      </c>
      <c r="BH219" s="225">
        <f>IF(O219="sníž. přenesená",K219,0)</f>
        <v>0</v>
      </c>
      <c r="BI219" s="225">
        <f>IF(O219="nulová",K219,0)</f>
        <v>0</v>
      </c>
      <c r="BJ219" s="15" t="s">
        <v>82</v>
      </c>
      <c r="BK219" s="225">
        <f>ROUND(P219*H219,2)</f>
        <v>0</v>
      </c>
      <c r="BL219" s="15" t="s">
        <v>210</v>
      </c>
      <c r="BM219" s="224" t="s">
        <v>652</v>
      </c>
    </row>
    <row r="220" s="2" customFormat="1">
      <c r="A220" s="36"/>
      <c r="B220" s="37"/>
      <c r="C220" s="38"/>
      <c r="D220" s="226" t="s">
        <v>174</v>
      </c>
      <c r="E220" s="38"/>
      <c r="F220" s="227" t="s">
        <v>651</v>
      </c>
      <c r="G220" s="38"/>
      <c r="H220" s="38"/>
      <c r="I220" s="228"/>
      <c r="J220" s="228"/>
      <c r="K220" s="38"/>
      <c r="L220" s="38"/>
      <c r="M220" s="42"/>
      <c r="N220" s="229"/>
      <c r="O220" s="230"/>
      <c r="P220" s="82"/>
      <c r="Q220" s="82"/>
      <c r="R220" s="82"/>
      <c r="S220" s="82"/>
      <c r="T220" s="82"/>
      <c r="U220" s="82"/>
      <c r="V220" s="82"/>
      <c r="W220" s="82"/>
      <c r="X220" s="82"/>
      <c r="Y220" s="83"/>
      <c r="Z220" s="36"/>
      <c r="AA220" s="36"/>
      <c r="AB220" s="36"/>
      <c r="AC220" s="36"/>
      <c r="AD220" s="36"/>
      <c r="AE220" s="36"/>
      <c r="AT220" s="15" t="s">
        <v>174</v>
      </c>
      <c r="AU220" s="15" t="s">
        <v>84</v>
      </c>
    </row>
    <row r="221" s="2" customFormat="1" ht="24.15" customHeight="1">
      <c r="A221" s="36"/>
      <c r="B221" s="37"/>
      <c r="C221" s="236" t="s">
        <v>653</v>
      </c>
      <c r="D221" s="236" t="s">
        <v>189</v>
      </c>
      <c r="E221" s="237" t="s">
        <v>654</v>
      </c>
      <c r="F221" s="238" t="s">
        <v>655</v>
      </c>
      <c r="G221" s="239" t="s">
        <v>192</v>
      </c>
      <c r="H221" s="240">
        <v>60</v>
      </c>
      <c r="I221" s="241"/>
      <c r="J221" s="242"/>
      <c r="K221" s="240">
        <f>ROUND(P221*H221,2)</f>
        <v>0</v>
      </c>
      <c r="L221" s="238" t="s">
        <v>193</v>
      </c>
      <c r="M221" s="243"/>
      <c r="N221" s="244" t="s">
        <v>19</v>
      </c>
      <c r="O221" s="220" t="s">
        <v>44</v>
      </c>
      <c r="P221" s="221">
        <f>I221+J221</f>
        <v>0</v>
      </c>
      <c r="Q221" s="221">
        <f>ROUND(I221*H221,2)</f>
        <v>0</v>
      </c>
      <c r="R221" s="221">
        <f>ROUND(J221*H221,2)</f>
        <v>0</v>
      </c>
      <c r="S221" s="82"/>
      <c r="T221" s="222">
        <f>S221*H221</f>
        <v>0</v>
      </c>
      <c r="U221" s="222">
        <v>0</v>
      </c>
      <c r="V221" s="222">
        <f>U221*H221</f>
        <v>0</v>
      </c>
      <c r="W221" s="222">
        <v>0</v>
      </c>
      <c r="X221" s="222">
        <f>W221*H221</f>
        <v>0</v>
      </c>
      <c r="Y221" s="223" t="s">
        <v>19</v>
      </c>
      <c r="Z221" s="36"/>
      <c r="AA221" s="36"/>
      <c r="AB221" s="36"/>
      <c r="AC221" s="36"/>
      <c r="AD221" s="36"/>
      <c r="AE221" s="36"/>
      <c r="AR221" s="224" t="s">
        <v>205</v>
      </c>
      <c r="AT221" s="224" t="s">
        <v>189</v>
      </c>
      <c r="AU221" s="224" t="s">
        <v>84</v>
      </c>
      <c r="AY221" s="15" t="s">
        <v>165</v>
      </c>
      <c r="BE221" s="225">
        <f>IF(O221="základní",K221,0)</f>
        <v>0</v>
      </c>
      <c r="BF221" s="225">
        <f>IF(O221="snížená",K221,0)</f>
        <v>0</v>
      </c>
      <c r="BG221" s="225">
        <f>IF(O221="zákl. přenesená",K221,0)</f>
        <v>0</v>
      </c>
      <c r="BH221" s="225">
        <f>IF(O221="sníž. přenesená",K221,0)</f>
        <v>0</v>
      </c>
      <c r="BI221" s="225">
        <f>IF(O221="nulová",K221,0)</f>
        <v>0</v>
      </c>
      <c r="BJ221" s="15" t="s">
        <v>82</v>
      </c>
      <c r="BK221" s="225">
        <f>ROUND(P221*H221,2)</f>
        <v>0</v>
      </c>
      <c r="BL221" s="15" t="s">
        <v>205</v>
      </c>
      <c r="BM221" s="224" t="s">
        <v>656</v>
      </c>
    </row>
    <row r="222" s="2" customFormat="1">
      <c r="A222" s="36"/>
      <c r="B222" s="37"/>
      <c r="C222" s="38"/>
      <c r="D222" s="226" t="s">
        <v>174</v>
      </c>
      <c r="E222" s="38"/>
      <c r="F222" s="227" t="s">
        <v>655</v>
      </c>
      <c r="G222" s="38"/>
      <c r="H222" s="38"/>
      <c r="I222" s="228"/>
      <c r="J222" s="228"/>
      <c r="K222" s="38"/>
      <c r="L222" s="38"/>
      <c r="M222" s="42"/>
      <c r="N222" s="229"/>
      <c r="O222" s="230"/>
      <c r="P222" s="82"/>
      <c r="Q222" s="82"/>
      <c r="R222" s="82"/>
      <c r="S222" s="82"/>
      <c r="T222" s="82"/>
      <c r="U222" s="82"/>
      <c r="V222" s="82"/>
      <c r="W222" s="82"/>
      <c r="X222" s="82"/>
      <c r="Y222" s="83"/>
      <c r="Z222" s="36"/>
      <c r="AA222" s="36"/>
      <c r="AB222" s="36"/>
      <c r="AC222" s="36"/>
      <c r="AD222" s="36"/>
      <c r="AE222" s="36"/>
      <c r="AT222" s="15" t="s">
        <v>174</v>
      </c>
      <c r="AU222" s="15" t="s">
        <v>84</v>
      </c>
    </row>
    <row r="223" s="2" customFormat="1">
      <c r="A223" s="36"/>
      <c r="B223" s="37"/>
      <c r="C223" s="213" t="s">
        <v>657</v>
      </c>
      <c r="D223" s="213" t="s">
        <v>168</v>
      </c>
      <c r="E223" s="214" t="s">
        <v>658</v>
      </c>
      <c r="F223" s="215" t="s">
        <v>659</v>
      </c>
      <c r="G223" s="216" t="s">
        <v>192</v>
      </c>
      <c r="H223" s="218">
        <v>60</v>
      </c>
      <c r="I223" s="217"/>
      <c r="J223" s="217"/>
      <c r="K223" s="218">
        <f>ROUND(P223*H223,2)</f>
        <v>0</v>
      </c>
      <c r="L223" s="215" t="s">
        <v>193</v>
      </c>
      <c r="M223" s="42"/>
      <c r="N223" s="219" t="s">
        <v>19</v>
      </c>
      <c r="O223" s="220" t="s">
        <v>44</v>
      </c>
      <c r="P223" s="221">
        <f>I223+J223</f>
        <v>0</v>
      </c>
      <c r="Q223" s="221">
        <f>ROUND(I223*H223,2)</f>
        <v>0</v>
      </c>
      <c r="R223" s="221">
        <f>ROUND(J223*H223,2)</f>
        <v>0</v>
      </c>
      <c r="S223" s="82"/>
      <c r="T223" s="222">
        <f>S223*H223</f>
        <v>0</v>
      </c>
      <c r="U223" s="222">
        <v>0</v>
      </c>
      <c r="V223" s="222">
        <f>U223*H223</f>
        <v>0</v>
      </c>
      <c r="W223" s="222">
        <v>0</v>
      </c>
      <c r="X223" s="222">
        <f>W223*H223</f>
        <v>0</v>
      </c>
      <c r="Y223" s="223" t="s">
        <v>19</v>
      </c>
      <c r="Z223" s="36"/>
      <c r="AA223" s="36"/>
      <c r="AB223" s="36"/>
      <c r="AC223" s="36"/>
      <c r="AD223" s="36"/>
      <c r="AE223" s="36"/>
      <c r="AR223" s="224" t="s">
        <v>210</v>
      </c>
      <c r="AT223" s="224" t="s">
        <v>168</v>
      </c>
      <c r="AU223" s="224" t="s">
        <v>84</v>
      </c>
      <c r="AY223" s="15" t="s">
        <v>165</v>
      </c>
      <c r="BE223" s="225">
        <f>IF(O223="základní",K223,0)</f>
        <v>0</v>
      </c>
      <c r="BF223" s="225">
        <f>IF(O223="snížená",K223,0)</f>
        <v>0</v>
      </c>
      <c r="BG223" s="225">
        <f>IF(O223="zákl. přenesená",K223,0)</f>
        <v>0</v>
      </c>
      <c r="BH223" s="225">
        <f>IF(O223="sníž. přenesená",K223,0)</f>
        <v>0</v>
      </c>
      <c r="BI223" s="225">
        <f>IF(O223="nulová",K223,0)</f>
        <v>0</v>
      </c>
      <c r="BJ223" s="15" t="s">
        <v>82</v>
      </c>
      <c r="BK223" s="225">
        <f>ROUND(P223*H223,2)</f>
        <v>0</v>
      </c>
      <c r="BL223" s="15" t="s">
        <v>210</v>
      </c>
      <c r="BM223" s="224" t="s">
        <v>660</v>
      </c>
    </row>
    <row r="224" s="2" customFormat="1">
      <c r="A224" s="36"/>
      <c r="B224" s="37"/>
      <c r="C224" s="38"/>
      <c r="D224" s="226" t="s">
        <v>174</v>
      </c>
      <c r="E224" s="38"/>
      <c r="F224" s="227" t="s">
        <v>659</v>
      </c>
      <c r="G224" s="38"/>
      <c r="H224" s="38"/>
      <c r="I224" s="228"/>
      <c r="J224" s="228"/>
      <c r="K224" s="38"/>
      <c r="L224" s="38"/>
      <c r="M224" s="42"/>
      <c r="N224" s="229"/>
      <c r="O224" s="230"/>
      <c r="P224" s="82"/>
      <c r="Q224" s="82"/>
      <c r="R224" s="82"/>
      <c r="S224" s="82"/>
      <c r="T224" s="82"/>
      <c r="U224" s="82"/>
      <c r="V224" s="82"/>
      <c r="W224" s="82"/>
      <c r="X224" s="82"/>
      <c r="Y224" s="83"/>
      <c r="Z224" s="36"/>
      <c r="AA224" s="36"/>
      <c r="AB224" s="36"/>
      <c r="AC224" s="36"/>
      <c r="AD224" s="36"/>
      <c r="AE224" s="36"/>
      <c r="AT224" s="15" t="s">
        <v>174</v>
      </c>
      <c r="AU224" s="15" t="s">
        <v>84</v>
      </c>
    </row>
    <row r="225" s="2" customFormat="1" ht="24.15" customHeight="1">
      <c r="A225" s="36"/>
      <c r="B225" s="37"/>
      <c r="C225" s="236" t="s">
        <v>210</v>
      </c>
      <c r="D225" s="236" t="s">
        <v>189</v>
      </c>
      <c r="E225" s="237" t="s">
        <v>661</v>
      </c>
      <c r="F225" s="238" t="s">
        <v>662</v>
      </c>
      <c r="G225" s="239" t="s">
        <v>192</v>
      </c>
      <c r="H225" s="240">
        <v>72</v>
      </c>
      <c r="I225" s="241"/>
      <c r="J225" s="242"/>
      <c r="K225" s="240">
        <f>ROUND(P225*H225,2)</f>
        <v>0</v>
      </c>
      <c r="L225" s="238" t="s">
        <v>193</v>
      </c>
      <c r="M225" s="243"/>
      <c r="N225" s="244" t="s">
        <v>19</v>
      </c>
      <c r="O225" s="220" t="s">
        <v>44</v>
      </c>
      <c r="P225" s="221">
        <f>I225+J225</f>
        <v>0</v>
      </c>
      <c r="Q225" s="221">
        <f>ROUND(I225*H225,2)</f>
        <v>0</v>
      </c>
      <c r="R225" s="221">
        <f>ROUND(J225*H225,2)</f>
        <v>0</v>
      </c>
      <c r="S225" s="82"/>
      <c r="T225" s="222">
        <f>S225*H225</f>
        <v>0</v>
      </c>
      <c r="U225" s="222">
        <v>0</v>
      </c>
      <c r="V225" s="222">
        <f>U225*H225</f>
        <v>0</v>
      </c>
      <c r="W225" s="222">
        <v>0</v>
      </c>
      <c r="X225" s="222">
        <f>W225*H225</f>
        <v>0</v>
      </c>
      <c r="Y225" s="223" t="s">
        <v>19</v>
      </c>
      <c r="Z225" s="36"/>
      <c r="AA225" s="36"/>
      <c r="AB225" s="36"/>
      <c r="AC225" s="36"/>
      <c r="AD225" s="36"/>
      <c r="AE225" s="36"/>
      <c r="AR225" s="224" t="s">
        <v>205</v>
      </c>
      <c r="AT225" s="224" t="s">
        <v>189</v>
      </c>
      <c r="AU225" s="224" t="s">
        <v>84</v>
      </c>
      <c r="AY225" s="15" t="s">
        <v>165</v>
      </c>
      <c r="BE225" s="225">
        <f>IF(O225="základní",K225,0)</f>
        <v>0</v>
      </c>
      <c r="BF225" s="225">
        <f>IF(O225="snížená",K225,0)</f>
        <v>0</v>
      </c>
      <c r="BG225" s="225">
        <f>IF(O225="zákl. přenesená",K225,0)</f>
        <v>0</v>
      </c>
      <c r="BH225" s="225">
        <f>IF(O225="sníž. přenesená",K225,0)</f>
        <v>0</v>
      </c>
      <c r="BI225" s="225">
        <f>IF(O225="nulová",K225,0)</f>
        <v>0</v>
      </c>
      <c r="BJ225" s="15" t="s">
        <v>82</v>
      </c>
      <c r="BK225" s="225">
        <f>ROUND(P225*H225,2)</f>
        <v>0</v>
      </c>
      <c r="BL225" s="15" t="s">
        <v>205</v>
      </c>
      <c r="BM225" s="224" t="s">
        <v>663</v>
      </c>
    </row>
    <row r="226" s="2" customFormat="1">
      <c r="A226" s="36"/>
      <c r="B226" s="37"/>
      <c r="C226" s="38"/>
      <c r="D226" s="226" t="s">
        <v>174</v>
      </c>
      <c r="E226" s="38"/>
      <c r="F226" s="227" t="s">
        <v>662</v>
      </c>
      <c r="G226" s="38"/>
      <c r="H226" s="38"/>
      <c r="I226" s="228"/>
      <c r="J226" s="228"/>
      <c r="K226" s="38"/>
      <c r="L226" s="38"/>
      <c r="M226" s="42"/>
      <c r="N226" s="229"/>
      <c r="O226" s="230"/>
      <c r="P226" s="82"/>
      <c r="Q226" s="82"/>
      <c r="R226" s="82"/>
      <c r="S226" s="82"/>
      <c r="T226" s="82"/>
      <c r="U226" s="82"/>
      <c r="V226" s="82"/>
      <c r="W226" s="82"/>
      <c r="X226" s="82"/>
      <c r="Y226" s="83"/>
      <c r="Z226" s="36"/>
      <c r="AA226" s="36"/>
      <c r="AB226" s="36"/>
      <c r="AC226" s="36"/>
      <c r="AD226" s="36"/>
      <c r="AE226" s="36"/>
      <c r="AT226" s="15" t="s">
        <v>174</v>
      </c>
      <c r="AU226" s="15" t="s">
        <v>84</v>
      </c>
    </row>
    <row r="227" s="2" customFormat="1">
      <c r="A227" s="36"/>
      <c r="B227" s="37"/>
      <c r="C227" s="213" t="s">
        <v>664</v>
      </c>
      <c r="D227" s="213" t="s">
        <v>168</v>
      </c>
      <c r="E227" s="214" t="s">
        <v>665</v>
      </c>
      <c r="F227" s="215" t="s">
        <v>666</v>
      </c>
      <c r="G227" s="216" t="s">
        <v>192</v>
      </c>
      <c r="H227" s="218">
        <v>72</v>
      </c>
      <c r="I227" s="217"/>
      <c r="J227" s="217"/>
      <c r="K227" s="218">
        <f>ROUND(P227*H227,2)</f>
        <v>0</v>
      </c>
      <c r="L227" s="215" t="s">
        <v>193</v>
      </c>
      <c r="M227" s="42"/>
      <c r="N227" s="219" t="s">
        <v>19</v>
      </c>
      <c r="O227" s="220" t="s">
        <v>44</v>
      </c>
      <c r="P227" s="221">
        <f>I227+J227</f>
        <v>0</v>
      </c>
      <c r="Q227" s="221">
        <f>ROUND(I227*H227,2)</f>
        <v>0</v>
      </c>
      <c r="R227" s="221">
        <f>ROUND(J227*H227,2)</f>
        <v>0</v>
      </c>
      <c r="S227" s="82"/>
      <c r="T227" s="222">
        <f>S227*H227</f>
        <v>0</v>
      </c>
      <c r="U227" s="222">
        <v>0</v>
      </c>
      <c r="V227" s="222">
        <f>U227*H227</f>
        <v>0</v>
      </c>
      <c r="W227" s="222">
        <v>0</v>
      </c>
      <c r="X227" s="222">
        <f>W227*H227</f>
        <v>0</v>
      </c>
      <c r="Y227" s="223" t="s">
        <v>19</v>
      </c>
      <c r="Z227" s="36"/>
      <c r="AA227" s="36"/>
      <c r="AB227" s="36"/>
      <c r="AC227" s="36"/>
      <c r="AD227" s="36"/>
      <c r="AE227" s="36"/>
      <c r="AR227" s="224" t="s">
        <v>210</v>
      </c>
      <c r="AT227" s="224" t="s">
        <v>168</v>
      </c>
      <c r="AU227" s="224" t="s">
        <v>84</v>
      </c>
      <c r="AY227" s="15" t="s">
        <v>165</v>
      </c>
      <c r="BE227" s="225">
        <f>IF(O227="základní",K227,0)</f>
        <v>0</v>
      </c>
      <c r="BF227" s="225">
        <f>IF(O227="snížená",K227,0)</f>
        <v>0</v>
      </c>
      <c r="BG227" s="225">
        <f>IF(O227="zákl. přenesená",K227,0)</f>
        <v>0</v>
      </c>
      <c r="BH227" s="225">
        <f>IF(O227="sníž. přenesená",K227,0)</f>
        <v>0</v>
      </c>
      <c r="BI227" s="225">
        <f>IF(O227="nulová",K227,0)</f>
        <v>0</v>
      </c>
      <c r="BJ227" s="15" t="s">
        <v>82</v>
      </c>
      <c r="BK227" s="225">
        <f>ROUND(P227*H227,2)</f>
        <v>0</v>
      </c>
      <c r="BL227" s="15" t="s">
        <v>210</v>
      </c>
      <c r="BM227" s="224" t="s">
        <v>667</v>
      </c>
    </row>
    <row r="228" s="2" customFormat="1">
      <c r="A228" s="36"/>
      <c r="B228" s="37"/>
      <c r="C228" s="38"/>
      <c r="D228" s="226" t="s">
        <v>174</v>
      </c>
      <c r="E228" s="38"/>
      <c r="F228" s="227" t="s">
        <v>666</v>
      </c>
      <c r="G228" s="38"/>
      <c r="H228" s="38"/>
      <c r="I228" s="228"/>
      <c r="J228" s="228"/>
      <c r="K228" s="38"/>
      <c r="L228" s="38"/>
      <c r="M228" s="42"/>
      <c r="N228" s="229"/>
      <c r="O228" s="230"/>
      <c r="P228" s="82"/>
      <c r="Q228" s="82"/>
      <c r="R228" s="82"/>
      <c r="S228" s="82"/>
      <c r="T228" s="82"/>
      <c r="U228" s="82"/>
      <c r="V228" s="82"/>
      <c r="W228" s="82"/>
      <c r="X228" s="82"/>
      <c r="Y228" s="83"/>
      <c r="Z228" s="36"/>
      <c r="AA228" s="36"/>
      <c r="AB228" s="36"/>
      <c r="AC228" s="36"/>
      <c r="AD228" s="36"/>
      <c r="AE228" s="36"/>
      <c r="AT228" s="15" t="s">
        <v>174</v>
      </c>
      <c r="AU228" s="15" t="s">
        <v>84</v>
      </c>
    </row>
    <row r="229" s="2" customFormat="1" ht="24.15" customHeight="1">
      <c r="A229" s="36"/>
      <c r="B229" s="37"/>
      <c r="C229" s="236" t="s">
        <v>668</v>
      </c>
      <c r="D229" s="236" t="s">
        <v>189</v>
      </c>
      <c r="E229" s="237" t="s">
        <v>669</v>
      </c>
      <c r="F229" s="238" t="s">
        <v>670</v>
      </c>
      <c r="G229" s="239" t="s">
        <v>192</v>
      </c>
      <c r="H229" s="240">
        <v>8</v>
      </c>
      <c r="I229" s="241"/>
      <c r="J229" s="242"/>
      <c r="K229" s="240">
        <f>ROUND(P229*H229,2)</f>
        <v>0</v>
      </c>
      <c r="L229" s="238" t="s">
        <v>193</v>
      </c>
      <c r="M229" s="243"/>
      <c r="N229" s="244" t="s">
        <v>19</v>
      </c>
      <c r="O229" s="220" t="s">
        <v>44</v>
      </c>
      <c r="P229" s="221">
        <f>I229+J229</f>
        <v>0</v>
      </c>
      <c r="Q229" s="221">
        <f>ROUND(I229*H229,2)</f>
        <v>0</v>
      </c>
      <c r="R229" s="221">
        <f>ROUND(J229*H229,2)</f>
        <v>0</v>
      </c>
      <c r="S229" s="82"/>
      <c r="T229" s="222">
        <f>S229*H229</f>
        <v>0</v>
      </c>
      <c r="U229" s="222">
        <v>0</v>
      </c>
      <c r="V229" s="222">
        <f>U229*H229</f>
        <v>0</v>
      </c>
      <c r="W229" s="222">
        <v>0</v>
      </c>
      <c r="X229" s="222">
        <f>W229*H229</f>
        <v>0</v>
      </c>
      <c r="Y229" s="223" t="s">
        <v>19</v>
      </c>
      <c r="Z229" s="36"/>
      <c r="AA229" s="36"/>
      <c r="AB229" s="36"/>
      <c r="AC229" s="36"/>
      <c r="AD229" s="36"/>
      <c r="AE229" s="36"/>
      <c r="AR229" s="224" t="s">
        <v>205</v>
      </c>
      <c r="AT229" s="224" t="s">
        <v>189</v>
      </c>
      <c r="AU229" s="224" t="s">
        <v>84</v>
      </c>
      <c r="AY229" s="15" t="s">
        <v>165</v>
      </c>
      <c r="BE229" s="225">
        <f>IF(O229="základní",K229,0)</f>
        <v>0</v>
      </c>
      <c r="BF229" s="225">
        <f>IF(O229="snížená",K229,0)</f>
        <v>0</v>
      </c>
      <c r="BG229" s="225">
        <f>IF(O229="zákl. přenesená",K229,0)</f>
        <v>0</v>
      </c>
      <c r="BH229" s="225">
        <f>IF(O229="sníž. přenesená",K229,0)</f>
        <v>0</v>
      </c>
      <c r="BI229" s="225">
        <f>IF(O229="nulová",K229,0)</f>
        <v>0</v>
      </c>
      <c r="BJ229" s="15" t="s">
        <v>82</v>
      </c>
      <c r="BK229" s="225">
        <f>ROUND(P229*H229,2)</f>
        <v>0</v>
      </c>
      <c r="BL229" s="15" t="s">
        <v>205</v>
      </c>
      <c r="BM229" s="224" t="s">
        <v>671</v>
      </c>
    </row>
    <row r="230" s="2" customFormat="1">
      <c r="A230" s="36"/>
      <c r="B230" s="37"/>
      <c r="C230" s="38"/>
      <c r="D230" s="226" t="s">
        <v>174</v>
      </c>
      <c r="E230" s="38"/>
      <c r="F230" s="227" t="s">
        <v>670</v>
      </c>
      <c r="G230" s="38"/>
      <c r="H230" s="38"/>
      <c r="I230" s="228"/>
      <c r="J230" s="228"/>
      <c r="K230" s="38"/>
      <c r="L230" s="38"/>
      <c r="M230" s="42"/>
      <c r="N230" s="229"/>
      <c r="O230" s="230"/>
      <c r="P230" s="82"/>
      <c r="Q230" s="82"/>
      <c r="R230" s="82"/>
      <c r="S230" s="82"/>
      <c r="T230" s="82"/>
      <c r="U230" s="82"/>
      <c r="V230" s="82"/>
      <c r="W230" s="82"/>
      <c r="X230" s="82"/>
      <c r="Y230" s="83"/>
      <c r="Z230" s="36"/>
      <c r="AA230" s="36"/>
      <c r="AB230" s="36"/>
      <c r="AC230" s="36"/>
      <c r="AD230" s="36"/>
      <c r="AE230" s="36"/>
      <c r="AT230" s="15" t="s">
        <v>174</v>
      </c>
      <c r="AU230" s="15" t="s">
        <v>84</v>
      </c>
    </row>
    <row r="231" s="2" customFormat="1">
      <c r="A231" s="36"/>
      <c r="B231" s="37"/>
      <c r="C231" s="213" t="s">
        <v>672</v>
      </c>
      <c r="D231" s="213" t="s">
        <v>168</v>
      </c>
      <c r="E231" s="214" t="s">
        <v>673</v>
      </c>
      <c r="F231" s="215" t="s">
        <v>674</v>
      </c>
      <c r="G231" s="216" t="s">
        <v>192</v>
      </c>
      <c r="H231" s="218">
        <v>8</v>
      </c>
      <c r="I231" s="217"/>
      <c r="J231" s="217"/>
      <c r="K231" s="218">
        <f>ROUND(P231*H231,2)</f>
        <v>0</v>
      </c>
      <c r="L231" s="215" t="s">
        <v>193</v>
      </c>
      <c r="M231" s="42"/>
      <c r="N231" s="219" t="s">
        <v>19</v>
      </c>
      <c r="O231" s="220" t="s">
        <v>44</v>
      </c>
      <c r="P231" s="221">
        <f>I231+J231</f>
        <v>0</v>
      </c>
      <c r="Q231" s="221">
        <f>ROUND(I231*H231,2)</f>
        <v>0</v>
      </c>
      <c r="R231" s="221">
        <f>ROUND(J231*H231,2)</f>
        <v>0</v>
      </c>
      <c r="S231" s="82"/>
      <c r="T231" s="222">
        <f>S231*H231</f>
        <v>0</v>
      </c>
      <c r="U231" s="222">
        <v>0</v>
      </c>
      <c r="V231" s="222">
        <f>U231*H231</f>
        <v>0</v>
      </c>
      <c r="W231" s="222">
        <v>0</v>
      </c>
      <c r="X231" s="222">
        <f>W231*H231</f>
        <v>0</v>
      </c>
      <c r="Y231" s="223" t="s">
        <v>19</v>
      </c>
      <c r="Z231" s="36"/>
      <c r="AA231" s="36"/>
      <c r="AB231" s="36"/>
      <c r="AC231" s="36"/>
      <c r="AD231" s="36"/>
      <c r="AE231" s="36"/>
      <c r="AR231" s="224" t="s">
        <v>210</v>
      </c>
      <c r="AT231" s="224" t="s">
        <v>168</v>
      </c>
      <c r="AU231" s="224" t="s">
        <v>84</v>
      </c>
      <c r="AY231" s="15" t="s">
        <v>165</v>
      </c>
      <c r="BE231" s="225">
        <f>IF(O231="základní",K231,0)</f>
        <v>0</v>
      </c>
      <c r="BF231" s="225">
        <f>IF(O231="snížená",K231,0)</f>
        <v>0</v>
      </c>
      <c r="BG231" s="225">
        <f>IF(O231="zákl. přenesená",K231,0)</f>
        <v>0</v>
      </c>
      <c r="BH231" s="225">
        <f>IF(O231="sníž. přenesená",K231,0)</f>
        <v>0</v>
      </c>
      <c r="BI231" s="225">
        <f>IF(O231="nulová",K231,0)</f>
        <v>0</v>
      </c>
      <c r="BJ231" s="15" t="s">
        <v>82</v>
      </c>
      <c r="BK231" s="225">
        <f>ROUND(P231*H231,2)</f>
        <v>0</v>
      </c>
      <c r="BL231" s="15" t="s">
        <v>210</v>
      </c>
      <c r="BM231" s="224" t="s">
        <v>675</v>
      </c>
    </row>
    <row r="232" s="2" customFormat="1">
      <c r="A232" s="36"/>
      <c r="B232" s="37"/>
      <c r="C232" s="38"/>
      <c r="D232" s="226" t="s">
        <v>174</v>
      </c>
      <c r="E232" s="38"/>
      <c r="F232" s="227" t="s">
        <v>674</v>
      </c>
      <c r="G232" s="38"/>
      <c r="H232" s="38"/>
      <c r="I232" s="228"/>
      <c r="J232" s="228"/>
      <c r="K232" s="38"/>
      <c r="L232" s="38"/>
      <c r="M232" s="42"/>
      <c r="N232" s="229"/>
      <c r="O232" s="230"/>
      <c r="P232" s="82"/>
      <c r="Q232" s="82"/>
      <c r="R232" s="82"/>
      <c r="S232" s="82"/>
      <c r="T232" s="82"/>
      <c r="U232" s="82"/>
      <c r="V232" s="82"/>
      <c r="W232" s="82"/>
      <c r="X232" s="82"/>
      <c r="Y232" s="83"/>
      <c r="Z232" s="36"/>
      <c r="AA232" s="36"/>
      <c r="AB232" s="36"/>
      <c r="AC232" s="36"/>
      <c r="AD232" s="36"/>
      <c r="AE232" s="36"/>
      <c r="AT232" s="15" t="s">
        <v>174</v>
      </c>
      <c r="AU232" s="15" t="s">
        <v>84</v>
      </c>
    </row>
    <row r="233" s="2" customFormat="1" ht="24.15" customHeight="1">
      <c r="A233" s="36"/>
      <c r="B233" s="37"/>
      <c r="C233" s="236" t="s">
        <v>676</v>
      </c>
      <c r="D233" s="236" t="s">
        <v>189</v>
      </c>
      <c r="E233" s="237" t="s">
        <v>677</v>
      </c>
      <c r="F233" s="238" t="s">
        <v>678</v>
      </c>
      <c r="G233" s="239" t="s">
        <v>192</v>
      </c>
      <c r="H233" s="240">
        <v>76</v>
      </c>
      <c r="I233" s="241"/>
      <c r="J233" s="242"/>
      <c r="K233" s="240">
        <f>ROUND(P233*H233,2)</f>
        <v>0</v>
      </c>
      <c r="L233" s="238" t="s">
        <v>193</v>
      </c>
      <c r="M233" s="243"/>
      <c r="N233" s="244" t="s">
        <v>19</v>
      </c>
      <c r="O233" s="220" t="s">
        <v>44</v>
      </c>
      <c r="P233" s="221">
        <f>I233+J233</f>
        <v>0</v>
      </c>
      <c r="Q233" s="221">
        <f>ROUND(I233*H233,2)</f>
        <v>0</v>
      </c>
      <c r="R233" s="221">
        <f>ROUND(J233*H233,2)</f>
        <v>0</v>
      </c>
      <c r="S233" s="82"/>
      <c r="T233" s="222">
        <f>S233*H233</f>
        <v>0</v>
      </c>
      <c r="U233" s="222">
        <v>0</v>
      </c>
      <c r="V233" s="222">
        <f>U233*H233</f>
        <v>0</v>
      </c>
      <c r="W233" s="222">
        <v>0</v>
      </c>
      <c r="X233" s="222">
        <f>W233*H233</f>
        <v>0</v>
      </c>
      <c r="Y233" s="223" t="s">
        <v>19</v>
      </c>
      <c r="Z233" s="36"/>
      <c r="AA233" s="36"/>
      <c r="AB233" s="36"/>
      <c r="AC233" s="36"/>
      <c r="AD233" s="36"/>
      <c r="AE233" s="36"/>
      <c r="AR233" s="224" t="s">
        <v>205</v>
      </c>
      <c r="AT233" s="224" t="s">
        <v>189</v>
      </c>
      <c r="AU233" s="224" t="s">
        <v>84</v>
      </c>
      <c r="AY233" s="15" t="s">
        <v>165</v>
      </c>
      <c r="BE233" s="225">
        <f>IF(O233="základní",K233,0)</f>
        <v>0</v>
      </c>
      <c r="BF233" s="225">
        <f>IF(O233="snížená",K233,0)</f>
        <v>0</v>
      </c>
      <c r="BG233" s="225">
        <f>IF(O233="zákl. přenesená",K233,0)</f>
        <v>0</v>
      </c>
      <c r="BH233" s="225">
        <f>IF(O233="sníž. přenesená",K233,0)</f>
        <v>0</v>
      </c>
      <c r="BI233" s="225">
        <f>IF(O233="nulová",K233,0)</f>
        <v>0</v>
      </c>
      <c r="BJ233" s="15" t="s">
        <v>82</v>
      </c>
      <c r="BK233" s="225">
        <f>ROUND(P233*H233,2)</f>
        <v>0</v>
      </c>
      <c r="BL233" s="15" t="s">
        <v>205</v>
      </c>
      <c r="BM233" s="224" t="s">
        <v>679</v>
      </c>
    </row>
    <row r="234" s="2" customFormat="1">
      <c r="A234" s="36"/>
      <c r="B234" s="37"/>
      <c r="C234" s="38"/>
      <c r="D234" s="226" t="s">
        <v>174</v>
      </c>
      <c r="E234" s="38"/>
      <c r="F234" s="227" t="s">
        <v>678</v>
      </c>
      <c r="G234" s="38"/>
      <c r="H234" s="38"/>
      <c r="I234" s="228"/>
      <c r="J234" s="228"/>
      <c r="K234" s="38"/>
      <c r="L234" s="38"/>
      <c r="M234" s="42"/>
      <c r="N234" s="229"/>
      <c r="O234" s="230"/>
      <c r="P234" s="82"/>
      <c r="Q234" s="82"/>
      <c r="R234" s="82"/>
      <c r="S234" s="82"/>
      <c r="T234" s="82"/>
      <c r="U234" s="82"/>
      <c r="V234" s="82"/>
      <c r="W234" s="82"/>
      <c r="X234" s="82"/>
      <c r="Y234" s="83"/>
      <c r="Z234" s="36"/>
      <c r="AA234" s="36"/>
      <c r="AB234" s="36"/>
      <c r="AC234" s="36"/>
      <c r="AD234" s="36"/>
      <c r="AE234" s="36"/>
      <c r="AT234" s="15" t="s">
        <v>174</v>
      </c>
      <c r="AU234" s="15" t="s">
        <v>84</v>
      </c>
    </row>
    <row r="235" s="2" customFormat="1" ht="24.15" customHeight="1">
      <c r="A235" s="36"/>
      <c r="B235" s="37"/>
      <c r="C235" s="213" t="s">
        <v>680</v>
      </c>
      <c r="D235" s="213" t="s">
        <v>168</v>
      </c>
      <c r="E235" s="214" t="s">
        <v>681</v>
      </c>
      <c r="F235" s="215" t="s">
        <v>682</v>
      </c>
      <c r="G235" s="216" t="s">
        <v>192</v>
      </c>
      <c r="H235" s="218">
        <v>76</v>
      </c>
      <c r="I235" s="217"/>
      <c r="J235" s="217"/>
      <c r="K235" s="218">
        <f>ROUND(P235*H235,2)</f>
        <v>0</v>
      </c>
      <c r="L235" s="215" t="s">
        <v>193</v>
      </c>
      <c r="M235" s="42"/>
      <c r="N235" s="219" t="s">
        <v>19</v>
      </c>
      <c r="O235" s="220" t="s">
        <v>44</v>
      </c>
      <c r="P235" s="221">
        <f>I235+J235</f>
        <v>0</v>
      </c>
      <c r="Q235" s="221">
        <f>ROUND(I235*H235,2)</f>
        <v>0</v>
      </c>
      <c r="R235" s="221">
        <f>ROUND(J235*H235,2)</f>
        <v>0</v>
      </c>
      <c r="S235" s="82"/>
      <c r="T235" s="222">
        <f>S235*H235</f>
        <v>0</v>
      </c>
      <c r="U235" s="222">
        <v>0</v>
      </c>
      <c r="V235" s="222">
        <f>U235*H235</f>
        <v>0</v>
      </c>
      <c r="W235" s="222">
        <v>0</v>
      </c>
      <c r="X235" s="222">
        <f>W235*H235</f>
        <v>0</v>
      </c>
      <c r="Y235" s="223" t="s">
        <v>19</v>
      </c>
      <c r="Z235" s="36"/>
      <c r="AA235" s="36"/>
      <c r="AB235" s="36"/>
      <c r="AC235" s="36"/>
      <c r="AD235" s="36"/>
      <c r="AE235" s="36"/>
      <c r="AR235" s="224" t="s">
        <v>210</v>
      </c>
      <c r="AT235" s="224" t="s">
        <v>168</v>
      </c>
      <c r="AU235" s="224" t="s">
        <v>84</v>
      </c>
      <c r="AY235" s="15" t="s">
        <v>165</v>
      </c>
      <c r="BE235" s="225">
        <f>IF(O235="základní",K235,0)</f>
        <v>0</v>
      </c>
      <c r="BF235" s="225">
        <f>IF(O235="snížená",K235,0)</f>
        <v>0</v>
      </c>
      <c r="BG235" s="225">
        <f>IF(O235="zákl. přenesená",K235,0)</f>
        <v>0</v>
      </c>
      <c r="BH235" s="225">
        <f>IF(O235="sníž. přenesená",K235,0)</f>
        <v>0</v>
      </c>
      <c r="BI235" s="225">
        <f>IF(O235="nulová",K235,0)</f>
        <v>0</v>
      </c>
      <c r="BJ235" s="15" t="s">
        <v>82</v>
      </c>
      <c r="BK235" s="225">
        <f>ROUND(P235*H235,2)</f>
        <v>0</v>
      </c>
      <c r="BL235" s="15" t="s">
        <v>210</v>
      </c>
      <c r="BM235" s="224" t="s">
        <v>683</v>
      </c>
    </row>
    <row r="236" s="2" customFormat="1">
      <c r="A236" s="36"/>
      <c r="B236" s="37"/>
      <c r="C236" s="38"/>
      <c r="D236" s="226" t="s">
        <v>174</v>
      </c>
      <c r="E236" s="38"/>
      <c r="F236" s="227" t="s">
        <v>682</v>
      </c>
      <c r="G236" s="38"/>
      <c r="H236" s="38"/>
      <c r="I236" s="228"/>
      <c r="J236" s="228"/>
      <c r="K236" s="38"/>
      <c r="L236" s="38"/>
      <c r="M236" s="42"/>
      <c r="N236" s="229"/>
      <c r="O236" s="230"/>
      <c r="P236" s="82"/>
      <c r="Q236" s="82"/>
      <c r="R236" s="82"/>
      <c r="S236" s="82"/>
      <c r="T236" s="82"/>
      <c r="U236" s="82"/>
      <c r="V236" s="82"/>
      <c r="W236" s="82"/>
      <c r="X236" s="82"/>
      <c r="Y236" s="83"/>
      <c r="Z236" s="36"/>
      <c r="AA236" s="36"/>
      <c r="AB236" s="36"/>
      <c r="AC236" s="36"/>
      <c r="AD236" s="36"/>
      <c r="AE236" s="36"/>
      <c r="AT236" s="15" t="s">
        <v>174</v>
      </c>
      <c r="AU236" s="15" t="s">
        <v>84</v>
      </c>
    </row>
    <row r="237" s="2" customFormat="1" ht="24.15" customHeight="1">
      <c r="A237" s="36"/>
      <c r="B237" s="37"/>
      <c r="C237" s="236" t="s">
        <v>684</v>
      </c>
      <c r="D237" s="236" t="s">
        <v>189</v>
      </c>
      <c r="E237" s="237" t="s">
        <v>685</v>
      </c>
      <c r="F237" s="238" t="s">
        <v>686</v>
      </c>
      <c r="G237" s="239" t="s">
        <v>192</v>
      </c>
      <c r="H237" s="240">
        <v>72</v>
      </c>
      <c r="I237" s="241"/>
      <c r="J237" s="242"/>
      <c r="K237" s="240">
        <f>ROUND(P237*H237,2)</f>
        <v>0</v>
      </c>
      <c r="L237" s="238" t="s">
        <v>193</v>
      </c>
      <c r="M237" s="243"/>
      <c r="N237" s="244" t="s">
        <v>19</v>
      </c>
      <c r="O237" s="220" t="s">
        <v>44</v>
      </c>
      <c r="P237" s="221">
        <f>I237+J237</f>
        <v>0</v>
      </c>
      <c r="Q237" s="221">
        <f>ROUND(I237*H237,2)</f>
        <v>0</v>
      </c>
      <c r="R237" s="221">
        <f>ROUND(J237*H237,2)</f>
        <v>0</v>
      </c>
      <c r="S237" s="82"/>
      <c r="T237" s="222">
        <f>S237*H237</f>
        <v>0</v>
      </c>
      <c r="U237" s="222">
        <v>0</v>
      </c>
      <c r="V237" s="222">
        <f>U237*H237</f>
        <v>0</v>
      </c>
      <c r="W237" s="222">
        <v>0</v>
      </c>
      <c r="X237" s="222">
        <f>W237*H237</f>
        <v>0</v>
      </c>
      <c r="Y237" s="223" t="s">
        <v>19</v>
      </c>
      <c r="Z237" s="36"/>
      <c r="AA237" s="36"/>
      <c r="AB237" s="36"/>
      <c r="AC237" s="36"/>
      <c r="AD237" s="36"/>
      <c r="AE237" s="36"/>
      <c r="AR237" s="224" t="s">
        <v>205</v>
      </c>
      <c r="AT237" s="224" t="s">
        <v>189</v>
      </c>
      <c r="AU237" s="224" t="s">
        <v>84</v>
      </c>
      <c r="AY237" s="15" t="s">
        <v>165</v>
      </c>
      <c r="BE237" s="225">
        <f>IF(O237="základní",K237,0)</f>
        <v>0</v>
      </c>
      <c r="BF237" s="225">
        <f>IF(O237="snížená",K237,0)</f>
        <v>0</v>
      </c>
      <c r="BG237" s="225">
        <f>IF(O237="zákl. přenesená",K237,0)</f>
        <v>0</v>
      </c>
      <c r="BH237" s="225">
        <f>IF(O237="sníž. přenesená",K237,0)</f>
        <v>0</v>
      </c>
      <c r="BI237" s="225">
        <f>IF(O237="nulová",K237,0)</f>
        <v>0</v>
      </c>
      <c r="BJ237" s="15" t="s">
        <v>82</v>
      </c>
      <c r="BK237" s="225">
        <f>ROUND(P237*H237,2)</f>
        <v>0</v>
      </c>
      <c r="BL237" s="15" t="s">
        <v>205</v>
      </c>
      <c r="BM237" s="224" t="s">
        <v>687</v>
      </c>
    </row>
    <row r="238" s="2" customFormat="1">
      <c r="A238" s="36"/>
      <c r="B238" s="37"/>
      <c r="C238" s="38"/>
      <c r="D238" s="226" t="s">
        <v>174</v>
      </c>
      <c r="E238" s="38"/>
      <c r="F238" s="227" t="s">
        <v>686</v>
      </c>
      <c r="G238" s="38"/>
      <c r="H238" s="38"/>
      <c r="I238" s="228"/>
      <c r="J238" s="228"/>
      <c r="K238" s="38"/>
      <c r="L238" s="38"/>
      <c r="M238" s="42"/>
      <c r="N238" s="229"/>
      <c r="O238" s="230"/>
      <c r="P238" s="82"/>
      <c r="Q238" s="82"/>
      <c r="R238" s="82"/>
      <c r="S238" s="82"/>
      <c r="T238" s="82"/>
      <c r="U238" s="82"/>
      <c r="V238" s="82"/>
      <c r="W238" s="82"/>
      <c r="X238" s="82"/>
      <c r="Y238" s="83"/>
      <c r="Z238" s="36"/>
      <c r="AA238" s="36"/>
      <c r="AB238" s="36"/>
      <c r="AC238" s="36"/>
      <c r="AD238" s="36"/>
      <c r="AE238" s="36"/>
      <c r="AT238" s="15" t="s">
        <v>174</v>
      </c>
      <c r="AU238" s="15" t="s">
        <v>84</v>
      </c>
    </row>
    <row r="239" s="2" customFormat="1" ht="24.15" customHeight="1">
      <c r="A239" s="36"/>
      <c r="B239" s="37"/>
      <c r="C239" s="213" t="s">
        <v>688</v>
      </c>
      <c r="D239" s="213" t="s">
        <v>168</v>
      </c>
      <c r="E239" s="214" t="s">
        <v>689</v>
      </c>
      <c r="F239" s="215" t="s">
        <v>690</v>
      </c>
      <c r="G239" s="216" t="s">
        <v>192</v>
      </c>
      <c r="H239" s="218">
        <v>72</v>
      </c>
      <c r="I239" s="217"/>
      <c r="J239" s="217"/>
      <c r="K239" s="218">
        <f>ROUND(P239*H239,2)</f>
        <v>0</v>
      </c>
      <c r="L239" s="215" t="s">
        <v>193</v>
      </c>
      <c r="M239" s="42"/>
      <c r="N239" s="219" t="s">
        <v>19</v>
      </c>
      <c r="O239" s="220" t="s">
        <v>44</v>
      </c>
      <c r="P239" s="221">
        <f>I239+J239</f>
        <v>0</v>
      </c>
      <c r="Q239" s="221">
        <f>ROUND(I239*H239,2)</f>
        <v>0</v>
      </c>
      <c r="R239" s="221">
        <f>ROUND(J239*H239,2)</f>
        <v>0</v>
      </c>
      <c r="S239" s="82"/>
      <c r="T239" s="222">
        <f>S239*H239</f>
        <v>0</v>
      </c>
      <c r="U239" s="222">
        <v>0</v>
      </c>
      <c r="V239" s="222">
        <f>U239*H239</f>
        <v>0</v>
      </c>
      <c r="W239" s="222">
        <v>0</v>
      </c>
      <c r="X239" s="222">
        <f>W239*H239</f>
        <v>0</v>
      </c>
      <c r="Y239" s="223" t="s">
        <v>19</v>
      </c>
      <c r="Z239" s="36"/>
      <c r="AA239" s="36"/>
      <c r="AB239" s="36"/>
      <c r="AC239" s="36"/>
      <c r="AD239" s="36"/>
      <c r="AE239" s="36"/>
      <c r="AR239" s="224" t="s">
        <v>210</v>
      </c>
      <c r="AT239" s="224" t="s">
        <v>168</v>
      </c>
      <c r="AU239" s="224" t="s">
        <v>84</v>
      </c>
      <c r="AY239" s="15" t="s">
        <v>165</v>
      </c>
      <c r="BE239" s="225">
        <f>IF(O239="základní",K239,0)</f>
        <v>0</v>
      </c>
      <c r="BF239" s="225">
        <f>IF(O239="snížená",K239,0)</f>
        <v>0</v>
      </c>
      <c r="BG239" s="225">
        <f>IF(O239="zákl. přenesená",K239,0)</f>
        <v>0</v>
      </c>
      <c r="BH239" s="225">
        <f>IF(O239="sníž. přenesená",K239,0)</f>
        <v>0</v>
      </c>
      <c r="BI239" s="225">
        <f>IF(O239="nulová",K239,0)</f>
        <v>0</v>
      </c>
      <c r="BJ239" s="15" t="s">
        <v>82</v>
      </c>
      <c r="BK239" s="225">
        <f>ROUND(P239*H239,2)</f>
        <v>0</v>
      </c>
      <c r="BL239" s="15" t="s">
        <v>210</v>
      </c>
      <c r="BM239" s="224" t="s">
        <v>691</v>
      </c>
    </row>
    <row r="240" s="2" customFormat="1">
      <c r="A240" s="36"/>
      <c r="B240" s="37"/>
      <c r="C240" s="38"/>
      <c r="D240" s="226" t="s">
        <v>174</v>
      </c>
      <c r="E240" s="38"/>
      <c r="F240" s="227" t="s">
        <v>690</v>
      </c>
      <c r="G240" s="38"/>
      <c r="H240" s="38"/>
      <c r="I240" s="228"/>
      <c r="J240" s="228"/>
      <c r="K240" s="38"/>
      <c r="L240" s="38"/>
      <c r="M240" s="42"/>
      <c r="N240" s="229"/>
      <c r="O240" s="230"/>
      <c r="P240" s="82"/>
      <c r="Q240" s="82"/>
      <c r="R240" s="82"/>
      <c r="S240" s="82"/>
      <c r="T240" s="82"/>
      <c r="U240" s="82"/>
      <c r="V240" s="82"/>
      <c r="W240" s="82"/>
      <c r="X240" s="82"/>
      <c r="Y240" s="83"/>
      <c r="Z240" s="36"/>
      <c r="AA240" s="36"/>
      <c r="AB240" s="36"/>
      <c r="AC240" s="36"/>
      <c r="AD240" s="36"/>
      <c r="AE240" s="36"/>
      <c r="AT240" s="15" t="s">
        <v>174</v>
      </c>
      <c r="AU240" s="15" t="s">
        <v>84</v>
      </c>
    </row>
    <row r="241" s="2" customFormat="1" ht="24.15" customHeight="1">
      <c r="A241" s="36"/>
      <c r="B241" s="37"/>
      <c r="C241" s="236" t="s">
        <v>692</v>
      </c>
      <c r="D241" s="236" t="s">
        <v>189</v>
      </c>
      <c r="E241" s="237" t="s">
        <v>693</v>
      </c>
      <c r="F241" s="238" t="s">
        <v>694</v>
      </c>
      <c r="G241" s="239" t="s">
        <v>192</v>
      </c>
      <c r="H241" s="240">
        <v>70</v>
      </c>
      <c r="I241" s="241"/>
      <c r="J241" s="242"/>
      <c r="K241" s="240">
        <f>ROUND(P241*H241,2)</f>
        <v>0</v>
      </c>
      <c r="L241" s="238" t="s">
        <v>193</v>
      </c>
      <c r="M241" s="243"/>
      <c r="N241" s="244" t="s">
        <v>19</v>
      </c>
      <c r="O241" s="220" t="s">
        <v>44</v>
      </c>
      <c r="P241" s="221">
        <f>I241+J241</f>
        <v>0</v>
      </c>
      <c r="Q241" s="221">
        <f>ROUND(I241*H241,2)</f>
        <v>0</v>
      </c>
      <c r="R241" s="221">
        <f>ROUND(J241*H241,2)</f>
        <v>0</v>
      </c>
      <c r="S241" s="82"/>
      <c r="T241" s="222">
        <f>S241*H241</f>
        <v>0</v>
      </c>
      <c r="U241" s="222">
        <v>0</v>
      </c>
      <c r="V241" s="222">
        <f>U241*H241</f>
        <v>0</v>
      </c>
      <c r="W241" s="222">
        <v>0</v>
      </c>
      <c r="X241" s="222">
        <f>W241*H241</f>
        <v>0</v>
      </c>
      <c r="Y241" s="223" t="s">
        <v>19</v>
      </c>
      <c r="Z241" s="36"/>
      <c r="AA241" s="36"/>
      <c r="AB241" s="36"/>
      <c r="AC241" s="36"/>
      <c r="AD241" s="36"/>
      <c r="AE241" s="36"/>
      <c r="AR241" s="224" t="s">
        <v>507</v>
      </c>
      <c r="AT241" s="224" t="s">
        <v>189</v>
      </c>
      <c r="AU241" s="224" t="s">
        <v>84</v>
      </c>
      <c r="AY241" s="15" t="s">
        <v>165</v>
      </c>
      <c r="BE241" s="225">
        <f>IF(O241="základní",K241,0)</f>
        <v>0</v>
      </c>
      <c r="BF241" s="225">
        <f>IF(O241="snížená",K241,0)</f>
        <v>0</v>
      </c>
      <c r="BG241" s="225">
        <f>IF(O241="zákl. přenesená",K241,0)</f>
        <v>0</v>
      </c>
      <c r="BH241" s="225">
        <f>IF(O241="sníž. přenesená",K241,0)</f>
        <v>0</v>
      </c>
      <c r="BI241" s="225">
        <f>IF(O241="nulová",K241,0)</f>
        <v>0</v>
      </c>
      <c r="BJ241" s="15" t="s">
        <v>82</v>
      </c>
      <c r="BK241" s="225">
        <f>ROUND(P241*H241,2)</f>
        <v>0</v>
      </c>
      <c r="BL241" s="15" t="s">
        <v>210</v>
      </c>
      <c r="BM241" s="224" t="s">
        <v>695</v>
      </c>
    </row>
    <row r="242" s="2" customFormat="1">
      <c r="A242" s="36"/>
      <c r="B242" s="37"/>
      <c r="C242" s="38"/>
      <c r="D242" s="226" t="s">
        <v>174</v>
      </c>
      <c r="E242" s="38"/>
      <c r="F242" s="227" t="s">
        <v>694</v>
      </c>
      <c r="G242" s="38"/>
      <c r="H242" s="38"/>
      <c r="I242" s="228"/>
      <c r="J242" s="228"/>
      <c r="K242" s="38"/>
      <c r="L242" s="38"/>
      <c r="M242" s="42"/>
      <c r="N242" s="229"/>
      <c r="O242" s="230"/>
      <c r="P242" s="82"/>
      <c r="Q242" s="82"/>
      <c r="R242" s="82"/>
      <c r="S242" s="82"/>
      <c r="T242" s="82"/>
      <c r="U242" s="82"/>
      <c r="V242" s="82"/>
      <c r="W242" s="82"/>
      <c r="X242" s="82"/>
      <c r="Y242" s="83"/>
      <c r="Z242" s="36"/>
      <c r="AA242" s="36"/>
      <c r="AB242" s="36"/>
      <c r="AC242" s="36"/>
      <c r="AD242" s="36"/>
      <c r="AE242" s="36"/>
      <c r="AT242" s="15" t="s">
        <v>174</v>
      </c>
      <c r="AU242" s="15" t="s">
        <v>84</v>
      </c>
    </row>
    <row r="243" s="2" customFormat="1" ht="24.15" customHeight="1">
      <c r="A243" s="36"/>
      <c r="B243" s="37"/>
      <c r="C243" s="213" t="s">
        <v>696</v>
      </c>
      <c r="D243" s="213" t="s">
        <v>168</v>
      </c>
      <c r="E243" s="214" t="s">
        <v>697</v>
      </c>
      <c r="F243" s="215" t="s">
        <v>698</v>
      </c>
      <c r="G243" s="216" t="s">
        <v>192</v>
      </c>
      <c r="H243" s="218">
        <v>70</v>
      </c>
      <c r="I243" s="217"/>
      <c r="J243" s="217"/>
      <c r="K243" s="218">
        <f>ROUND(P243*H243,2)</f>
        <v>0</v>
      </c>
      <c r="L243" s="215" t="s">
        <v>193</v>
      </c>
      <c r="M243" s="42"/>
      <c r="N243" s="219" t="s">
        <v>19</v>
      </c>
      <c r="O243" s="220" t="s">
        <v>44</v>
      </c>
      <c r="P243" s="221">
        <f>I243+J243</f>
        <v>0</v>
      </c>
      <c r="Q243" s="221">
        <f>ROUND(I243*H243,2)</f>
        <v>0</v>
      </c>
      <c r="R243" s="221">
        <f>ROUND(J243*H243,2)</f>
        <v>0</v>
      </c>
      <c r="S243" s="82"/>
      <c r="T243" s="222">
        <f>S243*H243</f>
        <v>0</v>
      </c>
      <c r="U243" s="222">
        <v>0</v>
      </c>
      <c r="V243" s="222">
        <f>U243*H243</f>
        <v>0</v>
      </c>
      <c r="W243" s="222">
        <v>0</v>
      </c>
      <c r="X243" s="222">
        <f>W243*H243</f>
        <v>0</v>
      </c>
      <c r="Y243" s="223" t="s">
        <v>19</v>
      </c>
      <c r="Z243" s="36"/>
      <c r="AA243" s="36"/>
      <c r="AB243" s="36"/>
      <c r="AC243" s="36"/>
      <c r="AD243" s="36"/>
      <c r="AE243" s="36"/>
      <c r="AR243" s="224" t="s">
        <v>210</v>
      </c>
      <c r="AT243" s="224" t="s">
        <v>168</v>
      </c>
      <c r="AU243" s="224" t="s">
        <v>84</v>
      </c>
      <c r="AY243" s="15" t="s">
        <v>165</v>
      </c>
      <c r="BE243" s="225">
        <f>IF(O243="základní",K243,0)</f>
        <v>0</v>
      </c>
      <c r="BF243" s="225">
        <f>IF(O243="snížená",K243,0)</f>
        <v>0</v>
      </c>
      <c r="BG243" s="225">
        <f>IF(O243="zákl. přenesená",K243,0)</f>
        <v>0</v>
      </c>
      <c r="BH243" s="225">
        <f>IF(O243="sníž. přenesená",K243,0)</f>
        <v>0</v>
      </c>
      <c r="BI243" s="225">
        <f>IF(O243="nulová",K243,0)</f>
        <v>0</v>
      </c>
      <c r="BJ243" s="15" t="s">
        <v>82</v>
      </c>
      <c r="BK243" s="225">
        <f>ROUND(P243*H243,2)</f>
        <v>0</v>
      </c>
      <c r="BL243" s="15" t="s">
        <v>210</v>
      </c>
      <c r="BM243" s="224" t="s">
        <v>699</v>
      </c>
    </row>
    <row r="244" s="2" customFormat="1">
      <c r="A244" s="36"/>
      <c r="B244" s="37"/>
      <c r="C244" s="38"/>
      <c r="D244" s="226" t="s">
        <v>174</v>
      </c>
      <c r="E244" s="38"/>
      <c r="F244" s="227" t="s">
        <v>698</v>
      </c>
      <c r="G244" s="38"/>
      <c r="H244" s="38"/>
      <c r="I244" s="228"/>
      <c r="J244" s="228"/>
      <c r="K244" s="38"/>
      <c r="L244" s="38"/>
      <c r="M244" s="42"/>
      <c r="N244" s="229"/>
      <c r="O244" s="230"/>
      <c r="P244" s="82"/>
      <c r="Q244" s="82"/>
      <c r="R244" s="82"/>
      <c r="S244" s="82"/>
      <c r="T244" s="82"/>
      <c r="U244" s="82"/>
      <c r="V244" s="82"/>
      <c r="W244" s="82"/>
      <c r="X244" s="82"/>
      <c r="Y244" s="83"/>
      <c r="Z244" s="36"/>
      <c r="AA244" s="36"/>
      <c r="AB244" s="36"/>
      <c r="AC244" s="36"/>
      <c r="AD244" s="36"/>
      <c r="AE244" s="36"/>
      <c r="AT244" s="15" t="s">
        <v>174</v>
      </c>
      <c r="AU244" s="15" t="s">
        <v>84</v>
      </c>
    </row>
    <row r="245" s="2" customFormat="1" ht="24.15" customHeight="1">
      <c r="A245" s="36"/>
      <c r="B245" s="37"/>
      <c r="C245" s="236" t="s">
        <v>700</v>
      </c>
      <c r="D245" s="236" t="s">
        <v>189</v>
      </c>
      <c r="E245" s="237" t="s">
        <v>701</v>
      </c>
      <c r="F245" s="238" t="s">
        <v>702</v>
      </c>
      <c r="G245" s="239" t="s">
        <v>192</v>
      </c>
      <c r="H245" s="240">
        <v>20</v>
      </c>
      <c r="I245" s="241"/>
      <c r="J245" s="242"/>
      <c r="K245" s="240">
        <f>ROUND(P245*H245,2)</f>
        <v>0</v>
      </c>
      <c r="L245" s="238" t="s">
        <v>193</v>
      </c>
      <c r="M245" s="243"/>
      <c r="N245" s="244" t="s">
        <v>19</v>
      </c>
      <c r="O245" s="220" t="s">
        <v>44</v>
      </c>
      <c r="P245" s="221">
        <f>I245+J245</f>
        <v>0</v>
      </c>
      <c r="Q245" s="221">
        <f>ROUND(I245*H245,2)</f>
        <v>0</v>
      </c>
      <c r="R245" s="221">
        <f>ROUND(J245*H245,2)</f>
        <v>0</v>
      </c>
      <c r="S245" s="82"/>
      <c r="T245" s="222">
        <f>S245*H245</f>
        <v>0</v>
      </c>
      <c r="U245" s="222">
        <v>0</v>
      </c>
      <c r="V245" s="222">
        <f>U245*H245</f>
        <v>0</v>
      </c>
      <c r="W245" s="222">
        <v>0</v>
      </c>
      <c r="X245" s="222">
        <f>W245*H245</f>
        <v>0</v>
      </c>
      <c r="Y245" s="223" t="s">
        <v>19</v>
      </c>
      <c r="Z245" s="36"/>
      <c r="AA245" s="36"/>
      <c r="AB245" s="36"/>
      <c r="AC245" s="36"/>
      <c r="AD245" s="36"/>
      <c r="AE245" s="36"/>
      <c r="AR245" s="224" t="s">
        <v>205</v>
      </c>
      <c r="AT245" s="224" t="s">
        <v>189</v>
      </c>
      <c r="AU245" s="224" t="s">
        <v>84</v>
      </c>
      <c r="AY245" s="15" t="s">
        <v>165</v>
      </c>
      <c r="BE245" s="225">
        <f>IF(O245="základní",K245,0)</f>
        <v>0</v>
      </c>
      <c r="BF245" s="225">
        <f>IF(O245="snížená",K245,0)</f>
        <v>0</v>
      </c>
      <c r="BG245" s="225">
        <f>IF(O245="zákl. přenesená",K245,0)</f>
        <v>0</v>
      </c>
      <c r="BH245" s="225">
        <f>IF(O245="sníž. přenesená",K245,0)</f>
        <v>0</v>
      </c>
      <c r="BI245" s="225">
        <f>IF(O245="nulová",K245,0)</f>
        <v>0</v>
      </c>
      <c r="BJ245" s="15" t="s">
        <v>82</v>
      </c>
      <c r="BK245" s="225">
        <f>ROUND(P245*H245,2)</f>
        <v>0</v>
      </c>
      <c r="BL245" s="15" t="s">
        <v>205</v>
      </c>
      <c r="BM245" s="224" t="s">
        <v>703</v>
      </c>
    </row>
    <row r="246" s="2" customFormat="1">
      <c r="A246" s="36"/>
      <c r="B246" s="37"/>
      <c r="C246" s="38"/>
      <c r="D246" s="226" t="s">
        <v>174</v>
      </c>
      <c r="E246" s="38"/>
      <c r="F246" s="227" t="s">
        <v>702</v>
      </c>
      <c r="G246" s="38"/>
      <c r="H246" s="38"/>
      <c r="I246" s="228"/>
      <c r="J246" s="228"/>
      <c r="K246" s="38"/>
      <c r="L246" s="38"/>
      <c r="M246" s="42"/>
      <c r="N246" s="229"/>
      <c r="O246" s="230"/>
      <c r="P246" s="82"/>
      <c r="Q246" s="82"/>
      <c r="R246" s="82"/>
      <c r="S246" s="82"/>
      <c r="T246" s="82"/>
      <c r="U246" s="82"/>
      <c r="V246" s="82"/>
      <c r="W246" s="82"/>
      <c r="X246" s="82"/>
      <c r="Y246" s="83"/>
      <c r="Z246" s="36"/>
      <c r="AA246" s="36"/>
      <c r="AB246" s="36"/>
      <c r="AC246" s="36"/>
      <c r="AD246" s="36"/>
      <c r="AE246" s="36"/>
      <c r="AT246" s="15" t="s">
        <v>174</v>
      </c>
      <c r="AU246" s="15" t="s">
        <v>84</v>
      </c>
    </row>
    <row r="247" s="2" customFormat="1" ht="24.15" customHeight="1">
      <c r="A247" s="36"/>
      <c r="B247" s="37"/>
      <c r="C247" s="213" t="s">
        <v>704</v>
      </c>
      <c r="D247" s="213" t="s">
        <v>168</v>
      </c>
      <c r="E247" s="214" t="s">
        <v>705</v>
      </c>
      <c r="F247" s="215" t="s">
        <v>706</v>
      </c>
      <c r="G247" s="216" t="s">
        <v>192</v>
      </c>
      <c r="H247" s="218">
        <v>20</v>
      </c>
      <c r="I247" s="217"/>
      <c r="J247" s="217"/>
      <c r="K247" s="218">
        <f>ROUND(P247*H247,2)</f>
        <v>0</v>
      </c>
      <c r="L247" s="215" t="s">
        <v>193</v>
      </c>
      <c r="M247" s="42"/>
      <c r="N247" s="219" t="s">
        <v>19</v>
      </c>
      <c r="O247" s="220" t="s">
        <v>44</v>
      </c>
      <c r="P247" s="221">
        <f>I247+J247</f>
        <v>0</v>
      </c>
      <c r="Q247" s="221">
        <f>ROUND(I247*H247,2)</f>
        <v>0</v>
      </c>
      <c r="R247" s="221">
        <f>ROUND(J247*H247,2)</f>
        <v>0</v>
      </c>
      <c r="S247" s="82"/>
      <c r="T247" s="222">
        <f>S247*H247</f>
        <v>0</v>
      </c>
      <c r="U247" s="222">
        <v>0</v>
      </c>
      <c r="V247" s="222">
        <f>U247*H247</f>
        <v>0</v>
      </c>
      <c r="W247" s="222">
        <v>0</v>
      </c>
      <c r="X247" s="222">
        <f>W247*H247</f>
        <v>0</v>
      </c>
      <c r="Y247" s="223" t="s">
        <v>19</v>
      </c>
      <c r="Z247" s="36"/>
      <c r="AA247" s="36"/>
      <c r="AB247" s="36"/>
      <c r="AC247" s="36"/>
      <c r="AD247" s="36"/>
      <c r="AE247" s="36"/>
      <c r="AR247" s="224" t="s">
        <v>210</v>
      </c>
      <c r="AT247" s="224" t="s">
        <v>168</v>
      </c>
      <c r="AU247" s="224" t="s">
        <v>84</v>
      </c>
      <c r="AY247" s="15" t="s">
        <v>165</v>
      </c>
      <c r="BE247" s="225">
        <f>IF(O247="základní",K247,0)</f>
        <v>0</v>
      </c>
      <c r="BF247" s="225">
        <f>IF(O247="snížená",K247,0)</f>
        <v>0</v>
      </c>
      <c r="BG247" s="225">
        <f>IF(O247="zákl. přenesená",K247,0)</f>
        <v>0</v>
      </c>
      <c r="BH247" s="225">
        <f>IF(O247="sníž. přenesená",K247,0)</f>
        <v>0</v>
      </c>
      <c r="BI247" s="225">
        <f>IF(O247="nulová",K247,0)</f>
        <v>0</v>
      </c>
      <c r="BJ247" s="15" t="s">
        <v>82</v>
      </c>
      <c r="BK247" s="225">
        <f>ROUND(P247*H247,2)</f>
        <v>0</v>
      </c>
      <c r="BL247" s="15" t="s">
        <v>210</v>
      </c>
      <c r="BM247" s="224" t="s">
        <v>707</v>
      </c>
    </row>
    <row r="248" s="2" customFormat="1">
      <c r="A248" s="36"/>
      <c r="B248" s="37"/>
      <c r="C248" s="38"/>
      <c r="D248" s="226" t="s">
        <v>174</v>
      </c>
      <c r="E248" s="38"/>
      <c r="F248" s="227" t="s">
        <v>706</v>
      </c>
      <c r="G248" s="38"/>
      <c r="H248" s="38"/>
      <c r="I248" s="228"/>
      <c r="J248" s="228"/>
      <c r="K248" s="38"/>
      <c r="L248" s="38"/>
      <c r="M248" s="42"/>
      <c r="N248" s="229"/>
      <c r="O248" s="230"/>
      <c r="P248" s="82"/>
      <c r="Q248" s="82"/>
      <c r="R248" s="82"/>
      <c r="S248" s="82"/>
      <c r="T248" s="82"/>
      <c r="U248" s="82"/>
      <c r="V248" s="82"/>
      <c r="W248" s="82"/>
      <c r="X248" s="82"/>
      <c r="Y248" s="83"/>
      <c r="Z248" s="36"/>
      <c r="AA248" s="36"/>
      <c r="AB248" s="36"/>
      <c r="AC248" s="36"/>
      <c r="AD248" s="36"/>
      <c r="AE248" s="36"/>
      <c r="AT248" s="15" t="s">
        <v>174</v>
      </c>
      <c r="AU248" s="15" t="s">
        <v>84</v>
      </c>
    </row>
    <row r="249" s="2" customFormat="1" ht="24.15" customHeight="1">
      <c r="A249" s="36"/>
      <c r="B249" s="37"/>
      <c r="C249" s="236" t="s">
        <v>708</v>
      </c>
      <c r="D249" s="236" t="s">
        <v>189</v>
      </c>
      <c r="E249" s="237" t="s">
        <v>709</v>
      </c>
      <c r="F249" s="238" t="s">
        <v>710</v>
      </c>
      <c r="G249" s="239" t="s">
        <v>192</v>
      </c>
      <c r="H249" s="240">
        <v>4</v>
      </c>
      <c r="I249" s="241"/>
      <c r="J249" s="242"/>
      <c r="K249" s="240">
        <f>ROUND(P249*H249,2)</f>
        <v>0</v>
      </c>
      <c r="L249" s="238" t="s">
        <v>193</v>
      </c>
      <c r="M249" s="243"/>
      <c r="N249" s="244" t="s">
        <v>19</v>
      </c>
      <c r="O249" s="220" t="s">
        <v>44</v>
      </c>
      <c r="P249" s="221">
        <f>I249+J249</f>
        <v>0</v>
      </c>
      <c r="Q249" s="221">
        <f>ROUND(I249*H249,2)</f>
        <v>0</v>
      </c>
      <c r="R249" s="221">
        <f>ROUND(J249*H249,2)</f>
        <v>0</v>
      </c>
      <c r="S249" s="82"/>
      <c r="T249" s="222">
        <f>S249*H249</f>
        <v>0</v>
      </c>
      <c r="U249" s="222">
        <v>0</v>
      </c>
      <c r="V249" s="222">
        <f>U249*H249</f>
        <v>0</v>
      </c>
      <c r="W249" s="222">
        <v>0</v>
      </c>
      <c r="X249" s="222">
        <f>W249*H249</f>
        <v>0</v>
      </c>
      <c r="Y249" s="223" t="s">
        <v>19</v>
      </c>
      <c r="Z249" s="36"/>
      <c r="AA249" s="36"/>
      <c r="AB249" s="36"/>
      <c r="AC249" s="36"/>
      <c r="AD249" s="36"/>
      <c r="AE249" s="36"/>
      <c r="AR249" s="224" t="s">
        <v>205</v>
      </c>
      <c r="AT249" s="224" t="s">
        <v>189</v>
      </c>
      <c r="AU249" s="224" t="s">
        <v>84</v>
      </c>
      <c r="AY249" s="15" t="s">
        <v>165</v>
      </c>
      <c r="BE249" s="225">
        <f>IF(O249="základní",K249,0)</f>
        <v>0</v>
      </c>
      <c r="BF249" s="225">
        <f>IF(O249="snížená",K249,0)</f>
        <v>0</v>
      </c>
      <c r="BG249" s="225">
        <f>IF(O249="zákl. přenesená",K249,0)</f>
        <v>0</v>
      </c>
      <c r="BH249" s="225">
        <f>IF(O249="sníž. přenesená",K249,0)</f>
        <v>0</v>
      </c>
      <c r="BI249" s="225">
        <f>IF(O249="nulová",K249,0)</f>
        <v>0</v>
      </c>
      <c r="BJ249" s="15" t="s">
        <v>82</v>
      </c>
      <c r="BK249" s="225">
        <f>ROUND(P249*H249,2)</f>
        <v>0</v>
      </c>
      <c r="BL249" s="15" t="s">
        <v>205</v>
      </c>
      <c r="BM249" s="224" t="s">
        <v>711</v>
      </c>
    </row>
    <row r="250" s="2" customFormat="1">
      <c r="A250" s="36"/>
      <c r="B250" s="37"/>
      <c r="C250" s="38"/>
      <c r="D250" s="226" t="s">
        <v>174</v>
      </c>
      <c r="E250" s="38"/>
      <c r="F250" s="227" t="s">
        <v>710</v>
      </c>
      <c r="G250" s="38"/>
      <c r="H250" s="38"/>
      <c r="I250" s="228"/>
      <c r="J250" s="228"/>
      <c r="K250" s="38"/>
      <c r="L250" s="38"/>
      <c r="M250" s="42"/>
      <c r="N250" s="229"/>
      <c r="O250" s="230"/>
      <c r="P250" s="82"/>
      <c r="Q250" s="82"/>
      <c r="R250" s="82"/>
      <c r="S250" s="82"/>
      <c r="T250" s="82"/>
      <c r="U250" s="82"/>
      <c r="V250" s="82"/>
      <c r="W250" s="82"/>
      <c r="X250" s="82"/>
      <c r="Y250" s="83"/>
      <c r="Z250" s="36"/>
      <c r="AA250" s="36"/>
      <c r="AB250" s="36"/>
      <c r="AC250" s="36"/>
      <c r="AD250" s="36"/>
      <c r="AE250" s="36"/>
      <c r="AT250" s="15" t="s">
        <v>174</v>
      </c>
      <c r="AU250" s="15" t="s">
        <v>84</v>
      </c>
    </row>
    <row r="251" s="2" customFormat="1" ht="24.15" customHeight="1">
      <c r="A251" s="36"/>
      <c r="B251" s="37"/>
      <c r="C251" s="236" t="s">
        <v>712</v>
      </c>
      <c r="D251" s="236" t="s">
        <v>189</v>
      </c>
      <c r="E251" s="237" t="s">
        <v>713</v>
      </c>
      <c r="F251" s="238" t="s">
        <v>714</v>
      </c>
      <c r="G251" s="239" t="s">
        <v>192</v>
      </c>
      <c r="H251" s="240">
        <v>3</v>
      </c>
      <c r="I251" s="241"/>
      <c r="J251" s="242"/>
      <c r="K251" s="240">
        <f>ROUND(P251*H251,2)</f>
        <v>0</v>
      </c>
      <c r="L251" s="238" t="s">
        <v>193</v>
      </c>
      <c r="M251" s="243"/>
      <c r="N251" s="244" t="s">
        <v>19</v>
      </c>
      <c r="O251" s="220" t="s">
        <v>44</v>
      </c>
      <c r="P251" s="221">
        <f>I251+J251</f>
        <v>0</v>
      </c>
      <c r="Q251" s="221">
        <f>ROUND(I251*H251,2)</f>
        <v>0</v>
      </c>
      <c r="R251" s="221">
        <f>ROUND(J251*H251,2)</f>
        <v>0</v>
      </c>
      <c r="S251" s="82"/>
      <c r="T251" s="222">
        <f>S251*H251</f>
        <v>0</v>
      </c>
      <c r="U251" s="222">
        <v>0</v>
      </c>
      <c r="V251" s="222">
        <f>U251*H251</f>
        <v>0</v>
      </c>
      <c r="W251" s="222">
        <v>0</v>
      </c>
      <c r="X251" s="222">
        <f>W251*H251</f>
        <v>0</v>
      </c>
      <c r="Y251" s="223" t="s">
        <v>19</v>
      </c>
      <c r="Z251" s="36"/>
      <c r="AA251" s="36"/>
      <c r="AB251" s="36"/>
      <c r="AC251" s="36"/>
      <c r="AD251" s="36"/>
      <c r="AE251" s="36"/>
      <c r="AR251" s="224" t="s">
        <v>205</v>
      </c>
      <c r="AT251" s="224" t="s">
        <v>189</v>
      </c>
      <c r="AU251" s="224" t="s">
        <v>84</v>
      </c>
      <c r="AY251" s="15" t="s">
        <v>165</v>
      </c>
      <c r="BE251" s="225">
        <f>IF(O251="základní",K251,0)</f>
        <v>0</v>
      </c>
      <c r="BF251" s="225">
        <f>IF(O251="snížená",K251,0)</f>
        <v>0</v>
      </c>
      <c r="BG251" s="225">
        <f>IF(O251="zákl. přenesená",K251,0)</f>
        <v>0</v>
      </c>
      <c r="BH251" s="225">
        <f>IF(O251="sníž. přenesená",K251,0)</f>
        <v>0</v>
      </c>
      <c r="BI251" s="225">
        <f>IF(O251="nulová",K251,0)</f>
        <v>0</v>
      </c>
      <c r="BJ251" s="15" t="s">
        <v>82</v>
      </c>
      <c r="BK251" s="225">
        <f>ROUND(P251*H251,2)</f>
        <v>0</v>
      </c>
      <c r="BL251" s="15" t="s">
        <v>205</v>
      </c>
      <c r="BM251" s="224" t="s">
        <v>715</v>
      </c>
    </row>
    <row r="252" s="2" customFormat="1">
      <c r="A252" s="36"/>
      <c r="B252" s="37"/>
      <c r="C252" s="38"/>
      <c r="D252" s="226" t="s">
        <v>174</v>
      </c>
      <c r="E252" s="38"/>
      <c r="F252" s="227" t="s">
        <v>714</v>
      </c>
      <c r="G252" s="38"/>
      <c r="H252" s="38"/>
      <c r="I252" s="228"/>
      <c r="J252" s="228"/>
      <c r="K252" s="38"/>
      <c r="L252" s="38"/>
      <c r="M252" s="42"/>
      <c r="N252" s="229"/>
      <c r="O252" s="230"/>
      <c r="P252" s="82"/>
      <c r="Q252" s="82"/>
      <c r="R252" s="82"/>
      <c r="S252" s="82"/>
      <c r="T252" s="82"/>
      <c r="U252" s="82"/>
      <c r="V252" s="82"/>
      <c r="W252" s="82"/>
      <c r="X252" s="82"/>
      <c r="Y252" s="83"/>
      <c r="Z252" s="36"/>
      <c r="AA252" s="36"/>
      <c r="AB252" s="36"/>
      <c r="AC252" s="36"/>
      <c r="AD252" s="36"/>
      <c r="AE252" s="36"/>
      <c r="AT252" s="15" t="s">
        <v>174</v>
      </c>
      <c r="AU252" s="15" t="s">
        <v>84</v>
      </c>
    </row>
    <row r="253" s="2" customFormat="1" ht="24.15" customHeight="1">
      <c r="A253" s="36"/>
      <c r="B253" s="37"/>
      <c r="C253" s="236" t="s">
        <v>716</v>
      </c>
      <c r="D253" s="236" t="s">
        <v>189</v>
      </c>
      <c r="E253" s="237" t="s">
        <v>717</v>
      </c>
      <c r="F253" s="238" t="s">
        <v>718</v>
      </c>
      <c r="G253" s="239" t="s">
        <v>192</v>
      </c>
      <c r="H253" s="240">
        <v>1</v>
      </c>
      <c r="I253" s="241"/>
      <c r="J253" s="242"/>
      <c r="K253" s="240">
        <f>ROUND(P253*H253,2)</f>
        <v>0</v>
      </c>
      <c r="L253" s="238" t="s">
        <v>193</v>
      </c>
      <c r="M253" s="243"/>
      <c r="N253" s="244" t="s">
        <v>19</v>
      </c>
      <c r="O253" s="220" t="s">
        <v>44</v>
      </c>
      <c r="P253" s="221">
        <f>I253+J253</f>
        <v>0</v>
      </c>
      <c r="Q253" s="221">
        <f>ROUND(I253*H253,2)</f>
        <v>0</v>
      </c>
      <c r="R253" s="221">
        <f>ROUND(J253*H253,2)</f>
        <v>0</v>
      </c>
      <c r="S253" s="82"/>
      <c r="T253" s="222">
        <f>S253*H253</f>
        <v>0</v>
      </c>
      <c r="U253" s="222">
        <v>0</v>
      </c>
      <c r="V253" s="222">
        <f>U253*H253</f>
        <v>0</v>
      </c>
      <c r="W253" s="222">
        <v>0</v>
      </c>
      <c r="X253" s="222">
        <f>W253*H253</f>
        <v>0</v>
      </c>
      <c r="Y253" s="223" t="s">
        <v>19</v>
      </c>
      <c r="Z253" s="36"/>
      <c r="AA253" s="36"/>
      <c r="AB253" s="36"/>
      <c r="AC253" s="36"/>
      <c r="AD253" s="36"/>
      <c r="AE253" s="36"/>
      <c r="AR253" s="224" t="s">
        <v>205</v>
      </c>
      <c r="AT253" s="224" t="s">
        <v>189</v>
      </c>
      <c r="AU253" s="224" t="s">
        <v>84</v>
      </c>
      <c r="AY253" s="15" t="s">
        <v>165</v>
      </c>
      <c r="BE253" s="225">
        <f>IF(O253="základní",K253,0)</f>
        <v>0</v>
      </c>
      <c r="BF253" s="225">
        <f>IF(O253="snížená",K253,0)</f>
        <v>0</v>
      </c>
      <c r="BG253" s="225">
        <f>IF(O253="zákl. přenesená",K253,0)</f>
        <v>0</v>
      </c>
      <c r="BH253" s="225">
        <f>IF(O253="sníž. přenesená",K253,0)</f>
        <v>0</v>
      </c>
      <c r="BI253" s="225">
        <f>IF(O253="nulová",K253,0)</f>
        <v>0</v>
      </c>
      <c r="BJ253" s="15" t="s">
        <v>82</v>
      </c>
      <c r="BK253" s="225">
        <f>ROUND(P253*H253,2)</f>
        <v>0</v>
      </c>
      <c r="BL253" s="15" t="s">
        <v>205</v>
      </c>
      <c r="BM253" s="224" t="s">
        <v>719</v>
      </c>
    </row>
    <row r="254" s="2" customFormat="1">
      <c r="A254" s="36"/>
      <c r="B254" s="37"/>
      <c r="C254" s="38"/>
      <c r="D254" s="226" t="s">
        <v>174</v>
      </c>
      <c r="E254" s="38"/>
      <c r="F254" s="227" t="s">
        <v>718</v>
      </c>
      <c r="G254" s="38"/>
      <c r="H254" s="38"/>
      <c r="I254" s="228"/>
      <c r="J254" s="228"/>
      <c r="K254" s="38"/>
      <c r="L254" s="38"/>
      <c r="M254" s="42"/>
      <c r="N254" s="229"/>
      <c r="O254" s="230"/>
      <c r="P254" s="82"/>
      <c r="Q254" s="82"/>
      <c r="R254" s="82"/>
      <c r="S254" s="82"/>
      <c r="T254" s="82"/>
      <c r="U254" s="82"/>
      <c r="V254" s="82"/>
      <c r="W254" s="82"/>
      <c r="X254" s="82"/>
      <c r="Y254" s="83"/>
      <c r="Z254" s="36"/>
      <c r="AA254" s="36"/>
      <c r="AB254" s="36"/>
      <c r="AC254" s="36"/>
      <c r="AD254" s="36"/>
      <c r="AE254" s="36"/>
      <c r="AT254" s="15" t="s">
        <v>174</v>
      </c>
      <c r="AU254" s="15" t="s">
        <v>84</v>
      </c>
    </row>
    <row r="255" s="2" customFormat="1" ht="24.15" customHeight="1">
      <c r="A255" s="36"/>
      <c r="B255" s="37"/>
      <c r="C255" s="213" t="s">
        <v>720</v>
      </c>
      <c r="D255" s="213" t="s">
        <v>168</v>
      </c>
      <c r="E255" s="214" t="s">
        <v>721</v>
      </c>
      <c r="F255" s="215" t="s">
        <v>722</v>
      </c>
      <c r="G255" s="216" t="s">
        <v>192</v>
      </c>
      <c r="H255" s="218">
        <v>4</v>
      </c>
      <c r="I255" s="217"/>
      <c r="J255" s="217"/>
      <c r="K255" s="218">
        <f>ROUND(P255*H255,2)</f>
        <v>0</v>
      </c>
      <c r="L255" s="215" t="s">
        <v>193</v>
      </c>
      <c r="M255" s="42"/>
      <c r="N255" s="219" t="s">
        <v>19</v>
      </c>
      <c r="O255" s="220" t="s">
        <v>44</v>
      </c>
      <c r="P255" s="221">
        <f>I255+J255</f>
        <v>0</v>
      </c>
      <c r="Q255" s="221">
        <f>ROUND(I255*H255,2)</f>
        <v>0</v>
      </c>
      <c r="R255" s="221">
        <f>ROUND(J255*H255,2)</f>
        <v>0</v>
      </c>
      <c r="S255" s="82"/>
      <c r="T255" s="222">
        <f>S255*H255</f>
        <v>0</v>
      </c>
      <c r="U255" s="222">
        <v>0</v>
      </c>
      <c r="V255" s="222">
        <f>U255*H255</f>
        <v>0</v>
      </c>
      <c r="W255" s="222">
        <v>0</v>
      </c>
      <c r="X255" s="222">
        <f>W255*H255</f>
        <v>0</v>
      </c>
      <c r="Y255" s="223" t="s">
        <v>19</v>
      </c>
      <c r="Z255" s="36"/>
      <c r="AA255" s="36"/>
      <c r="AB255" s="36"/>
      <c r="AC255" s="36"/>
      <c r="AD255" s="36"/>
      <c r="AE255" s="36"/>
      <c r="AR255" s="224" t="s">
        <v>210</v>
      </c>
      <c r="AT255" s="224" t="s">
        <v>168</v>
      </c>
      <c r="AU255" s="224" t="s">
        <v>84</v>
      </c>
      <c r="AY255" s="15" t="s">
        <v>165</v>
      </c>
      <c r="BE255" s="225">
        <f>IF(O255="základní",K255,0)</f>
        <v>0</v>
      </c>
      <c r="BF255" s="225">
        <f>IF(O255="snížená",K255,0)</f>
        <v>0</v>
      </c>
      <c r="BG255" s="225">
        <f>IF(O255="zákl. přenesená",K255,0)</f>
        <v>0</v>
      </c>
      <c r="BH255" s="225">
        <f>IF(O255="sníž. přenesená",K255,0)</f>
        <v>0</v>
      </c>
      <c r="BI255" s="225">
        <f>IF(O255="nulová",K255,0)</f>
        <v>0</v>
      </c>
      <c r="BJ255" s="15" t="s">
        <v>82</v>
      </c>
      <c r="BK255" s="225">
        <f>ROUND(P255*H255,2)</f>
        <v>0</v>
      </c>
      <c r="BL255" s="15" t="s">
        <v>210</v>
      </c>
      <c r="BM255" s="224" t="s">
        <v>723</v>
      </c>
    </row>
    <row r="256" s="2" customFormat="1">
      <c r="A256" s="36"/>
      <c r="B256" s="37"/>
      <c r="C256" s="38"/>
      <c r="D256" s="226" t="s">
        <v>174</v>
      </c>
      <c r="E256" s="38"/>
      <c r="F256" s="227" t="s">
        <v>722</v>
      </c>
      <c r="G256" s="38"/>
      <c r="H256" s="38"/>
      <c r="I256" s="228"/>
      <c r="J256" s="228"/>
      <c r="K256" s="38"/>
      <c r="L256" s="38"/>
      <c r="M256" s="42"/>
      <c r="N256" s="229"/>
      <c r="O256" s="230"/>
      <c r="P256" s="82"/>
      <c r="Q256" s="82"/>
      <c r="R256" s="82"/>
      <c r="S256" s="82"/>
      <c r="T256" s="82"/>
      <c r="U256" s="82"/>
      <c r="V256" s="82"/>
      <c r="W256" s="82"/>
      <c r="X256" s="82"/>
      <c r="Y256" s="83"/>
      <c r="Z256" s="36"/>
      <c r="AA256" s="36"/>
      <c r="AB256" s="36"/>
      <c r="AC256" s="36"/>
      <c r="AD256" s="36"/>
      <c r="AE256" s="36"/>
      <c r="AT256" s="15" t="s">
        <v>174</v>
      </c>
      <c r="AU256" s="15" t="s">
        <v>84</v>
      </c>
    </row>
    <row r="257" s="2" customFormat="1" ht="24.15" customHeight="1">
      <c r="A257" s="36"/>
      <c r="B257" s="37"/>
      <c r="C257" s="236" t="s">
        <v>724</v>
      </c>
      <c r="D257" s="236" t="s">
        <v>189</v>
      </c>
      <c r="E257" s="237" t="s">
        <v>725</v>
      </c>
      <c r="F257" s="238" t="s">
        <v>726</v>
      </c>
      <c r="G257" s="239" t="s">
        <v>192</v>
      </c>
      <c r="H257" s="240">
        <v>4</v>
      </c>
      <c r="I257" s="241"/>
      <c r="J257" s="242"/>
      <c r="K257" s="240">
        <f>ROUND(P257*H257,2)</f>
        <v>0</v>
      </c>
      <c r="L257" s="238" t="s">
        <v>193</v>
      </c>
      <c r="M257" s="243"/>
      <c r="N257" s="244" t="s">
        <v>19</v>
      </c>
      <c r="O257" s="220" t="s">
        <v>44</v>
      </c>
      <c r="P257" s="221">
        <f>I257+J257</f>
        <v>0</v>
      </c>
      <c r="Q257" s="221">
        <f>ROUND(I257*H257,2)</f>
        <v>0</v>
      </c>
      <c r="R257" s="221">
        <f>ROUND(J257*H257,2)</f>
        <v>0</v>
      </c>
      <c r="S257" s="82"/>
      <c r="T257" s="222">
        <f>S257*H257</f>
        <v>0</v>
      </c>
      <c r="U257" s="222">
        <v>0</v>
      </c>
      <c r="V257" s="222">
        <f>U257*H257</f>
        <v>0</v>
      </c>
      <c r="W257" s="222">
        <v>0</v>
      </c>
      <c r="X257" s="222">
        <f>W257*H257</f>
        <v>0</v>
      </c>
      <c r="Y257" s="223" t="s">
        <v>19</v>
      </c>
      <c r="Z257" s="36"/>
      <c r="AA257" s="36"/>
      <c r="AB257" s="36"/>
      <c r="AC257" s="36"/>
      <c r="AD257" s="36"/>
      <c r="AE257" s="36"/>
      <c r="AR257" s="224" t="s">
        <v>205</v>
      </c>
      <c r="AT257" s="224" t="s">
        <v>189</v>
      </c>
      <c r="AU257" s="224" t="s">
        <v>84</v>
      </c>
      <c r="AY257" s="15" t="s">
        <v>165</v>
      </c>
      <c r="BE257" s="225">
        <f>IF(O257="základní",K257,0)</f>
        <v>0</v>
      </c>
      <c r="BF257" s="225">
        <f>IF(O257="snížená",K257,0)</f>
        <v>0</v>
      </c>
      <c r="BG257" s="225">
        <f>IF(O257="zákl. přenesená",K257,0)</f>
        <v>0</v>
      </c>
      <c r="BH257" s="225">
        <f>IF(O257="sníž. přenesená",K257,0)</f>
        <v>0</v>
      </c>
      <c r="BI257" s="225">
        <f>IF(O257="nulová",K257,0)</f>
        <v>0</v>
      </c>
      <c r="BJ257" s="15" t="s">
        <v>82</v>
      </c>
      <c r="BK257" s="225">
        <f>ROUND(P257*H257,2)</f>
        <v>0</v>
      </c>
      <c r="BL257" s="15" t="s">
        <v>205</v>
      </c>
      <c r="BM257" s="224" t="s">
        <v>727</v>
      </c>
    </row>
    <row r="258" s="2" customFormat="1">
      <c r="A258" s="36"/>
      <c r="B258" s="37"/>
      <c r="C258" s="38"/>
      <c r="D258" s="226" t="s">
        <v>174</v>
      </c>
      <c r="E258" s="38"/>
      <c r="F258" s="227" t="s">
        <v>726</v>
      </c>
      <c r="G258" s="38"/>
      <c r="H258" s="38"/>
      <c r="I258" s="228"/>
      <c r="J258" s="228"/>
      <c r="K258" s="38"/>
      <c r="L258" s="38"/>
      <c r="M258" s="42"/>
      <c r="N258" s="229"/>
      <c r="O258" s="230"/>
      <c r="P258" s="82"/>
      <c r="Q258" s="82"/>
      <c r="R258" s="82"/>
      <c r="S258" s="82"/>
      <c r="T258" s="82"/>
      <c r="U258" s="82"/>
      <c r="V258" s="82"/>
      <c r="W258" s="82"/>
      <c r="X258" s="82"/>
      <c r="Y258" s="83"/>
      <c r="Z258" s="36"/>
      <c r="AA258" s="36"/>
      <c r="AB258" s="36"/>
      <c r="AC258" s="36"/>
      <c r="AD258" s="36"/>
      <c r="AE258" s="36"/>
      <c r="AT258" s="15" t="s">
        <v>174</v>
      </c>
      <c r="AU258" s="15" t="s">
        <v>84</v>
      </c>
    </row>
    <row r="259" s="2" customFormat="1" ht="24.15" customHeight="1">
      <c r="A259" s="36"/>
      <c r="B259" s="37"/>
      <c r="C259" s="236" t="s">
        <v>728</v>
      </c>
      <c r="D259" s="236" t="s">
        <v>189</v>
      </c>
      <c r="E259" s="237" t="s">
        <v>729</v>
      </c>
      <c r="F259" s="238" t="s">
        <v>730</v>
      </c>
      <c r="G259" s="239" t="s">
        <v>192</v>
      </c>
      <c r="H259" s="240">
        <v>4</v>
      </c>
      <c r="I259" s="241"/>
      <c r="J259" s="242"/>
      <c r="K259" s="240">
        <f>ROUND(P259*H259,2)</f>
        <v>0</v>
      </c>
      <c r="L259" s="238" t="s">
        <v>193</v>
      </c>
      <c r="M259" s="243"/>
      <c r="N259" s="244" t="s">
        <v>19</v>
      </c>
      <c r="O259" s="220" t="s">
        <v>44</v>
      </c>
      <c r="P259" s="221">
        <f>I259+J259</f>
        <v>0</v>
      </c>
      <c r="Q259" s="221">
        <f>ROUND(I259*H259,2)</f>
        <v>0</v>
      </c>
      <c r="R259" s="221">
        <f>ROUND(J259*H259,2)</f>
        <v>0</v>
      </c>
      <c r="S259" s="82"/>
      <c r="T259" s="222">
        <f>S259*H259</f>
        <v>0</v>
      </c>
      <c r="U259" s="222">
        <v>0</v>
      </c>
      <c r="V259" s="222">
        <f>U259*H259</f>
        <v>0</v>
      </c>
      <c r="W259" s="222">
        <v>0</v>
      </c>
      <c r="X259" s="222">
        <f>W259*H259</f>
        <v>0</v>
      </c>
      <c r="Y259" s="223" t="s">
        <v>19</v>
      </c>
      <c r="Z259" s="36"/>
      <c r="AA259" s="36"/>
      <c r="AB259" s="36"/>
      <c r="AC259" s="36"/>
      <c r="AD259" s="36"/>
      <c r="AE259" s="36"/>
      <c r="AR259" s="224" t="s">
        <v>205</v>
      </c>
      <c r="AT259" s="224" t="s">
        <v>189</v>
      </c>
      <c r="AU259" s="224" t="s">
        <v>84</v>
      </c>
      <c r="AY259" s="15" t="s">
        <v>165</v>
      </c>
      <c r="BE259" s="225">
        <f>IF(O259="základní",K259,0)</f>
        <v>0</v>
      </c>
      <c r="BF259" s="225">
        <f>IF(O259="snížená",K259,0)</f>
        <v>0</v>
      </c>
      <c r="BG259" s="225">
        <f>IF(O259="zákl. přenesená",K259,0)</f>
        <v>0</v>
      </c>
      <c r="BH259" s="225">
        <f>IF(O259="sníž. přenesená",K259,0)</f>
        <v>0</v>
      </c>
      <c r="BI259" s="225">
        <f>IF(O259="nulová",K259,0)</f>
        <v>0</v>
      </c>
      <c r="BJ259" s="15" t="s">
        <v>82</v>
      </c>
      <c r="BK259" s="225">
        <f>ROUND(P259*H259,2)</f>
        <v>0</v>
      </c>
      <c r="BL259" s="15" t="s">
        <v>205</v>
      </c>
      <c r="BM259" s="224" t="s">
        <v>731</v>
      </c>
    </row>
    <row r="260" s="2" customFormat="1">
      <c r="A260" s="36"/>
      <c r="B260" s="37"/>
      <c r="C260" s="38"/>
      <c r="D260" s="226" t="s">
        <v>174</v>
      </c>
      <c r="E260" s="38"/>
      <c r="F260" s="227" t="s">
        <v>730</v>
      </c>
      <c r="G260" s="38"/>
      <c r="H260" s="38"/>
      <c r="I260" s="228"/>
      <c r="J260" s="228"/>
      <c r="K260" s="38"/>
      <c r="L260" s="38"/>
      <c r="M260" s="42"/>
      <c r="N260" s="229"/>
      <c r="O260" s="230"/>
      <c r="P260" s="82"/>
      <c r="Q260" s="82"/>
      <c r="R260" s="82"/>
      <c r="S260" s="82"/>
      <c r="T260" s="82"/>
      <c r="U260" s="82"/>
      <c r="V260" s="82"/>
      <c r="W260" s="82"/>
      <c r="X260" s="82"/>
      <c r="Y260" s="83"/>
      <c r="Z260" s="36"/>
      <c r="AA260" s="36"/>
      <c r="AB260" s="36"/>
      <c r="AC260" s="36"/>
      <c r="AD260" s="36"/>
      <c r="AE260" s="36"/>
      <c r="AT260" s="15" t="s">
        <v>174</v>
      </c>
      <c r="AU260" s="15" t="s">
        <v>84</v>
      </c>
    </row>
    <row r="261" s="2" customFormat="1" ht="24.15" customHeight="1">
      <c r="A261" s="36"/>
      <c r="B261" s="37"/>
      <c r="C261" s="236" t="s">
        <v>732</v>
      </c>
      <c r="D261" s="236" t="s">
        <v>189</v>
      </c>
      <c r="E261" s="237" t="s">
        <v>733</v>
      </c>
      <c r="F261" s="238" t="s">
        <v>734</v>
      </c>
      <c r="G261" s="239" t="s">
        <v>192</v>
      </c>
      <c r="H261" s="240">
        <v>4</v>
      </c>
      <c r="I261" s="241"/>
      <c r="J261" s="242"/>
      <c r="K261" s="240">
        <f>ROUND(P261*H261,2)</f>
        <v>0</v>
      </c>
      <c r="L261" s="238" t="s">
        <v>193</v>
      </c>
      <c r="M261" s="243"/>
      <c r="N261" s="244" t="s">
        <v>19</v>
      </c>
      <c r="O261" s="220" t="s">
        <v>44</v>
      </c>
      <c r="P261" s="221">
        <f>I261+J261</f>
        <v>0</v>
      </c>
      <c r="Q261" s="221">
        <f>ROUND(I261*H261,2)</f>
        <v>0</v>
      </c>
      <c r="R261" s="221">
        <f>ROUND(J261*H261,2)</f>
        <v>0</v>
      </c>
      <c r="S261" s="82"/>
      <c r="T261" s="222">
        <f>S261*H261</f>
        <v>0</v>
      </c>
      <c r="U261" s="222">
        <v>0</v>
      </c>
      <c r="V261" s="222">
        <f>U261*H261</f>
        <v>0</v>
      </c>
      <c r="W261" s="222">
        <v>0</v>
      </c>
      <c r="X261" s="222">
        <f>W261*H261</f>
        <v>0</v>
      </c>
      <c r="Y261" s="223" t="s">
        <v>19</v>
      </c>
      <c r="Z261" s="36"/>
      <c r="AA261" s="36"/>
      <c r="AB261" s="36"/>
      <c r="AC261" s="36"/>
      <c r="AD261" s="36"/>
      <c r="AE261" s="36"/>
      <c r="AR261" s="224" t="s">
        <v>205</v>
      </c>
      <c r="AT261" s="224" t="s">
        <v>189</v>
      </c>
      <c r="AU261" s="224" t="s">
        <v>84</v>
      </c>
      <c r="AY261" s="15" t="s">
        <v>165</v>
      </c>
      <c r="BE261" s="225">
        <f>IF(O261="základní",K261,0)</f>
        <v>0</v>
      </c>
      <c r="BF261" s="225">
        <f>IF(O261="snížená",K261,0)</f>
        <v>0</v>
      </c>
      <c r="BG261" s="225">
        <f>IF(O261="zákl. přenesená",K261,0)</f>
        <v>0</v>
      </c>
      <c r="BH261" s="225">
        <f>IF(O261="sníž. přenesená",K261,0)</f>
        <v>0</v>
      </c>
      <c r="BI261" s="225">
        <f>IF(O261="nulová",K261,0)</f>
        <v>0</v>
      </c>
      <c r="BJ261" s="15" t="s">
        <v>82</v>
      </c>
      <c r="BK261" s="225">
        <f>ROUND(P261*H261,2)</f>
        <v>0</v>
      </c>
      <c r="BL261" s="15" t="s">
        <v>205</v>
      </c>
      <c r="BM261" s="224" t="s">
        <v>735</v>
      </c>
    </row>
    <row r="262" s="2" customFormat="1">
      <c r="A262" s="36"/>
      <c r="B262" s="37"/>
      <c r="C262" s="38"/>
      <c r="D262" s="226" t="s">
        <v>174</v>
      </c>
      <c r="E262" s="38"/>
      <c r="F262" s="227" t="s">
        <v>734</v>
      </c>
      <c r="G262" s="38"/>
      <c r="H262" s="38"/>
      <c r="I262" s="228"/>
      <c r="J262" s="228"/>
      <c r="K262" s="38"/>
      <c r="L262" s="38"/>
      <c r="M262" s="42"/>
      <c r="N262" s="229"/>
      <c r="O262" s="230"/>
      <c r="P262" s="82"/>
      <c r="Q262" s="82"/>
      <c r="R262" s="82"/>
      <c r="S262" s="82"/>
      <c r="T262" s="82"/>
      <c r="U262" s="82"/>
      <c r="V262" s="82"/>
      <c r="W262" s="82"/>
      <c r="X262" s="82"/>
      <c r="Y262" s="83"/>
      <c r="Z262" s="36"/>
      <c r="AA262" s="36"/>
      <c r="AB262" s="36"/>
      <c r="AC262" s="36"/>
      <c r="AD262" s="36"/>
      <c r="AE262" s="36"/>
      <c r="AT262" s="15" t="s">
        <v>174</v>
      </c>
      <c r="AU262" s="15" t="s">
        <v>84</v>
      </c>
    </row>
    <row r="263" s="2" customFormat="1" ht="24.15" customHeight="1">
      <c r="A263" s="36"/>
      <c r="B263" s="37"/>
      <c r="C263" s="213" t="s">
        <v>736</v>
      </c>
      <c r="D263" s="213" t="s">
        <v>168</v>
      </c>
      <c r="E263" s="214" t="s">
        <v>737</v>
      </c>
      <c r="F263" s="215" t="s">
        <v>738</v>
      </c>
      <c r="G263" s="216" t="s">
        <v>192</v>
      </c>
      <c r="H263" s="218">
        <v>3</v>
      </c>
      <c r="I263" s="217"/>
      <c r="J263" s="217"/>
      <c r="K263" s="218">
        <f>ROUND(P263*H263,2)</f>
        <v>0</v>
      </c>
      <c r="L263" s="215" t="s">
        <v>193</v>
      </c>
      <c r="M263" s="42"/>
      <c r="N263" s="219" t="s">
        <v>19</v>
      </c>
      <c r="O263" s="220" t="s">
        <v>44</v>
      </c>
      <c r="P263" s="221">
        <f>I263+J263</f>
        <v>0</v>
      </c>
      <c r="Q263" s="221">
        <f>ROUND(I263*H263,2)</f>
        <v>0</v>
      </c>
      <c r="R263" s="221">
        <f>ROUND(J263*H263,2)</f>
        <v>0</v>
      </c>
      <c r="S263" s="82"/>
      <c r="T263" s="222">
        <f>S263*H263</f>
        <v>0</v>
      </c>
      <c r="U263" s="222">
        <v>0</v>
      </c>
      <c r="V263" s="222">
        <f>U263*H263</f>
        <v>0</v>
      </c>
      <c r="W263" s="222">
        <v>0</v>
      </c>
      <c r="X263" s="222">
        <f>W263*H263</f>
        <v>0</v>
      </c>
      <c r="Y263" s="223" t="s">
        <v>19</v>
      </c>
      <c r="Z263" s="36"/>
      <c r="AA263" s="36"/>
      <c r="AB263" s="36"/>
      <c r="AC263" s="36"/>
      <c r="AD263" s="36"/>
      <c r="AE263" s="36"/>
      <c r="AR263" s="224" t="s">
        <v>210</v>
      </c>
      <c r="AT263" s="224" t="s">
        <v>168</v>
      </c>
      <c r="AU263" s="224" t="s">
        <v>84</v>
      </c>
      <c r="AY263" s="15" t="s">
        <v>165</v>
      </c>
      <c r="BE263" s="225">
        <f>IF(O263="základní",K263,0)</f>
        <v>0</v>
      </c>
      <c r="BF263" s="225">
        <f>IF(O263="snížená",K263,0)</f>
        <v>0</v>
      </c>
      <c r="BG263" s="225">
        <f>IF(O263="zákl. přenesená",K263,0)</f>
        <v>0</v>
      </c>
      <c r="BH263" s="225">
        <f>IF(O263="sníž. přenesená",K263,0)</f>
        <v>0</v>
      </c>
      <c r="BI263" s="225">
        <f>IF(O263="nulová",K263,0)</f>
        <v>0</v>
      </c>
      <c r="BJ263" s="15" t="s">
        <v>82</v>
      </c>
      <c r="BK263" s="225">
        <f>ROUND(P263*H263,2)</f>
        <v>0</v>
      </c>
      <c r="BL263" s="15" t="s">
        <v>210</v>
      </c>
      <c r="BM263" s="224" t="s">
        <v>739</v>
      </c>
    </row>
    <row r="264" s="2" customFormat="1">
      <c r="A264" s="36"/>
      <c r="B264" s="37"/>
      <c r="C264" s="38"/>
      <c r="D264" s="226" t="s">
        <v>174</v>
      </c>
      <c r="E264" s="38"/>
      <c r="F264" s="227" t="s">
        <v>738</v>
      </c>
      <c r="G264" s="38"/>
      <c r="H264" s="38"/>
      <c r="I264" s="228"/>
      <c r="J264" s="228"/>
      <c r="K264" s="38"/>
      <c r="L264" s="38"/>
      <c r="M264" s="42"/>
      <c r="N264" s="229"/>
      <c r="O264" s="230"/>
      <c r="P264" s="82"/>
      <c r="Q264" s="82"/>
      <c r="R264" s="82"/>
      <c r="S264" s="82"/>
      <c r="T264" s="82"/>
      <c r="U264" s="82"/>
      <c r="V264" s="82"/>
      <c r="W264" s="82"/>
      <c r="X264" s="82"/>
      <c r="Y264" s="83"/>
      <c r="Z264" s="36"/>
      <c r="AA264" s="36"/>
      <c r="AB264" s="36"/>
      <c r="AC264" s="36"/>
      <c r="AD264" s="36"/>
      <c r="AE264" s="36"/>
      <c r="AT264" s="15" t="s">
        <v>174</v>
      </c>
      <c r="AU264" s="15" t="s">
        <v>84</v>
      </c>
    </row>
    <row r="265" s="2" customFormat="1" ht="24.15" customHeight="1">
      <c r="A265" s="36"/>
      <c r="B265" s="37"/>
      <c r="C265" s="213" t="s">
        <v>740</v>
      </c>
      <c r="D265" s="213" t="s">
        <v>168</v>
      </c>
      <c r="E265" s="214" t="s">
        <v>741</v>
      </c>
      <c r="F265" s="215" t="s">
        <v>742</v>
      </c>
      <c r="G265" s="216" t="s">
        <v>192</v>
      </c>
      <c r="H265" s="218">
        <v>1</v>
      </c>
      <c r="I265" s="217"/>
      <c r="J265" s="217"/>
      <c r="K265" s="218">
        <f>ROUND(P265*H265,2)</f>
        <v>0</v>
      </c>
      <c r="L265" s="215" t="s">
        <v>193</v>
      </c>
      <c r="M265" s="42"/>
      <c r="N265" s="219" t="s">
        <v>19</v>
      </c>
      <c r="O265" s="220" t="s">
        <v>44</v>
      </c>
      <c r="P265" s="221">
        <f>I265+J265</f>
        <v>0</v>
      </c>
      <c r="Q265" s="221">
        <f>ROUND(I265*H265,2)</f>
        <v>0</v>
      </c>
      <c r="R265" s="221">
        <f>ROUND(J265*H265,2)</f>
        <v>0</v>
      </c>
      <c r="S265" s="82"/>
      <c r="T265" s="222">
        <f>S265*H265</f>
        <v>0</v>
      </c>
      <c r="U265" s="222">
        <v>0</v>
      </c>
      <c r="V265" s="222">
        <f>U265*H265</f>
        <v>0</v>
      </c>
      <c r="W265" s="222">
        <v>0</v>
      </c>
      <c r="X265" s="222">
        <f>W265*H265</f>
        <v>0</v>
      </c>
      <c r="Y265" s="223" t="s">
        <v>19</v>
      </c>
      <c r="Z265" s="36"/>
      <c r="AA265" s="36"/>
      <c r="AB265" s="36"/>
      <c r="AC265" s="36"/>
      <c r="AD265" s="36"/>
      <c r="AE265" s="36"/>
      <c r="AR265" s="224" t="s">
        <v>210</v>
      </c>
      <c r="AT265" s="224" t="s">
        <v>168</v>
      </c>
      <c r="AU265" s="224" t="s">
        <v>84</v>
      </c>
      <c r="AY265" s="15" t="s">
        <v>165</v>
      </c>
      <c r="BE265" s="225">
        <f>IF(O265="základní",K265,0)</f>
        <v>0</v>
      </c>
      <c r="BF265" s="225">
        <f>IF(O265="snížená",K265,0)</f>
        <v>0</v>
      </c>
      <c r="BG265" s="225">
        <f>IF(O265="zákl. přenesená",K265,0)</f>
        <v>0</v>
      </c>
      <c r="BH265" s="225">
        <f>IF(O265="sníž. přenesená",K265,0)</f>
        <v>0</v>
      </c>
      <c r="BI265" s="225">
        <f>IF(O265="nulová",K265,0)</f>
        <v>0</v>
      </c>
      <c r="BJ265" s="15" t="s">
        <v>82</v>
      </c>
      <c r="BK265" s="225">
        <f>ROUND(P265*H265,2)</f>
        <v>0</v>
      </c>
      <c r="BL265" s="15" t="s">
        <v>210</v>
      </c>
      <c r="BM265" s="224" t="s">
        <v>743</v>
      </c>
    </row>
    <row r="266" s="2" customFormat="1">
      <c r="A266" s="36"/>
      <c r="B266" s="37"/>
      <c r="C266" s="38"/>
      <c r="D266" s="226" t="s">
        <v>174</v>
      </c>
      <c r="E266" s="38"/>
      <c r="F266" s="227" t="s">
        <v>742</v>
      </c>
      <c r="G266" s="38"/>
      <c r="H266" s="38"/>
      <c r="I266" s="228"/>
      <c r="J266" s="228"/>
      <c r="K266" s="38"/>
      <c r="L266" s="38"/>
      <c r="M266" s="42"/>
      <c r="N266" s="229"/>
      <c r="O266" s="230"/>
      <c r="P266" s="82"/>
      <c r="Q266" s="82"/>
      <c r="R266" s="82"/>
      <c r="S266" s="82"/>
      <c r="T266" s="82"/>
      <c r="U266" s="82"/>
      <c r="V266" s="82"/>
      <c r="W266" s="82"/>
      <c r="X266" s="82"/>
      <c r="Y266" s="83"/>
      <c r="Z266" s="36"/>
      <c r="AA266" s="36"/>
      <c r="AB266" s="36"/>
      <c r="AC266" s="36"/>
      <c r="AD266" s="36"/>
      <c r="AE266" s="36"/>
      <c r="AT266" s="15" t="s">
        <v>174</v>
      </c>
      <c r="AU266" s="15" t="s">
        <v>84</v>
      </c>
    </row>
    <row r="267" s="2" customFormat="1" ht="24.15" customHeight="1">
      <c r="A267" s="36"/>
      <c r="B267" s="37"/>
      <c r="C267" s="236" t="s">
        <v>744</v>
      </c>
      <c r="D267" s="236" t="s">
        <v>189</v>
      </c>
      <c r="E267" s="237" t="s">
        <v>745</v>
      </c>
      <c r="F267" s="238" t="s">
        <v>746</v>
      </c>
      <c r="G267" s="239" t="s">
        <v>192</v>
      </c>
      <c r="H267" s="240">
        <v>4</v>
      </c>
      <c r="I267" s="241"/>
      <c r="J267" s="242"/>
      <c r="K267" s="240">
        <f>ROUND(P267*H267,2)</f>
        <v>0</v>
      </c>
      <c r="L267" s="238" t="s">
        <v>193</v>
      </c>
      <c r="M267" s="243"/>
      <c r="N267" s="244" t="s">
        <v>19</v>
      </c>
      <c r="O267" s="220" t="s">
        <v>44</v>
      </c>
      <c r="P267" s="221">
        <f>I267+J267</f>
        <v>0</v>
      </c>
      <c r="Q267" s="221">
        <f>ROUND(I267*H267,2)</f>
        <v>0</v>
      </c>
      <c r="R267" s="221">
        <f>ROUND(J267*H267,2)</f>
        <v>0</v>
      </c>
      <c r="S267" s="82"/>
      <c r="T267" s="222">
        <f>S267*H267</f>
        <v>0</v>
      </c>
      <c r="U267" s="222">
        <v>0</v>
      </c>
      <c r="V267" s="222">
        <f>U267*H267</f>
        <v>0</v>
      </c>
      <c r="W267" s="222">
        <v>0</v>
      </c>
      <c r="X267" s="222">
        <f>W267*H267</f>
        <v>0</v>
      </c>
      <c r="Y267" s="223" t="s">
        <v>19</v>
      </c>
      <c r="Z267" s="36"/>
      <c r="AA267" s="36"/>
      <c r="AB267" s="36"/>
      <c r="AC267" s="36"/>
      <c r="AD267" s="36"/>
      <c r="AE267" s="36"/>
      <c r="AR267" s="224" t="s">
        <v>205</v>
      </c>
      <c r="AT267" s="224" t="s">
        <v>189</v>
      </c>
      <c r="AU267" s="224" t="s">
        <v>84</v>
      </c>
      <c r="AY267" s="15" t="s">
        <v>165</v>
      </c>
      <c r="BE267" s="225">
        <f>IF(O267="základní",K267,0)</f>
        <v>0</v>
      </c>
      <c r="BF267" s="225">
        <f>IF(O267="snížená",K267,0)</f>
        <v>0</v>
      </c>
      <c r="BG267" s="225">
        <f>IF(O267="zákl. přenesená",K267,0)</f>
        <v>0</v>
      </c>
      <c r="BH267" s="225">
        <f>IF(O267="sníž. přenesená",K267,0)</f>
        <v>0</v>
      </c>
      <c r="BI267" s="225">
        <f>IF(O267="nulová",K267,0)</f>
        <v>0</v>
      </c>
      <c r="BJ267" s="15" t="s">
        <v>82</v>
      </c>
      <c r="BK267" s="225">
        <f>ROUND(P267*H267,2)</f>
        <v>0</v>
      </c>
      <c r="BL267" s="15" t="s">
        <v>205</v>
      </c>
      <c r="BM267" s="224" t="s">
        <v>747</v>
      </c>
    </row>
    <row r="268" s="2" customFormat="1">
      <c r="A268" s="36"/>
      <c r="B268" s="37"/>
      <c r="C268" s="38"/>
      <c r="D268" s="226" t="s">
        <v>174</v>
      </c>
      <c r="E268" s="38"/>
      <c r="F268" s="227" t="s">
        <v>746</v>
      </c>
      <c r="G268" s="38"/>
      <c r="H268" s="38"/>
      <c r="I268" s="228"/>
      <c r="J268" s="228"/>
      <c r="K268" s="38"/>
      <c r="L268" s="38"/>
      <c r="M268" s="42"/>
      <c r="N268" s="229"/>
      <c r="O268" s="230"/>
      <c r="P268" s="82"/>
      <c r="Q268" s="82"/>
      <c r="R268" s="82"/>
      <c r="S268" s="82"/>
      <c r="T268" s="82"/>
      <c r="U268" s="82"/>
      <c r="V268" s="82"/>
      <c r="W268" s="82"/>
      <c r="X268" s="82"/>
      <c r="Y268" s="83"/>
      <c r="Z268" s="36"/>
      <c r="AA268" s="36"/>
      <c r="AB268" s="36"/>
      <c r="AC268" s="36"/>
      <c r="AD268" s="36"/>
      <c r="AE268" s="36"/>
      <c r="AT268" s="15" t="s">
        <v>174</v>
      </c>
      <c r="AU268" s="15" t="s">
        <v>84</v>
      </c>
    </row>
    <row r="269" s="2" customFormat="1" ht="24.15" customHeight="1">
      <c r="A269" s="36"/>
      <c r="B269" s="37"/>
      <c r="C269" s="213" t="s">
        <v>748</v>
      </c>
      <c r="D269" s="213" t="s">
        <v>168</v>
      </c>
      <c r="E269" s="214" t="s">
        <v>749</v>
      </c>
      <c r="F269" s="215" t="s">
        <v>750</v>
      </c>
      <c r="G269" s="216" t="s">
        <v>192</v>
      </c>
      <c r="H269" s="218">
        <v>4</v>
      </c>
      <c r="I269" s="217"/>
      <c r="J269" s="217"/>
      <c r="K269" s="218">
        <f>ROUND(P269*H269,2)</f>
        <v>0</v>
      </c>
      <c r="L269" s="215" t="s">
        <v>193</v>
      </c>
      <c r="M269" s="42"/>
      <c r="N269" s="219" t="s">
        <v>19</v>
      </c>
      <c r="O269" s="220" t="s">
        <v>44</v>
      </c>
      <c r="P269" s="221">
        <f>I269+J269</f>
        <v>0</v>
      </c>
      <c r="Q269" s="221">
        <f>ROUND(I269*H269,2)</f>
        <v>0</v>
      </c>
      <c r="R269" s="221">
        <f>ROUND(J269*H269,2)</f>
        <v>0</v>
      </c>
      <c r="S269" s="82"/>
      <c r="T269" s="222">
        <f>S269*H269</f>
        <v>0</v>
      </c>
      <c r="U269" s="222">
        <v>0</v>
      </c>
      <c r="V269" s="222">
        <f>U269*H269</f>
        <v>0</v>
      </c>
      <c r="W269" s="222">
        <v>0</v>
      </c>
      <c r="X269" s="222">
        <f>W269*H269</f>
        <v>0</v>
      </c>
      <c r="Y269" s="223" t="s">
        <v>19</v>
      </c>
      <c r="Z269" s="36"/>
      <c r="AA269" s="36"/>
      <c r="AB269" s="36"/>
      <c r="AC269" s="36"/>
      <c r="AD269" s="36"/>
      <c r="AE269" s="36"/>
      <c r="AR269" s="224" t="s">
        <v>210</v>
      </c>
      <c r="AT269" s="224" t="s">
        <v>168</v>
      </c>
      <c r="AU269" s="224" t="s">
        <v>84</v>
      </c>
      <c r="AY269" s="15" t="s">
        <v>165</v>
      </c>
      <c r="BE269" s="225">
        <f>IF(O269="základní",K269,0)</f>
        <v>0</v>
      </c>
      <c r="BF269" s="225">
        <f>IF(O269="snížená",K269,0)</f>
        <v>0</v>
      </c>
      <c r="BG269" s="225">
        <f>IF(O269="zákl. přenesená",K269,0)</f>
        <v>0</v>
      </c>
      <c r="BH269" s="225">
        <f>IF(O269="sníž. přenesená",K269,0)</f>
        <v>0</v>
      </c>
      <c r="BI269" s="225">
        <f>IF(O269="nulová",K269,0)</f>
        <v>0</v>
      </c>
      <c r="BJ269" s="15" t="s">
        <v>82</v>
      </c>
      <c r="BK269" s="225">
        <f>ROUND(P269*H269,2)</f>
        <v>0</v>
      </c>
      <c r="BL269" s="15" t="s">
        <v>210</v>
      </c>
      <c r="BM269" s="224" t="s">
        <v>751</v>
      </c>
    </row>
    <row r="270" s="2" customFormat="1">
      <c r="A270" s="36"/>
      <c r="B270" s="37"/>
      <c r="C270" s="38"/>
      <c r="D270" s="226" t="s">
        <v>174</v>
      </c>
      <c r="E270" s="38"/>
      <c r="F270" s="227" t="s">
        <v>750</v>
      </c>
      <c r="G270" s="38"/>
      <c r="H270" s="38"/>
      <c r="I270" s="228"/>
      <c r="J270" s="228"/>
      <c r="K270" s="38"/>
      <c r="L270" s="38"/>
      <c r="M270" s="42"/>
      <c r="N270" s="229"/>
      <c r="O270" s="230"/>
      <c r="P270" s="82"/>
      <c r="Q270" s="82"/>
      <c r="R270" s="82"/>
      <c r="S270" s="82"/>
      <c r="T270" s="82"/>
      <c r="U270" s="82"/>
      <c r="V270" s="82"/>
      <c r="W270" s="82"/>
      <c r="X270" s="82"/>
      <c r="Y270" s="83"/>
      <c r="Z270" s="36"/>
      <c r="AA270" s="36"/>
      <c r="AB270" s="36"/>
      <c r="AC270" s="36"/>
      <c r="AD270" s="36"/>
      <c r="AE270" s="36"/>
      <c r="AT270" s="15" t="s">
        <v>174</v>
      </c>
      <c r="AU270" s="15" t="s">
        <v>84</v>
      </c>
    </row>
    <row r="271" s="2" customFormat="1" ht="24.15" customHeight="1">
      <c r="A271" s="36"/>
      <c r="B271" s="37"/>
      <c r="C271" s="236" t="s">
        <v>752</v>
      </c>
      <c r="D271" s="236" t="s">
        <v>189</v>
      </c>
      <c r="E271" s="237" t="s">
        <v>753</v>
      </c>
      <c r="F271" s="238" t="s">
        <v>754</v>
      </c>
      <c r="G271" s="239" t="s">
        <v>192</v>
      </c>
      <c r="H271" s="240">
        <v>2</v>
      </c>
      <c r="I271" s="241"/>
      <c r="J271" s="242"/>
      <c r="K271" s="240">
        <f>ROUND(P271*H271,2)</f>
        <v>0</v>
      </c>
      <c r="L271" s="238" t="s">
        <v>193</v>
      </c>
      <c r="M271" s="243"/>
      <c r="N271" s="244" t="s">
        <v>19</v>
      </c>
      <c r="O271" s="220" t="s">
        <v>44</v>
      </c>
      <c r="P271" s="221">
        <f>I271+J271</f>
        <v>0</v>
      </c>
      <c r="Q271" s="221">
        <f>ROUND(I271*H271,2)</f>
        <v>0</v>
      </c>
      <c r="R271" s="221">
        <f>ROUND(J271*H271,2)</f>
        <v>0</v>
      </c>
      <c r="S271" s="82"/>
      <c r="T271" s="222">
        <f>S271*H271</f>
        <v>0</v>
      </c>
      <c r="U271" s="222">
        <v>0</v>
      </c>
      <c r="V271" s="222">
        <f>U271*H271</f>
        <v>0</v>
      </c>
      <c r="W271" s="222">
        <v>0</v>
      </c>
      <c r="X271" s="222">
        <f>W271*H271</f>
        <v>0</v>
      </c>
      <c r="Y271" s="223" t="s">
        <v>19</v>
      </c>
      <c r="Z271" s="36"/>
      <c r="AA271" s="36"/>
      <c r="AB271" s="36"/>
      <c r="AC271" s="36"/>
      <c r="AD271" s="36"/>
      <c r="AE271" s="36"/>
      <c r="AR271" s="224" t="s">
        <v>205</v>
      </c>
      <c r="AT271" s="224" t="s">
        <v>189</v>
      </c>
      <c r="AU271" s="224" t="s">
        <v>84</v>
      </c>
      <c r="AY271" s="15" t="s">
        <v>165</v>
      </c>
      <c r="BE271" s="225">
        <f>IF(O271="základní",K271,0)</f>
        <v>0</v>
      </c>
      <c r="BF271" s="225">
        <f>IF(O271="snížená",K271,0)</f>
        <v>0</v>
      </c>
      <c r="BG271" s="225">
        <f>IF(O271="zákl. přenesená",K271,0)</f>
        <v>0</v>
      </c>
      <c r="BH271" s="225">
        <f>IF(O271="sníž. přenesená",K271,0)</f>
        <v>0</v>
      </c>
      <c r="BI271" s="225">
        <f>IF(O271="nulová",K271,0)</f>
        <v>0</v>
      </c>
      <c r="BJ271" s="15" t="s">
        <v>82</v>
      </c>
      <c r="BK271" s="225">
        <f>ROUND(P271*H271,2)</f>
        <v>0</v>
      </c>
      <c r="BL271" s="15" t="s">
        <v>205</v>
      </c>
      <c r="BM271" s="224" t="s">
        <v>755</v>
      </c>
    </row>
    <row r="272" s="2" customFormat="1">
      <c r="A272" s="36"/>
      <c r="B272" s="37"/>
      <c r="C272" s="38"/>
      <c r="D272" s="226" t="s">
        <v>174</v>
      </c>
      <c r="E272" s="38"/>
      <c r="F272" s="227" t="s">
        <v>754</v>
      </c>
      <c r="G272" s="38"/>
      <c r="H272" s="38"/>
      <c r="I272" s="228"/>
      <c r="J272" s="228"/>
      <c r="K272" s="38"/>
      <c r="L272" s="38"/>
      <c r="M272" s="42"/>
      <c r="N272" s="229"/>
      <c r="O272" s="230"/>
      <c r="P272" s="82"/>
      <c r="Q272" s="82"/>
      <c r="R272" s="82"/>
      <c r="S272" s="82"/>
      <c r="T272" s="82"/>
      <c r="U272" s="82"/>
      <c r="V272" s="82"/>
      <c r="W272" s="82"/>
      <c r="X272" s="82"/>
      <c r="Y272" s="83"/>
      <c r="Z272" s="36"/>
      <c r="AA272" s="36"/>
      <c r="AB272" s="36"/>
      <c r="AC272" s="36"/>
      <c r="AD272" s="36"/>
      <c r="AE272" s="36"/>
      <c r="AT272" s="15" t="s">
        <v>174</v>
      </c>
      <c r="AU272" s="15" t="s">
        <v>84</v>
      </c>
    </row>
    <row r="273" s="2" customFormat="1" ht="24.15" customHeight="1">
      <c r="A273" s="36"/>
      <c r="B273" s="37"/>
      <c r="C273" s="213" t="s">
        <v>756</v>
      </c>
      <c r="D273" s="213" t="s">
        <v>168</v>
      </c>
      <c r="E273" s="214" t="s">
        <v>757</v>
      </c>
      <c r="F273" s="215" t="s">
        <v>758</v>
      </c>
      <c r="G273" s="216" t="s">
        <v>192</v>
      </c>
      <c r="H273" s="218">
        <v>2</v>
      </c>
      <c r="I273" s="217"/>
      <c r="J273" s="217"/>
      <c r="K273" s="218">
        <f>ROUND(P273*H273,2)</f>
        <v>0</v>
      </c>
      <c r="L273" s="215" t="s">
        <v>193</v>
      </c>
      <c r="M273" s="42"/>
      <c r="N273" s="219" t="s">
        <v>19</v>
      </c>
      <c r="O273" s="220" t="s">
        <v>44</v>
      </c>
      <c r="P273" s="221">
        <f>I273+J273</f>
        <v>0</v>
      </c>
      <c r="Q273" s="221">
        <f>ROUND(I273*H273,2)</f>
        <v>0</v>
      </c>
      <c r="R273" s="221">
        <f>ROUND(J273*H273,2)</f>
        <v>0</v>
      </c>
      <c r="S273" s="82"/>
      <c r="T273" s="222">
        <f>S273*H273</f>
        <v>0</v>
      </c>
      <c r="U273" s="222">
        <v>0</v>
      </c>
      <c r="V273" s="222">
        <f>U273*H273</f>
        <v>0</v>
      </c>
      <c r="W273" s="222">
        <v>0</v>
      </c>
      <c r="X273" s="222">
        <f>W273*H273</f>
        <v>0</v>
      </c>
      <c r="Y273" s="223" t="s">
        <v>19</v>
      </c>
      <c r="Z273" s="36"/>
      <c r="AA273" s="36"/>
      <c r="AB273" s="36"/>
      <c r="AC273" s="36"/>
      <c r="AD273" s="36"/>
      <c r="AE273" s="36"/>
      <c r="AR273" s="224" t="s">
        <v>210</v>
      </c>
      <c r="AT273" s="224" t="s">
        <v>168</v>
      </c>
      <c r="AU273" s="224" t="s">
        <v>84</v>
      </c>
      <c r="AY273" s="15" t="s">
        <v>165</v>
      </c>
      <c r="BE273" s="225">
        <f>IF(O273="základní",K273,0)</f>
        <v>0</v>
      </c>
      <c r="BF273" s="225">
        <f>IF(O273="snížená",K273,0)</f>
        <v>0</v>
      </c>
      <c r="BG273" s="225">
        <f>IF(O273="zákl. přenesená",K273,0)</f>
        <v>0</v>
      </c>
      <c r="BH273" s="225">
        <f>IF(O273="sníž. přenesená",K273,0)</f>
        <v>0</v>
      </c>
      <c r="BI273" s="225">
        <f>IF(O273="nulová",K273,0)</f>
        <v>0</v>
      </c>
      <c r="BJ273" s="15" t="s">
        <v>82</v>
      </c>
      <c r="BK273" s="225">
        <f>ROUND(P273*H273,2)</f>
        <v>0</v>
      </c>
      <c r="BL273" s="15" t="s">
        <v>210</v>
      </c>
      <c r="BM273" s="224" t="s">
        <v>759</v>
      </c>
    </row>
    <row r="274" s="2" customFormat="1">
      <c r="A274" s="36"/>
      <c r="B274" s="37"/>
      <c r="C274" s="38"/>
      <c r="D274" s="226" t="s">
        <v>174</v>
      </c>
      <c r="E274" s="38"/>
      <c r="F274" s="227" t="s">
        <v>758</v>
      </c>
      <c r="G274" s="38"/>
      <c r="H274" s="38"/>
      <c r="I274" s="228"/>
      <c r="J274" s="228"/>
      <c r="K274" s="38"/>
      <c r="L274" s="38"/>
      <c r="M274" s="42"/>
      <c r="N274" s="229"/>
      <c r="O274" s="230"/>
      <c r="P274" s="82"/>
      <c r="Q274" s="82"/>
      <c r="R274" s="82"/>
      <c r="S274" s="82"/>
      <c r="T274" s="82"/>
      <c r="U274" s="82"/>
      <c r="V274" s="82"/>
      <c r="W274" s="82"/>
      <c r="X274" s="82"/>
      <c r="Y274" s="83"/>
      <c r="Z274" s="36"/>
      <c r="AA274" s="36"/>
      <c r="AB274" s="36"/>
      <c r="AC274" s="36"/>
      <c r="AD274" s="36"/>
      <c r="AE274" s="36"/>
      <c r="AT274" s="15" t="s">
        <v>174</v>
      </c>
      <c r="AU274" s="15" t="s">
        <v>84</v>
      </c>
    </row>
    <row r="275" s="2" customFormat="1" ht="24.15" customHeight="1">
      <c r="A275" s="36"/>
      <c r="B275" s="37"/>
      <c r="C275" s="236" t="s">
        <v>760</v>
      </c>
      <c r="D275" s="236" t="s">
        <v>189</v>
      </c>
      <c r="E275" s="237" t="s">
        <v>761</v>
      </c>
      <c r="F275" s="238" t="s">
        <v>762</v>
      </c>
      <c r="G275" s="239" t="s">
        <v>192</v>
      </c>
      <c r="H275" s="240">
        <v>2</v>
      </c>
      <c r="I275" s="241"/>
      <c r="J275" s="242"/>
      <c r="K275" s="240">
        <f>ROUND(P275*H275,2)</f>
        <v>0</v>
      </c>
      <c r="L275" s="238" t="s">
        <v>193</v>
      </c>
      <c r="M275" s="243"/>
      <c r="N275" s="244" t="s">
        <v>19</v>
      </c>
      <c r="O275" s="220" t="s">
        <v>44</v>
      </c>
      <c r="P275" s="221">
        <f>I275+J275</f>
        <v>0</v>
      </c>
      <c r="Q275" s="221">
        <f>ROUND(I275*H275,2)</f>
        <v>0</v>
      </c>
      <c r="R275" s="221">
        <f>ROUND(J275*H275,2)</f>
        <v>0</v>
      </c>
      <c r="S275" s="82"/>
      <c r="T275" s="222">
        <f>S275*H275</f>
        <v>0</v>
      </c>
      <c r="U275" s="222">
        <v>0</v>
      </c>
      <c r="V275" s="222">
        <f>U275*H275</f>
        <v>0</v>
      </c>
      <c r="W275" s="222">
        <v>0</v>
      </c>
      <c r="X275" s="222">
        <f>W275*H275</f>
        <v>0</v>
      </c>
      <c r="Y275" s="223" t="s">
        <v>19</v>
      </c>
      <c r="Z275" s="36"/>
      <c r="AA275" s="36"/>
      <c r="AB275" s="36"/>
      <c r="AC275" s="36"/>
      <c r="AD275" s="36"/>
      <c r="AE275" s="36"/>
      <c r="AR275" s="224" t="s">
        <v>205</v>
      </c>
      <c r="AT275" s="224" t="s">
        <v>189</v>
      </c>
      <c r="AU275" s="224" t="s">
        <v>84</v>
      </c>
      <c r="AY275" s="15" t="s">
        <v>165</v>
      </c>
      <c r="BE275" s="225">
        <f>IF(O275="základní",K275,0)</f>
        <v>0</v>
      </c>
      <c r="BF275" s="225">
        <f>IF(O275="snížená",K275,0)</f>
        <v>0</v>
      </c>
      <c r="BG275" s="225">
        <f>IF(O275="zákl. přenesená",K275,0)</f>
        <v>0</v>
      </c>
      <c r="BH275" s="225">
        <f>IF(O275="sníž. přenesená",K275,0)</f>
        <v>0</v>
      </c>
      <c r="BI275" s="225">
        <f>IF(O275="nulová",K275,0)</f>
        <v>0</v>
      </c>
      <c r="BJ275" s="15" t="s">
        <v>82</v>
      </c>
      <c r="BK275" s="225">
        <f>ROUND(P275*H275,2)</f>
        <v>0</v>
      </c>
      <c r="BL275" s="15" t="s">
        <v>205</v>
      </c>
      <c r="BM275" s="224" t="s">
        <v>763</v>
      </c>
    </row>
    <row r="276" s="2" customFormat="1">
      <c r="A276" s="36"/>
      <c r="B276" s="37"/>
      <c r="C276" s="38"/>
      <c r="D276" s="226" t="s">
        <v>174</v>
      </c>
      <c r="E276" s="38"/>
      <c r="F276" s="227" t="s">
        <v>762</v>
      </c>
      <c r="G276" s="38"/>
      <c r="H276" s="38"/>
      <c r="I276" s="228"/>
      <c r="J276" s="228"/>
      <c r="K276" s="38"/>
      <c r="L276" s="38"/>
      <c r="M276" s="42"/>
      <c r="N276" s="229"/>
      <c r="O276" s="230"/>
      <c r="P276" s="82"/>
      <c r="Q276" s="82"/>
      <c r="R276" s="82"/>
      <c r="S276" s="82"/>
      <c r="T276" s="82"/>
      <c r="U276" s="82"/>
      <c r="V276" s="82"/>
      <c r="W276" s="82"/>
      <c r="X276" s="82"/>
      <c r="Y276" s="83"/>
      <c r="Z276" s="36"/>
      <c r="AA276" s="36"/>
      <c r="AB276" s="36"/>
      <c r="AC276" s="36"/>
      <c r="AD276" s="36"/>
      <c r="AE276" s="36"/>
      <c r="AT276" s="15" t="s">
        <v>174</v>
      </c>
      <c r="AU276" s="15" t="s">
        <v>84</v>
      </c>
    </row>
    <row r="277" s="2" customFormat="1" ht="24.15" customHeight="1">
      <c r="A277" s="36"/>
      <c r="B277" s="37"/>
      <c r="C277" s="213" t="s">
        <v>764</v>
      </c>
      <c r="D277" s="213" t="s">
        <v>168</v>
      </c>
      <c r="E277" s="214" t="s">
        <v>765</v>
      </c>
      <c r="F277" s="215" t="s">
        <v>766</v>
      </c>
      <c r="G277" s="216" t="s">
        <v>192</v>
      </c>
      <c r="H277" s="218">
        <v>2</v>
      </c>
      <c r="I277" s="217"/>
      <c r="J277" s="217"/>
      <c r="K277" s="218">
        <f>ROUND(P277*H277,2)</f>
        <v>0</v>
      </c>
      <c r="L277" s="215" t="s">
        <v>193</v>
      </c>
      <c r="M277" s="42"/>
      <c r="N277" s="219" t="s">
        <v>19</v>
      </c>
      <c r="O277" s="220" t="s">
        <v>44</v>
      </c>
      <c r="P277" s="221">
        <f>I277+J277</f>
        <v>0</v>
      </c>
      <c r="Q277" s="221">
        <f>ROUND(I277*H277,2)</f>
        <v>0</v>
      </c>
      <c r="R277" s="221">
        <f>ROUND(J277*H277,2)</f>
        <v>0</v>
      </c>
      <c r="S277" s="82"/>
      <c r="T277" s="222">
        <f>S277*H277</f>
        <v>0</v>
      </c>
      <c r="U277" s="222">
        <v>0</v>
      </c>
      <c r="V277" s="222">
        <f>U277*H277</f>
        <v>0</v>
      </c>
      <c r="W277" s="222">
        <v>0</v>
      </c>
      <c r="X277" s="222">
        <f>W277*H277</f>
        <v>0</v>
      </c>
      <c r="Y277" s="223" t="s">
        <v>19</v>
      </c>
      <c r="Z277" s="36"/>
      <c r="AA277" s="36"/>
      <c r="AB277" s="36"/>
      <c r="AC277" s="36"/>
      <c r="AD277" s="36"/>
      <c r="AE277" s="36"/>
      <c r="AR277" s="224" t="s">
        <v>210</v>
      </c>
      <c r="AT277" s="224" t="s">
        <v>168</v>
      </c>
      <c r="AU277" s="224" t="s">
        <v>84</v>
      </c>
      <c r="AY277" s="15" t="s">
        <v>165</v>
      </c>
      <c r="BE277" s="225">
        <f>IF(O277="základní",K277,0)</f>
        <v>0</v>
      </c>
      <c r="BF277" s="225">
        <f>IF(O277="snížená",K277,0)</f>
        <v>0</v>
      </c>
      <c r="BG277" s="225">
        <f>IF(O277="zákl. přenesená",K277,0)</f>
        <v>0</v>
      </c>
      <c r="BH277" s="225">
        <f>IF(O277="sníž. přenesená",K277,0)</f>
        <v>0</v>
      </c>
      <c r="BI277" s="225">
        <f>IF(O277="nulová",K277,0)</f>
        <v>0</v>
      </c>
      <c r="BJ277" s="15" t="s">
        <v>82</v>
      </c>
      <c r="BK277" s="225">
        <f>ROUND(P277*H277,2)</f>
        <v>0</v>
      </c>
      <c r="BL277" s="15" t="s">
        <v>210</v>
      </c>
      <c r="BM277" s="224" t="s">
        <v>767</v>
      </c>
    </row>
    <row r="278" s="2" customFormat="1">
      <c r="A278" s="36"/>
      <c r="B278" s="37"/>
      <c r="C278" s="38"/>
      <c r="D278" s="226" t="s">
        <v>174</v>
      </c>
      <c r="E278" s="38"/>
      <c r="F278" s="227" t="s">
        <v>766</v>
      </c>
      <c r="G278" s="38"/>
      <c r="H278" s="38"/>
      <c r="I278" s="228"/>
      <c r="J278" s="228"/>
      <c r="K278" s="38"/>
      <c r="L278" s="38"/>
      <c r="M278" s="42"/>
      <c r="N278" s="229"/>
      <c r="O278" s="230"/>
      <c r="P278" s="82"/>
      <c r="Q278" s="82"/>
      <c r="R278" s="82"/>
      <c r="S278" s="82"/>
      <c r="T278" s="82"/>
      <c r="U278" s="82"/>
      <c r="V278" s="82"/>
      <c r="W278" s="82"/>
      <c r="X278" s="82"/>
      <c r="Y278" s="83"/>
      <c r="Z278" s="36"/>
      <c r="AA278" s="36"/>
      <c r="AB278" s="36"/>
      <c r="AC278" s="36"/>
      <c r="AD278" s="36"/>
      <c r="AE278" s="36"/>
      <c r="AT278" s="15" t="s">
        <v>174</v>
      </c>
      <c r="AU278" s="15" t="s">
        <v>84</v>
      </c>
    </row>
    <row r="279" s="2" customFormat="1" ht="24.15" customHeight="1">
      <c r="A279" s="36"/>
      <c r="B279" s="37"/>
      <c r="C279" s="236" t="s">
        <v>768</v>
      </c>
      <c r="D279" s="236" t="s">
        <v>189</v>
      </c>
      <c r="E279" s="237" t="s">
        <v>769</v>
      </c>
      <c r="F279" s="238" t="s">
        <v>770</v>
      </c>
      <c r="G279" s="239" t="s">
        <v>192</v>
      </c>
      <c r="H279" s="240">
        <v>2</v>
      </c>
      <c r="I279" s="241"/>
      <c r="J279" s="242"/>
      <c r="K279" s="240">
        <f>ROUND(P279*H279,2)</f>
        <v>0</v>
      </c>
      <c r="L279" s="238" t="s">
        <v>193</v>
      </c>
      <c r="M279" s="243"/>
      <c r="N279" s="244" t="s">
        <v>19</v>
      </c>
      <c r="O279" s="220" t="s">
        <v>44</v>
      </c>
      <c r="P279" s="221">
        <f>I279+J279</f>
        <v>0</v>
      </c>
      <c r="Q279" s="221">
        <f>ROUND(I279*H279,2)</f>
        <v>0</v>
      </c>
      <c r="R279" s="221">
        <f>ROUND(J279*H279,2)</f>
        <v>0</v>
      </c>
      <c r="S279" s="82"/>
      <c r="T279" s="222">
        <f>S279*H279</f>
        <v>0</v>
      </c>
      <c r="U279" s="222">
        <v>0</v>
      </c>
      <c r="V279" s="222">
        <f>U279*H279</f>
        <v>0</v>
      </c>
      <c r="W279" s="222">
        <v>0</v>
      </c>
      <c r="X279" s="222">
        <f>W279*H279</f>
        <v>0</v>
      </c>
      <c r="Y279" s="223" t="s">
        <v>19</v>
      </c>
      <c r="Z279" s="36"/>
      <c r="AA279" s="36"/>
      <c r="AB279" s="36"/>
      <c r="AC279" s="36"/>
      <c r="AD279" s="36"/>
      <c r="AE279" s="36"/>
      <c r="AR279" s="224" t="s">
        <v>205</v>
      </c>
      <c r="AT279" s="224" t="s">
        <v>189</v>
      </c>
      <c r="AU279" s="224" t="s">
        <v>84</v>
      </c>
      <c r="AY279" s="15" t="s">
        <v>165</v>
      </c>
      <c r="BE279" s="225">
        <f>IF(O279="základní",K279,0)</f>
        <v>0</v>
      </c>
      <c r="BF279" s="225">
        <f>IF(O279="snížená",K279,0)</f>
        <v>0</v>
      </c>
      <c r="BG279" s="225">
        <f>IF(O279="zákl. přenesená",K279,0)</f>
        <v>0</v>
      </c>
      <c r="BH279" s="225">
        <f>IF(O279="sníž. přenesená",K279,0)</f>
        <v>0</v>
      </c>
      <c r="BI279" s="225">
        <f>IF(O279="nulová",K279,0)</f>
        <v>0</v>
      </c>
      <c r="BJ279" s="15" t="s">
        <v>82</v>
      </c>
      <c r="BK279" s="225">
        <f>ROUND(P279*H279,2)</f>
        <v>0</v>
      </c>
      <c r="BL279" s="15" t="s">
        <v>205</v>
      </c>
      <c r="BM279" s="224" t="s">
        <v>771</v>
      </c>
    </row>
    <row r="280" s="2" customFormat="1">
      <c r="A280" s="36"/>
      <c r="B280" s="37"/>
      <c r="C280" s="38"/>
      <c r="D280" s="226" t="s">
        <v>174</v>
      </c>
      <c r="E280" s="38"/>
      <c r="F280" s="227" t="s">
        <v>770</v>
      </c>
      <c r="G280" s="38"/>
      <c r="H280" s="38"/>
      <c r="I280" s="228"/>
      <c r="J280" s="228"/>
      <c r="K280" s="38"/>
      <c r="L280" s="38"/>
      <c r="M280" s="42"/>
      <c r="N280" s="229"/>
      <c r="O280" s="230"/>
      <c r="P280" s="82"/>
      <c r="Q280" s="82"/>
      <c r="R280" s="82"/>
      <c r="S280" s="82"/>
      <c r="T280" s="82"/>
      <c r="U280" s="82"/>
      <c r="V280" s="82"/>
      <c r="W280" s="82"/>
      <c r="X280" s="82"/>
      <c r="Y280" s="83"/>
      <c r="Z280" s="36"/>
      <c r="AA280" s="36"/>
      <c r="AB280" s="36"/>
      <c r="AC280" s="36"/>
      <c r="AD280" s="36"/>
      <c r="AE280" s="36"/>
      <c r="AT280" s="15" t="s">
        <v>174</v>
      </c>
      <c r="AU280" s="15" t="s">
        <v>84</v>
      </c>
    </row>
    <row r="281" s="2" customFormat="1" ht="24.15" customHeight="1">
      <c r="A281" s="36"/>
      <c r="B281" s="37"/>
      <c r="C281" s="213" t="s">
        <v>772</v>
      </c>
      <c r="D281" s="213" t="s">
        <v>168</v>
      </c>
      <c r="E281" s="214" t="s">
        <v>773</v>
      </c>
      <c r="F281" s="215" t="s">
        <v>774</v>
      </c>
      <c r="G281" s="216" t="s">
        <v>192</v>
      </c>
      <c r="H281" s="218">
        <v>2</v>
      </c>
      <c r="I281" s="217"/>
      <c r="J281" s="217"/>
      <c r="K281" s="218">
        <f>ROUND(P281*H281,2)</f>
        <v>0</v>
      </c>
      <c r="L281" s="215" t="s">
        <v>193</v>
      </c>
      <c r="M281" s="42"/>
      <c r="N281" s="219" t="s">
        <v>19</v>
      </c>
      <c r="O281" s="220" t="s">
        <v>44</v>
      </c>
      <c r="P281" s="221">
        <f>I281+J281</f>
        <v>0</v>
      </c>
      <c r="Q281" s="221">
        <f>ROUND(I281*H281,2)</f>
        <v>0</v>
      </c>
      <c r="R281" s="221">
        <f>ROUND(J281*H281,2)</f>
        <v>0</v>
      </c>
      <c r="S281" s="82"/>
      <c r="T281" s="222">
        <f>S281*H281</f>
        <v>0</v>
      </c>
      <c r="U281" s="222">
        <v>0</v>
      </c>
      <c r="V281" s="222">
        <f>U281*H281</f>
        <v>0</v>
      </c>
      <c r="W281" s="222">
        <v>0</v>
      </c>
      <c r="X281" s="222">
        <f>W281*H281</f>
        <v>0</v>
      </c>
      <c r="Y281" s="223" t="s">
        <v>19</v>
      </c>
      <c r="Z281" s="36"/>
      <c r="AA281" s="36"/>
      <c r="AB281" s="36"/>
      <c r="AC281" s="36"/>
      <c r="AD281" s="36"/>
      <c r="AE281" s="36"/>
      <c r="AR281" s="224" t="s">
        <v>210</v>
      </c>
      <c r="AT281" s="224" t="s">
        <v>168</v>
      </c>
      <c r="AU281" s="224" t="s">
        <v>84</v>
      </c>
      <c r="AY281" s="15" t="s">
        <v>165</v>
      </c>
      <c r="BE281" s="225">
        <f>IF(O281="základní",K281,0)</f>
        <v>0</v>
      </c>
      <c r="BF281" s="225">
        <f>IF(O281="snížená",K281,0)</f>
        <v>0</v>
      </c>
      <c r="BG281" s="225">
        <f>IF(O281="zákl. přenesená",K281,0)</f>
        <v>0</v>
      </c>
      <c r="BH281" s="225">
        <f>IF(O281="sníž. přenesená",K281,0)</f>
        <v>0</v>
      </c>
      <c r="BI281" s="225">
        <f>IF(O281="nulová",K281,0)</f>
        <v>0</v>
      </c>
      <c r="BJ281" s="15" t="s">
        <v>82</v>
      </c>
      <c r="BK281" s="225">
        <f>ROUND(P281*H281,2)</f>
        <v>0</v>
      </c>
      <c r="BL281" s="15" t="s">
        <v>210</v>
      </c>
      <c r="BM281" s="224" t="s">
        <v>775</v>
      </c>
    </row>
    <row r="282" s="2" customFormat="1">
      <c r="A282" s="36"/>
      <c r="B282" s="37"/>
      <c r="C282" s="38"/>
      <c r="D282" s="226" t="s">
        <v>174</v>
      </c>
      <c r="E282" s="38"/>
      <c r="F282" s="227" t="s">
        <v>774</v>
      </c>
      <c r="G282" s="38"/>
      <c r="H282" s="38"/>
      <c r="I282" s="228"/>
      <c r="J282" s="228"/>
      <c r="K282" s="38"/>
      <c r="L282" s="38"/>
      <c r="M282" s="42"/>
      <c r="N282" s="229"/>
      <c r="O282" s="230"/>
      <c r="P282" s="82"/>
      <c r="Q282" s="82"/>
      <c r="R282" s="82"/>
      <c r="S282" s="82"/>
      <c r="T282" s="82"/>
      <c r="U282" s="82"/>
      <c r="V282" s="82"/>
      <c r="W282" s="82"/>
      <c r="X282" s="82"/>
      <c r="Y282" s="83"/>
      <c r="Z282" s="36"/>
      <c r="AA282" s="36"/>
      <c r="AB282" s="36"/>
      <c r="AC282" s="36"/>
      <c r="AD282" s="36"/>
      <c r="AE282" s="36"/>
      <c r="AT282" s="15" t="s">
        <v>174</v>
      </c>
      <c r="AU282" s="15" t="s">
        <v>84</v>
      </c>
    </row>
    <row r="283" s="2" customFormat="1">
      <c r="A283" s="36"/>
      <c r="B283" s="37"/>
      <c r="C283" s="236" t="s">
        <v>776</v>
      </c>
      <c r="D283" s="236" t="s">
        <v>189</v>
      </c>
      <c r="E283" s="237" t="s">
        <v>777</v>
      </c>
      <c r="F283" s="238" t="s">
        <v>778</v>
      </c>
      <c r="G283" s="239" t="s">
        <v>192</v>
      </c>
      <c r="H283" s="240">
        <v>4</v>
      </c>
      <c r="I283" s="241"/>
      <c r="J283" s="242"/>
      <c r="K283" s="240">
        <f>ROUND(P283*H283,2)</f>
        <v>0</v>
      </c>
      <c r="L283" s="238" t="s">
        <v>193</v>
      </c>
      <c r="M283" s="243"/>
      <c r="N283" s="244" t="s">
        <v>19</v>
      </c>
      <c r="O283" s="220" t="s">
        <v>44</v>
      </c>
      <c r="P283" s="221">
        <f>I283+J283</f>
        <v>0</v>
      </c>
      <c r="Q283" s="221">
        <f>ROUND(I283*H283,2)</f>
        <v>0</v>
      </c>
      <c r="R283" s="221">
        <f>ROUND(J283*H283,2)</f>
        <v>0</v>
      </c>
      <c r="S283" s="82"/>
      <c r="T283" s="222">
        <f>S283*H283</f>
        <v>0</v>
      </c>
      <c r="U283" s="222">
        <v>0</v>
      </c>
      <c r="V283" s="222">
        <f>U283*H283</f>
        <v>0</v>
      </c>
      <c r="W283" s="222">
        <v>0</v>
      </c>
      <c r="X283" s="222">
        <f>W283*H283</f>
        <v>0</v>
      </c>
      <c r="Y283" s="223" t="s">
        <v>19</v>
      </c>
      <c r="Z283" s="36"/>
      <c r="AA283" s="36"/>
      <c r="AB283" s="36"/>
      <c r="AC283" s="36"/>
      <c r="AD283" s="36"/>
      <c r="AE283" s="36"/>
      <c r="AR283" s="224" t="s">
        <v>205</v>
      </c>
      <c r="AT283" s="224" t="s">
        <v>189</v>
      </c>
      <c r="AU283" s="224" t="s">
        <v>84</v>
      </c>
      <c r="AY283" s="15" t="s">
        <v>165</v>
      </c>
      <c r="BE283" s="225">
        <f>IF(O283="základní",K283,0)</f>
        <v>0</v>
      </c>
      <c r="BF283" s="225">
        <f>IF(O283="snížená",K283,0)</f>
        <v>0</v>
      </c>
      <c r="BG283" s="225">
        <f>IF(O283="zákl. přenesená",K283,0)</f>
        <v>0</v>
      </c>
      <c r="BH283" s="225">
        <f>IF(O283="sníž. přenesená",K283,0)</f>
        <v>0</v>
      </c>
      <c r="BI283" s="225">
        <f>IF(O283="nulová",K283,0)</f>
        <v>0</v>
      </c>
      <c r="BJ283" s="15" t="s">
        <v>82</v>
      </c>
      <c r="BK283" s="225">
        <f>ROUND(P283*H283,2)</f>
        <v>0</v>
      </c>
      <c r="BL283" s="15" t="s">
        <v>205</v>
      </c>
      <c r="BM283" s="224" t="s">
        <v>779</v>
      </c>
    </row>
    <row r="284" s="2" customFormat="1">
      <c r="A284" s="36"/>
      <c r="B284" s="37"/>
      <c r="C284" s="38"/>
      <c r="D284" s="226" t="s">
        <v>174</v>
      </c>
      <c r="E284" s="38"/>
      <c r="F284" s="227" t="s">
        <v>778</v>
      </c>
      <c r="G284" s="38"/>
      <c r="H284" s="38"/>
      <c r="I284" s="228"/>
      <c r="J284" s="228"/>
      <c r="K284" s="38"/>
      <c r="L284" s="38"/>
      <c r="M284" s="42"/>
      <c r="N284" s="229"/>
      <c r="O284" s="230"/>
      <c r="P284" s="82"/>
      <c r="Q284" s="82"/>
      <c r="R284" s="82"/>
      <c r="S284" s="82"/>
      <c r="T284" s="82"/>
      <c r="U284" s="82"/>
      <c r="V284" s="82"/>
      <c r="W284" s="82"/>
      <c r="X284" s="82"/>
      <c r="Y284" s="83"/>
      <c r="Z284" s="36"/>
      <c r="AA284" s="36"/>
      <c r="AB284" s="36"/>
      <c r="AC284" s="36"/>
      <c r="AD284" s="36"/>
      <c r="AE284" s="36"/>
      <c r="AT284" s="15" t="s">
        <v>174</v>
      </c>
      <c r="AU284" s="15" t="s">
        <v>84</v>
      </c>
    </row>
    <row r="285" s="2" customFormat="1" ht="24.15" customHeight="1">
      <c r="A285" s="36"/>
      <c r="B285" s="37"/>
      <c r="C285" s="213" t="s">
        <v>780</v>
      </c>
      <c r="D285" s="213" t="s">
        <v>168</v>
      </c>
      <c r="E285" s="214" t="s">
        <v>781</v>
      </c>
      <c r="F285" s="215" t="s">
        <v>782</v>
      </c>
      <c r="G285" s="216" t="s">
        <v>192</v>
      </c>
      <c r="H285" s="218">
        <v>4</v>
      </c>
      <c r="I285" s="217"/>
      <c r="J285" s="217"/>
      <c r="K285" s="218">
        <f>ROUND(P285*H285,2)</f>
        <v>0</v>
      </c>
      <c r="L285" s="215" t="s">
        <v>193</v>
      </c>
      <c r="M285" s="42"/>
      <c r="N285" s="219" t="s">
        <v>19</v>
      </c>
      <c r="O285" s="220" t="s">
        <v>44</v>
      </c>
      <c r="P285" s="221">
        <f>I285+J285</f>
        <v>0</v>
      </c>
      <c r="Q285" s="221">
        <f>ROUND(I285*H285,2)</f>
        <v>0</v>
      </c>
      <c r="R285" s="221">
        <f>ROUND(J285*H285,2)</f>
        <v>0</v>
      </c>
      <c r="S285" s="82"/>
      <c r="T285" s="222">
        <f>S285*H285</f>
        <v>0</v>
      </c>
      <c r="U285" s="222">
        <v>0</v>
      </c>
      <c r="V285" s="222">
        <f>U285*H285</f>
        <v>0</v>
      </c>
      <c r="W285" s="222">
        <v>0</v>
      </c>
      <c r="X285" s="222">
        <f>W285*H285</f>
        <v>0</v>
      </c>
      <c r="Y285" s="223" t="s">
        <v>19</v>
      </c>
      <c r="Z285" s="36"/>
      <c r="AA285" s="36"/>
      <c r="AB285" s="36"/>
      <c r="AC285" s="36"/>
      <c r="AD285" s="36"/>
      <c r="AE285" s="36"/>
      <c r="AR285" s="224" t="s">
        <v>210</v>
      </c>
      <c r="AT285" s="224" t="s">
        <v>168</v>
      </c>
      <c r="AU285" s="224" t="s">
        <v>84</v>
      </c>
      <c r="AY285" s="15" t="s">
        <v>165</v>
      </c>
      <c r="BE285" s="225">
        <f>IF(O285="základní",K285,0)</f>
        <v>0</v>
      </c>
      <c r="BF285" s="225">
        <f>IF(O285="snížená",K285,0)</f>
        <v>0</v>
      </c>
      <c r="BG285" s="225">
        <f>IF(O285="zákl. přenesená",K285,0)</f>
        <v>0</v>
      </c>
      <c r="BH285" s="225">
        <f>IF(O285="sníž. přenesená",K285,0)</f>
        <v>0</v>
      </c>
      <c r="BI285" s="225">
        <f>IF(O285="nulová",K285,0)</f>
        <v>0</v>
      </c>
      <c r="BJ285" s="15" t="s">
        <v>82</v>
      </c>
      <c r="BK285" s="225">
        <f>ROUND(P285*H285,2)</f>
        <v>0</v>
      </c>
      <c r="BL285" s="15" t="s">
        <v>210</v>
      </c>
      <c r="BM285" s="224" t="s">
        <v>783</v>
      </c>
    </row>
    <row r="286" s="2" customFormat="1">
      <c r="A286" s="36"/>
      <c r="B286" s="37"/>
      <c r="C286" s="38"/>
      <c r="D286" s="226" t="s">
        <v>174</v>
      </c>
      <c r="E286" s="38"/>
      <c r="F286" s="227" t="s">
        <v>782</v>
      </c>
      <c r="G286" s="38"/>
      <c r="H286" s="38"/>
      <c r="I286" s="228"/>
      <c r="J286" s="228"/>
      <c r="K286" s="38"/>
      <c r="L286" s="38"/>
      <c r="M286" s="42"/>
      <c r="N286" s="229"/>
      <c r="O286" s="230"/>
      <c r="P286" s="82"/>
      <c r="Q286" s="82"/>
      <c r="R286" s="82"/>
      <c r="S286" s="82"/>
      <c r="T286" s="82"/>
      <c r="U286" s="82"/>
      <c r="V286" s="82"/>
      <c r="W286" s="82"/>
      <c r="X286" s="82"/>
      <c r="Y286" s="83"/>
      <c r="Z286" s="36"/>
      <c r="AA286" s="36"/>
      <c r="AB286" s="36"/>
      <c r="AC286" s="36"/>
      <c r="AD286" s="36"/>
      <c r="AE286" s="36"/>
      <c r="AT286" s="15" t="s">
        <v>174</v>
      </c>
      <c r="AU286" s="15" t="s">
        <v>84</v>
      </c>
    </row>
    <row r="287" s="2" customFormat="1" ht="24.15" customHeight="1">
      <c r="A287" s="36"/>
      <c r="B287" s="37"/>
      <c r="C287" s="236" t="s">
        <v>784</v>
      </c>
      <c r="D287" s="236" t="s">
        <v>189</v>
      </c>
      <c r="E287" s="237" t="s">
        <v>785</v>
      </c>
      <c r="F287" s="238" t="s">
        <v>786</v>
      </c>
      <c r="G287" s="239" t="s">
        <v>221</v>
      </c>
      <c r="H287" s="240">
        <v>40</v>
      </c>
      <c r="I287" s="241"/>
      <c r="J287" s="242"/>
      <c r="K287" s="240">
        <f>ROUND(P287*H287,2)</f>
        <v>0</v>
      </c>
      <c r="L287" s="238" t="s">
        <v>193</v>
      </c>
      <c r="M287" s="243"/>
      <c r="N287" s="244" t="s">
        <v>19</v>
      </c>
      <c r="O287" s="220" t="s">
        <v>44</v>
      </c>
      <c r="P287" s="221">
        <f>I287+J287</f>
        <v>0</v>
      </c>
      <c r="Q287" s="221">
        <f>ROUND(I287*H287,2)</f>
        <v>0</v>
      </c>
      <c r="R287" s="221">
        <f>ROUND(J287*H287,2)</f>
        <v>0</v>
      </c>
      <c r="S287" s="82"/>
      <c r="T287" s="222">
        <f>S287*H287</f>
        <v>0</v>
      </c>
      <c r="U287" s="222">
        <v>0</v>
      </c>
      <c r="V287" s="222">
        <f>U287*H287</f>
        <v>0</v>
      </c>
      <c r="W287" s="222">
        <v>0</v>
      </c>
      <c r="X287" s="222">
        <f>W287*H287</f>
        <v>0</v>
      </c>
      <c r="Y287" s="223" t="s">
        <v>19</v>
      </c>
      <c r="Z287" s="36"/>
      <c r="AA287" s="36"/>
      <c r="AB287" s="36"/>
      <c r="AC287" s="36"/>
      <c r="AD287" s="36"/>
      <c r="AE287" s="36"/>
      <c r="AR287" s="224" t="s">
        <v>205</v>
      </c>
      <c r="AT287" s="224" t="s">
        <v>189</v>
      </c>
      <c r="AU287" s="224" t="s">
        <v>84</v>
      </c>
      <c r="AY287" s="15" t="s">
        <v>165</v>
      </c>
      <c r="BE287" s="225">
        <f>IF(O287="základní",K287,0)</f>
        <v>0</v>
      </c>
      <c r="BF287" s="225">
        <f>IF(O287="snížená",K287,0)</f>
        <v>0</v>
      </c>
      <c r="BG287" s="225">
        <f>IF(O287="zákl. přenesená",K287,0)</f>
        <v>0</v>
      </c>
      <c r="BH287" s="225">
        <f>IF(O287="sníž. přenesená",K287,0)</f>
        <v>0</v>
      </c>
      <c r="BI287" s="225">
        <f>IF(O287="nulová",K287,0)</f>
        <v>0</v>
      </c>
      <c r="BJ287" s="15" t="s">
        <v>82</v>
      </c>
      <c r="BK287" s="225">
        <f>ROUND(P287*H287,2)</f>
        <v>0</v>
      </c>
      <c r="BL287" s="15" t="s">
        <v>205</v>
      </c>
      <c r="BM287" s="224" t="s">
        <v>787</v>
      </c>
    </row>
    <row r="288" s="2" customFormat="1">
      <c r="A288" s="36"/>
      <c r="B288" s="37"/>
      <c r="C288" s="38"/>
      <c r="D288" s="226" t="s">
        <v>174</v>
      </c>
      <c r="E288" s="38"/>
      <c r="F288" s="227" t="s">
        <v>786</v>
      </c>
      <c r="G288" s="38"/>
      <c r="H288" s="38"/>
      <c r="I288" s="228"/>
      <c r="J288" s="228"/>
      <c r="K288" s="38"/>
      <c r="L288" s="38"/>
      <c r="M288" s="42"/>
      <c r="N288" s="229"/>
      <c r="O288" s="230"/>
      <c r="P288" s="82"/>
      <c r="Q288" s="82"/>
      <c r="R288" s="82"/>
      <c r="S288" s="82"/>
      <c r="T288" s="82"/>
      <c r="U288" s="82"/>
      <c r="V288" s="82"/>
      <c r="W288" s="82"/>
      <c r="X288" s="82"/>
      <c r="Y288" s="83"/>
      <c r="Z288" s="36"/>
      <c r="AA288" s="36"/>
      <c r="AB288" s="36"/>
      <c r="AC288" s="36"/>
      <c r="AD288" s="36"/>
      <c r="AE288" s="36"/>
      <c r="AT288" s="15" t="s">
        <v>174</v>
      </c>
      <c r="AU288" s="15" t="s">
        <v>84</v>
      </c>
    </row>
    <row r="289" s="2" customFormat="1" ht="24.15" customHeight="1">
      <c r="A289" s="36"/>
      <c r="B289" s="37"/>
      <c r="C289" s="213" t="s">
        <v>788</v>
      </c>
      <c r="D289" s="213" t="s">
        <v>168</v>
      </c>
      <c r="E289" s="214" t="s">
        <v>789</v>
      </c>
      <c r="F289" s="215" t="s">
        <v>790</v>
      </c>
      <c r="G289" s="216" t="s">
        <v>221</v>
      </c>
      <c r="H289" s="218">
        <v>40</v>
      </c>
      <c r="I289" s="217"/>
      <c r="J289" s="217"/>
      <c r="K289" s="218">
        <f>ROUND(P289*H289,2)</f>
        <v>0</v>
      </c>
      <c r="L289" s="215" t="s">
        <v>193</v>
      </c>
      <c r="M289" s="42"/>
      <c r="N289" s="219" t="s">
        <v>19</v>
      </c>
      <c r="O289" s="220" t="s">
        <v>44</v>
      </c>
      <c r="P289" s="221">
        <f>I289+J289</f>
        <v>0</v>
      </c>
      <c r="Q289" s="221">
        <f>ROUND(I289*H289,2)</f>
        <v>0</v>
      </c>
      <c r="R289" s="221">
        <f>ROUND(J289*H289,2)</f>
        <v>0</v>
      </c>
      <c r="S289" s="82"/>
      <c r="T289" s="222">
        <f>S289*H289</f>
        <v>0</v>
      </c>
      <c r="U289" s="222">
        <v>0</v>
      </c>
      <c r="V289" s="222">
        <f>U289*H289</f>
        <v>0</v>
      </c>
      <c r="W289" s="222">
        <v>0</v>
      </c>
      <c r="X289" s="222">
        <f>W289*H289</f>
        <v>0</v>
      </c>
      <c r="Y289" s="223" t="s">
        <v>19</v>
      </c>
      <c r="Z289" s="36"/>
      <c r="AA289" s="36"/>
      <c r="AB289" s="36"/>
      <c r="AC289" s="36"/>
      <c r="AD289" s="36"/>
      <c r="AE289" s="36"/>
      <c r="AR289" s="224" t="s">
        <v>210</v>
      </c>
      <c r="AT289" s="224" t="s">
        <v>168</v>
      </c>
      <c r="AU289" s="224" t="s">
        <v>84</v>
      </c>
      <c r="AY289" s="15" t="s">
        <v>165</v>
      </c>
      <c r="BE289" s="225">
        <f>IF(O289="základní",K289,0)</f>
        <v>0</v>
      </c>
      <c r="BF289" s="225">
        <f>IF(O289="snížená",K289,0)</f>
        <v>0</v>
      </c>
      <c r="BG289" s="225">
        <f>IF(O289="zákl. přenesená",K289,0)</f>
        <v>0</v>
      </c>
      <c r="BH289" s="225">
        <f>IF(O289="sníž. přenesená",K289,0)</f>
        <v>0</v>
      </c>
      <c r="BI289" s="225">
        <f>IF(O289="nulová",K289,0)</f>
        <v>0</v>
      </c>
      <c r="BJ289" s="15" t="s">
        <v>82</v>
      </c>
      <c r="BK289" s="225">
        <f>ROUND(P289*H289,2)</f>
        <v>0</v>
      </c>
      <c r="BL289" s="15" t="s">
        <v>210</v>
      </c>
      <c r="BM289" s="224" t="s">
        <v>791</v>
      </c>
    </row>
    <row r="290" s="2" customFormat="1">
      <c r="A290" s="36"/>
      <c r="B290" s="37"/>
      <c r="C290" s="38"/>
      <c r="D290" s="226" t="s">
        <v>174</v>
      </c>
      <c r="E290" s="38"/>
      <c r="F290" s="227" t="s">
        <v>790</v>
      </c>
      <c r="G290" s="38"/>
      <c r="H290" s="38"/>
      <c r="I290" s="228"/>
      <c r="J290" s="228"/>
      <c r="K290" s="38"/>
      <c r="L290" s="38"/>
      <c r="M290" s="42"/>
      <c r="N290" s="229"/>
      <c r="O290" s="230"/>
      <c r="P290" s="82"/>
      <c r="Q290" s="82"/>
      <c r="R290" s="82"/>
      <c r="S290" s="82"/>
      <c r="T290" s="82"/>
      <c r="U290" s="82"/>
      <c r="V290" s="82"/>
      <c r="W290" s="82"/>
      <c r="X290" s="82"/>
      <c r="Y290" s="83"/>
      <c r="Z290" s="36"/>
      <c r="AA290" s="36"/>
      <c r="AB290" s="36"/>
      <c r="AC290" s="36"/>
      <c r="AD290" s="36"/>
      <c r="AE290" s="36"/>
      <c r="AT290" s="15" t="s">
        <v>174</v>
      </c>
      <c r="AU290" s="15" t="s">
        <v>84</v>
      </c>
    </row>
    <row r="291" s="2" customFormat="1" ht="24.15" customHeight="1">
      <c r="A291" s="36"/>
      <c r="B291" s="37"/>
      <c r="C291" s="236" t="s">
        <v>792</v>
      </c>
      <c r="D291" s="236" t="s">
        <v>189</v>
      </c>
      <c r="E291" s="237" t="s">
        <v>793</v>
      </c>
      <c r="F291" s="238" t="s">
        <v>794</v>
      </c>
      <c r="G291" s="239" t="s">
        <v>192</v>
      </c>
      <c r="H291" s="240">
        <v>24</v>
      </c>
      <c r="I291" s="241"/>
      <c r="J291" s="242"/>
      <c r="K291" s="240">
        <f>ROUND(P291*H291,2)</f>
        <v>0</v>
      </c>
      <c r="L291" s="238" t="s">
        <v>193</v>
      </c>
      <c r="M291" s="243"/>
      <c r="N291" s="244" t="s">
        <v>19</v>
      </c>
      <c r="O291" s="220" t="s">
        <v>44</v>
      </c>
      <c r="P291" s="221">
        <f>I291+J291</f>
        <v>0</v>
      </c>
      <c r="Q291" s="221">
        <f>ROUND(I291*H291,2)</f>
        <v>0</v>
      </c>
      <c r="R291" s="221">
        <f>ROUND(J291*H291,2)</f>
        <v>0</v>
      </c>
      <c r="S291" s="82"/>
      <c r="T291" s="222">
        <f>S291*H291</f>
        <v>0</v>
      </c>
      <c r="U291" s="222">
        <v>0</v>
      </c>
      <c r="V291" s="222">
        <f>U291*H291</f>
        <v>0</v>
      </c>
      <c r="W291" s="222">
        <v>0</v>
      </c>
      <c r="X291" s="222">
        <f>W291*H291</f>
        <v>0</v>
      </c>
      <c r="Y291" s="223" t="s">
        <v>19</v>
      </c>
      <c r="Z291" s="36"/>
      <c r="AA291" s="36"/>
      <c r="AB291" s="36"/>
      <c r="AC291" s="36"/>
      <c r="AD291" s="36"/>
      <c r="AE291" s="36"/>
      <c r="AR291" s="224" t="s">
        <v>205</v>
      </c>
      <c r="AT291" s="224" t="s">
        <v>189</v>
      </c>
      <c r="AU291" s="224" t="s">
        <v>84</v>
      </c>
      <c r="AY291" s="15" t="s">
        <v>165</v>
      </c>
      <c r="BE291" s="225">
        <f>IF(O291="základní",K291,0)</f>
        <v>0</v>
      </c>
      <c r="BF291" s="225">
        <f>IF(O291="snížená",K291,0)</f>
        <v>0</v>
      </c>
      <c r="BG291" s="225">
        <f>IF(O291="zákl. přenesená",K291,0)</f>
        <v>0</v>
      </c>
      <c r="BH291" s="225">
        <f>IF(O291="sníž. přenesená",K291,0)</f>
        <v>0</v>
      </c>
      <c r="BI291" s="225">
        <f>IF(O291="nulová",K291,0)</f>
        <v>0</v>
      </c>
      <c r="BJ291" s="15" t="s">
        <v>82</v>
      </c>
      <c r="BK291" s="225">
        <f>ROUND(P291*H291,2)</f>
        <v>0</v>
      </c>
      <c r="BL291" s="15" t="s">
        <v>205</v>
      </c>
      <c r="BM291" s="224" t="s">
        <v>795</v>
      </c>
    </row>
    <row r="292" s="2" customFormat="1">
      <c r="A292" s="36"/>
      <c r="B292" s="37"/>
      <c r="C292" s="38"/>
      <c r="D292" s="226" t="s">
        <v>174</v>
      </c>
      <c r="E292" s="38"/>
      <c r="F292" s="227" t="s">
        <v>794</v>
      </c>
      <c r="G292" s="38"/>
      <c r="H292" s="38"/>
      <c r="I292" s="228"/>
      <c r="J292" s="228"/>
      <c r="K292" s="38"/>
      <c r="L292" s="38"/>
      <c r="M292" s="42"/>
      <c r="N292" s="229"/>
      <c r="O292" s="230"/>
      <c r="P292" s="82"/>
      <c r="Q292" s="82"/>
      <c r="R292" s="82"/>
      <c r="S292" s="82"/>
      <c r="T292" s="82"/>
      <c r="U292" s="82"/>
      <c r="V292" s="82"/>
      <c r="W292" s="82"/>
      <c r="X292" s="82"/>
      <c r="Y292" s="83"/>
      <c r="Z292" s="36"/>
      <c r="AA292" s="36"/>
      <c r="AB292" s="36"/>
      <c r="AC292" s="36"/>
      <c r="AD292" s="36"/>
      <c r="AE292" s="36"/>
      <c r="AT292" s="15" t="s">
        <v>174</v>
      </c>
      <c r="AU292" s="15" t="s">
        <v>84</v>
      </c>
    </row>
    <row r="293" s="2" customFormat="1" ht="24.15" customHeight="1">
      <c r="A293" s="36"/>
      <c r="B293" s="37"/>
      <c r="C293" s="213" t="s">
        <v>796</v>
      </c>
      <c r="D293" s="213" t="s">
        <v>168</v>
      </c>
      <c r="E293" s="214" t="s">
        <v>797</v>
      </c>
      <c r="F293" s="215" t="s">
        <v>798</v>
      </c>
      <c r="G293" s="216" t="s">
        <v>192</v>
      </c>
      <c r="H293" s="218">
        <v>24</v>
      </c>
      <c r="I293" s="217"/>
      <c r="J293" s="217"/>
      <c r="K293" s="218">
        <f>ROUND(P293*H293,2)</f>
        <v>0</v>
      </c>
      <c r="L293" s="215" t="s">
        <v>193</v>
      </c>
      <c r="M293" s="42"/>
      <c r="N293" s="219" t="s">
        <v>19</v>
      </c>
      <c r="O293" s="220" t="s">
        <v>44</v>
      </c>
      <c r="P293" s="221">
        <f>I293+J293</f>
        <v>0</v>
      </c>
      <c r="Q293" s="221">
        <f>ROUND(I293*H293,2)</f>
        <v>0</v>
      </c>
      <c r="R293" s="221">
        <f>ROUND(J293*H293,2)</f>
        <v>0</v>
      </c>
      <c r="S293" s="82"/>
      <c r="T293" s="222">
        <f>S293*H293</f>
        <v>0</v>
      </c>
      <c r="U293" s="222">
        <v>0</v>
      </c>
      <c r="V293" s="222">
        <f>U293*H293</f>
        <v>0</v>
      </c>
      <c r="W293" s="222">
        <v>0</v>
      </c>
      <c r="X293" s="222">
        <f>W293*H293</f>
        <v>0</v>
      </c>
      <c r="Y293" s="223" t="s">
        <v>19</v>
      </c>
      <c r="Z293" s="36"/>
      <c r="AA293" s="36"/>
      <c r="AB293" s="36"/>
      <c r="AC293" s="36"/>
      <c r="AD293" s="36"/>
      <c r="AE293" s="36"/>
      <c r="AR293" s="224" t="s">
        <v>210</v>
      </c>
      <c r="AT293" s="224" t="s">
        <v>168</v>
      </c>
      <c r="AU293" s="224" t="s">
        <v>84</v>
      </c>
      <c r="AY293" s="15" t="s">
        <v>165</v>
      </c>
      <c r="BE293" s="225">
        <f>IF(O293="základní",K293,0)</f>
        <v>0</v>
      </c>
      <c r="BF293" s="225">
        <f>IF(O293="snížená",K293,0)</f>
        <v>0</v>
      </c>
      <c r="BG293" s="225">
        <f>IF(O293="zákl. přenesená",K293,0)</f>
        <v>0</v>
      </c>
      <c r="BH293" s="225">
        <f>IF(O293="sníž. přenesená",K293,0)</f>
        <v>0</v>
      </c>
      <c r="BI293" s="225">
        <f>IF(O293="nulová",K293,0)</f>
        <v>0</v>
      </c>
      <c r="BJ293" s="15" t="s">
        <v>82</v>
      </c>
      <c r="BK293" s="225">
        <f>ROUND(P293*H293,2)</f>
        <v>0</v>
      </c>
      <c r="BL293" s="15" t="s">
        <v>210</v>
      </c>
      <c r="BM293" s="224" t="s">
        <v>799</v>
      </c>
    </row>
    <row r="294" s="2" customFormat="1">
      <c r="A294" s="36"/>
      <c r="B294" s="37"/>
      <c r="C294" s="38"/>
      <c r="D294" s="226" t="s">
        <v>174</v>
      </c>
      <c r="E294" s="38"/>
      <c r="F294" s="227" t="s">
        <v>798</v>
      </c>
      <c r="G294" s="38"/>
      <c r="H294" s="38"/>
      <c r="I294" s="228"/>
      <c r="J294" s="228"/>
      <c r="K294" s="38"/>
      <c r="L294" s="38"/>
      <c r="M294" s="42"/>
      <c r="N294" s="229"/>
      <c r="O294" s="230"/>
      <c r="P294" s="82"/>
      <c r="Q294" s="82"/>
      <c r="R294" s="82"/>
      <c r="S294" s="82"/>
      <c r="T294" s="82"/>
      <c r="U294" s="82"/>
      <c r="V294" s="82"/>
      <c r="W294" s="82"/>
      <c r="X294" s="82"/>
      <c r="Y294" s="83"/>
      <c r="Z294" s="36"/>
      <c r="AA294" s="36"/>
      <c r="AB294" s="36"/>
      <c r="AC294" s="36"/>
      <c r="AD294" s="36"/>
      <c r="AE294" s="36"/>
      <c r="AT294" s="15" t="s">
        <v>174</v>
      </c>
      <c r="AU294" s="15" t="s">
        <v>84</v>
      </c>
    </row>
    <row r="295" s="2" customFormat="1" ht="24.15" customHeight="1">
      <c r="A295" s="36"/>
      <c r="B295" s="37"/>
      <c r="C295" s="236" t="s">
        <v>800</v>
      </c>
      <c r="D295" s="236" t="s">
        <v>189</v>
      </c>
      <c r="E295" s="237" t="s">
        <v>801</v>
      </c>
      <c r="F295" s="238" t="s">
        <v>802</v>
      </c>
      <c r="G295" s="239" t="s">
        <v>192</v>
      </c>
      <c r="H295" s="240">
        <v>2</v>
      </c>
      <c r="I295" s="241"/>
      <c r="J295" s="242"/>
      <c r="K295" s="240">
        <f>ROUND(P295*H295,2)</f>
        <v>0</v>
      </c>
      <c r="L295" s="238" t="s">
        <v>193</v>
      </c>
      <c r="M295" s="243"/>
      <c r="N295" s="244" t="s">
        <v>19</v>
      </c>
      <c r="O295" s="220" t="s">
        <v>44</v>
      </c>
      <c r="P295" s="221">
        <f>I295+J295</f>
        <v>0</v>
      </c>
      <c r="Q295" s="221">
        <f>ROUND(I295*H295,2)</f>
        <v>0</v>
      </c>
      <c r="R295" s="221">
        <f>ROUND(J295*H295,2)</f>
        <v>0</v>
      </c>
      <c r="S295" s="82"/>
      <c r="T295" s="222">
        <f>S295*H295</f>
        <v>0</v>
      </c>
      <c r="U295" s="222">
        <v>0</v>
      </c>
      <c r="V295" s="222">
        <f>U295*H295</f>
        <v>0</v>
      </c>
      <c r="W295" s="222">
        <v>0</v>
      </c>
      <c r="X295" s="222">
        <f>W295*H295</f>
        <v>0</v>
      </c>
      <c r="Y295" s="223" t="s">
        <v>19</v>
      </c>
      <c r="Z295" s="36"/>
      <c r="AA295" s="36"/>
      <c r="AB295" s="36"/>
      <c r="AC295" s="36"/>
      <c r="AD295" s="36"/>
      <c r="AE295" s="36"/>
      <c r="AR295" s="224" t="s">
        <v>205</v>
      </c>
      <c r="AT295" s="224" t="s">
        <v>189</v>
      </c>
      <c r="AU295" s="224" t="s">
        <v>84</v>
      </c>
      <c r="AY295" s="15" t="s">
        <v>165</v>
      </c>
      <c r="BE295" s="225">
        <f>IF(O295="základní",K295,0)</f>
        <v>0</v>
      </c>
      <c r="BF295" s="225">
        <f>IF(O295="snížená",K295,0)</f>
        <v>0</v>
      </c>
      <c r="BG295" s="225">
        <f>IF(O295="zákl. přenesená",K295,0)</f>
        <v>0</v>
      </c>
      <c r="BH295" s="225">
        <f>IF(O295="sníž. přenesená",K295,0)</f>
        <v>0</v>
      </c>
      <c r="BI295" s="225">
        <f>IF(O295="nulová",K295,0)</f>
        <v>0</v>
      </c>
      <c r="BJ295" s="15" t="s">
        <v>82</v>
      </c>
      <c r="BK295" s="225">
        <f>ROUND(P295*H295,2)</f>
        <v>0</v>
      </c>
      <c r="BL295" s="15" t="s">
        <v>205</v>
      </c>
      <c r="BM295" s="224" t="s">
        <v>803</v>
      </c>
    </row>
    <row r="296" s="2" customFormat="1">
      <c r="A296" s="36"/>
      <c r="B296" s="37"/>
      <c r="C296" s="38"/>
      <c r="D296" s="226" t="s">
        <v>174</v>
      </c>
      <c r="E296" s="38"/>
      <c r="F296" s="227" t="s">
        <v>802</v>
      </c>
      <c r="G296" s="38"/>
      <c r="H296" s="38"/>
      <c r="I296" s="228"/>
      <c r="J296" s="228"/>
      <c r="K296" s="38"/>
      <c r="L296" s="38"/>
      <c r="M296" s="42"/>
      <c r="N296" s="229"/>
      <c r="O296" s="230"/>
      <c r="P296" s="82"/>
      <c r="Q296" s="82"/>
      <c r="R296" s="82"/>
      <c r="S296" s="82"/>
      <c r="T296" s="82"/>
      <c r="U296" s="82"/>
      <c r="V296" s="82"/>
      <c r="W296" s="82"/>
      <c r="X296" s="82"/>
      <c r="Y296" s="83"/>
      <c r="Z296" s="36"/>
      <c r="AA296" s="36"/>
      <c r="AB296" s="36"/>
      <c r="AC296" s="36"/>
      <c r="AD296" s="36"/>
      <c r="AE296" s="36"/>
      <c r="AT296" s="15" t="s">
        <v>174</v>
      </c>
      <c r="AU296" s="15" t="s">
        <v>84</v>
      </c>
    </row>
    <row r="297" s="2" customFormat="1" ht="24.15" customHeight="1">
      <c r="A297" s="36"/>
      <c r="B297" s="37"/>
      <c r="C297" s="213" t="s">
        <v>804</v>
      </c>
      <c r="D297" s="213" t="s">
        <v>168</v>
      </c>
      <c r="E297" s="214" t="s">
        <v>805</v>
      </c>
      <c r="F297" s="215" t="s">
        <v>806</v>
      </c>
      <c r="G297" s="216" t="s">
        <v>192</v>
      </c>
      <c r="H297" s="218">
        <v>2</v>
      </c>
      <c r="I297" s="217"/>
      <c r="J297" s="217"/>
      <c r="K297" s="218">
        <f>ROUND(P297*H297,2)</f>
        <v>0</v>
      </c>
      <c r="L297" s="215" t="s">
        <v>193</v>
      </c>
      <c r="M297" s="42"/>
      <c r="N297" s="219" t="s">
        <v>19</v>
      </c>
      <c r="O297" s="220" t="s">
        <v>44</v>
      </c>
      <c r="P297" s="221">
        <f>I297+J297</f>
        <v>0</v>
      </c>
      <c r="Q297" s="221">
        <f>ROUND(I297*H297,2)</f>
        <v>0</v>
      </c>
      <c r="R297" s="221">
        <f>ROUND(J297*H297,2)</f>
        <v>0</v>
      </c>
      <c r="S297" s="82"/>
      <c r="T297" s="222">
        <f>S297*H297</f>
        <v>0</v>
      </c>
      <c r="U297" s="222">
        <v>0</v>
      </c>
      <c r="V297" s="222">
        <f>U297*H297</f>
        <v>0</v>
      </c>
      <c r="W297" s="222">
        <v>0</v>
      </c>
      <c r="X297" s="222">
        <f>W297*H297</f>
        <v>0</v>
      </c>
      <c r="Y297" s="223" t="s">
        <v>19</v>
      </c>
      <c r="Z297" s="36"/>
      <c r="AA297" s="36"/>
      <c r="AB297" s="36"/>
      <c r="AC297" s="36"/>
      <c r="AD297" s="36"/>
      <c r="AE297" s="36"/>
      <c r="AR297" s="224" t="s">
        <v>210</v>
      </c>
      <c r="AT297" s="224" t="s">
        <v>168</v>
      </c>
      <c r="AU297" s="224" t="s">
        <v>84</v>
      </c>
      <c r="AY297" s="15" t="s">
        <v>165</v>
      </c>
      <c r="BE297" s="225">
        <f>IF(O297="základní",K297,0)</f>
        <v>0</v>
      </c>
      <c r="BF297" s="225">
        <f>IF(O297="snížená",K297,0)</f>
        <v>0</v>
      </c>
      <c r="BG297" s="225">
        <f>IF(O297="zákl. přenesená",K297,0)</f>
        <v>0</v>
      </c>
      <c r="BH297" s="225">
        <f>IF(O297="sníž. přenesená",K297,0)</f>
        <v>0</v>
      </c>
      <c r="BI297" s="225">
        <f>IF(O297="nulová",K297,0)</f>
        <v>0</v>
      </c>
      <c r="BJ297" s="15" t="s">
        <v>82</v>
      </c>
      <c r="BK297" s="225">
        <f>ROUND(P297*H297,2)</f>
        <v>0</v>
      </c>
      <c r="BL297" s="15" t="s">
        <v>210</v>
      </c>
      <c r="BM297" s="224" t="s">
        <v>807</v>
      </c>
    </row>
    <row r="298" s="2" customFormat="1">
      <c r="A298" s="36"/>
      <c r="B298" s="37"/>
      <c r="C298" s="38"/>
      <c r="D298" s="226" t="s">
        <v>174</v>
      </c>
      <c r="E298" s="38"/>
      <c r="F298" s="227" t="s">
        <v>806</v>
      </c>
      <c r="G298" s="38"/>
      <c r="H298" s="38"/>
      <c r="I298" s="228"/>
      <c r="J298" s="228"/>
      <c r="K298" s="38"/>
      <c r="L298" s="38"/>
      <c r="M298" s="42"/>
      <c r="N298" s="229"/>
      <c r="O298" s="230"/>
      <c r="P298" s="82"/>
      <c r="Q298" s="82"/>
      <c r="R298" s="82"/>
      <c r="S298" s="82"/>
      <c r="T298" s="82"/>
      <c r="U298" s="82"/>
      <c r="V298" s="82"/>
      <c r="W298" s="82"/>
      <c r="X298" s="82"/>
      <c r="Y298" s="83"/>
      <c r="Z298" s="36"/>
      <c r="AA298" s="36"/>
      <c r="AB298" s="36"/>
      <c r="AC298" s="36"/>
      <c r="AD298" s="36"/>
      <c r="AE298" s="36"/>
      <c r="AT298" s="15" t="s">
        <v>174</v>
      </c>
      <c r="AU298" s="15" t="s">
        <v>84</v>
      </c>
    </row>
    <row r="299" s="2" customFormat="1" ht="24.15" customHeight="1">
      <c r="A299" s="36"/>
      <c r="B299" s="37"/>
      <c r="C299" s="236" t="s">
        <v>808</v>
      </c>
      <c r="D299" s="236" t="s">
        <v>189</v>
      </c>
      <c r="E299" s="237" t="s">
        <v>809</v>
      </c>
      <c r="F299" s="238" t="s">
        <v>810</v>
      </c>
      <c r="G299" s="239" t="s">
        <v>192</v>
      </c>
      <c r="H299" s="240">
        <v>2</v>
      </c>
      <c r="I299" s="241"/>
      <c r="J299" s="242"/>
      <c r="K299" s="240">
        <f>ROUND(P299*H299,2)</f>
        <v>0</v>
      </c>
      <c r="L299" s="238" t="s">
        <v>193</v>
      </c>
      <c r="M299" s="243"/>
      <c r="N299" s="244" t="s">
        <v>19</v>
      </c>
      <c r="O299" s="220" t="s">
        <v>44</v>
      </c>
      <c r="P299" s="221">
        <f>I299+J299</f>
        <v>0</v>
      </c>
      <c r="Q299" s="221">
        <f>ROUND(I299*H299,2)</f>
        <v>0</v>
      </c>
      <c r="R299" s="221">
        <f>ROUND(J299*H299,2)</f>
        <v>0</v>
      </c>
      <c r="S299" s="82"/>
      <c r="T299" s="222">
        <f>S299*H299</f>
        <v>0</v>
      </c>
      <c r="U299" s="222">
        <v>0</v>
      </c>
      <c r="V299" s="222">
        <f>U299*H299</f>
        <v>0</v>
      </c>
      <c r="W299" s="222">
        <v>0</v>
      </c>
      <c r="X299" s="222">
        <f>W299*H299</f>
        <v>0</v>
      </c>
      <c r="Y299" s="223" t="s">
        <v>19</v>
      </c>
      <c r="Z299" s="36"/>
      <c r="AA299" s="36"/>
      <c r="AB299" s="36"/>
      <c r="AC299" s="36"/>
      <c r="AD299" s="36"/>
      <c r="AE299" s="36"/>
      <c r="AR299" s="224" t="s">
        <v>205</v>
      </c>
      <c r="AT299" s="224" t="s">
        <v>189</v>
      </c>
      <c r="AU299" s="224" t="s">
        <v>84</v>
      </c>
      <c r="AY299" s="15" t="s">
        <v>165</v>
      </c>
      <c r="BE299" s="225">
        <f>IF(O299="základní",K299,0)</f>
        <v>0</v>
      </c>
      <c r="BF299" s="225">
        <f>IF(O299="snížená",K299,0)</f>
        <v>0</v>
      </c>
      <c r="BG299" s="225">
        <f>IF(O299="zákl. přenesená",K299,0)</f>
        <v>0</v>
      </c>
      <c r="BH299" s="225">
        <f>IF(O299="sníž. přenesená",K299,0)</f>
        <v>0</v>
      </c>
      <c r="BI299" s="225">
        <f>IF(O299="nulová",K299,0)</f>
        <v>0</v>
      </c>
      <c r="BJ299" s="15" t="s">
        <v>82</v>
      </c>
      <c r="BK299" s="225">
        <f>ROUND(P299*H299,2)</f>
        <v>0</v>
      </c>
      <c r="BL299" s="15" t="s">
        <v>205</v>
      </c>
      <c r="BM299" s="224" t="s">
        <v>811</v>
      </c>
    </row>
    <row r="300" s="2" customFormat="1">
      <c r="A300" s="36"/>
      <c r="B300" s="37"/>
      <c r="C300" s="38"/>
      <c r="D300" s="226" t="s">
        <v>174</v>
      </c>
      <c r="E300" s="38"/>
      <c r="F300" s="227" t="s">
        <v>810</v>
      </c>
      <c r="G300" s="38"/>
      <c r="H300" s="38"/>
      <c r="I300" s="228"/>
      <c r="J300" s="228"/>
      <c r="K300" s="38"/>
      <c r="L300" s="38"/>
      <c r="M300" s="42"/>
      <c r="N300" s="229"/>
      <c r="O300" s="230"/>
      <c r="P300" s="82"/>
      <c r="Q300" s="82"/>
      <c r="R300" s="82"/>
      <c r="S300" s="82"/>
      <c r="T300" s="82"/>
      <c r="U300" s="82"/>
      <c r="V300" s="82"/>
      <c r="W300" s="82"/>
      <c r="X300" s="82"/>
      <c r="Y300" s="83"/>
      <c r="Z300" s="36"/>
      <c r="AA300" s="36"/>
      <c r="AB300" s="36"/>
      <c r="AC300" s="36"/>
      <c r="AD300" s="36"/>
      <c r="AE300" s="36"/>
      <c r="AT300" s="15" t="s">
        <v>174</v>
      </c>
      <c r="AU300" s="15" t="s">
        <v>84</v>
      </c>
    </row>
    <row r="301" s="2" customFormat="1" ht="24.15" customHeight="1">
      <c r="A301" s="36"/>
      <c r="B301" s="37"/>
      <c r="C301" s="213" t="s">
        <v>812</v>
      </c>
      <c r="D301" s="213" t="s">
        <v>168</v>
      </c>
      <c r="E301" s="214" t="s">
        <v>813</v>
      </c>
      <c r="F301" s="215" t="s">
        <v>814</v>
      </c>
      <c r="G301" s="216" t="s">
        <v>192</v>
      </c>
      <c r="H301" s="218">
        <v>2</v>
      </c>
      <c r="I301" s="217"/>
      <c r="J301" s="217"/>
      <c r="K301" s="218">
        <f>ROUND(P301*H301,2)</f>
        <v>0</v>
      </c>
      <c r="L301" s="215" t="s">
        <v>193</v>
      </c>
      <c r="M301" s="42"/>
      <c r="N301" s="219" t="s">
        <v>19</v>
      </c>
      <c r="O301" s="220" t="s">
        <v>44</v>
      </c>
      <c r="P301" s="221">
        <f>I301+J301</f>
        <v>0</v>
      </c>
      <c r="Q301" s="221">
        <f>ROUND(I301*H301,2)</f>
        <v>0</v>
      </c>
      <c r="R301" s="221">
        <f>ROUND(J301*H301,2)</f>
        <v>0</v>
      </c>
      <c r="S301" s="82"/>
      <c r="T301" s="222">
        <f>S301*H301</f>
        <v>0</v>
      </c>
      <c r="U301" s="222">
        <v>0</v>
      </c>
      <c r="V301" s="222">
        <f>U301*H301</f>
        <v>0</v>
      </c>
      <c r="W301" s="222">
        <v>0</v>
      </c>
      <c r="X301" s="222">
        <f>W301*H301</f>
        <v>0</v>
      </c>
      <c r="Y301" s="223" t="s">
        <v>19</v>
      </c>
      <c r="Z301" s="36"/>
      <c r="AA301" s="36"/>
      <c r="AB301" s="36"/>
      <c r="AC301" s="36"/>
      <c r="AD301" s="36"/>
      <c r="AE301" s="36"/>
      <c r="AR301" s="224" t="s">
        <v>210</v>
      </c>
      <c r="AT301" s="224" t="s">
        <v>168</v>
      </c>
      <c r="AU301" s="224" t="s">
        <v>84</v>
      </c>
      <c r="AY301" s="15" t="s">
        <v>165</v>
      </c>
      <c r="BE301" s="225">
        <f>IF(O301="základní",K301,0)</f>
        <v>0</v>
      </c>
      <c r="BF301" s="225">
        <f>IF(O301="snížená",K301,0)</f>
        <v>0</v>
      </c>
      <c r="BG301" s="225">
        <f>IF(O301="zákl. přenesená",K301,0)</f>
        <v>0</v>
      </c>
      <c r="BH301" s="225">
        <f>IF(O301="sníž. přenesená",K301,0)</f>
        <v>0</v>
      </c>
      <c r="BI301" s="225">
        <f>IF(O301="nulová",K301,0)</f>
        <v>0</v>
      </c>
      <c r="BJ301" s="15" t="s">
        <v>82</v>
      </c>
      <c r="BK301" s="225">
        <f>ROUND(P301*H301,2)</f>
        <v>0</v>
      </c>
      <c r="BL301" s="15" t="s">
        <v>210</v>
      </c>
      <c r="BM301" s="224" t="s">
        <v>815</v>
      </c>
    </row>
    <row r="302" s="2" customFormat="1">
      <c r="A302" s="36"/>
      <c r="B302" s="37"/>
      <c r="C302" s="38"/>
      <c r="D302" s="226" t="s">
        <v>174</v>
      </c>
      <c r="E302" s="38"/>
      <c r="F302" s="227" t="s">
        <v>814</v>
      </c>
      <c r="G302" s="38"/>
      <c r="H302" s="38"/>
      <c r="I302" s="228"/>
      <c r="J302" s="228"/>
      <c r="K302" s="38"/>
      <c r="L302" s="38"/>
      <c r="M302" s="42"/>
      <c r="N302" s="229"/>
      <c r="O302" s="230"/>
      <c r="P302" s="82"/>
      <c r="Q302" s="82"/>
      <c r="R302" s="82"/>
      <c r="S302" s="82"/>
      <c r="T302" s="82"/>
      <c r="U302" s="82"/>
      <c r="V302" s="82"/>
      <c r="W302" s="82"/>
      <c r="X302" s="82"/>
      <c r="Y302" s="83"/>
      <c r="Z302" s="36"/>
      <c r="AA302" s="36"/>
      <c r="AB302" s="36"/>
      <c r="AC302" s="36"/>
      <c r="AD302" s="36"/>
      <c r="AE302" s="36"/>
      <c r="AT302" s="15" t="s">
        <v>174</v>
      </c>
      <c r="AU302" s="15" t="s">
        <v>84</v>
      </c>
    </row>
    <row r="303" s="2" customFormat="1" ht="24.15" customHeight="1">
      <c r="A303" s="36"/>
      <c r="B303" s="37"/>
      <c r="C303" s="213" t="s">
        <v>816</v>
      </c>
      <c r="D303" s="213" t="s">
        <v>168</v>
      </c>
      <c r="E303" s="214" t="s">
        <v>470</v>
      </c>
      <c r="F303" s="215" t="s">
        <v>471</v>
      </c>
      <c r="G303" s="216" t="s">
        <v>215</v>
      </c>
      <c r="H303" s="218">
        <v>720</v>
      </c>
      <c r="I303" s="217"/>
      <c r="J303" s="217"/>
      <c r="K303" s="218">
        <f>ROUND(P303*H303,2)</f>
        <v>0</v>
      </c>
      <c r="L303" s="215" t="s">
        <v>193</v>
      </c>
      <c r="M303" s="42"/>
      <c r="N303" s="219" t="s">
        <v>19</v>
      </c>
      <c r="O303" s="220" t="s">
        <v>44</v>
      </c>
      <c r="P303" s="221">
        <f>I303+J303</f>
        <v>0</v>
      </c>
      <c r="Q303" s="221">
        <f>ROUND(I303*H303,2)</f>
        <v>0</v>
      </c>
      <c r="R303" s="221">
        <f>ROUND(J303*H303,2)</f>
        <v>0</v>
      </c>
      <c r="S303" s="82"/>
      <c r="T303" s="222">
        <f>S303*H303</f>
        <v>0</v>
      </c>
      <c r="U303" s="222">
        <v>0</v>
      </c>
      <c r="V303" s="222">
        <f>U303*H303</f>
        <v>0</v>
      </c>
      <c r="W303" s="222">
        <v>0</v>
      </c>
      <c r="X303" s="222">
        <f>W303*H303</f>
        <v>0</v>
      </c>
      <c r="Y303" s="223" t="s">
        <v>19</v>
      </c>
      <c r="Z303" s="36"/>
      <c r="AA303" s="36"/>
      <c r="AB303" s="36"/>
      <c r="AC303" s="36"/>
      <c r="AD303" s="36"/>
      <c r="AE303" s="36"/>
      <c r="AR303" s="224" t="s">
        <v>210</v>
      </c>
      <c r="AT303" s="224" t="s">
        <v>168</v>
      </c>
      <c r="AU303" s="224" t="s">
        <v>84</v>
      </c>
      <c r="AY303" s="15" t="s">
        <v>165</v>
      </c>
      <c r="BE303" s="225">
        <f>IF(O303="základní",K303,0)</f>
        <v>0</v>
      </c>
      <c r="BF303" s="225">
        <f>IF(O303="snížená",K303,0)</f>
        <v>0</v>
      </c>
      <c r="BG303" s="225">
        <f>IF(O303="zákl. přenesená",K303,0)</f>
        <v>0</v>
      </c>
      <c r="BH303" s="225">
        <f>IF(O303="sníž. přenesená",K303,0)</f>
        <v>0</v>
      </c>
      <c r="BI303" s="225">
        <f>IF(O303="nulová",K303,0)</f>
        <v>0</v>
      </c>
      <c r="BJ303" s="15" t="s">
        <v>82</v>
      </c>
      <c r="BK303" s="225">
        <f>ROUND(P303*H303,2)</f>
        <v>0</v>
      </c>
      <c r="BL303" s="15" t="s">
        <v>210</v>
      </c>
      <c r="BM303" s="224" t="s">
        <v>817</v>
      </c>
    </row>
    <row r="304" s="2" customFormat="1">
      <c r="A304" s="36"/>
      <c r="B304" s="37"/>
      <c r="C304" s="38"/>
      <c r="D304" s="226" t="s">
        <v>174</v>
      </c>
      <c r="E304" s="38"/>
      <c r="F304" s="227" t="s">
        <v>471</v>
      </c>
      <c r="G304" s="38"/>
      <c r="H304" s="38"/>
      <c r="I304" s="228"/>
      <c r="J304" s="228"/>
      <c r="K304" s="38"/>
      <c r="L304" s="38"/>
      <c r="M304" s="42"/>
      <c r="N304" s="229"/>
      <c r="O304" s="230"/>
      <c r="P304" s="82"/>
      <c r="Q304" s="82"/>
      <c r="R304" s="82"/>
      <c r="S304" s="82"/>
      <c r="T304" s="82"/>
      <c r="U304" s="82"/>
      <c r="V304" s="82"/>
      <c r="W304" s="82"/>
      <c r="X304" s="82"/>
      <c r="Y304" s="83"/>
      <c r="Z304" s="36"/>
      <c r="AA304" s="36"/>
      <c r="AB304" s="36"/>
      <c r="AC304" s="36"/>
      <c r="AD304" s="36"/>
      <c r="AE304" s="36"/>
      <c r="AT304" s="15" t="s">
        <v>174</v>
      </c>
      <c r="AU304" s="15" t="s">
        <v>84</v>
      </c>
    </row>
    <row r="305" s="12" customFormat="1" ht="22.8" customHeight="1">
      <c r="A305" s="12"/>
      <c r="B305" s="196"/>
      <c r="C305" s="197"/>
      <c r="D305" s="198" t="s">
        <v>74</v>
      </c>
      <c r="E305" s="211" t="s">
        <v>818</v>
      </c>
      <c r="F305" s="211" t="s">
        <v>819</v>
      </c>
      <c r="G305" s="197"/>
      <c r="H305" s="197"/>
      <c r="I305" s="200"/>
      <c r="J305" s="200"/>
      <c r="K305" s="212">
        <f>BK305</f>
        <v>0</v>
      </c>
      <c r="L305" s="197"/>
      <c r="M305" s="202"/>
      <c r="N305" s="203"/>
      <c r="O305" s="204"/>
      <c r="P305" s="204"/>
      <c r="Q305" s="205">
        <f>SUM(Q306:Q349)</f>
        <v>0</v>
      </c>
      <c r="R305" s="205">
        <f>SUM(R306:R349)</f>
        <v>0</v>
      </c>
      <c r="S305" s="204"/>
      <c r="T305" s="206">
        <f>SUM(T306:T349)</f>
        <v>0</v>
      </c>
      <c r="U305" s="204"/>
      <c r="V305" s="206">
        <f>SUM(V306:V349)</f>
        <v>0</v>
      </c>
      <c r="W305" s="204"/>
      <c r="X305" s="206">
        <f>SUM(X306:X349)</f>
        <v>0</v>
      </c>
      <c r="Y305" s="207"/>
      <c r="Z305" s="12"/>
      <c r="AA305" s="12"/>
      <c r="AB305" s="12"/>
      <c r="AC305" s="12"/>
      <c r="AD305" s="12"/>
      <c r="AE305" s="12"/>
      <c r="AR305" s="208" t="s">
        <v>82</v>
      </c>
      <c r="AT305" s="209" t="s">
        <v>74</v>
      </c>
      <c r="AU305" s="209" t="s">
        <v>82</v>
      </c>
      <c r="AY305" s="208" t="s">
        <v>165</v>
      </c>
      <c r="BK305" s="210">
        <f>SUM(BK306:BK349)</f>
        <v>0</v>
      </c>
    </row>
    <row r="306" s="2" customFormat="1" ht="24.15" customHeight="1">
      <c r="A306" s="36"/>
      <c r="B306" s="37"/>
      <c r="C306" s="213" t="s">
        <v>820</v>
      </c>
      <c r="D306" s="213" t="s">
        <v>168</v>
      </c>
      <c r="E306" s="214" t="s">
        <v>821</v>
      </c>
      <c r="F306" s="215" t="s">
        <v>822</v>
      </c>
      <c r="G306" s="216" t="s">
        <v>192</v>
      </c>
      <c r="H306" s="218">
        <v>14</v>
      </c>
      <c r="I306" s="217"/>
      <c r="J306" s="217"/>
      <c r="K306" s="218">
        <f>ROUND(P306*H306,2)</f>
        <v>0</v>
      </c>
      <c r="L306" s="215" t="s">
        <v>193</v>
      </c>
      <c r="M306" s="42"/>
      <c r="N306" s="219" t="s">
        <v>19</v>
      </c>
      <c r="O306" s="220" t="s">
        <v>44</v>
      </c>
      <c r="P306" s="221">
        <f>I306+J306</f>
        <v>0</v>
      </c>
      <c r="Q306" s="221">
        <f>ROUND(I306*H306,2)</f>
        <v>0</v>
      </c>
      <c r="R306" s="221">
        <f>ROUND(J306*H306,2)</f>
        <v>0</v>
      </c>
      <c r="S306" s="82"/>
      <c r="T306" s="222">
        <f>S306*H306</f>
        <v>0</v>
      </c>
      <c r="U306" s="222">
        <v>0</v>
      </c>
      <c r="V306" s="222">
        <f>U306*H306</f>
        <v>0</v>
      </c>
      <c r="W306" s="222">
        <v>0</v>
      </c>
      <c r="X306" s="222">
        <f>W306*H306</f>
        <v>0</v>
      </c>
      <c r="Y306" s="223" t="s">
        <v>19</v>
      </c>
      <c r="Z306" s="36"/>
      <c r="AA306" s="36"/>
      <c r="AB306" s="36"/>
      <c r="AC306" s="36"/>
      <c r="AD306" s="36"/>
      <c r="AE306" s="36"/>
      <c r="AR306" s="224" t="s">
        <v>172</v>
      </c>
      <c r="AT306" s="224" t="s">
        <v>168</v>
      </c>
      <c r="AU306" s="224" t="s">
        <v>84</v>
      </c>
      <c r="AY306" s="15" t="s">
        <v>165</v>
      </c>
      <c r="BE306" s="225">
        <f>IF(O306="základní",K306,0)</f>
        <v>0</v>
      </c>
      <c r="BF306" s="225">
        <f>IF(O306="snížená",K306,0)</f>
        <v>0</v>
      </c>
      <c r="BG306" s="225">
        <f>IF(O306="zákl. přenesená",K306,0)</f>
        <v>0</v>
      </c>
      <c r="BH306" s="225">
        <f>IF(O306="sníž. přenesená",K306,0)</f>
        <v>0</v>
      </c>
      <c r="BI306" s="225">
        <f>IF(O306="nulová",K306,0)</f>
        <v>0</v>
      </c>
      <c r="BJ306" s="15" t="s">
        <v>82</v>
      </c>
      <c r="BK306" s="225">
        <f>ROUND(P306*H306,2)</f>
        <v>0</v>
      </c>
      <c r="BL306" s="15" t="s">
        <v>172</v>
      </c>
      <c r="BM306" s="224" t="s">
        <v>823</v>
      </c>
    </row>
    <row r="307" s="2" customFormat="1">
      <c r="A307" s="36"/>
      <c r="B307" s="37"/>
      <c r="C307" s="38"/>
      <c r="D307" s="226" t="s">
        <v>174</v>
      </c>
      <c r="E307" s="38"/>
      <c r="F307" s="227" t="s">
        <v>822</v>
      </c>
      <c r="G307" s="38"/>
      <c r="H307" s="38"/>
      <c r="I307" s="228"/>
      <c r="J307" s="228"/>
      <c r="K307" s="38"/>
      <c r="L307" s="38"/>
      <c r="M307" s="42"/>
      <c r="N307" s="229"/>
      <c r="O307" s="230"/>
      <c r="P307" s="82"/>
      <c r="Q307" s="82"/>
      <c r="R307" s="82"/>
      <c r="S307" s="82"/>
      <c r="T307" s="82"/>
      <c r="U307" s="82"/>
      <c r="V307" s="82"/>
      <c r="W307" s="82"/>
      <c r="X307" s="82"/>
      <c r="Y307" s="83"/>
      <c r="Z307" s="36"/>
      <c r="AA307" s="36"/>
      <c r="AB307" s="36"/>
      <c r="AC307" s="36"/>
      <c r="AD307" s="36"/>
      <c r="AE307" s="36"/>
      <c r="AT307" s="15" t="s">
        <v>174</v>
      </c>
      <c r="AU307" s="15" t="s">
        <v>84</v>
      </c>
    </row>
    <row r="308" s="2" customFormat="1" ht="24.15" customHeight="1">
      <c r="A308" s="36"/>
      <c r="B308" s="37"/>
      <c r="C308" s="213" t="s">
        <v>824</v>
      </c>
      <c r="D308" s="213" t="s">
        <v>168</v>
      </c>
      <c r="E308" s="214" t="s">
        <v>825</v>
      </c>
      <c r="F308" s="215" t="s">
        <v>826</v>
      </c>
      <c r="G308" s="216" t="s">
        <v>192</v>
      </c>
      <c r="H308" s="218">
        <v>108</v>
      </c>
      <c r="I308" s="217"/>
      <c r="J308" s="217"/>
      <c r="K308" s="218">
        <f>ROUND(P308*H308,2)</f>
        <v>0</v>
      </c>
      <c r="L308" s="215" t="s">
        <v>193</v>
      </c>
      <c r="M308" s="42"/>
      <c r="N308" s="219" t="s">
        <v>19</v>
      </c>
      <c r="O308" s="220" t="s">
        <v>44</v>
      </c>
      <c r="P308" s="221">
        <f>I308+J308</f>
        <v>0</v>
      </c>
      <c r="Q308" s="221">
        <f>ROUND(I308*H308,2)</f>
        <v>0</v>
      </c>
      <c r="R308" s="221">
        <f>ROUND(J308*H308,2)</f>
        <v>0</v>
      </c>
      <c r="S308" s="82"/>
      <c r="T308" s="222">
        <f>S308*H308</f>
        <v>0</v>
      </c>
      <c r="U308" s="222">
        <v>0</v>
      </c>
      <c r="V308" s="222">
        <f>U308*H308</f>
        <v>0</v>
      </c>
      <c r="W308" s="222">
        <v>0</v>
      </c>
      <c r="X308" s="222">
        <f>W308*H308</f>
        <v>0</v>
      </c>
      <c r="Y308" s="223" t="s">
        <v>19</v>
      </c>
      <c r="Z308" s="36"/>
      <c r="AA308" s="36"/>
      <c r="AB308" s="36"/>
      <c r="AC308" s="36"/>
      <c r="AD308" s="36"/>
      <c r="AE308" s="36"/>
      <c r="AR308" s="224" t="s">
        <v>172</v>
      </c>
      <c r="AT308" s="224" t="s">
        <v>168</v>
      </c>
      <c r="AU308" s="224" t="s">
        <v>84</v>
      </c>
      <c r="AY308" s="15" t="s">
        <v>165</v>
      </c>
      <c r="BE308" s="225">
        <f>IF(O308="základní",K308,0)</f>
        <v>0</v>
      </c>
      <c r="BF308" s="225">
        <f>IF(O308="snížená",K308,0)</f>
        <v>0</v>
      </c>
      <c r="BG308" s="225">
        <f>IF(O308="zákl. přenesená",K308,0)</f>
        <v>0</v>
      </c>
      <c r="BH308" s="225">
        <f>IF(O308="sníž. přenesená",K308,0)</f>
        <v>0</v>
      </c>
      <c r="BI308" s="225">
        <f>IF(O308="nulová",K308,0)</f>
        <v>0</v>
      </c>
      <c r="BJ308" s="15" t="s">
        <v>82</v>
      </c>
      <c r="BK308" s="225">
        <f>ROUND(P308*H308,2)</f>
        <v>0</v>
      </c>
      <c r="BL308" s="15" t="s">
        <v>172</v>
      </c>
      <c r="BM308" s="224" t="s">
        <v>827</v>
      </c>
    </row>
    <row r="309" s="2" customFormat="1">
      <c r="A309" s="36"/>
      <c r="B309" s="37"/>
      <c r="C309" s="38"/>
      <c r="D309" s="226" t="s">
        <v>174</v>
      </c>
      <c r="E309" s="38"/>
      <c r="F309" s="227" t="s">
        <v>826</v>
      </c>
      <c r="G309" s="38"/>
      <c r="H309" s="38"/>
      <c r="I309" s="228"/>
      <c r="J309" s="228"/>
      <c r="K309" s="38"/>
      <c r="L309" s="38"/>
      <c r="M309" s="42"/>
      <c r="N309" s="229"/>
      <c r="O309" s="230"/>
      <c r="P309" s="82"/>
      <c r="Q309" s="82"/>
      <c r="R309" s="82"/>
      <c r="S309" s="82"/>
      <c r="T309" s="82"/>
      <c r="U309" s="82"/>
      <c r="V309" s="82"/>
      <c r="W309" s="82"/>
      <c r="X309" s="82"/>
      <c r="Y309" s="83"/>
      <c r="Z309" s="36"/>
      <c r="AA309" s="36"/>
      <c r="AB309" s="36"/>
      <c r="AC309" s="36"/>
      <c r="AD309" s="36"/>
      <c r="AE309" s="36"/>
      <c r="AT309" s="15" t="s">
        <v>174</v>
      </c>
      <c r="AU309" s="15" t="s">
        <v>84</v>
      </c>
    </row>
    <row r="310" s="2" customFormat="1" ht="24.15" customHeight="1">
      <c r="A310" s="36"/>
      <c r="B310" s="37"/>
      <c r="C310" s="213" t="s">
        <v>828</v>
      </c>
      <c r="D310" s="213" t="s">
        <v>168</v>
      </c>
      <c r="E310" s="214" t="s">
        <v>829</v>
      </c>
      <c r="F310" s="215" t="s">
        <v>830</v>
      </c>
      <c r="G310" s="216" t="s">
        <v>192</v>
      </c>
      <c r="H310" s="218">
        <v>20</v>
      </c>
      <c r="I310" s="217"/>
      <c r="J310" s="217"/>
      <c r="K310" s="218">
        <f>ROUND(P310*H310,2)</f>
        <v>0</v>
      </c>
      <c r="L310" s="215" t="s">
        <v>193</v>
      </c>
      <c r="M310" s="42"/>
      <c r="N310" s="219" t="s">
        <v>19</v>
      </c>
      <c r="O310" s="220" t="s">
        <v>44</v>
      </c>
      <c r="P310" s="221">
        <f>I310+J310</f>
        <v>0</v>
      </c>
      <c r="Q310" s="221">
        <f>ROUND(I310*H310,2)</f>
        <v>0</v>
      </c>
      <c r="R310" s="221">
        <f>ROUND(J310*H310,2)</f>
        <v>0</v>
      </c>
      <c r="S310" s="82"/>
      <c r="T310" s="222">
        <f>S310*H310</f>
        <v>0</v>
      </c>
      <c r="U310" s="222">
        <v>0</v>
      </c>
      <c r="V310" s="222">
        <f>U310*H310</f>
        <v>0</v>
      </c>
      <c r="W310" s="222">
        <v>0</v>
      </c>
      <c r="X310" s="222">
        <f>W310*H310</f>
        <v>0</v>
      </c>
      <c r="Y310" s="223" t="s">
        <v>19</v>
      </c>
      <c r="Z310" s="36"/>
      <c r="AA310" s="36"/>
      <c r="AB310" s="36"/>
      <c r="AC310" s="36"/>
      <c r="AD310" s="36"/>
      <c r="AE310" s="36"/>
      <c r="AR310" s="224" t="s">
        <v>172</v>
      </c>
      <c r="AT310" s="224" t="s">
        <v>168</v>
      </c>
      <c r="AU310" s="224" t="s">
        <v>84</v>
      </c>
      <c r="AY310" s="15" t="s">
        <v>165</v>
      </c>
      <c r="BE310" s="225">
        <f>IF(O310="základní",K310,0)</f>
        <v>0</v>
      </c>
      <c r="BF310" s="225">
        <f>IF(O310="snížená",K310,0)</f>
        <v>0</v>
      </c>
      <c r="BG310" s="225">
        <f>IF(O310="zákl. přenesená",K310,0)</f>
        <v>0</v>
      </c>
      <c r="BH310" s="225">
        <f>IF(O310="sníž. přenesená",K310,0)</f>
        <v>0</v>
      </c>
      <c r="BI310" s="225">
        <f>IF(O310="nulová",K310,0)</f>
        <v>0</v>
      </c>
      <c r="BJ310" s="15" t="s">
        <v>82</v>
      </c>
      <c r="BK310" s="225">
        <f>ROUND(P310*H310,2)</f>
        <v>0</v>
      </c>
      <c r="BL310" s="15" t="s">
        <v>172</v>
      </c>
      <c r="BM310" s="224" t="s">
        <v>831</v>
      </c>
    </row>
    <row r="311" s="2" customFormat="1">
      <c r="A311" s="36"/>
      <c r="B311" s="37"/>
      <c r="C311" s="38"/>
      <c r="D311" s="226" t="s">
        <v>174</v>
      </c>
      <c r="E311" s="38"/>
      <c r="F311" s="227" t="s">
        <v>830</v>
      </c>
      <c r="G311" s="38"/>
      <c r="H311" s="38"/>
      <c r="I311" s="228"/>
      <c r="J311" s="228"/>
      <c r="K311" s="38"/>
      <c r="L311" s="38"/>
      <c r="M311" s="42"/>
      <c r="N311" s="229"/>
      <c r="O311" s="230"/>
      <c r="P311" s="82"/>
      <c r="Q311" s="82"/>
      <c r="R311" s="82"/>
      <c r="S311" s="82"/>
      <c r="T311" s="82"/>
      <c r="U311" s="82"/>
      <c r="V311" s="82"/>
      <c r="W311" s="82"/>
      <c r="X311" s="82"/>
      <c r="Y311" s="83"/>
      <c r="Z311" s="36"/>
      <c r="AA311" s="36"/>
      <c r="AB311" s="36"/>
      <c r="AC311" s="36"/>
      <c r="AD311" s="36"/>
      <c r="AE311" s="36"/>
      <c r="AT311" s="15" t="s">
        <v>174</v>
      </c>
      <c r="AU311" s="15" t="s">
        <v>84</v>
      </c>
    </row>
    <row r="312" s="2" customFormat="1" ht="24.15" customHeight="1">
      <c r="A312" s="36"/>
      <c r="B312" s="37"/>
      <c r="C312" s="213" t="s">
        <v>832</v>
      </c>
      <c r="D312" s="213" t="s">
        <v>168</v>
      </c>
      <c r="E312" s="214" t="s">
        <v>833</v>
      </c>
      <c r="F312" s="215" t="s">
        <v>834</v>
      </c>
      <c r="G312" s="216" t="s">
        <v>192</v>
      </c>
      <c r="H312" s="218">
        <v>142</v>
      </c>
      <c r="I312" s="217"/>
      <c r="J312" s="217"/>
      <c r="K312" s="218">
        <f>ROUND(P312*H312,2)</f>
        <v>0</v>
      </c>
      <c r="L312" s="215" t="s">
        <v>193</v>
      </c>
      <c r="M312" s="42"/>
      <c r="N312" s="219" t="s">
        <v>19</v>
      </c>
      <c r="O312" s="220" t="s">
        <v>44</v>
      </c>
      <c r="P312" s="221">
        <f>I312+J312</f>
        <v>0</v>
      </c>
      <c r="Q312" s="221">
        <f>ROUND(I312*H312,2)</f>
        <v>0</v>
      </c>
      <c r="R312" s="221">
        <f>ROUND(J312*H312,2)</f>
        <v>0</v>
      </c>
      <c r="S312" s="82"/>
      <c r="T312" s="222">
        <f>S312*H312</f>
        <v>0</v>
      </c>
      <c r="U312" s="222">
        <v>0</v>
      </c>
      <c r="V312" s="222">
        <f>U312*H312</f>
        <v>0</v>
      </c>
      <c r="W312" s="222">
        <v>0</v>
      </c>
      <c r="X312" s="222">
        <f>W312*H312</f>
        <v>0</v>
      </c>
      <c r="Y312" s="223" t="s">
        <v>19</v>
      </c>
      <c r="Z312" s="36"/>
      <c r="AA312" s="36"/>
      <c r="AB312" s="36"/>
      <c r="AC312" s="36"/>
      <c r="AD312" s="36"/>
      <c r="AE312" s="36"/>
      <c r="AR312" s="224" t="s">
        <v>172</v>
      </c>
      <c r="AT312" s="224" t="s">
        <v>168</v>
      </c>
      <c r="AU312" s="224" t="s">
        <v>84</v>
      </c>
      <c r="AY312" s="15" t="s">
        <v>165</v>
      </c>
      <c r="BE312" s="225">
        <f>IF(O312="základní",K312,0)</f>
        <v>0</v>
      </c>
      <c r="BF312" s="225">
        <f>IF(O312="snížená",K312,0)</f>
        <v>0</v>
      </c>
      <c r="BG312" s="225">
        <f>IF(O312="zákl. přenesená",K312,0)</f>
        <v>0</v>
      </c>
      <c r="BH312" s="225">
        <f>IF(O312="sníž. přenesená",K312,0)</f>
        <v>0</v>
      </c>
      <c r="BI312" s="225">
        <f>IF(O312="nulová",K312,0)</f>
        <v>0</v>
      </c>
      <c r="BJ312" s="15" t="s">
        <v>82</v>
      </c>
      <c r="BK312" s="225">
        <f>ROUND(P312*H312,2)</f>
        <v>0</v>
      </c>
      <c r="BL312" s="15" t="s">
        <v>172</v>
      </c>
      <c r="BM312" s="224" t="s">
        <v>835</v>
      </c>
    </row>
    <row r="313" s="2" customFormat="1">
      <c r="A313" s="36"/>
      <c r="B313" s="37"/>
      <c r="C313" s="38"/>
      <c r="D313" s="226" t="s">
        <v>174</v>
      </c>
      <c r="E313" s="38"/>
      <c r="F313" s="227" t="s">
        <v>834</v>
      </c>
      <c r="G313" s="38"/>
      <c r="H313" s="38"/>
      <c r="I313" s="228"/>
      <c r="J313" s="228"/>
      <c r="K313" s="38"/>
      <c r="L313" s="38"/>
      <c r="M313" s="42"/>
      <c r="N313" s="229"/>
      <c r="O313" s="230"/>
      <c r="P313" s="82"/>
      <c r="Q313" s="82"/>
      <c r="R313" s="82"/>
      <c r="S313" s="82"/>
      <c r="T313" s="82"/>
      <c r="U313" s="82"/>
      <c r="V313" s="82"/>
      <c r="W313" s="82"/>
      <c r="X313" s="82"/>
      <c r="Y313" s="83"/>
      <c r="Z313" s="36"/>
      <c r="AA313" s="36"/>
      <c r="AB313" s="36"/>
      <c r="AC313" s="36"/>
      <c r="AD313" s="36"/>
      <c r="AE313" s="36"/>
      <c r="AT313" s="15" t="s">
        <v>174</v>
      </c>
      <c r="AU313" s="15" t="s">
        <v>84</v>
      </c>
    </row>
    <row r="314" s="2" customFormat="1" ht="24.15" customHeight="1">
      <c r="A314" s="36"/>
      <c r="B314" s="37"/>
      <c r="C314" s="213" t="s">
        <v>836</v>
      </c>
      <c r="D314" s="213" t="s">
        <v>168</v>
      </c>
      <c r="E314" s="214" t="s">
        <v>837</v>
      </c>
      <c r="F314" s="215" t="s">
        <v>838</v>
      </c>
      <c r="G314" s="216" t="s">
        <v>192</v>
      </c>
      <c r="H314" s="218">
        <v>132</v>
      </c>
      <c r="I314" s="217"/>
      <c r="J314" s="217"/>
      <c r="K314" s="218">
        <f>ROUND(P314*H314,2)</f>
        <v>0</v>
      </c>
      <c r="L314" s="215" t="s">
        <v>193</v>
      </c>
      <c r="M314" s="42"/>
      <c r="N314" s="219" t="s">
        <v>19</v>
      </c>
      <c r="O314" s="220" t="s">
        <v>44</v>
      </c>
      <c r="P314" s="221">
        <f>I314+J314</f>
        <v>0</v>
      </c>
      <c r="Q314" s="221">
        <f>ROUND(I314*H314,2)</f>
        <v>0</v>
      </c>
      <c r="R314" s="221">
        <f>ROUND(J314*H314,2)</f>
        <v>0</v>
      </c>
      <c r="S314" s="82"/>
      <c r="T314" s="222">
        <f>S314*H314</f>
        <v>0</v>
      </c>
      <c r="U314" s="222">
        <v>0</v>
      </c>
      <c r="V314" s="222">
        <f>U314*H314</f>
        <v>0</v>
      </c>
      <c r="W314" s="222">
        <v>0</v>
      </c>
      <c r="X314" s="222">
        <f>W314*H314</f>
        <v>0</v>
      </c>
      <c r="Y314" s="223" t="s">
        <v>19</v>
      </c>
      <c r="Z314" s="36"/>
      <c r="AA314" s="36"/>
      <c r="AB314" s="36"/>
      <c r="AC314" s="36"/>
      <c r="AD314" s="36"/>
      <c r="AE314" s="36"/>
      <c r="AR314" s="224" t="s">
        <v>172</v>
      </c>
      <c r="AT314" s="224" t="s">
        <v>168</v>
      </c>
      <c r="AU314" s="224" t="s">
        <v>84</v>
      </c>
      <c r="AY314" s="15" t="s">
        <v>165</v>
      </c>
      <c r="BE314" s="225">
        <f>IF(O314="základní",K314,0)</f>
        <v>0</v>
      </c>
      <c r="BF314" s="225">
        <f>IF(O314="snížená",K314,0)</f>
        <v>0</v>
      </c>
      <c r="BG314" s="225">
        <f>IF(O314="zákl. přenesená",K314,0)</f>
        <v>0</v>
      </c>
      <c r="BH314" s="225">
        <f>IF(O314="sníž. přenesená",K314,0)</f>
        <v>0</v>
      </c>
      <c r="BI314" s="225">
        <f>IF(O314="nulová",K314,0)</f>
        <v>0</v>
      </c>
      <c r="BJ314" s="15" t="s">
        <v>82</v>
      </c>
      <c r="BK314" s="225">
        <f>ROUND(P314*H314,2)</f>
        <v>0</v>
      </c>
      <c r="BL314" s="15" t="s">
        <v>172</v>
      </c>
      <c r="BM314" s="224" t="s">
        <v>839</v>
      </c>
    </row>
    <row r="315" s="2" customFormat="1">
      <c r="A315" s="36"/>
      <c r="B315" s="37"/>
      <c r="C315" s="38"/>
      <c r="D315" s="226" t="s">
        <v>174</v>
      </c>
      <c r="E315" s="38"/>
      <c r="F315" s="227" t="s">
        <v>838</v>
      </c>
      <c r="G315" s="38"/>
      <c r="H315" s="38"/>
      <c r="I315" s="228"/>
      <c r="J315" s="228"/>
      <c r="K315" s="38"/>
      <c r="L315" s="38"/>
      <c r="M315" s="42"/>
      <c r="N315" s="229"/>
      <c r="O315" s="230"/>
      <c r="P315" s="82"/>
      <c r="Q315" s="82"/>
      <c r="R315" s="82"/>
      <c r="S315" s="82"/>
      <c r="T315" s="82"/>
      <c r="U315" s="82"/>
      <c r="V315" s="82"/>
      <c r="W315" s="82"/>
      <c r="X315" s="82"/>
      <c r="Y315" s="83"/>
      <c r="Z315" s="36"/>
      <c r="AA315" s="36"/>
      <c r="AB315" s="36"/>
      <c r="AC315" s="36"/>
      <c r="AD315" s="36"/>
      <c r="AE315" s="36"/>
      <c r="AT315" s="15" t="s">
        <v>174</v>
      </c>
      <c r="AU315" s="15" t="s">
        <v>84</v>
      </c>
    </row>
    <row r="316" s="2" customFormat="1" ht="24.15" customHeight="1">
      <c r="A316" s="36"/>
      <c r="B316" s="37"/>
      <c r="C316" s="213" t="s">
        <v>840</v>
      </c>
      <c r="D316" s="213" t="s">
        <v>168</v>
      </c>
      <c r="E316" s="214" t="s">
        <v>841</v>
      </c>
      <c r="F316" s="215" t="s">
        <v>842</v>
      </c>
      <c r="G316" s="216" t="s">
        <v>192</v>
      </c>
      <c r="H316" s="218">
        <v>1302</v>
      </c>
      <c r="I316" s="217"/>
      <c r="J316" s="217"/>
      <c r="K316" s="218">
        <f>ROUND(P316*H316,2)</f>
        <v>0</v>
      </c>
      <c r="L316" s="215" t="s">
        <v>193</v>
      </c>
      <c r="M316" s="42"/>
      <c r="N316" s="219" t="s">
        <v>19</v>
      </c>
      <c r="O316" s="220" t="s">
        <v>44</v>
      </c>
      <c r="P316" s="221">
        <f>I316+J316</f>
        <v>0</v>
      </c>
      <c r="Q316" s="221">
        <f>ROUND(I316*H316,2)</f>
        <v>0</v>
      </c>
      <c r="R316" s="221">
        <f>ROUND(J316*H316,2)</f>
        <v>0</v>
      </c>
      <c r="S316" s="82"/>
      <c r="T316" s="222">
        <f>S316*H316</f>
        <v>0</v>
      </c>
      <c r="U316" s="222">
        <v>0</v>
      </c>
      <c r="V316" s="222">
        <f>U316*H316</f>
        <v>0</v>
      </c>
      <c r="W316" s="222">
        <v>0</v>
      </c>
      <c r="X316" s="222">
        <f>W316*H316</f>
        <v>0</v>
      </c>
      <c r="Y316" s="223" t="s">
        <v>19</v>
      </c>
      <c r="Z316" s="36"/>
      <c r="AA316" s="36"/>
      <c r="AB316" s="36"/>
      <c r="AC316" s="36"/>
      <c r="AD316" s="36"/>
      <c r="AE316" s="36"/>
      <c r="AR316" s="224" t="s">
        <v>172</v>
      </c>
      <c r="AT316" s="224" t="s">
        <v>168</v>
      </c>
      <c r="AU316" s="224" t="s">
        <v>84</v>
      </c>
      <c r="AY316" s="15" t="s">
        <v>165</v>
      </c>
      <c r="BE316" s="225">
        <f>IF(O316="základní",K316,0)</f>
        <v>0</v>
      </c>
      <c r="BF316" s="225">
        <f>IF(O316="snížená",K316,0)</f>
        <v>0</v>
      </c>
      <c r="BG316" s="225">
        <f>IF(O316="zákl. přenesená",K316,0)</f>
        <v>0</v>
      </c>
      <c r="BH316" s="225">
        <f>IF(O316="sníž. přenesená",K316,0)</f>
        <v>0</v>
      </c>
      <c r="BI316" s="225">
        <f>IF(O316="nulová",K316,0)</f>
        <v>0</v>
      </c>
      <c r="BJ316" s="15" t="s">
        <v>82</v>
      </c>
      <c r="BK316" s="225">
        <f>ROUND(P316*H316,2)</f>
        <v>0</v>
      </c>
      <c r="BL316" s="15" t="s">
        <v>172</v>
      </c>
      <c r="BM316" s="224" t="s">
        <v>843</v>
      </c>
    </row>
    <row r="317" s="2" customFormat="1">
      <c r="A317" s="36"/>
      <c r="B317" s="37"/>
      <c r="C317" s="38"/>
      <c r="D317" s="226" t="s">
        <v>174</v>
      </c>
      <c r="E317" s="38"/>
      <c r="F317" s="227" t="s">
        <v>842</v>
      </c>
      <c r="G317" s="38"/>
      <c r="H317" s="38"/>
      <c r="I317" s="228"/>
      <c r="J317" s="228"/>
      <c r="K317" s="38"/>
      <c r="L317" s="38"/>
      <c r="M317" s="42"/>
      <c r="N317" s="229"/>
      <c r="O317" s="230"/>
      <c r="P317" s="82"/>
      <c r="Q317" s="82"/>
      <c r="R317" s="82"/>
      <c r="S317" s="82"/>
      <c r="T317" s="82"/>
      <c r="U317" s="82"/>
      <c r="V317" s="82"/>
      <c r="W317" s="82"/>
      <c r="X317" s="82"/>
      <c r="Y317" s="83"/>
      <c r="Z317" s="36"/>
      <c r="AA317" s="36"/>
      <c r="AB317" s="36"/>
      <c r="AC317" s="36"/>
      <c r="AD317" s="36"/>
      <c r="AE317" s="36"/>
      <c r="AT317" s="15" t="s">
        <v>174</v>
      </c>
      <c r="AU317" s="15" t="s">
        <v>84</v>
      </c>
    </row>
    <row r="318" s="2" customFormat="1" ht="24.15" customHeight="1">
      <c r="A318" s="36"/>
      <c r="B318" s="37"/>
      <c r="C318" s="213" t="s">
        <v>844</v>
      </c>
      <c r="D318" s="213" t="s">
        <v>168</v>
      </c>
      <c r="E318" s="214" t="s">
        <v>845</v>
      </c>
      <c r="F318" s="215" t="s">
        <v>846</v>
      </c>
      <c r="G318" s="216" t="s">
        <v>192</v>
      </c>
      <c r="H318" s="218">
        <v>24</v>
      </c>
      <c r="I318" s="217"/>
      <c r="J318" s="217"/>
      <c r="K318" s="218">
        <f>ROUND(P318*H318,2)</f>
        <v>0</v>
      </c>
      <c r="L318" s="215" t="s">
        <v>193</v>
      </c>
      <c r="M318" s="42"/>
      <c r="N318" s="219" t="s">
        <v>19</v>
      </c>
      <c r="O318" s="220" t="s">
        <v>44</v>
      </c>
      <c r="P318" s="221">
        <f>I318+J318</f>
        <v>0</v>
      </c>
      <c r="Q318" s="221">
        <f>ROUND(I318*H318,2)</f>
        <v>0</v>
      </c>
      <c r="R318" s="221">
        <f>ROUND(J318*H318,2)</f>
        <v>0</v>
      </c>
      <c r="S318" s="82"/>
      <c r="T318" s="222">
        <f>S318*H318</f>
        <v>0</v>
      </c>
      <c r="U318" s="222">
        <v>0</v>
      </c>
      <c r="V318" s="222">
        <f>U318*H318</f>
        <v>0</v>
      </c>
      <c r="W318" s="222">
        <v>0</v>
      </c>
      <c r="X318" s="222">
        <f>W318*H318</f>
        <v>0</v>
      </c>
      <c r="Y318" s="223" t="s">
        <v>19</v>
      </c>
      <c r="Z318" s="36"/>
      <c r="AA318" s="36"/>
      <c r="AB318" s="36"/>
      <c r="AC318" s="36"/>
      <c r="AD318" s="36"/>
      <c r="AE318" s="36"/>
      <c r="AR318" s="224" t="s">
        <v>172</v>
      </c>
      <c r="AT318" s="224" t="s">
        <v>168</v>
      </c>
      <c r="AU318" s="224" t="s">
        <v>84</v>
      </c>
      <c r="AY318" s="15" t="s">
        <v>165</v>
      </c>
      <c r="BE318" s="225">
        <f>IF(O318="základní",K318,0)</f>
        <v>0</v>
      </c>
      <c r="BF318" s="225">
        <f>IF(O318="snížená",K318,0)</f>
        <v>0</v>
      </c>
      <c r="BG318" s="225">
        <f>IF(O318="zákl. přenesená",K318,0)</f>
        <v>0</v>
      </c>
      <c r="BH318" s="225">
        <f>IF(O318="sníž. přenesená",K318,0)</f>
        <v>0</v>
      </c>
      <c r="BI318" s="225">
        <f>IF(O318="nulová",K318,0)</f>
        <v>0</v>
      </c>
      <c r="BJ318" s="15" t="s">
        <v>82</v>
      </c>
      <c r="BK318" s="225">
        <f>ROUND(P318*H318,2)</f>
        <v>0</v>
      </c>
      <c r="BL318" s="15" t="s">
        <v>172</v>
      </c>
      <c r="BM318" s="224" t="s">
        <v>847</v>
      </c>
    </row>
    <row r="319" s="2" customFormat="1">
      <c r="A319" s="36"/>
      <c r="B319" s="37"/>
      <c r="C319" s="38"/>
      <c r="D319" s="226" t="s">
        <v>174</v>
      </c>
      <c r="E319" s="38"/>
      <c r="F319" s="227" t="s">
        <v>846</v>
      </c>
      <c r="G319" s="38"/>
      <c r="H319" s="38"/>
      <c r="I319" s="228"/>
      <c r="J319" s="228"/>
      <c r="K319" s="38"/>
      <c r="L319" s="38"/>
      <c r="M319" s="42"/>
      <c r="N319" s="229"/>
      <c r="O319" s="230"/>
      <c r="P319" s="82"/>
      <c r="Q319" s="82"/>
      <c r="R319" s="82"/>
      <c r="S319" s="82"/>
      <c r="T319" s="82"/>
      <c r="U319" s="82"/>
      <c r="V319" s="82"/>
      <c r="W319" s="82"/>
      <c r="X319" s="82"/>
      <c r="Y319" s="83"/>
      <c r="Z319" s="36"/>
      <c r="AA319" s="36"/>
      <c r="AB319" s="36"/>
      <c r="AC319" s="36"/>
      <c r="AD319" s="36"/>
      <c r="AE319" s="36"/>
      <c r="AT319" s="15" t="s">
        <v>174</v>
      </c>
      <c r="AU319" s="15" t="s">
        <v>84</v>
      </c>
    </row>
    <row r="320" s="2" customFormat="1" ht="24.15" customHeight="1">
      <c r="A320" s="36"/>
      <c r="B320" s="37"/>
      <c r="C320" s="213" t="s">
        <v>848</v>
      </c>
      <c r="D320" s="213" t="s">
        <v>168</v>
      </c>
      <c r="E320" s="214" t="s">
        <v>849</v>
      </c>
      <c r="F320" s="215" t="s">
        <v>850</v>
      </c>
      <c r="G320" s="216" t="s">
        <v>192</v>
      </c>
      <c r="H320" s="218">
        <v>40</v>
      </c>
      <c r="I320" s="217"/>
      <c r="J320" s="217"/>
      <c r="K320" s="218">
        <f>ROUND(P320*H320,2)</f>
        <v>0</v>
      </c>
      <c r="L320" s="215" t="s">
        <v>193</v>
      </c>
      <c r="M320" s="42"/>
      <c r="N320" s="219" t="s">
        <v>19</v>
      </c>
      <c r="O320" s="220" t="s">
        <v>44</v>
      </c>
      <c r="P320" s="221">
        <f>I320+J320</f>
        <v>0</v>
      </c>
      <c r="Q320" s="221">
        <f>ROUND(I320*H320,2)</f>
        <v>0</v>
      </c>
      <c r="R320" s="221">
        <f>ROUND(J320*H320,2)</f>
        <v>0</v>
      </c>
      <c r="S320" s="82"/>
      <c r="T320" s="222">
        <f>S320*H320</f>
        <v>0</v>
      </c>
      <c r="U320" s="222">
        <v>0</v>
      </c>
      <c r="V320" s="222">
        <f>U320*H320</f>
        <v>0</v>
      </c>
      <c r="W320" s="222">
        <v>0</v>
      </c>
      <c r="X320" s="222">
        <f>W320*H320</f>
        <v>0</v>
      </c>
      <c r="Y320" s="223" t="s">
        <v>19</v>
      </c>
      <c r="Z320" s="36"/>
      <c r="AA320" s="36"/>
      <c r="AB320" s="36"/>
      <c r="AC320" s="36"/>
      <c r="AD320" s="36"/>
      <c r="AE320" s="36"/>
      <c r="AR320" s="224" t="s">
        <v>172</v>
      </c>
      <c r="AT320" s="224" t="s">
        <v>168</v>
      </c>
      <c r="AU320" s="224" t="s">
        <v>84</v>
      </c>
      <c r="AY320" s="15" t="s">
        <v>165</v>
      </c>
      <c r="BE320" s="225">
        <f>IF(O320="základní",K320,0)</f>
        <v>0</v>
      </c>
      <c r="BF320" s="225">
        <f>IF(O320="snížená",K320,0)</f>
        <v>0</v>
      </c>
      <c r="BG320" s="225">
        <f>IF(O320="zákl. přenesená",K320,0)</f>
        <v>0</v>
      </c>
      <c r="BH320" s="225">
        <f>IF(O320="sníž. přenesená",K320,0)</f>
        <v>0</v>
      </c>
      <c r="BI320" s="225">
        <f>IF(O320="nulová",K320,0)</f>
        <v>0</v>
      </c>
      <c r="BJ320" s="15" t="s">
        <v>82</v>
      </c>
      <c r="BK320" s="225">
        <f>ROUND(P320*H320,2)</f>
        <v>0</v>
      </c>
      <c r="BL320" s="15" t="s">
        <v>172</v>
      </c>
      <c r="BM320" s="224" t="s">
        <v>851</v>
      </c>
    </row>
    <row r="321" s="2" customFormat="1">
      <c r="A321" s="36"/>
      <c r="B321" s="37"/>
      <c r="C321" s="38"/>
      <c r="D321" s="226" t="s">
        <v>174</v>
      </c>
      <c r="E321" s="38"/>
      <c r="F321" s="227" t="s">
        <v>850</v>
      </c>
      <c r="G321" s="38"/>
      <c r="H321" s="38"/>
      <c r="I321" s="228"/>
      <c r="J321" s="228"/>
      <c r="K321" s="38"/>
      <c r="L321" s="38"/>
      <c r="M321" s="42"/>
      <c r="N321" s="229"/>
      <c r="O321" s="230"/>
      <c r="P321" s="82"/>
      <c r="Q321" s="82"/>
      <c r="R321" s="82"/>
      <c r="S321" s="82"/>
      <c r="T321" s="82"/>
      <c r="U321" s="82"/>
      <c r="V321" s="82"/>
      <c r="W321" s="82"/>
      <c r="X321" s="82"/>
      <c r="Y321" s="83"/>
      <c r="Z321" s="36"/>
      <c r="AA321" s="36"/>
      <c r="AB321" s="36"/>
      <c r="AC321" s="36"/>
      <c r="AD321" s="36"/>
      <c r="AE321" s="36"/>
      <c r="AT321" s="15" t="s">
        <v>174</v>
      </c>
      <c r="AU321" s="15" t="s">
        <v>84</v>
      </c>
    </row>
    <row r="322" s="2" customFormat="1" ht="24.15" customHeight="1">
      <c r="A322" s="36"/>
      <c r="B322" s="37"/>
      <c r="C322" s="213" t="s">
        <v>852</v>
      </c>
      <c r="D322" s="213" t="s">
        <v>168</v>
      </c>
      <c r="E322" s="214" t="s">
        <v>853</v>
      </c>
      <c r="F322" s="215" t="s">
        <v>854</v>
      </c>
      <c r="G322" s="216" t="s">
        <v>192</v>
      </c>
      <c r="H322" s="218">
        <v>60</v>
      </c>
      <c r="I322" s="217"/>
      <c r="J322" s="217"/>
      <c r="K322" s="218">
        <f>ROUND(P322*H322,2)</f>
        <v>0</v>
      </c>
      <c r="L322" s="215" t="s">
        <v>193</v>
      </c>
      <c r="M322" s="42"/>
      <c r="N322" s="219" t="s">
        <v>19</v>
      </c>
      <c r="O322" s="220" t="s">
        <v>44</v>
      </c>
      <c r="P322" s="221">
        <f>I322+J322</f>
        <v>0</v>
      </c>
      <c r="Q322" s="221">
        <f>ROUND(I322*H322,2)</f>
        <v>0</v>
      </c>
      <c r="R322" s="221">
        <f>ROUND(J322*H322,2)</f>
        <v>0</v>
      </c>
      <c r="S322" s="82"/>
      <c r="T322" s="222">
        <f>S322*H322</f>
        <v>0</v>
      </c>
      <c r="U322" s="222">
        <v>0</v>
      </c>
      <c r="V322" s="222">
        <f>U322*H322</f>
        <v>0</v>
      </c>
      <c r="W322" s="222">
        <v>0</v>
      </c>
      <c r="X322" s="222">
        <f>W322*H322</f>
        <v>0</v>
      </c>
      <c r="Y322" s="223" t="s">
        <v>19</v>
      </c>
      <c r="Z322" s="36"/>
      <c r="AA322" s="36"/>
      <c r="AB322" s="36"/>
      <c r="AC322" s="36"/>
      <c r="AD322" s="36"/>
      <c r="AE322" s="36"/>
      <c r="AR322" s="224" t="s">
        <v>172</v>
      </c>
      <c r="AT322" s="224" t="s">
        <v>168</v>
      </c>
      <c r="AU322" s="224" t="s">
        <v>84</v>
      </c>
      <c r="AY322" s="15" t="s">
        <v>165</v>
      </c>
      <c r="BE322" s="225">
        <f>IF(O322="základní",K322,0)</f>
        <v>0</v>
      </c>
      <c r="BF322" s="225">
        <f>IF(O322="snížená",K322,0)</f>
        <v>0</v>
      </c>
      <c r="BG322" s="225">
        <f>IF(O322="zákl. přenesená",K322,0)</f>
        <v>0</v>
      </c>
      <c r="BH322" s="225">
        <f>IF(O322="sníž. přenesená",K322,0)</f>
        <v>0</v>
      </c>
      <c r="BI322" s="225">
        <f>IF(O322="nulová",K322,0)</f>
        <v>0</v>
      </c>
      <c r="BJ322" s="15" t="s">
        <v>82</v>
      </c>
      <c r="BK322" s="225">
        <f>ROUND(P322*H322,2)</f>
        <v>0</v>
      </c>
      <c r="BL322" s="15" t="s">
        <v>172</v>
      </c>
      <c r="BM322" s="224" t="s">
        <v>855</v>
      </c>
    </row>
    <row r="323" s="2" customFormat="1">
      <c r="A323" s="36"/>
      <c r="B323" s="37"/>
      <c r="C323" s="38"/>
      <c r="D323" s="226" t="s">
        <v>174</v>
      </c>
      <c r="E323" s="38"/>
      <c r="F323" s="227" t="s">
        <v>854</v>
      </c>
      <c r="G323" s="38"/>
      <c r="H323" s="38"/>
      <c r="I323" s="228"/>
      <c r="J323" s="228"/>
      <c r="K323" s="38"/>
      <c r="L323" s="38"/>
      <c r="M323" s="42"/>
      <c r="N323" s="229"/>
      <c r="O323" s="230"/>
      <c r="P323" s="82"/>
      <c r="Q323" s="82"/>
      <c r="R323" s="82"/>
      <c r="S323" s="82"/>
      <c r="T323" s="82"/>
      <c r="U323" s="82"/>
      <c r="V323" s="82"/>
      <c r="W323" s="82"/>
      <c r="X323" s="82"/>
      <c r="Y323" s="83"/>
      <c r="Z323" s="36"/>
      <c r="AA323" s="36"/>
      <c r="AB323" s="36"/>
      <c r="AC323" s="36"/>
      <c r="AD323" s="36"/>
      <c r="AE323" s="36"/>
      <c r="AT323" s="15" t="s">
        <v>174</v>
      </c>
      <c r="AU323" s="15" t="s">
        <v>84</v>
      </c>
    </row>
    <row r="324" s="2" customFormat="1" ht="24.15" customHeight="1">
      <c r="A324" s="36"/>
      <c r="B324" s="37"/>
      <c r="C324" s="213" t="s">
        <v>856</v>
      </c>
      <c r="D324" s="213" t="s">
        <v>168</v>
      </c>
      <c r="E324" s="214" t="s">
        <v>857</v>
      </c>
      <c r="F324" s="215" t="s">
        <v>858</v>
      </c>
      <c r="G324" s="216" t="s">
        <v>192</v>
      </c>
      <c r="H324" s="218">
        <v>20</v>
      </c>
      <c r="I324" s="217"/>
      <c r="J324" s="217"/>
      <c r="K324" s="218">
        <f>ROUND(P324*H324,2)</f>
        <v>0</v>
      </c>
      <c r="L324" s="215" t="s">
        <v>193</v>
      </c>
      <c r="M324" s="42"/>
      <c r="N324" s="219" t="s">
        <v>19</v>
      </c>
      <c r="O324" s="220" t="s">
        <v>44</v>
      </c>
      <c r="P324" s="221">
        <f>I324+J324</f>
        <v>0</v>
      </c>
      <c r="Q324" s="221">
        <f>ROUND(I324*H324,2)</f>
        <v>0</v>
      </c>
      <c r="R324" s="221">
        <f>ROUND(J324*H324,2)</f>
        <v>0</v>
      </c>
      <c r="S324" s="82"/>
      <c r="T324" s="222">
        <f>S324*H324</f>
        <v>0</v>
      </c>
      <c r="U324" s="222">
        <v>0</v>
      </c>
      <c r="V324" s="222">
        <f>U324*H324</f>
        <v>0</v>
      </c>
      <c r="W324" s="222">
        <v>0</v>
      </c>
      <c r="X324" s="222">
        <f>W324*H324</f>
        <v>0</v>
      </c>
      <c r="Y324" s="223" t="s">
        <v>19</v>
      </c>
      <c r="Z324" s="36"/>
      <c r="AA324" s="36"/>
      <c r="AB324" s="36"/>
      <c r="AC324" s="36"/>
      <c r="AD324" s="36"/>
      <c r="AE324" s="36"/>
      <c r="AR324" s="224" t="s">
        <v>172</v>
      </c>
      <c r="AT324" s="224" t="s">
        <v>168</v>
      </c>
      <c r="AU324" s="224" t="s">
        <v>84</v>
      </c>
      <c r="AY324" s="15" t="s">
        <v>165</v>
      </c>
      <c r="BE324" s="225">
        <f>IF(O324="základní",K324,0)</f>
        <v>0</v>
      </c>
      <c r="BF324" s="225">
        <f>IF(O324="snížená",K324,0)</f>
        <v>0</v>
      </c>
      <c r="BG324" s="225">
        <f>IF(O324="zákl. přenesená",K324,0)</f>
        <v>0</v>
      </c>
      <c r="BH324" s="225">
        <f>IF(O324="sníž. přenesená",K324,0)</f>
        <v>0</v>
      </c>
      <c r="BI324" s="225">
        <f>IF(O324="nulová",K324,0)</f>
        <v>0</v>
      </c>
      <c r="BJ324" s="15" t="s">
        <v>82</v>
      </c>
      <c r="BK324" s="225">
        <f>ROUND(P324*H324,2)</f>
        <v>0</v>
      </c>
      <c r="BL324" s="15" t="s">
        <v>172</v>
      </c>
      <c r="BM324" s="224" t="s">
        <v>859</v>
      </c>
    </row>
    <row r="325" s="2" customFormat="1">
      <c r="A325" s="36"/>
      <c r="B325" s="37"/>
      <c r="C325" s="38"/>
      <c r="D325" s="226" t="s">
        <v>174</v>
      </c>
      <c r="E325" s="38"/>
      <c r="F325" s="227" t="s">
        <v>858</v>
      </c>
      <c r="G325" s="38"/>
      <c r="H325" s="38"/>
      <c r="I325" s="228"/>
      <c r="J325" s="228"/>
      <c r="K325" s="38"/>
      <c r="L325" s="38"/>
      <c r="M325" s="42"/>
      <c r="N325" s="229"/>
      <c r="O325" s="230"/>
      <c r="P325" s="82"/>
      <c r="Q325" s="82"/>
      <c r="R325" s="82"/>
      <c r="S325" s="82"/>
      <c r="T325" s="82"/>
      <c r="U325" s="82"/>
      <c r="V325" s="82"/>
      <c r="W325" s="82"/>
      <c r="X325" s="82"/>
      <c r="Y325" s="83"/>
      <c r="Z325" s="36"/>
      <c r="AA325" s="36"/>
      <c r="AB325" s="36"/>
      <c r="AC325" s="36"/>
      <c r="AD325" s="36"/>
      <c r="AE325" s="36"/>
      <c r="AT325" s="15" t="s">
        <v>174</v>
      </c>
      <c r="AU325" s="15" t="s">
        <v>84</v>
      </c>
    </row>
    <row r="326" s="2" customFormat="1" ht="24.15" customHeight="1">
      <c r="A326" s="36"/>
      <c r="B326" s="37"/>
      <c r="C326" s="213" t="s">
        <v>860</v>
      </c>
      <c r="D326" s="213" t="s">
        <v>168</v>
      </c>
      <c r="E326" s="214" t="s">
        <v>861</v>
      </c>
      <c r="F326" s="215" t="s">
        <v>862</v>
      </c>
      <c r="G326" s="216" t="s">
        <v>221</v>
      </c>
      <c r="H326" s="218">
        <v>8440</v>
      </c>
      <c r="I326" s="217"/>
      <c r="J326" s="217"/>
      <c r="K326" s="218">
        <f>ROUND(P326*H326,2)</f>
        <v>0</v>
      </c>
      <c r="L326" s="215" t="s">
        <v>193</v>
      </c>
      <c r="M326" s="42"/>
      <c r="N326" s="219" t="s">
        <v>19</v>
      </c>
      <c r="O326" s="220" t="s">
        <v>44</v>
      </c>
      <c r="P326" s="221">
        <f>I326+J326</f>
        <v>0</v>
      </c>
      <c r="Q326" s="221">
        <f>ROUND(I326*H326,2)</f>
        <v>0</v>
      </c>
      <c r="R326" s="221">
        <f>ROUND(J326*H326,2)</f>
        <v>0</v>
      </c>
      <c r="S326" s="82"/>
      <c r="T326" s="222">
        <f>S326*H326</f>
        <v>0</v>
      </c>
      <c r="U326" s="222">
        <v>0</v>
      </c>
      <c r="V326" s="222">
        <f>U326*H326</f>
        <v>0</v>
      </c>
      <c r="W326" s="222">
        <v>0</v>
      </c>
      <c r="X326" s="222">
        <f>W326*H326</f>
        <v>0</v>
      </c>
      <c r="Y326" s="223" t="s">
        <v>19</v>
      </c>
      <c r="Z326" s="36"/>
      <c r="AA326" s="36"/>
      <c r="AB326" s="36"/>
      <c r="AC326" s="36"/>
      <c r="AD326" s="36"/>
      <c r="AE326" s="36"/>
      <c r="AR326" s="224" t="s">
        <v>172</v>
      </c>
      <c r="AT326" s="224" t="s">
        <v>168</v>
      </c>
      <c r="AU326" s="224" t="s">
        <v>84</v>
      </c>
      <c r="AY326" s="15" t="s">
        <v>165</v>
      </c>
      <c r="BE326" s="225">
        <f>IF(O326="základní",K326,0)</f>
        <v>0</v>
      </c>
      <c r="BF326" s="225">
        <f>IF(O326="snížená",K326,0)</f>
        <v>0</v>
      </c>
      <c r="BG326" s="225">
        <f>IF(O326="zákl. přenesená",K326,0)</f>
        <v>0</v>
      </c>
      <c r="BH326" s="225">
        <f>IF(O326="sníž. přenesená",K326,0)</f>
        <v>0</v>
      </c>
      <c r="BI326" s="225">
        <f>IF(O326="nulová",K326,0)</f>
        <v>0</v>
      </c>
      <c r="BJ326" s="15" t="s">
        <v>82</v>
      </c>
      <c r="BK326" s="225">
        <f>ROUND(P326*H326,2)</f>
        <v>0</v>
      </c>
      <c r="BL326" s="15" t="s">
        <v>172</v>
      </c>
      <c r="BM326" s="224" t="s">
        <v>863</v>
      </c>
    </row>
    <row r="327" s="2" customFormat="1">
      <c r="A327" s="36"/>
      <c r="B327" s="37"/>
      <c r="C327" s="38"/>
      <c r="D327" s="226" t="s">
        <v>174</v>
      </c>
      <c r="E327" s="38"/>
      <c r="F327" s="227" t="s">
        <v>862</v>
      </c>
      <c r="G327" s="38"/>
      <c r="H327" s="38"/>
      <c r="I327" s="228"/>
      <c r="J327" s="228"/>
      <c r="K327" s="38"/>
      <c r="L327" s="38"/>
      <c r="M327" s="42"/>
      <c r="N327" s="229"/>
      <c r="O327" s="230"/>
      <c r="P327" s="82"/>
      <c r="Q327" s="82"/>
      <c r="R327" s="82"/>
      <c r="S327" s="82"/>
      <c r="T327" s="82"/>
      <c r="U327" s="82"/>
      <c r="V327" s="82"/>
      <c r="W327" s="82"/>
      <c r="X327" s="82"/>
      <c r="Y327" s="83"/>
      <c r="Z327" s="36"/>
      <c r="AA327" s="36"/>
      <c r="AB327" s="36"/>
      <c r="AC327" s="36"/>
      <c r="AD327" s="36"/>
      <c r="AE327" s="36"/>
      <c r="AT327" s="15" t="s">
        <v>174</v>
      </c>
      <c r="AU327" s="15" t="s">
        <v>84</v>
      </c>
    </row>
    <row r="328" s="2" customFormat="1" ht="24.15" customHeight="1">
      <c r="A328" s="36"/>
      <c r="B328" s="37"/>
      <c r="C328" s="213" t="s">
        <v>864</v>
      </c>
      <c r="D328" s="213" t="s">
        <v>168</v>
      </c>
      <c r="E328" s="214" t="s">
        <v>865</v>
      </c>
      <c r="F328" s="215" t="s">
        <v>866</v>
      </c>
      <c r="G328" s="216" t="s">
        <v>221</v>
      </c>
      <c r="H328" s="218">
        <v>8440</v>
      </c>
      <c r="I328" s="217"/>
      <c r="J328" s="217"/>
      <c r="K328" s="218">
        <f>ROUND(P328*H328,2)</f>
        <v>0</v>
      </c>
      <c r="L328" s="215" t="s">
        <v>193</v>
      </c>
      <c r="M328" s="42"/>
      <c r="N328" s="219" t="s">
        <v>19</v>
      </c>
      <c r="O328" s="220" t="s">
        <v>44</v>
      </c>
      <c r="P328" s="221">
        <f>I328+J328</f>
        <v>0</v>
      </c>
      <c r="Q328" s="221">
        <f>ROUND(I328*H328,2)</f>
        <v>0</v>
      </c>
      <c r="R328" s="221">
        <f>ROUND(J328*H328,2)</f>
        <v>0</v>
      </c>
      <c r="S328" s="82"/>
      <c r="T328" s="222">
        <f>S328*H328</f>
        <v>0</v>
      </c>
      <c r="U328" s="222">
        <v>0</v>
      </c>
      <c r="V328" s="222">
        <f>U328*H328</f>
        <v>0</v>
      </c>
      <c r="W328" s="222">
        <v>0</v>
      </c>
      <c r="X328" s="222">
        <f>W328*H328</f>
        <v>0</v>
      </c>
      <c r="Y328" s="223" t="s">
        <v>19</v>
      </c>
      <c r="Z328" s="36"/>
      <c r="AA328" s="36"/>
      <c r="AB328" s="36"/>
      <c r="AC328" s="36"/>
      <c r="AD328" s="36"/>
      <c r="AE328" s="36"/>
      <c r="AR328" s="224" t="s">
        <v>172</v>
      </c>
      <c r="AT328" s="224" t="s">
        <v>168</v>
      </c>
      <c r="AU328" s="224" t="s">
        <v>84</v>
      </c>
      <c r="AY328" s="15" t="s">
        <v>165</v>
      </c>
      <c r="BE328" s="225">
        <f>IF(O328="základní",K328,0)</f>
        <v>0</v>
      </c>
      <c r="BF328" s="225">
        <f>IF(O328="snížená",K328,0)</f>
        <v>0</v>
      </c>
      <c r="BG328" s="225">
        <f>IF(O328="zákl. přenesená",K328,0)</f>
        <v>0</v>
      </c>
      <c r="BH328" s="225">
        <f>IF(O328="sníž. přenesená",K328,0)</f>
        <v>0</v>
      </c>
      <c r="BI328" s="225">
        <f>IF(O328="nulová",K328,0)</f>
        <v>0</v>
      </c>
      <c r="BJ328" s="15" t="s">
        <v>82</v>
      </c>
      <c r="BK328" s="225">
        <f>ROUND(P328*H328,2)</f>
        <v>0</v>
      </c>
      <c r="BL328" s="15" t="s">
        <v>172</v>
      </c>
      <c r="BM328" s="224" t="s">
        <v>867</v>
      </c>
    </row>
    <row r="329" s="2" customFormat="1">
      <c r="A329" s="36"/>
      <c r="B329" s="37"/>
      <c r="C329" s="38"/>
      <c r="D329" s="226" t="s">
        <v>174</v>
      </c>
      <c r="E329" s="38"/>
      <c r="F329" s="227" t="s">
        <v>866</v>
      </c>
      <c r="G329" s="38"/>
      <c r="H329" s="38"/>
      <c r="I329" s="228"/>
      <c r="J329" s="228"/>
      <c r="K329" s="38"/>
      <c r="L329" s="38"/>
      <c r="M329" s="42"/>
      <c r="N329" s="229"/>
      <c r="O329" s="230"/>
      <c r="P329" s="82"/>
      <c r="Q329" s="82"/>
      <c r="R329" s="82"/>
      <c r="S329" s="82"/>
      <c r="T329" s="82"/>
      <c r="U329" s="82"/>
      <c r="V329" s="82"/>
      <c r="W329" s="82"/>
      <c r="X329" s="82"/>
      <c r="Y329" s="83"/>
      <c r="Z329" s="36"/>
      <c r="AA329" s="36"/>
      <c r="AB329" s="36"/>
      <c r="AC329" s="36"/>
      <c r="AD329" s="36"/>
      <c r="AE329" s="36"/>
      <c r="AT329" s="15" t="s">
        <v>174</v>
      </c>
      <c r="AU329" s="15" t="s">
        <v>84</v>
      </c>
    </row>
    <row r="330" s="2" customFormat="1" ht="24.15" customHeight="1">
      <c r="A330" s="36"/>
      <c r="B330" s="37"/>
      <c r="C330" s="213" t="s">
        <v>868</v>
      </c>
      <c r="D330" s="213" t="s">
        <v>168</v>
      </c>
      <c r="E330" s="214" t="s">
        <v>869</v>
      </c>
      <c r="F330" s="215" t="s">
        <v>870</v>
      </c>
      <c r="G330" s="216" t="s">
        <v>192</v>
      </c>
      <c r="H330" s="218">
        <v>14</v>
      </c>
      <c r="I330" s="217"/>
      <c r="J330" s="217"/>
      <c r="K330" s="218">
        <f>ROUND(P330*H330,2)</f>
        <v>0</v>
      </c>
      <c r="L330" s="215" t="s">
        <v>193</v>
      </c>
      <c r="M330" s="42"/>
      <c r="N330" s="219" t="s">
        <v>19</v>
      </c>
      <c r="O330" s="220" t="s">
        <v>44</v>
      </c>
      <c r="P330" s="221">
        <f>I330+J330</f>
        <v>0</v>
      </c>
      <c r="Q330" s="221">
        <f>ROUND(I330*H330,2)</f>
        <v>0</v>
      </c>
      <c r="R330" s="221">
        <f>ROUND(J330*H330,2)</f>
        <v>0</v>
      </c>
      <c r="S330" s="82"/>
      <c r="T330" s="222">
        <f>S330*H330</f>
        <v>0</v>
      </c>
      <c r="U330" s="222">
        <v>0</v>
      </c>
      <c r="V330" s="222">
        <f>U330*H330</f>
        <v>0</v>
      </c>
      <c r="W330" s="222">
        <v>0</v>
      </c>
      <c r="X330" s="222">
        <f>W330*H330</f>
        <v>0</v>
      </c>
      <c r="Y330" s="223" t="s">
        <v>19</v>
      </c>
      <c r="Z330" s="36"/>
      <c r="AA330" s="36"/>
      <c r="AB330" s="36"/>
      <c r="AC330" s="36"/>
      <c r="AD330" s="36"/>
      <c r="AE330" s="36"/>
      <c r="AR330" s="224" t="s">
        <v>172</v>
      </c>
      <c r="AT330" s="224" t="s">
        <v>168</v>
      </c>
      <c r="AU330" s="224" t="s">
        <v>84</v>
      </c>
      <c r="AY330" s="15" t="s">
        <v>165</v>
      </c>
      <c r="BE330" s="225">
        <f>IF(O330="základní",K330,0)</f>
        <v>0</v>
      </c>
      <c r="BF330" s="225">
        <f>IF(O330="snížená",K330,0)</f>
        <v>0</v>
      </c>
      <c r="BG330" s="225">
        <f>IF(O330="zákl. přenesená",K330,0)</f>
        <v>0</v>
      </c>
      <c r="BH330" s="225">
        <f>IF(O330="sníž. přenesená",K330,0)</f>
        <v>0</v>
      </c>
      <c r="BI330" s="225">
        <f>IF(O330="nulová",K330,0)</f>
        <v>0</v>
      </c>
      <c r="BJ330" s="15" t="s">
        <v>82</v>
      </c>
      <c r="BK330" s="225">
        <f>ROUND(P330*H330,2)</f>
        <v>0</v>
      </c>
      <c r="BL330" s="15" t="s">
        <v>172</v>
      </c>
      <c r="BM330" s="224" t="s">
        <v>871</v>
      </c>
    </row>
    <row r="331" s="2" customFormat="1">
      <c r="A331" s="36"/>
      <c r="B331" s="37"/>
      <c r="C331" s="38"/>
      <c r="D331" s="226" t="s">
        <v>174</v>
      </c>
      <c r="E331" s="38"/>
      <c r="F331" s="227" t="s">
        <v>870</v>
      </c>
      <c r="G331" s="38"/>
      <c r="H331" s="38"/>
      <c r="I331" s="228"/>
      <c r="J331" s="228"/>
      <c r="K331" s="38"/>
      <c r="L331" s="38"/>
      <c r="M331" s="42"/>
      <c r="N331" s="229"/>
      <c r="O331" s="230"/>
      <c r="P331" s="82"/>
      <c r="Q331" s="82"/>
      <c r="R331" s="82"/>
      <c r="S331" s="82"/>
      <c r="T331" s="82"/>
      <c r="U331" s="82"/>
      <c r="V331" s="82"/>
      <c r="W331" s="82"/>
      <c r="X331" s="82"/>
      <c r="Y331" s="83"/>
      <c r="Z331" s="36"/>
      <c r="AA331" s="36"/>
      <c r="AB331" s="36"/>
      <c r="AC331" s="36"/>
      <c r="AD331" s="36"/>
      <c r="AE331" s="36"/>
      <c r="AT331" s="15" t="s">
        <v>174</v>
      </c>
      <c r="AU331" s="15" t="s">
        <v>84</v>
      </c>
    </row>
    <row r="332" s="2" customFormat="1" ht="24.15" customHeight="1">
      <c r="A332" s="36"/>
      <c r="B332" s="37"/>
      <c r="C332" s="213" t="s">
        <v>872</v>
      </c>
      <c r="D332" s="213" t="s">
        <v>168</v>
      </c>
      <c r="E332" s="214" t="s">
        <v>873</v>
      </c>
      <c r="F332" s="215" t="s">
        <v>874</v>
      </c>
      <c r="G332" s="216" t="s">
        <v>192</v>
      </c>
      <c r="H332" s="218">
        <v>10</v>
      </c>
      <c r="I332" s="217"/>
      <c r="J332" s="217"/>
      <c r="K332" s="218">
        <f>ROUND(P332*H332,2)</f>
        <v>0</v>
      </c>
      <c r="L332" s="215" t="s">
        <v>193</v>
      </c>
      <c r="M332" s="42"/>
      <c r="N332" s="219" t="s">
        <v>19</v>
      </c>
      <c r="O332" s="220" t="s">
        <v>44</v>
      </c>
      <c r="P332" s="221">
        <f>I332+J332</f>
        <v>0</v>
      </c>
      <c r="Q332" s="221">
        <f>ROUND(I332*H332,2)</f>
        <v>0</v>
      </c>
      <c r="R332" s="221">
        <f>ROUND(J332*H332,2)</f>
        <v>0</v>
      </c>
      <c r="S332" s="82"/>
      <c r="T332" s="222">
        <f>S332*H332</f>
        <v>0</v>
      </c>
      <c r="U332" s="222">
        <v>0</v>
      </c>
      <c r="V332" s="222">
        <f>U332*H332</f>
        <v>0</v>
      </c>
      <c r="W332" s="222">
        <v>0</v>
      </c>
      <c r="X332" s="222">
        <f>W332*H332</f>
        <v>0</v>
      </c>
      <c r="Y332" s="223" t="s">
        <v>19</v>
      </c>
      <c r="Z332" s="36"/>
      <c r="AA332" s="36"/>
      <c r="AB332" s="36"/>
      <c r="AC332" s="36"/>
      <c r="AD332" s="36"/>
      <c r="AE332" s="36"/>
      <c r="AR332" s="224" t="s">
        <v>172</v>
      </c>
      <c r="AT332" s="224" t="s">
        <v>168</v>
      </c>
      <c r="AU332" s="224" t="s">
        <v>84</v>
      </c>
      <c r="AY332" s="15" t="s">
        <v>165</v>
      </c>
      <c r="BE332" s="225">
        <f>IF(O332="základní",K332,0)</f>
        <v>0</v>
      </c>
      <c r="BF332" s="225">
        <f>IF(O332="snížená",K332,0)</f>
        <v>0</v>
      </c>
      <c r="BG332" s="225">
        <f>IF(O332="zákl. přenesená",K332,0)</f>
        <v>0</v>
      </c>
      <c r="BH332" s="225">
        <f>IF(O332="sníž. přenesená",K332,0)</f>
        <v>0</v>
      </c>
      <c r="BI332" s="225">
        <f>IF(O332="nulová",K332,0)</f>
        <v>0</v>
      </c>
      <c r="BJ332" s="15" t="s">
        <v>82</v>
      </c>
      <c r="BK332" s="225">
        <f>ROUND(P332*H332,2)</f>
        <v>0</v>
      </c>
      <c r="BL332" s="15" t="s">
        <v>172</v>
      </c>
      <c r="BM332" s="224" t="s">
        <v>875</v>
      </c>
    </row>
    <row r="333" s="2" customFormat="1">
      <c r="A333" s="36"/>
      <c r="B333" s="37"/>
      <c r="C333" s="38"/>
      <c r="D333" s="226" t="s">
        <v>174</v>
      </c>
      <c r="E333" s="38"/>
      <c r="F333" s="227" t="s">
        <v>874</v>
      </c>
      <c r="G333" s="38"/>
      <c r="H333" s="38"/>
      <c r="I333" s="228"/>
      <c r="J333" s="228"/>
      <c r="K333" s="38"/>
      <c r="L333" s="38"/>
      <c r="M333" s="42"/>
      <c r="N333" s="229"/>
      <c r="O333" s="230"/>
      <c r="P333" s="82"/>
      <c r="Q333" s="82"/>
      <c r="R333" s="82"/>
      <c r="S333" s="82"/>
      <c r="T333" s="82"/>
      <c r="U333" s="82"/>
      <c r="V333" s="82"/>
      <c r="W333" s="82"/>
      <c r="X333" s="82"/>
      <c r="Y333" s="83"/>
      <c r="Z333" s="36"/>
      <c r="AA333" s="36"/>
      <c r="AB333" s="36"/>
      <c r="AC333" s="36"/>
      <c r="AD333" s="36"/>
      <c r="AE333" s="36"/>
      <c r="AT333" s="15" t="s">
        <v>174</v>
      </c>
      <c r="AU333" s="15" t="s">
        <v>84</v>
      </c>
    </row>
    <row r="334" s="2" customFormat="1" ht="24.15" customHeight="1">
      <c r="A334" s="36"/>
      <c r="B334" s="37"/>
      <c r="C334" s="213" t="s">
        <v>876</v>
      </c>
      <c r="D334" s="213" t="s">
        <v>168</v>
      </c>
      <c r="E334" s="214" t="s">
        <v>877</v>
      </c>
      <c r="F334" s="215" t="s">
        <v>878</v>
      </c>
      <c r="G334" s="216" t="s">
        <v>221</v>
      </c>
      <c r="H334" s="218">
        <v>8440</v>
      </c>
      <c r="I334" s="217"/>
      <c r="J334" s="217"/>
      <c r="K334" s="218">
        <f>ROUND(P334*H334,2)</f>
        <v>0</v>
      </c>
      <c r="L334" s="215" t="s">
        <v>193</v>
      </c>
      <c r="M334" s="42"/>
      <c r="N334" s="219" t="s">
        <v>19</v>
      </c>
      <c r="O334" s="220" t="s">
        <v>44</v>
      </c>
      <c r="P334" s="221">
        <f>I334+J334</f>
        <v>0</v>
      </c>
      <c r="Q334" s="221">
        <f>ROUND(I334*H334,2)</f>
        <v>0</v>
      </c>
      <c r="R334" s="221">
        <f>ROUND(J334*H334,2)</f>
        <v>0</v>
      </c>
      <c r="S334" s="82"/>
      <c r="T334" s="222">
        <f>S334*H334</f>
        <v>0</v>
      </c>
      <c r="U334" s="222">
        <v>0</v>
      </c>
      <c r="V334" s="222">
        <f>U334*H334</f>
        <v>0</v>
      </c>
      <c r="W334" s="222">
        <v>0</v>
      </c>
      <c r="X334" s="222">
        <f>W334*H334</f>
        <v>0</v>
      </c>
      <c r="Y334" s="223" t="s">
        <v>19</v>
      </c>
      <c r="Z334" s="36"/>
      <c r="AA334" s="36"/>
      <c r="AB334" s="36"/>
      <c r="AC334" s="36"/>
      <c r="AD334" s="36"/>
      <c r="AE334" s="36"/>
      <c r="AR334" s="224" t="s">
        <v>172</v>
      </c>
      <c r="AT334" s="224" t="s">
        <v>168</v>
      </c>
      <c r="AU334" s="224" t="s">
        <v>84</v>
      </c>
      <c r="AY334" s="15" t="s">
        <v>165</v>
      </c>
      <c r="BE334" s="225">
        <f>IF(O334="základní",K334,0)</f>
        <v>0</v>
      </c>
      <c r="BF334" s="225">
        <f>IF(O334="snížená",K334,0)</f>
        <v>0</v>
      </c>
      <c r="BG334" s="225">
        <f>IF(O334="zákl. přenesená",K334,0)</f>
        <v>0</v>
      </c>
      <c r="BH334" s="225">
        <f>IF(O334="sníž. přenesená",K334,0)</f>
        <v>0</v>
      </c>
      <c r="BI334" s="225">
        <f>IF(O334="nulová",K334,0)</f>
        <v>0</v>
      </c>
      <c r="BJ334" s="15" t="s">
        <v>82</v>
      </c>
      <c r="BK334" s="225">
        <f>ROUND(P334*H334,2)</f>
        <v>0</v>
      </c>
      <c r="BL334" s="15" t="s">
        <v>172</v>
      </c>
      <c r="BM334" s="224" t="s">
        <v>879</v>
      </c>
    </row>
    <row r="335" s="2" customFormat="1">
      <c r="A335" s="36"/>
      <c r="B335" s="37"/>
      <c r="C335" s="38"/>
      <c r="D335" s="226" t="s">
        <v>174</v>
      </c>
      <c r="E335" s="38"/>
      <c r="F335" s="227" t="s">
        <v>878</v>
      </c>
      <c r="G335" s="38"/>
      <c r="H335" s="38"/>
      <c r="I335" s="228"/>
      <c r="J335" s="228"/>
      <c r="K335" s="38"/>
      <c r="L335" s="38"/>
      <c r="M335" s="42"/>
      <c r="N335" s="229"/>
      <c r="O335" s="230"/>
      <c r="P335" s="82"/>
      <c r="Q335" s="82"/>
      <c r="R335" s="82"/>
      <c r="S335" s="82"/>
      <c r="T335" s="82"/>
      <c r="U335" s="82"/>
      <c r="V335" s="82"/>
      <c r="W335" s="82"/>
      <c r="X335" s="82"/>
      <c r="Y335" s="83"/>
      <c r="Z335" s="36"/>
      <c r="AA335" s="36"/>
      <c r="AB335" s="36"/>
      <c r="AC335" s="36"/>
      <c r="AD335" s="36"/>
      <c r="AE335" s="36"/>
      <c r="AT335" s="15" t="s">
        <v>174</v>
      </c>
      <c r="AU335" s="15" t="s">
        <v>84</v>
      </c>
    </row>
    <row r="336" s="2" customFormat="1" ht="24.15" customHeight="1">
      <c r="A336" s="36"/>
      <c r="B336" s="37"/>
      <c r="C336" s="213" t="s">
        <v>880</v>
      </c>
      <c r="D336" s="213" t="s">
        <v>168</v>
      </c>
      <c r="E336" s="214" t="s">
        <v>881</v>
      </c>
      <c r="F336" s="215" t="s">
        <v>882</v>
      </c>
      <c r="G336" s="216" t="s">
        <v>192</v>
      </c>
      <c r="H336" s="218">
        <v>3</v>
      </c>
      <c r="I336" s="217"/>
      <c r="J336" s="217"/>
      <c r="K336" s="218">
        <f>ROUND(P336*H336,2)</f>
        <v>0</v>
      </c>
      <c r="L336" s="215" t="s">
        <v>193</v>
      </c>
      <c r="M336" s="42"/>
      <c r="N336" s="219" t="s">
        <v>19</v>
      </c>
      <c r="O336" s="220" t="s">
        <v>44</v>
      </c>
      <c r="P336" s="221">
        <f>I336+J336</f>
        <v>0</v>
      </c>
      <c r="Q336" s="221">
        <f>ROUND(I336*H336,2)</f>
        <v>0</v>
      </c>
      <c r="R336" s="221">
        <f>ROUND(J336*H336,2)</f>
        <v>0</v>
      </c>
      <c r="S336" s="82"/>
      <c r="T336" s="222">
        <f>S336*H336</f>
        <v>0</v>
      </c>
      <c r="U336" s="222">
        <v>0</v>
      </c>
      <c r="V336" s="222">
        <f>U336*H336</f>
        <v>0</v>
      </c>
      <c r="W336" s="222">
        <v>0</v>
      </c>
      <c r="X336" s="222">
        <f>W336*H336</f>
        <v>0</v>
      </c>
      <c r="Y336" s="223" t="s">
        <v>19</v>
      </c>
      <c r="Z336" s="36"/>
      <c r="AA336" s="36"/>
      <c r="AB336" s="36"/>
      <c r="AC336" s="36"/>
      <c r="AD336" s="36"/>
      <c r="AE336" s="36"/>
      <c r="AR336" s="224" t="s">
        <v>172</v>
      </c>
      <c r="AT336" s="224" t="s">
        <v>168</v>
      </c>
      <c r="AU336" s="224" t="s">
        <v>84</v>
      </c>
      <c r="AY336" s="15" t="s">
        <v>165</v>
      </c>
      <c r="BE336" s="225">
        <f>IF(O336="základní",K336,0)</f>
        <v>0</v>
      </c>
      <c r="BF336" s="225">
        <f>IF(O336="snížená",K336,0)</f>
        <v>0</v>
      </c>
      <c r="BG336" s="225">
        <f>IF(O336="zákl. přenesená",K336,0)</f>
        <v>0</v>
      </c>
      <c r="BH336" s="225">
        <f>IF(O336="sníž. přenesená",K336,0)</f>
        <v>0</v>
      </c>
      <c r="BI336" s="225">
        <f>IF(O336="nulová",K336,0)</f>
        <v>0</v>
      </c>
      <c r="BJ336" s="15" t="s">
        <v>82</v>
      </c>
      <c r="BK336" s="225">
        <f>ROUND(P336*H336,2)</f>
        <v>0</v>
      </c>
      <c r="BL336" s="15" t="s">
        <v>172</v>
      </c>
      <c r="BM336" s="224" t="s">
        <v>883</v>
      </c>
    </row>
    <row r="337" s="2" customFormat="1">
      <c r="A337" s="36"/>
      <c r="B337" s="37"/>
      <c r="C337" s="38"/>
      <c r="D337" s="226" t="s">
        <v>174</v>
      </c>
      <c r="E337" s="38"/>
      <c r="F337" s="227" t="s">
        <v>882</v>
      </c>
      <c r="G337" s="38"/>
      <c r="H337" s="38"/>
      <c r="I337" s="228"/>
      <c r="J337" s="228"/>
      <c r="K337" s="38"/>
      <c r="L337" s="38"/>
      <c r="M337" s="42"/>
      <c r="N337" s="229"/>
      <c r="O337" s="230"/>
      <c r="P337" s="82"/>
      <c r="Q337" s="82"/>
      <c r="R337" s="82"/>
      <c r="S337" s="82"/>
      <c r="T337" s="82"/>
      <c r="U337" s="82"/>
      <c r="V337" s="82"/>
      <c r="W337" s="82"/>
      <c r="X337" s="82"/>
      <c r="Y337" s="83"/>
      <c r="Z337" s="36"/>
      <c r="AA337" s="36"/>
      <c r="AB337" s="36"/>
      <c r="AC337" s="36"/>
      <c r="AD337" s="36"/>
      <c r="AE337" s="36"/>
      <c r="AT337" s="15" t="s">
        <v>174</v>
      </c>
      <c r="AU337" s="15" t="s">
        <v>84</v>
      </c>
    </row>
    <row r="338" s="2" customFormat="1" ht="24.15" customHeight="1">
      <c r="A338" s="36"/>
      <c r="B338" s="37"/>
      <c r="C338" s="213" t="s">
        <v>884</v>
      </c>
      <c r="D338" s="213" t="s">
        <v>168</v>
      </c>
      <c r="E338" s="214" t="s">
        <v>885</v>
      </c>
      <c r="F338" s="215" t="s">
        <v>886</v>
      </c>
      <c r="G338" s="216" t="s">
        <v>192</v>
      </c>
      <c r="H338" s="218">
        <v>4</v>
      </c>
      <c r="I338" s="217"/>
      <c r="J338" s="217"/>
      <c r="K338" s="218">
        <f>ROUND(P338*H338,2)</f>
        <v>0</v>
      </c>
      <c r="L338" s="215" t="s">
        <v>193</v>
      </c>
      <c r="M338" s="42"/>
      <c r="N338" s="219" t="s">
        <v>19</v>
      </c>
      <c r="O338" s="220" t="s">
        <v>44</v>
      </c>
      <c r="P338" s="221">
        <f>I338+J338</f>
        <v>0</v>
      </c>
      <c r="Q338" s="221">
        <f>ROUND(I338*H338,2)</f>
        <v>0</v>
      </c>
      <c r="R338" s="221">
        <f>ROUND(J338*H338,2)</f>
        <v>0</v>
      </c>
      <c r="S338" s="82"/>
      <c r="T338" s="222">
        <f>S338*H338</f>
        <v>0</v>
      </c>
      <c r="U338" s="222">
        <v>0</v>
      </c>
      <c r="V338" s="222">
        <f>U338*H338</f>
        <v>0</v>
      </c>
      <c r="W338" s="222">
        <v>0</v>
      </c>
      <c r="X338" s="222">
        <f>W338*H338</f>
        <v>0</v>
      </c>
      <c r="Y338" s="223" t="s">
        <v>19</v>
      </c>
      <c r="Z338" s="36"/>
      <c r="AA338" s="36"/>
      <c r="AB338" s="36"/>
      <c r="AC338" s="36"/>
      <c r="AD338" s="36"/>
      <c r="AE338" s="36"/>
      <c r="AR338" s="224" t="s">
        <v>172</v>
      </c>
      <c r="AT338" s="224" t="s">
        <v>168</v>
      </c>
      <c r="AU338" s="224" t="s">
        <v>84</v>
      </c>
      <c r="AY338" s="15" t="s">
        <v>165</v>
      </c>
      <c r="BE338" s="225">
        <f>IF(O338="základní",K338,0)</f>
        <v>0</v>
      </c>
      <c r="BF338" s="225">
        <f>IF(O338="snížená",K338,0)</f>
        <v>0</v>
      </c>
      <c r="BG338" s="225">
        <f>IF(O338="zákl. přenesená",K338,0)</f>
        <v>0</v>
      </c>
      <c r="BH338" s="225">
        <f>IF(O338="sníž. přenesená",K338,0)</f>
        <v>0</v>
      </c>
      <c r="BI338" s="225">
        <f>IF(O338="nulová",K338,0)</f>
        <v>0</v>
      </c>
      <c r="BJ338" s="15" t="s">
        <v>82</v>
      </c>
      <c r="BK338" s="225">
        <f>ROUND(P338*H338,2)</f>
        <v>0</v>
      </c>
      <c r="BL338" s="15" t="s">
        <v>172</v>
      </c>
      <c r="BM338" s="224" t="s">
        <v>887</v>
      </c>
    </row>
    <row r="339" s="2" customFormat="1">
      <c r="A339" s="36"/>
      <c r="B339" s="37"/>
      <c r="C339" s="38"/>
      <c r="D339" s="226" t="s">
        <v>174</v>
      </c>
      <c r="E339" s="38"/>
      <c r="F339" s="227" t="s">
        <v>886</v>
      </c>
      <c r="G339" s="38"/>
      <c r="H339" s="38"/>
      <c r="I339" s="228"/>
      <c r="J339" s="228"/>
      <c r="K339" s="38"/>
      <c r="L339" s="38"/>
      <c r="M339" s="42"/>
      <c r="N339" s="229"/>
      <c r="O339" s="230"/>
      <c r="P339" s="82"/>
      <c r="Q339" s="82"/>
      <c r="R339" s="82"/>
      <c r="S339" s="82"/>
      <c r="T339" s="82"/>
      <c r="U339" s="82"/>
      <c r="V339" s="82"/>
      <c r="W339" s="82"/>
      <c r="X339" s="82"/>
      <c r="Y339" s="83"/>
      <c r="Z339" s="36"/>
      <c r="AA339" s="36"/>
      <c r="AB339" s="36"/>
      <c r="AC339" s="36"/>
      <c r="AD339" s="36"/>
      <c r="AE339" s="36"/>
      <c r="AT339" s="15" t="s">
        <v>174</v>
      </c>
      <c r="AU339" s="15" t="s">
        <v>84</v>
      </c>
    </row>
    <row r="340" s="2" customFormat="1" ht="24.15" customHeight="1">
      <c r="A340" s="36"/>
      <c r="B340" s="37"/>
      <c r="C340" s="213" t="s">
        <v>888</v>
      </c>
      <c r="D340" s="213" t="s">
        <v>168</v>
      </c>
      <c r="E340" s="214" t="s">
        <v>889</v>
      </c>
      <c r="F340" s="215" t="s">
        <v>890</v>
      </c>
      <c r="G340" s="216" t="s">
        <v>192</v>
      </c>
      <c r="H340" s="218">
        <v>2</v>
      </c>
      <c r="I340" s="217"/>
      <c r="J340" s="217"/>
      <c r="K340" s="218">
        <f>ROUND(P340*H340,2)</f>
        <v>0</v>
      </c>
      <c r="L340" s="215" t="s">
        <v>193</v>
      </c>
      <c r="M340" s="42"/>
      <c r="N340" s="219" t="s">
        <v>19</v>
      </c>
      <c r="O340" s="220" t="s">
        <v>44</v>
      </c>
      <c r="P340" s="221">
        <f>I340+J340</f>
        <v>0</v>
      </c>
      <c r="Q340" s="221">
        <f>ROUND(I340*H340,2)</f>
        <v>0</v>
      </c>
      <c r="R340" s="221">
        <f>ROUND(J340*H340,2)</f>
        <v>0</v>
      </c>
      <c r="S340" s="82"/>
      <c r="T340" s="222">
        <f>S340*H340</f>
        <v>0</v>
      </c>
      <c r="U340" s="222">
        <v>0</v>
      </c>
      <c r="V340" s="222">
        <f>U340*H340</f>
        <v>0</v>
      </c>
      <c r="W340" s="222">
        <v>0</v>
      </c>
      <c r="X340" s="222">
        <f>W340*H340</f>
        <v>0</v>
      </c>
      <c r="Y340" s="223" t="s">
        <v>19</v>
      </c>
      <c r="Z340" s="36"/>
      <c r="AA340" s="36"/>
      <c r="AB340" s="36"/>
      <c r="AC340" s="36"/>
      <c r="AD340" s="36"/>
      <c r="AE340" s="36"/>
      <c r="AR340" s="224" t="s">
        <v>172</v>
      </c>
      <c r="AT340" s="224" t="s">
        <v>168</v>
      </c>
      <c r="AU340" s="224" t="s">
        <v>84</v>
      </c>
      <c r="AY340" s="15" t="s">
        <v>165</v>
      </c>
      <c r="BE340" s="225">
        <f>IF(O340="základní",K340,0)</f>
        <v>0</v>
      </c>
      <c r="BF340" s="225">
        <f>IF(O340="snížená",K340,0)</f>
        <v>0</v>
      </c>
      <c r="BG340" s="225">
        <f>IF(O340="zákl. přenesená",K340,0)</f>
        <v>0</v>
      </c>
      <c r="BH340" s="225">
        <f>IF(O340="sníž. přenesená",K340,0)</f>
        <v>0</v>
      </c>
      <c r="BI340" s="225">
        <f>IF(O340="nulová",K340,0)</f>
        <v>0</v>
      </c>
      <c r="BJ340" s="15" t="s">
        <v>82</v>
      </c>
      <c r="BK340" s="225">
        <f>ROUND(P340*H340,2)</f>
        <v>0</v>
      </c>
      <c r="BL340" s="15" t="s">
        <v>172</v>
      </c>
      <c r="BM340" s="224" t="s">
        <v>891</v>
      </c>
    </row>
    <row r="341" s="2" customFormat="1">
      <c r="A341" s="36"/>
      <c r="B341" s="37"/>
      <c r="C341" s="38"/>
      <c r="D341" s="226" t="s">
        <v>174</v>
      </c>
      <c r="E341" s="38"/>
      <c r="F341" s="227" t="s">
        <v>890</v>
      </c>
      <c r="G341" s="38"/>
      <c r="H341" s="38"/>
      <c r="I341" s="228"/>
      <c r="J341" s="228"/>
      <c r="K341" s="38"/>
      <c r="L341" s="38"/>
      <c r="M341" s="42"/>
      <c r="N341" s="229"/>
      <c r="O341" s="230"/>
      <c r="P341" s="82"/>
      <c r="Q341" s="82"/>
      <c r="R341" s="82"/>
      <c r="S341" s="82"/>
      <c r="T341" s="82"/>
      <c r="U341" s="82"/>
      <c r="V341" s="82"/>
      <c r="W341" s="82"/>
      <c r="X341" s="82"/>
      <c r="Y341" s="83"/>
      <c r="Z341" s="36"/>
      <c r="AA341" s="36"/>
      <c r="AB341" s="36"/>
      <c r="AC341" s="36"/>
      <c r="AD341" s="36"/>
      <c r="AE341" s="36"/>
      <c r="AT341" s="15" t="s">
        <v>174</v>
      </c>
      <c r="AU341" s="15" t="s">
        <v>84</v>
      </c>
    </row>
    <row r="342" s="2" customFormat="1" ht="24.15" customHeight="1">
      <c r="A342" s="36"/>
      <c r="B342" s="37"/>
      <c r="C342" s="213" t="s">
        <v>892</v>
      </c>
      <c r="D342" s="213" t="s">
        <v>168</v>
      </c>
      <c r="E342" s="214" t="s">
        <v>893</v>
      </c>
      <c r="F342" s="215" t="s">
        <v>894</v>
      </c>
      <c r="G342" s="216" t="s">
        <v>192</v>
      </c>
      <c r="H342" s="218">
        <v>2</v>
      </c>
      <c r="I342" s="217"/>
      <c r="J342" s="217"/>
      <c r="K342" s="218">
        <f>ROUND(P342*H342,2)</f>
        <v>0</v>
      </c>
      <c r="L342" s="215" t="s">
        <v>193</v>
      </c>
      <c r="M342" s="42"/>
      <c r="N342" s="219" t="s">
        <v>19</v>
      </c>
      <c r="O342" s="220" t="s">
        <v>44</v>
      </c>
      <c r="P342" s="221">
        <f>I342+J342</f>
        <v>0</v>
      </c>
      <c r="Q342" s="221">
        <f>ROUND(I342*H342,2)</f>
        <v>0</v>
      </c>
      <c r="R342" s="221">
        <f>ROUND(J342*H342,2)</f>
        <v>0</v>
      </c>
      <c r="S342" s="82"/>
      <c r="T342" s="222">
        <f>S342*H342</f>
        <v>0</v>
      </c>
      <c r="U342" s="222">
        <v>0</v>
      </c>
      <c r="V342" s="222">
        <f>U342*H342</f>
        <v>0</v>
      </c>
      <c r="W342" s="222">
        <v>0</v>
      </c>
      <c r="X342" s="222">
        <f>W342*H342</f>
        <v>0</v>
      </c>
      <c r="Y342" s="223" t="s">
        <v>19</v>
      </c>
      <c r="Z342" s="36"/>
      <c r="AA342" s="36"/>
      <c r="AB342" s="36"/>
      <c r="AC342" s="36"/>
      <c r="AD342" s="36"/>
      <c r="AE342" s="36"/>
      <c r="AR342" s="224" t="s">
        <v>172</v>
      </c>
      <c r="AT342" s="224" t="s">
        <v>168</v>
      </c>
      <c r="AU342" s="224" t="s">
        <v>84</v>
      </c>
      <c r="AY342" s="15" t="s">
        <v>165</v>
      </c>
      <c r="BE342" s="225">
        <f>IF(O342="základní",K342,0)</f>
        <v>0</v>
      </c>
      <c r="BF342" s="225">
        <f>IF(O342="snížená",K342,0)</f>
        <v>0</v>
      </c>
      <c r="BG342" s="225">
        <f>IF(O342="zákl. přenesená",K342,0)</f>
        <v>0</v>
      </c>
      <c r="BH342" s="225">
        <f>IF(O342="sníž. přenesená",K342,0)</f>
        <v>0</v>
      </c>
      <c r="BI342" s="225">
        <f>IF(O342="nulová",K342,0)</f>
        <v>0</v>
      </c>
      <c r="BJ342" s="15" t="s">
        <v>82</v>
      </c>
      <c r="BK342" s="225">
        <f>ROUND(P342*H342,2)</f>
        <v>0</v>
      </c>
      <c r="BL342" s="15" t="s">
        <v>172</v>
      </c>
      <c r="BM342" s="224" t="s">
        <v>895</v>
      </c>
    </row>
    <row r="343" s="2" customFormat="1">
      <c r="A343" s="36"/>
      <c r="B343" s="37"/>
      <c r="C343" s="38"/>
      <c r="D343" s="226" t="s">
        <v>174</v>
      </c>
      <c r="E343" s="38"/>
      <c r="F343" s="227" t="s">
        <v>894</v>
      </c>
      <c r="G343" s="38"/>
      <c r="H343" s="38"/>
      <c r="I343" s="228"/>
      <c r="J343" s="228"/>
      <c r="K343" s="38"/>
      <c r="L343" s="38"/>
      <c r="M343" s="42"/>
      <c r="N343" s="229"/>
      <c r="O343" s="230"/>
      <c r="P343" s="82"/>
      <c r="Q343" s="82"/>
      <c r="R343" s="82"/>
      <c r="S343" s="82"/>
      <c r="T343" s="82"/>
      <c r="U343" s="82"/>
      <c r="V343" s="82"/>
      <c r="W343" s="82"/>
      <c r="X343" s="82"/>
      <c r="Y343" s="83"/>
      <c r="Z343" s="36"/>
      <c r="AA343" s="36"/>
      <c r="AB343" s="36"/>
      <c r="AC343" s="36"/>
      <c r="AD343" s="36"/>
      <c r="AE343" s="36"/>
      <c r="AT343" s="15" t="s">
        <v>174</v>
      </c>
      <c r="AU343" s="15" t="s">
        <v>84</v>
      </c>
    </row>
    <row r="344" s="2" customFormat="1" ht="24.15" customHeight="1">
      <c r="A344" s="36"/>
      <c r="B344" s="37"/>
      <c r="C344" s="213" t="s">
        <v>896</v>
      </c>
      <c r="D344" s="213" t="s">
        <v>168</v>
      </c>
      <c r="E344" s="214" t="s">
        <v>897</v>
      </c>
      <c r="F344" s="215" t="s">
        <v>898</v>
      </c>
      <c r="G344" s="216" t="s">
        <v>192</v>
      </c>
      <c r="H344" s="218">
        <v>2</v>
      </c>
      <c r="I344" s="217"/>
      <c r="J344" s="217"/>
      <c r="K344" s="218">
        <f>ROUND(P344*H344,2)</f>
        <v>0</v>
      </c>
      <c r="L344" s="215" t="s">
        <v>193</v>
      </c>
      <c r="M344" s="42"/>
      <c r="N344" s="219" t="s">
        <v>19</v>
      </c>
      <c r="O344" s="220" t="s">
        <v>44</v>
      </c>
      <c r="P344" s="221">
        <f>I344+J344</f>
        <v>0</v>
      </c>
      <c r="Q344" s="221">
        <f>ROUND(I344*H344,2)</f>
        <v>0</v>
      </c>
      <c r="R344" s="221">
        <f>ROUND(J344*H344,2)</f>
        <v>0</v>
      </c>
      <c r="S344" s="82"/>
      <c r="T344" s="222">
        <f>S344*H344</f>
        <v>0</v>
      </c>
      <c r="U344" s="222">
        <v>0</v>
      </c>
      <c r="V344" s="222">
        <f>U344*H344</f>
        <v>0</v>
      </c>
      <c r="W344" s="222">
        <v>0</v>
      </c>
      <c r="X344" s="222">
        <f>W344*H344</f>
        <v>0</v>
      </c>
      <c r="Y344" s="223" t="s">
        <v>19</v>
      </c>
      <c r="Z344" s="36"/>
      <c r="AA344" s="36"/>
      <c r="AB344" s="36"/>
      <c r="AC344" s="36"/>
      <c r="AD344" s="36"/>
      <c r="AE344" s="36"/>
      <c r="AR344" s="224" t="s">
        <v>172</v>
      </c>
      <c r="AT344" s="224" t="s">
        <v>168</v>
      </c>
      <c r="AU344" s="224" t="s">
        <v>84</v>
      </c>
      <c r="AY344" s="15" t="s">
        <v>165</v>
      </c>
      <c r="BE344" s="225">
        <f>IF(O344="základní",K344,0)</f>
        <v>0</v>
      </c>
      <c r="BF344" s="225">
        <f>IF(O344="snížená",K344,0)</f>
        <v>0</v>
      </c>
      <c r="BG344" s="225">
        <f>IF(O344="zákl. přenesená",K344,0)</f>
        <v>0</v>
      </c>
      <c r="BH344" s="225">
        <f>IF(O344="sníž. přenesená",K344,0)</f>
        <v>0</v>
      </c>
      <c r="BI344" s="225">
        <f>IF(O344="nulová",K344,0)</f>
        <v>0</v>
      </c>
      <c r="BJ344" s="15" t="s">
        <v>82</v>
      </c>
      <c r="BK344" s="225">
        <f>ROUND(P344*H344,2)</f>
        <v>0</v>
      </c>
      <c r="BL344" s="15" t="s">
        <v>172</v>
      </c>
      <c r="BM344" s="224" t="s">
        <v>899</v>
      </c>
    </row>
    <row r="345" s="2" customFormat="1">
      <c r="A345" s="36"/>
      <c r="B345" s="37"/>
      <c r="C345" s="38"/>
      <c r="D345" s="226" t="s">
        <v>174</v>
      </c>
      <c r="E345" s="38"/>
      <c r="F345" s="227" t="s">
        <v>898</v>
      </c>
      <c r="G345" s="38"/>
      <c r="H345" s="38"/>
      <c r="I345" s="228"/>
      <c r="J345" s="228"/>
      <c r="K345" s="38"/>
      <c r="L345" s="38"/>
      <c r="M345" s="42"/>
      <c r="N345" s="229"/>
      <c r="O345" s="230"/>
      <c r="P345" s="82"/>
      <c r="Q345" s="82"/>
      <c r="R345" s="82"/>
      <c r="S345" s="82"/>
      <c r="T345" s="82"/>
      <c r="U345" s="82"/>
      <c r="V345" s="82"/>
      <c r="W345" s="82"/>
      <c r="X345" s="82"/>
      <c r="Y345" s="83"/>
      <c r="Z345" s="36"/>
      <c r="AA345" s="36"/>
      <c r="AB345" s="36"/>
      <c r="AC345" s="36"/>
      <c r="AD345" s="36"/>
      <c r="AE345" s="36"/>
      <c r="AT345" s="15" t="s">
        <v>174</v>
      </c>
      <c r="AU345" s="15" t="s">
        <v>84</v>
      </c>
    </row>
    <row r="346" s="2" customFormat="1" ht="37.8" customHeight="1">
      <c r="A346" s="36"/>
      <c r="B346" s="37"/>
      <c r="C346" s="213" t="s">
        <v>900</v>
      </c>
      <c r="D346" s="213" t="s">
        <v>168</v>
      </c>
      <c r="E346" s="214" t="s">
        <v>901</v>
      </c>
      <c r="F346" s="215" t="s">
        <v>902</v>
      </c>
      <c r="G346" s="216" t="s">
        <v>261</v>
      </c>
      <c r="H346" s="218">
        <v>376</v>
      </c>
      <c r="I346" s="217"/>
      <c r="J346" s="217"/>
      <c r="K346" s="218">
        <f>ROUND(P346*H346,2)</f>
        <v>0</v>
      </c>
      <c r="L346" s="215" t="s">
        <v>193</v>
      </c>
      <c r="M346" s="42"/>
      <c r="N346" s="219" t="s">
        <v>19</v>
      </c>
      <c r="O346" s="220" t="s">
        <v>44</v>
      </c>
      <c r="P346" s="221">
        <f>I346+J346</f>
        <v>0</v>
      </c>
      <c r="Q346" s="221">
        <f>ROUND(I346*H346,2)</f>
        <v>0</v>
      </c>
      <c r="R346" s="221">
        <f>ROUND(J346*H346,2)</f>
        <v>0</v>
      </c>
      <c r="S346" s="82"/>
      <c r="T346" s="222">
        <f>S346*H346</f>
        <v>0</v>
      </c>
      <c r="U346" s="222">
        <v>0</v>
      </c>
      <c r="V346" s="222">
        <f>U346*H346</f>
        <v>0</v>
      </c>
      <c r="W346" s="222">
        <v>0</v>
      </c>
      <c r="X346" s="222">
        <f>W346*H346</f>
        <v>0</v>
      </c>
      <c r="Y346" s="223" t="s">
        <v>19</v>
      </c>
      <c r="Z346" s="36"/>
      <c r="AA346" s="36"/>
      <c r="AB346" s="36"/>
      <c r="AC346" s="36"/>
      <c r="AD346" s="36"/>
      <c r="AE346" s="36"/>
      <c r="AR346" s="224" t="s">
        <v>172</v>
      </c>
      <c r="AT346" s="224" t="s">
        <v>168</v>
      </c>
      <c r="AU346" s="224" t="s">
        <v>84</v>
      </c>
      <c r="AY346" s="15" t="s">
        <v>165</v>
      </c>
      <c r="BE346" s="225">
        <f>IF(O346="základní",K346,0)</f>
        <v>0</v>
      </c>
      <c r="BF346" s="225">
        <f>IF(O346="snížená",K346,0)</f>
        <v>0</v>
      </c>
      <c r="BG346" s="225">
        <f>IF(O346="zákl. přenesená",K346,0)</f>
        <v>0</v>
      </c>
      <c r="BH346" s="225">
        <f>IF(O346="sníž. přenesená",K346,0)</f>
        <v>0</v>
      </c>
      <c r="BI346" s="225">
        <f>IF(O346="nulová",K346,0)</f>
        <v>0</v>
      </c>
      <c r="BJ346" s="15" t="s">
        <v>82</v>
      </c>
      <c r="BK346" s="225">
        <f>ROUND(P346*H346,2)</f>
        <v>0</v>
      </c>
      <c r="BL346" s="15" t="s">
        <v>172</v>
      </c>
      <c r="BM346" s="224" t="s">
        <v>903</v>
      </c>
    </row>
    <row r="347" s="2" customFormat="1">
      <c r="A347" s="36"/>
      <c r="B347" s="37"/>
      <c r="C347" s="38"/>
      <c r="D347" s="226" t="s">
        <v>174</v>
      </c>
      <c r="E347" s="38"/>
      <c r="F347" s="227" t="s">
        <v>902</v>
      </c>
      <c r="G347" s="38"/>
      <c r="H347" s="38"/>
      <c r="I347" s="228"/>
      <c r="J347" s="228"/>
      <c r="K347" s="38"/>
      <c r="L347" s="38"/>
      <c r="M347" s="42"/>
      <c r="N347" s="229"/>
      <c r="O347" s="230"/>
      <c r="P347" s="82"/>
      <c r="Q347" s="82"/>
      <c r="R347" s="82"/>
      <c r="S347" s="82"/>
      <c r="T347" s="82"/>
      <c r="U347" s="82"/>
      <c r="V347" s="82"/>
      <c r="W347" s="82"/>
      <c r="X347" s="82"/>
      <c r="Y347" s="83"/>
      <c r="Z347" s="36"/>
      <c r="AA347" s="36"/>
      <c r="AB347" s="36"/>
      <c r="AC347" s="36"/>
      <c r="AD347" s="36"/>
      <c r="AE347" s="36"/>
      <c r="AT347" s="15" t="s">
        <v>174</v>
      </c>
      <c r="AU347" s="15" t="s">
        <v>84</v>
      </c>
    </row>
    <row r="348" s="2" customFormat="1" ht="24.15" customHeight="1">
      <c r="A348" s="36"/>
      <c r="B348" s="37"/>
      <c r="C348" s="213" t="s">
        <v>904</v>
      </c>
      <c r="D348" s="213" t="s">
        <v>168</v>
      </c>
      <c r="E348" s="214" t="s">
        <v>470</v>
      </c>
      <c r="F348" s="215" t="s">
        <v>471</v>
      </c>
      <c r="G348" s="216" t="s">
        <v>215</v>
      </c>
      <c r="H348" s="218">
        <v>480</v>
      </c>
      <c r="I348" s="217"/>
      <c r="J348" s="217"/>
      <c r="K348" s="218">
        <f>ROUND(P348*H348,2)</f>
        <v>0</v>
      </c>
      <c r="L348" s="215" t="s">
        <v>193</v>
      </c>
      <c r="M348" s="42"/>
      <c r="N348" s="219" t="s">
        <v>19</v>
      </c>
      <c r="O348" s="220" t="s">
        <v>44</v>
      </c>
      <c r="P348" s="221">
        <f>I348+J348</f>
        <v>0</v>
      </c>
      <c r="Q348" s="221">
        <f>ROUND(I348*H348,2)</f>
        <v>0</v>
      </c>
      <c r="R348" s="221">
        <f>ROUND(J348*H348,2)</f>
        <v>0</v>
      </c>
      <c r="S348" s="82"/>
      <c r="T348" s="222">
        <f>S348*H348</f>
        <v>0</v>
      </c>
      <c r="U348" s="222">
        <v>0</v>
      </c>
      <c r="V348" s="222">
        <f>U348*H348</f>
        <v>0</v>
      </c>
      <c r="W348" s="222">
        <v>0</v>
      </c>
      <c r="X348" s="222">
        <f>W348*H348</f>
        <v>0</v>
      </c>
      <c r="Y348" s="223" t="s">
        <v>19</v>
      </c>
      <c r="Z348" s="36"/>
      <c r="AA348" s="36"/>
      <c r="AB348" s="36"/>
      <c r="AC348" s="36"/>
      <c r="AD348" s="36"/>
      <c r="AE348" s="36"/>
      <c r="AR348" s="224" t="s">
        <v>172</v>
      </c>
      <c r="AT348" s="224" t="s">
        <v>168</v>
      </c>
      <c r="AU348" s="224" t="s">
        <v>84</v>
      </c>
      <c r="AY348" s="15" t="s">
        <v>165</v>
      </c>
      <c r="BE348" s="225">
        <f>IF(O348="základní",K348,0)</f>
        <v>0</v>
      </c>
      <c r="BF348" s="225">
        <f>IF(O348="snížená",K348,0)</f>
        <v>0</v>
      </c>
      <c r="BG348" s="225">
        <f>IF(O348="zákl. přenesená",K348,0)</f>
        <v>0</v>
      </c>
      <c r="BH348" s="225">
        <f>IF(O348="sníž. přenesená",K348,0)</f>
        <v>0</v>
      </c>
      <c r="BI348" s="225">
        <f>IF(O348="nulová",K348,0)</f>
        <v>0</v>
      </c>
      <c r="BJ348" s="15" t="s">
        <v>82</v>
      </c>
      <c r="BK348" s="225">
        <f>ROUND(P348*H348,2)</f>
        <v>0</v>
      </c>
      <c r="BL348" s="15" t="s">
        <v>172</v>
      </c>
      <c r="BM348" s="224" t="s">
        <v>905</v>
      </c>
    </row>
    <row r="349" s="2" customFormat="1">
      <c r="A349" s="36"/>
      <c r="B349" s="37"/>
      <c r="C349" s="38"/>
      <c r="D349" s="226" t="s">
        <v>174</v>
      </c>
      <c r="E349" s="38"/>
      <c r="F349" s="227" t="s">
        <v>471</v>
      </c>
      <c r="G349" s="38"/>
      <c r="H349" s="38"/>
      <c r="I349" s="228"/>
      <c r="J349" s="228"/>
      <c r="K349" s="38"/>
      <c r="L349" s="38"/>
      <c r="M349" s="42"/>
      <c r="N349" s="229"/>
      <c r="O349" s="230"/>
      <c r="P349" s="82"/>
      <c r="Q349" s="82"/>
      <c r="R349" s="82"/>
      <c r="S349" s="82"/>
      <c r="T349" s="82"/>
      <c r="U349" s="82"/>
      <c r="V349" s="82"/>
      <c r="W349" s="82"/>
      <c r="X349" s="82"/>
      <c r="Y349" s="83"/>
      <c r="Z349" s="36"/>
      <c r="AA349" s="36"/>
      <c r="AB349" s="36"/>
      <c r="AC349" s="36"/>
      <c r="AD349" s="36"/>
      <c r="AE349" s="36"/>
      <c r="AT349" s="15" t="s">
        <v>174</v>
      </c>
      <c r="AU349" s="15" t="s">
        <v>84</v>
      </c>
    </row>
    <row r="350" s="12" customFormat="1" ht="22.8" customHeight="1">
      <c r="A350" s="12"/>
      <c r="B350" s="196"/>
      <c r="C350" s="197"/>
      <c r="D350" s="198" t="s">
        <v>74</v>
      </c>
      <c r="E350" s="211" t="s">
        <v>906</v>
      </c>
      <c r="F350" s="211" t="s">
        <v>907</v>
      </c>
      <c r="G350" s="197"/>
      <c r="H350" s="197"/>
      <c r="I350" s="200"/>
      <c r="J350" s="200"/>
      <c r="K350" s="212">
        <f>BK350</f>
        <v>0</v>
      </c>
      <c r="L350" s="197"/>
      <c r="M350" s="202"/>
      <c r="N350" s="203"/>
      <c r="O350" s="204"/>
      <c r="P350" s="204"/>
      <c r="Q350" s="205">
        <f>SUM(Q351:Q368)</f>
        <v>0</v>
      </c>
      <c r="R350" s="205">
        <f>SUM(R351:R368)</f>
        <v>0</v>
      </c>
      <c r="S350" s="204"/>
      <c r="T350" s="206">
        <f>SUM(T351:T368)</f>
        <v>0</v>
      </c>
      <c r="U350" s="204"/>
      <c r="V350" s="206">
        <f>SUM(V351:V368)</f>
        <v>0</v>
      </c>
      <c r="W350" s="204"/>
      <c r="X350" s="206">
        <f>SUM(X351:X368)</f>
        <v>0</v>
      </c>
      <c r="Y350" s="207"/>
      <c r="Z350" s="12"/>
      <c r="AA350" s="12"/>
      <c r="AB350" s="12"/>
      <c r="AC350" s="12"/>
      <c r="AD350" s="12"/>
      <c r="AE350" s="12"/>
      <c r="AR350" s="208" t="s">
        <v>82</v>
      </c>
      <c r="AT350" s="209" t="s">
        <v>74</v>
      </c>
      <c r="AU350" s="209" t="s">
        <v>82</v>
      </c>
      <c r="AY350" s="208" t="s">
        <v>165</v>
      </c>
      <c r="BK350" s="210">
        <f>SUM(BK351:BK368)</f>
        <v>0</v>
      </c>
    </row>
    <row r="351" s="2" customFormat="1" ht="24.15" customHeight="1">
      <c r="A351" s="36"/>
      <c r="B351" s="37"/>
      <c r="C351" s="213" t="s">
        <v>908</v>
      </c>
      <c r="D351" s="213" t="s">
        <v>168</v>
      </c>
      <c r="E351" s="214" t="s">
        <v>909</v>
      </c>
      <c r="F351" s="215" t="s">
        <v>910</v>
      </c>
      <c r="G351" s="216" t="s">
        <v>911</v>
      </c>
      <c r="H351" s="218">
        <v>9</v>
      </c>
      <c r="I351" s="217"/>
      <c r="J351" s="217"/>
      <c r="K351" s="218">
        <f>ROUND(P351*H351,2)</f>
        <v>0</v>
      </c>
      <c r="L351" s="215" t="s">
        <v>193</v>
      </c>
      <c r="M351" s="42"/>
      <c r="N351" s="219" t="s">
        <v>19</v>
      </c>
      <c r="O351" s="220" t="s">
        <v>44</v>
      </c>
      <c r="P351" s="221">
        <f>I351+J351</f>
        <v>0</v>
      </c>
      <c r="Q351" s="221">
        <f>ROUND(I351*H351,2)</f>
        <v>0</v>
      </c>
      <c r="R351" s="221">
        <f>ROUND(J351*H351,2)</f>
        <v>0</v>
      </c>
      <c r="S351" s="82"/>
      <c r="T351" s="222">
        <f>S351*H351</f>
        <v>0</v>
      </c>
      <c r="U351" s="222">
        <v>0</v>
      </c>
      <c r="V351" s="222">
        <f>U351*H351</f>
        <v>0</v>
      </c>
      <c r="W351" s="222">
        <v>0</v>
      </c>
      <c r="X351" s="222">
        <f>W351*H351</f>
        <v>0</v>
      </c>
      <c r="Y351" s="223" t="s">
        <v>19</v>
      </c>
      <c r="Z351" s="36"/>
      <c r="AA351" s="36"/>
      <c r="AB351" s="36"/>
      <c r="AC351" s="36"/>
      <c r="AD351" s="36"/>
      <c r="AE351" s="36"/>
      <c r="AR351" s="224" t="s">
        <v>172</v>
      </c>
      <c r="AT351" s="224" t="s">
        <v>168</v>
      </c>
      <c r="AU351" s="224" t="s">
        <v>84</v>
      </c>
      <c r="AY351" s="15" t="s">
        <v>165</v>
      </c>
      <c r="BE351" s="225">
        <f>IF(O351="základní",K351,0)</f>
        <v>0</v>
      </c>
      <c r="BF351" s="225">
        <f>IF(O351="snížená",K351,0)</f>
        <v>0</v>
      </c>
      <c r="BG351" s="225">
        <f>IF(O351="zákl. přenesená",K351,0)</f>
        <v>0</v>
      </c>
      <c r="BH351" s="225">
        <f>IF(O351="sníž. přenesená",K351,0)</f>
        <v>0</v>
      </c>
      <c r="BI351" s="225">
        <f>IF(O351="nulová",K351,0)</f>
        <v>0</v>
      </c>
      <c r="BJ351" s="15" t="s">
        <v>82</v>
      </c>
      <c r="BK351" s="225">
        <f>ROUND(P351*H351,2)</f>
        <v>0</v>
      </c>
      <c r="BL351" s="15" t="s">
        <v>172</v>
      </c>
      <c r="BM351" s="224" t="s">
        <v>912</v>
      </c>
    </row>
    <row r="352" s="2" customFormat="1">
      <c r="A352" s="36"/>
      <c r="B352" s="37"/>
      <c r="C352" s="38"/>
      <c r="D352" s="226" t="s">
        <v>174</v>
      </c>
      <c r="E352" s="38"/>
      <c r="F352" s="227" t="s">
        <v>910</v>
      </c>
      <c r="G352" s="38"/>
      <c r="H352" s="38"/>
      <c r="I352" s="228"/>
      <c r="J352" s="228"/>
      <c r="K352" s="38"/>
      <c r="L352" s="38"/>
      <c r="M352" s="42"/>
      <c r="N352" s="229"/>
      <c r="O352" s="230"/>
      <c r="P352" s="82"/>
      <c r="Q352" s="82"/>
      <c r="R352" s="82"/>
      <c r="S352" s="82"/>
      <c r="T352" s="82"/>
      <c r="U352" s="82"/>
      <c r="V352" s="82"/>
      <c r="W352" s="82"/>
      <c r="X352" s="82"/>
      <c r="Y352" s="83"/>
      <c r="Z352" s="36"/>
      <c r="AA352" s="36"/>
      <c r="AB352" s="36"/>
      <c r="AC352" s="36"/>
      <c r="AD352" s="36"/>
      <c r="AE352" s="36"/>
      <c r="AT352" s="15" t="s">
        <v>174</v>
      </c>
      <c r="AU352" s="15" t="s">
        <v>84</v>
      </c>
    </row>
    <row r="353" s="2" customFormat="1" ht="24.15" customHeight="1">
      <c r="A353" s="36"/>
      <c r="B353" s="37"/>
      <c r="C353" s="213" t="s">
        <v>913</v>
      </c>
      <c r="D353" s="213" t="s">
        <v>168</v>
      </c>
      <c r="E353" s="214" t="s">
        <v>914</v>
      </c>
      <c r="F353" s="215" t="s">
        <v>915</v>
      </c>
      <c r="G353" s="216" t="s">
        <v>911</v>
      </c>
      <c r="H353" s="218">
        <v>9</v>
      </c>
      <c r="I353" s="217"/>
      <c r="J353" s="217"/>
      <c r="K353" s="218">
        <f>ROUND(P353*H353,2)</f>
        <v>0</v>
      </c>
      <c r="L353" s="215" t="s">
        <v>193</v>
      </c>
      <c r="M353" s="42"/>
      <c r="N353" s="219" t="s">
        <v>19</v>
      </c>
      <c r="O353" s="220" t="s">
        <v>44</v>
      </c>
      <c r="P353" s="221">
        <f>I353+J353</f>
        <v>0</v>
      </c>
      <c r="Q353" s="221">
        <f>ROUND(I353*H353,2)</f>
        <v>0</v>
      </c>
      <c r="R353" s="221">
        <f>ROUND(J353*H353,2)</f>
        <v>0</v>
      </c>
      <c r="S353" s="82"/>
      <c r="T353" s="222">
        <f>S353*H353</f>
        <v>0</v>
      </c>
      <c r="U353" s="222">
        <v>0</v>
      </c>
      <c r="V353" s="222">
        <f>U353*H353</f>
        <v>0</v>
      </c>
      <c r="W353" s="222">
        <v>0</v>
      </c>
      <c r="X353" s="222">
        <f>W353*H353</f>
        <v>0</v>
      </c>
      <c r="Y353" s="223" t="s">
        <v>19</v>
      </c>
      <c r="Z353" s="36"/>
      <c r="AA353" s="36"/>
      <c r="AB353" s="36"/>
      <c r="AC353" s="36"/>
      <c r="AD353" s="36"/>
      <c r="AE353" s="36"/>
      <c r="AR353" s="224" t="s">
        <v>172</v>
      </c>
      <c r="AT353" s="224" t="s">
        <v>168</v>
      </c>
      <c r="AU353" s="224" t="s">
        <v>84</v>
      </c>
      <c r="AY353" s="15" t="s">
        <v>165</v>
      </c>
      <c r="BE353" s="225">
        <f>IF(O353="základní",K353,0)</f>
        <v>0</v>
      </c>
      <c r="BF353" s="225">
        <f>IF(O353="snížená",K353,0)</f>
        <v>0</v>
      </c>
      <c r="BG353" s="225">
        <f>IF(O353="zákl. přenesená",K353,0)</f>
        <v>0</v>
      </c>
      <c r="BH353" s="225">
        <f>IF(O353="sníž. přenesená",K353,0)</f>
        <v>0</v>
      </c>
      <c r="BI353" s="225">
        <f>IF(O353="nulová",K353,0)</f>
        <v>0</v>
      </c>
      <c r="BJ353" s="15" t="s">
        <v>82</v>
      </c>
      <c r="BK353" s="225">
        <f>ROUND(P353*H353,2)</f>
        <v>0</v>
      </c>
      <c r="BL353" s="15" t="s">
        <v>172</v>
      </c>
      <c r="BM353" s="224" t="s">
        <v>916</v>
      </c>
    </row>
    <row r="354" s="2" customFormat="1">
      <c r="A354" s="36"/>
      <c r="B354" s="37"/>
      <c r="C354" s="38"/>
      <c r="D354" s="226" t="s">
        <v>174</v>
      </c>
      <c r="E354" s="38"/>
      <c r="F354" s="227" t="s">
        <v>915</v>
      </c>
      <c r="G354" s="38"/>
      <c r="H354" s="38"/>
      <c r="I354" s="228"/>
      <c r="J354" s="228"/>
      <c r="K354" s="38"/>
      <c r="L354" s="38"/>
      <c r="M354" s="42"/>
      <c r="N354" s="229"/>
      <c r="O354" s="230"/>
      <c r="P354" s="82"/>
      <c r="Q354" s="82"/>
      <c r="R354" s="82"/>
      <c r="S354" s="82"/>
      <c r="T354" s="82"/>
      <c r="U354" s="82"/>
      <c r="V354" s="82"/>
      <c r="W354" s="82"/>
      <c r="X354" s="82"/>
      <c r="Y354" s="83"/>
      <c r="Z354" s="36"/>
      <c r="AA354" s="36"/>
      <c r="AB354" s="36"/>
      <c r="AC354" s="36"/>
      <c r="AD354" s="36"/>
      <c r="AE354" s="36"/>
      <c r="AT354" s="15" t="s">
        <v>174</v>
      </c>
      <c r="AU354" s="15" t="s">
        <v>84</v>
      </c>
    </row>
    <row r="355" s="2" customFormat="1" ht="37.8" customHeight="1">
      <c r="A355" s="36"/>
      <c r="B355" s="37"/>
      <c r="C355" s="213" t="s">
        <v>205</v>
      </c>
      <c r="D355" s="213" t="s">
        <v>168</v>
      </c>
      <c r="E355" s="214" t="s">
        <v>275</v>
      </c>
      <c r="F355" s="215" t="s">
        <v>276</v>
      </c>
      <c r="G355" s="216" t="s">
        <v>192</v>
      </c>
      <c r="H355" s="218">
        <v>1</v>
      </c>
      <c r="I355" s="217"/>
      <c r="J355" s="217"/>
      <c r="K355" s="218">
        <f>ROUND(P355*H355,2)</f>
        <v>0</v>
      </c>
      <c r="L355" s="215" t="s">
        <v>193</v>
      </c>
      <c r="M355" s="42"/>
      <c r="N355" s="219" t="s">
        <v>19</v>
      </c>
      <c r="O355" s="220" t="s">
        <v>44</v>
      </c>
      <c r="P355" s="221">
        <f>I355+J355</f>
        <v>0</v>
      </c>
      <c r="Q355" s="221">
        <f>ROUND(I355*H355,2)</f>
        <v>0</v>
      </c>
      <c r="R355" s="221">
        <f>ROUND(J355*H355,2)</f>
        <v>0</v>
      </c>
      <c r="S355" s="82"/>
      <c r="T355" s="222">
        <f>S355*H355</f>
        <v>0</v>
      </c>
      <c r="U355" s="222">
        <v>0</v>
      </c>
      <c r="V355" s="222">
        <f>U355*H355</f>
        <v>0</v>
      </c>
      <c r="W355" s="222">
        <v>0</v>
      </c>
      <c r="X355" s="222">
        <f>W355*H355</f>
        <v>0</v>
      </c>
      <c r="Y355" s="223" t="s">
        <v>19</v>
      </c>
      <c r="Z355" s="36"/>
      <c r="AA355" s="36"/>
      <c r="AB355" s="36"/>
      <c r="AC355" s="36"/>
      <c r="AD355" s="36"/>
      <c r="AE355" s="36"/>
      <c r="AR355" s="224" t="s">
        <v>172</v>
      </c>
      <c r="AT355" s="224" t="s">
        <v>168</v>
      </c>
      <c r="AU355" s="224" t="s">
        <v>84</v>
      </c>
      <c r="AY355" s="15" t="s">
        <v>165</v>
      </c>
      <c r="BE355" s="225">
        <f>IF(O355="základní",K355,0)</f>
        <v>0</v>
      </c>
      <c r="BF355" s="225">
        <f>IF(O355="snížená",K355,0)</f>
        <v>0</v>
      </c>
      <c r="BG355" s="225">
        <f>IF(O355="zákl. přenesená",K355,0)</f>
        <v>0</v>
      </c>
      <c r="BH355" s="225">
        <f>IF(O355="sníž. přenesená",K355,0)</f>
        <v>0</v>
      </c>
      <c r="BI355" s="225">
        <f>IF(O355="nulová",K355,0)</f>
        <v>0</v>
      </c>
      <c r="BJ355" s="15" t="s">
        <v>82</v>
      </c>
      <c r="BK355" s="225">
        <f>ROUND(P355*H355,2)</f>
        <v>0</v>
      </c>
      <c r="BL355" s="15" t="s">
        <v>172</v>
      </c>
      <c r="BM355" s="224" t="s">
        <v>917</v>
      </c>
    </row>
    <row r="356" s="2" customFormat="1">
      <c r="A356" s="36"/>
      <c r="B356" s="37"/>
      <c r="C356" s="38"/>
      <c r="D356" s="226" t="s">
        <v>174</v>
      </c>
      <c r="E356" s="38"/>
      <c r="F356" s="227" t="s">
        <v>278</v>
      </c>
      <c r="G356" s="38"/>
      <c r="H356" s="38"/>
      <c r="I356" s="228"/>
      <c r="J356" s="228"/>
      <c r="K356" s="38"/>
      <c r="L356" s="38"/>
      <c r="M356" s="42"/>
      <c r="N356" s="229"/>
      <c r="O356" s="230"/>
      <c r="P356" s="82"/>
      <c r="Q356" s="82"/>
      <c r="R356" s="82"/>
      <c r="S356" s="82"/>
      <c r="T356" s="82"/>
      <c r="U356" s="82"/>
      <c r="V356" s="82"/>
      <c r="W356" s="82"/>
      <c r="X356" s="82"/>
      <c r="Y356" s="83"/>
      <c r="Z356" s="36"/>
      <c r="AA356" s="36"/>
      <c r="AB356" s="36"/>
      <c r="AC356" s="36"/>
      <c r="AD356" s="36"/>
      <c r="AE356" s="36"/>
      <c r="AT356" s="15" t="s">
        <v>174</v>
      </c>
      <c r="AU356" s="15" t="s">
        <v>84</v>
      </c>
    </row>
    <row r="357" s="2" customFormat="1">
      <c r="A357" s="36"/>
      <c r="B357" s="37"/>
      <c r="C357" s="213" t="s">
        <v>918</v>
      </c>
      <c r="D357" s="213" t="s">
        <v>168</v>
      </c>
      <c r="E357" s="214" t="s">
        <v>279</v>
      </c>
      <c r="F357" s="215" t="s">
        <v>280</v>
      </c>
      <c r="G357" s="216" t="s">
        <v>192</v>
      </c>
      <c r="H357" s="218">
        <v>184</v>
      </c>
      <c r="I357" s="217"/>
      <c r="J357" s="217"/>
      <c r="K357" s="218">
        <f>ROUND(P357*H357,2)</f>
        <v>0</v>
      </c>
      <c r="L357" s="215" t="s">
        <v>193</v>
      </c>
      <c r="M357" s="42"/>
      <c r="N357" s="219" t="s">
        <v>19</v>
      </c>
      <c r="O357" s="220" t="s">
        <v>44</v>
      </c>
      <c r="P357" s="221">
        <f>I357+J357</f>
        <v>0</v>
      </c>
      <c r="Q357" s="221">
        <f>ROUND(I357*H357,2)</f>
        <v>0</v>
      </c>
      <c r="R357" s="221">
        <f>ROUND(J357*H357,2)</f>
        <v>0</v>
      </c>
      <c r="S357" s="82"/>
      <c r="T357" s="222">
        <f>S357*H357</f>
        <v>0</v>
      </c>
      <c r="U357" s="222">
        <v>0</v>
      </c>
      <c r="V357" s="222">
        <f>U357*H357</f>
        <v>0</v>
      </c>
      <c r="W357" s="222">
        <v>0</v>
      </c>
      <c r="X357" s="222">
        <f>W357*H357</f>
        <v>0</v>
      </c>
      <c r="Y357" s="223" t="s">
        <v>19</v>
      </c>
      <c r="Z357" s="36"/>
      <c r="AA357" s="36"/>
      <c r="AB357" s="36"/>
      <c r="AC357" s="36"/>
      <c r="AD357" s="36"/>
      <c r="AE357" s="36"/>
      <c r="AR357" s="224" t="s">
        <v>172</v>
      </c>
      <c r="AT357" s="224" t="s">
        <v>168</v>
      </c>
      <c r="AU357" s="224" t="s">
        <v>84</v>
      </c>
      <c r="AY357" s="15" t="s">
        <v>165</v>
      </c>
      <c r="BE357" s="225">
        <f>IF(O357="základní",K357,0)</f>
        <v>0</v>
      </c>
      <c r="BF357" s="225">
        <f>IF(O357="snížená",K357,0)</f>
        <v>0</v>
      </c>
      <c r="BG357" s="225">
        <f>IF(O357="zákl. přenesená",K357,0)</f>
        <v>0</v>
      </c>
      <c r="BH357" s="225">
        <f>IF(O357="sníž. přenesená",K357,0)</f>
        <v>0</v>
      </c>
      <c r="BI357" s="225">
        <f>IF(O357="nulová",K357,0)</f>
        <v>0</v>
      </c>
      <c r="BJ357" s="15" t="s">
        <v>82</v>
      </c>
      <c r="BK357" s="225">
        <f>ROUND(P357*H357,2)</f>
        <v>0</v>
      </c>
      <c r="BL357" s="15" t="s">
        <v>172</v>
      </c>
      <c r="BM357" s="224" t="s">
        <v>919</v>
      </c>
    </row>
    <row r="358" s="2" customFormat="1">
      <c r="A358" s="36"/>
      <c r="B358" s="37"/>
      <c r="C358" s="38"/>
      <c r="D358" s="226" t="s">
        <v>174</v>
      </c>
      <c r="E358" s="38"/>
      <c r="F358" s="227" t="s">
        <v>280</v>
      </c>
      <c r="G358" s="38"/>
      <c r="H358" s="38"/>
      <c r="I358" s="228"/>
      <c r="J358" s="228"/>
      <c r="K358" s="38"/>
      <c r="L358" s="38"/>
      <c r="M358" s="42"/>
      <c r="N358" s="229"/>
      <c r="O358" s="230"/>
      <c r="P358" s="82"/>
      <c r="Q358" s="82"/>
      <c r="R358" s="82"/>
      <c r="S358" s="82"/>
      <c r="T358" s="82"/>
      <c r="U358" s="82"/>
      <c r="V358" s="82"/>
      <c r="W358" s="82"/>
      <c r="X358" s="82"/>
      <c r="Y358" s="83"/>
      <c r="Z358" s="36"/>
      <c r="AA358" s="36"/>
      <c r="AB358" s="36"/>
      <c r="AC358" s="36"/>
      <c r="AD358" s="36"/>
      <c r="AE358" s="36"/>
      <c r="AT358" s="15" t="s">
        <v>174</v>
      </c>
      <c r="AU358" s="15" t="s">
        <v>84</v>
      </c>
    </row>
    <row r="359" s="2" customFormat="1" ht="37.8" customHeight="1">
      <c r="A359" s="36"/>
      <c r="B359" s="37"/>
      <c r="C359" s="213" t="s">
        <v>920</v>
      </c>
      <c r="D359" s="213" t="s">
        <v>168</v>
      </c>
      <c r="E359" s="214" t="s">
        <v>283</v>
      </c>
      <c r="F359" s="215" t="s">
        <v>284</v>
      </c>
      <c r="G359" s="216" t="s">
        <v>192</v>
      </c>
      <c r="H359" s="218">
        <v>1</v>
      </c>
      <c r="I359" s="217"/>
      <c r="J359" s="217"/>
      <c r="K359" s="218">
        <f>ROUND(P359*H359,2)</f>
        <v>0</v>
      </c>
      <c r="L359" s="215" t="s">
        <v>193</v>
      </c>
      <c r="M359" s="42"/>
      <c r="N359" s="219" t="s">
        <v>19</v>
      </c>
      <c r="O359" s="220" t="s">
        <v>44</v>
      </c>
      <c r="P359" s="221">
        <f>I359+J359</f>
        <v>0</v>
      </c>
      <c r="Q359" s="221">
        <f>ROUND(I359*H359,2)</f>
        <v>0</v>
      </c>
      <c r="R359" s="221">
        <f>ROUND(J359*H359,2)</f>
        <v>0</v>
      </c>
      <c r="S359" s="82"/>
      <c r="T359" s="222">
        <f>S359*H359</f>
        <v>0</v>
      </c>
      <c r="U359" s="222">
        <v>0</v>
      </c>
      <c r="V359" s="222">
        <f>U359*H359</f>
        <v>0</v>
      </c>
      <c r="W359" s="222">
        <v>0</v>
      </c>
      <c r="X359" s="222">
        <f>W359*H359</f>
        <v>0</v>
      </c>
      <c r="Y359" s="223" t="s">
        <v>19</v>
      </c>
      <c r="Z359" s="36"/>
      <c r="AA359" s="36"/>
      <c r="AB359" s="36"/>
      <c r="AC359" s="36"/>
      <c r="AD359" s="36"/>
      <c r="AE359" s="36"/>
      <c r="AR359" s="224" t="s">
        <v>172</v>
      </c>
      <c r="AT359" s="224" t="s">
        <v>168</v>
      </c>
      <c r="AU359" s="224" t="s">
        <v>84</v>
      </c>
      <c r="AY359" s="15" t="s">
        <v>165</v>
      </c>
      <c r="BE359" s="225">
        <f>IF(O359="základní",K359,0)</f>
        <v>0</v>
      </c>
      <c r="BF359" s="225">
        <f>IF(O359="snížená",K359,0)</f>
        <v>0</v>
      </c>
      <c r="BG359" s="225">
        <f>IF(O359="zákl. přenesená",K359,0)</f>
        <v>0</v>
      </c>
      <c r="BH359" s="225">
        <f>IF(O359="sníž. přenesená",K359,0)</f>
        <v>0</v>
      </c>
      <c r="BI359" s="225">
        <f>IF(O359="nulová",K359,0)</f>
        <v>0</v>
      </c>
      <c r="BJ359" s="15" t="s">
        <v>82</v>
      </c>
      <c r="BK359" s="225">
        <f>ROUND(P359*H359,2)</f>
        <v>0</v>
      </c>
      <c r="BL359" s="15" t="s">
        <v>172</v>
      </c>
      <c r="BM359" s="224" t="s">
        <v>921</v>
      </c>
    </row>
    <row r="360" s="2" customFormat="1">
      <c r="A360" s="36"/>
      <c r="B360" s="37"/>
      <c r="C360" s="38"/>
      <c r="D360" s="226" t="s">
        <v>174</v>
      </c>
      <c r="E360" s="38"/>
      <c r="F360" s="227" t="s">
        <v>286</v>
      </c>
      <c r="G360" s="38"/>
      <c r="H360" s="38"/>
      <c r="I360" s="228"/>
      <c r="J360" s="228"/>
      <c r="K360" s="38"/>
      <c r="L360" s="38"/>
      <c r="M360" s="42"/>
      <c r="N360" s="229"/>
      <c r="O360" s="230"/>
      <c r="P360" s="82"/>
      <c r="Q360" s="82"/>
      <c r="R360" s="82"/>
      <c r="S360" s="82"/>
      <c r="T360" s="82"/>
      <c r="U360" s="82"/>
      <c r="V360" s="82"/>
      <c r="W360" s="82"/>
      <c r="X360" s="82"/>
      <c r="Y360" s="83"/>
      <c r="Z360" s="36"/>
      <c r="AA360" s="36"/>
      <c r="AB360" s="36"/>
      <c r="AC360" s="36"/>
      <c r="AD360" s="36"/>
      <c r="AE360" s="36"/>
      <c r="AT360" s="15" t="s">
        <v>174</v>
      </c>
      <c r="AU360" s="15" t="s">
        <v>84</v>
      </c>
    </row>
    <row r="361" s="2" customFormat="1" ht="24.15" customHeight="1">
      <c r="A361" s="36"/>
      <c r="B361" s="37"/>
      <c r="C361" s="213" t="s">
        <v>922</v>
      </c>
      <c r="D361" s="213" t="s">
        <v>168</v>
      </c>
      <c r="E361" s="214" t="s">
        <v>288</v>
      </c>
      <c r="F361" s="215" t="s">
        <v>289</v>
      </c>
      <c r="G361" s="216" t="s">
        <v>192</v>
      </c>
      <c r="H361" s="218">
        <v>184</v>
      </c>
      <c r="I361" s="217"/>
      <c r="J361" s="217"/>
      <c r="K361" s="218">
        <f>ROUND(P361*H361,2)</f>
        <v>0</v>
      </c>
      <c r="L361" s="215" t="s">
        <v>193</v>
      </c>
      <c r="M361" s="42"/>
      <c r="N361" s="219" t="s">
        <v>19</v>
      </c>
      <c r="O361" s="220" t="s">
        <v>44</v>
      </c>
      <c r="P361" s="221">
        <f>I361+J361</f>
        <v>0</v>
      </c>
      <c r="Q361" s="221">
        <f>ROUND(I361*H361,2)</f>
        <v>0</v>
      </c>
      <c r="R361" s="221">
        <f>ROUND(J361*H361,2)</f>
        <v>0</v>
      </c>
      <c r="S361" s="82"/>
      <c r="T361" s="222">
        <f>S361*H361</f>
        <v>0</v>
      </c>
      <c r="U361" s="222">
        <v>0</v>
      </c>
      <c r="V361" s="222">
        <f>U361*H361</f>
        <v>0</v>
      </c>
      <c r="W361" s="222">
        <v>0</v>
      </c>
      <c r="X361" s="222">
        <f>W361*H361</f>
        <v>0</v>
      </c>
      <c r="Y361" s="223" t="s">
        <v>19</v>
      </c>
      <c r="Z361" s="36"/>
      <c r="AA361" s="36"/>
      <c r="AB361" s="36"/>
      <c r="AC361" s="36"/>
      <c r="AD361" s="36"/>
      <c r="AE361" s="36"/>
      <c r="AR361" s="224" t="s">
        <v>172</v>
      </c>
      <c r="AT361" s="224" t="s">
        <v>168</v>
      </c>
      <c r="AU361" s="224" t="s">
        <v>84</v>
      </c>
      <c r="AY361" s="15" t="s">
        <v>165</v>
      </c>
      <c r="BE361" s="225">
        <f>IF(O361="základní",K361,0)</f>
        <v>0</v>
      </c>
      <c r="BF361" s="225">
        <f>IF(O361="snížená",K361,0)</f>
        <v>0</v>
      </c>
      <c r="BG361" s="225">
        <f>IF(O361="zákl. přenesená",K361,0)</f>
        <v>0</v>
      </c>
      <c r="BH361" s="225">
        <f>IF(O361="sníž. přenesená",K361,0)</f>
        <v>0</v>
      </c>
      <c r="BI361" s="225">
        <f>IF(O361="nulová",K361,0)</f>
        <v>0</v>
      </c>
      <c r="BJ361" s="15" t="s">
        <v>82</v>
      </c>
      <c r="BK361" s="225">
        <f>ROUND(P361*H361,2)</f>
        <v>0</v>
      </c>
      <c r="BL361" s="15" t="s">
        <v>172</v>
      </c>
      <c r="BM361" s="224" t="s">
        <v>923</v>
      </c>
    </row>
    <row r="362" s="2" customFormat="1">
      <c r="A362" s="36"/>
      <c r="B362" s="37"/>
      <c r="C362" s="38"/>
      <c r="D362" s="226" t="s">
        <v>174</v>
      </c>
      <c r="E362" s="38"/>
      <c r="F362" s="227" t="s">
        <v>289</v>
      </c>
      <c r="G362" s="38"/>
      <c r="H362" s="38"/>
      <c r="I362" s="228"/>
      <c r="J362" s="228"/>
      <c r="K362" s="38"/>
      <c r="L362" s="38"/>
      <c r="M362" s="42"/>
      <c r="N362" s="229"/>
      <c r="O362" s="230"/>
      <c r="P362" s="82"/>
      <c r="Q362" s="82"/>
      <c r="R362" s="82"/>
      <c r="S362" s="82"/>
      <c r="T362" s="82"/>
      <c r="U362" s="82"/>
      <c r="V362" s="82"/>
      <c r="W362" s="82"/>
      <c r="X362" s="82"/>
      <c r="Y362" s="83"/>
      <c r="Z362" s="36"/>
      <c r="AA362" s="36"/>
      <c r="AB362" s="36"/>
      <c r="AC362" s="36"/>
      <c r="AD362" s="36"/>
      <c r="AE362" s="36"/>
      <c r="AT362" s="15" t="s">
        <v>174</v>
      </c>
      <c r="AU362" s="15" t="s">
        <v>84</v>
      </c>
    </row>
    <row r="363" s="2" customFormat="1" ht="24.15" customHeight="1">
      <c r="A363" s="36"/>
      <c r="B363" s="37"/>
      <c r="C363" s="213" t="s">
        <v>924</v>
      </c>
      <c r="D363" s="213" t="s">
        <v>168</v>
      </c>
      <c r="E363" s="214" t="s">
        <v>925</v>
      </c>
      <c r="F363" s="215" t="s">
        <v>926</v>
      </c>
      <c r="G363" s="216" t="s">
        <v>927</v>
      </c>
      <c r="H363" s="218">
        <v>0.5</v>
      </c>
      <c r="I363" s="217"/>
      <c r="J363" s="217"/>
      <c r="K363" s="218">
        <f>ROUND(P363*H363,2)</f>
        <v>0</v>
      </c>
      <c r="L363" s="215" t="s">
        <v>193</v>
      </c>
      <c r="M363" s="42"/>
      <c r="N363" s="219" t="s">
        <v>19</v>
      </c>
      <c r="O363" s="220" t="s">
        <v>44</v>
      </c>
      <c r="P363" s="221">
        <f>I363+J363</f>
        <v>0</v>
      </c>
      <c r="Q363" s="221">
        <f>ROUND(I363*H363,2)</f>
        <v>0</v>
      </c>
      <c r="R363" s="221">
        <f>ROUND(J363*H363,2)</f>
        <v>0</v>
      </c>
      <c r="S363" s="82"/>
      <c r="T363" s="222">
        <f>S363*H363</f>
        <v>0</v>
      </c>
      <c r="U363" s="222">
        <v>0</v>
      </c>
      <c r="V363" s="222">
        <f>U363*H363</f>
        <v>0</v>
      </c>
      <c r="W363" s="222">
        <v>0</v>
      </c>
      <c r="X363" s="222">
        <f>W363*H363</f>
        <v>0</v>
      </c>
      <c r="Y363" s="223" t="s">
        <v>19</v>
      </c>
      <c r="Z363" s="36"/>
      <c r="AA363" s="36"/>
      <c r="AB363" s="36"/>
      <c r="AC363" s="36"/>
      <c r="AD363" s="36"/>
      <c r="AE363" s="36"/>
      <c r="AR363" s="224" t="s">
        <v>172</v>
      </c>
      <c r="AT363" s="224" t="s">
        <v>168</v>
      </c>
      <c r="AU363" s="224" t="s">
        <v>84</v>
      </c>
      <c r="AY363" s="15" t="s">
        <v>165</v>
      </c>
      <c r="BE363" s="225">
        <f>IF(O363="základní",K363,0)</f>
        <v>0</v>
      </c>
      <c r="BF363" s="225">
        <f>IF(O363="snížená",K363,0)</f>
        <v>0</v>
      </c>
      <c r="BG363" s="225">
        <f>IF(O363="zákl. přenesená",K363,0)</f>
        <v>0</v>
      </c>
      <c r="BH363" s="225">
        <f>IF(O363="sníž. přenesená",K363,0)</f>
        <v>0</v>
      </c>
      <c r="BI363" s="225">
        <f>IF(O363="nulová",K363,0)</f>
        <v>0</v>
      </c>
      <c r="BJ363" s="15" t="s">
        <v>82</v>
      </c>
      <c r="BK363" s="225">
        <f>ROUND(P363*H363,2)</f>
        <v>0</v>
      </c>
      <c r="BL363" s="15" t="s">
        <v>172</v>
      </c>
      <c r="BM363" s="224" t="s">
        <v>928</v>
      </c>
    </row>
    <row r="364" s="2" customFormat="1">
      <c r="A364" s="36"/>
      <c r="B364" s="37"/>
      <c r="C364" s="38"/>
      <c r="D364" s="226" t="s">
        <v>174</v>
      </c>
      <c r="E364" s="38"/>
      <c r="F364" s="227" t="s">
        <v>926</v>
      </c>
      <c r="G364" s="38"/>
      <c r="H364" s="38"/>
      <c r="I364" s="228"/>
      <c r="J364" s="228"/>
      <c r="K364" s="38"/>
      <c r="L364" s="38"/>
      <c r="M364" s="42"/>
      <c r="N364" s="229"/>
      <c r="O364" s="230"/>
      <c r="P364" s="82"/>
      <c r="Q364" s="82"/>
      <c r="R364" s="82"/>
      <c r="S364" s="82"/>
      <c r="T364" s="82"/>
      <c r="U364" s="82"/>
      <c r="V364" s="82"/>
      <c r="W364" s="82"/>
      <c r="X364" s="82"/>
      <c r="Y364" s="83"/>
      <c r="Z364" s="36"/>
      <c r="AA364" s="36"/>
      <c r="AB364" s="36"/>
      <c r="AC364" s="36"/>
      <c r="AD364" s="36"/>
      <c r="AE364" s="36"/>
      <c r="AT364" s="15" t="s">
        <v>174</v>
      </c>
      <c r="AU364" s="15" t="s">
        <v>84</v>
      </c>
    </row>
    <row r="365" s="2" customFormat="1" ht="24.15" customHeight="1">
      <c r="A365" s="36"/>
      <c r="B365" s="37"/>
      <c r="C365" s="213" t="s">
        <v>929</v>
      </c>
      <c r="D365" s="213" t="s">
        <v>168</v>
      </c>
      <c r="E365" s="214" t="s">
        <v>292</v>
      </c>
      <c r="F365" s="215" t="s">
        <v>293</v>
      </c>
      <c r="G365" s="216" t="s">
        <v>192</v>
      </c>
      <c r="H365" s="218">
        <v>1</v>
      </c>
      <c r="I365" s="217"/>
      <c r="J365" s="217"/>
      <c r="K365" s="218">
        <f>ROUND(P365*H365,2)</f>
        <v>0</v>
      </c>
      <c r="L365" s="215" t="s">
        <v>193</v>
      </c>
      <c r="M365" s="42"/>
      <c r="N365" s="219" t="s">
        <v>19</v>
      </c>
      <c r="O365" s="220" t="s">
        <v>44</v>
      </c>
      <c r="P365" s="221">
        <f>I365+J365</f>
        <v>0</v>
      </c>
      <c r="Q365" s="221">
        <f>ROUND(I365*H365,2)</f>
        <v>0</v>
      </c>
      <c r="R365" s="221">
        <f>ROUND(J365*H365,2)</f>
        <v>0</v>
      </c>
      <c r="S365" s="82"/>
      <c r="T365" s="222">
        <f>S365*H365</f>
        <v>0</v>
      </c>
      <c r="U365" s="222">
        <v>0</v>
      </c>
      <c r="V365" s="222">
        <f>U365*H365</f>
        <v>0</v>
      </c>
      <c r="W365" s="222">
        <v>0</v>
      </c>
      <c r="X365" s="222">
        <f>W365*H365</f>
        <v>0</v>
      </c>
      <c r="Y365" s="223" t="s">
        <v>19</v>
      </c>
      <c r="Z365" s="36"/>
      <c r="AA365" s="36"/>
      <c r="AB365" s="36"/>
      <c r="AC365" s="36"/>
      <c r="AD365" s="36"/>
      <c r="AE365" s="36"/>
      <c r="AR365" s="224" t="s">
        <v>172</v>
      </c>
      <c r="AT365" s="224" t="s">
        <v>168</v>
      </c>
      <c r="AU365" s="224" t="s">
        <v>84</v>
      </c>
      <c r="AY365" s="15" t="s">
        <v>165</v>
      </c>
      <c r="BE365" s="225">
        <f>IF(O365="základní",K365,0)</f>
        <v>0</v>
      </c>
      <c r="BF365" s="225">
        <f>IF(O365="snížená",K365,0)</f>
        <v>0</v>
      </c>
      <c r="BG365" s="225">
        <f>IF(O365="zákl. přenesená",K365,0)</f>
        <v>0</v>
      </c>
      <c r="BH365" s="225">
        <f>IF(O365="sníž. přenesená",K365,0)</f>
        <v>0</v>
      </c>
      <c r="BI365" s="225">
        <f>IF(O365="nulová",K365,0)</f>
        <v>0</v>
      </c>
      <c r="BJ365" s="15" t="s">
        <v>82</v>
      </c>
      <c r="BK365" s="225">
        <f>ROUND(P365*H365,2)</f>
        <v>0</v>
      </c>
      <c r="BL365" s="15" t="s">
        <v>172</v>
      </c>
      <c r="BM365" s="224" t="s">
        <v>930</v>
      </c>
    </row>
    <row r="366" s="2" customFormat="1">
      <c r="A366" s="36"/>
      <c r="B366" s="37"/>
      <c r="C366" s="38"/>
      <c r="D366" s="226" t="s">
        <v>174</v>
      </c>
      <c r="E366" s="38"/>
      <c r="F366" s="227" t="s">
        <v>293</v>
      </c>
      <c r="G366" s="38"/>
      <c r="H366" s="38"/>
      <c r="I366" s="228"/>
      <c r="J366" s="228"/>
      <c r="K366" s="38"/>
      <c r="L366" s="38"/>
      <c r="M366" s="42"/>
      <c r="N366" s="229"/>
      <c r="O366" s="230"/>
      <c r="P366" s="82"/>
      <c r="Q366" s="82"/>
      <c r="R366" s="82"/>
      <c r="S366" s="82"/>
      <c r="T366" s="82"/>
      <c r="U366" s="82"/>
      <c r="V366" s="82"/>
      <c r="W366" s="82"/>
      <c r="X366" s="82"/>
      <c r="Y366" s="83"/>
      <c r="Z366" s="36"/>
      <c r="AA366" s="36"/>
      <c r="AB366" s="36"/>
      <c r="AC366" s="36"/>
      <c r="AD366" s="36"/>
      <c r="AE366" s="36"/>
      <c r="AT366" s="15" t="s">
        <v>174</v>
      </c>
      <c r="AU366" s="15" t="s">
        <v>84</v>
      </c>
    </row>
    <row r="367" s="2" customFormat="1" ht="37.8" customHeight="1">
      <c r="A367" s="36"/>
      <c r="B367" s="37"/>
      <c r="C367" s="213" t="s">
        <v>931</v>
      </c>
      <c r="D367" s="213" t="s">
        <v>168</v>
      </c>
      <c r="E367" s="214" t="s">
        <v>932</v>
      </c>
      <c r="F367" s="215" t="s">
        <v>933</v>
      </c>
      <c r="G367" s="216" t="s">
        <v>192</v>
      </c>
      <c r="H367" s="218">
        <v>2</v>
      </c>
      <c r="I367" s="217"/>
      <c r="J367" s="217"/>
      <c r="K367" s="218">
        <f>ROUND(P367*H367,2)</f>
        <v>0</v>
      </c>
      <c r="L367" s="215" t="s">
        <v>19</v>
      </c>
      <c r="M367" s="42"/>
      <c r="N367" s="219" t="s">
        <v>19</v>
      </c>
      <c r="O367" s="220" t="s">
        <v>44</v>
      </c>
      <c r="P367" s="221">
        <f>I367+J367</f>
        <v>0</v>
      </c>
      <c r="Q367" s="221">
        <f>ROUND(I367*H367,2)</f>
        <v>0</v>
      </c>
      <c r="R367" s="221">
        <f>ROUND(J367*H367,2)</f>
        <v>0</v>
      </c>
      <c r="S367" s="82"/>
      <c r="T367" s="222">
        <f>S367*H367</f>
        <v>0</v>
      </c>
      <c r="U367" s="222">
        <v>0</v>
      </c>
      <c r="V367" s="222">
        <f>U367*H367</f>
        <v>0</v>
      </c>
      <c r="W367" s="222">
        <v>0</v>
      </c>
      <c r="X367" s="222">
        <f>W367*H367</f>
        <v>0</v>
      </c>
      <c r="Y367" s="223" t="s">
        <v>19</v>
      </c>
      <c r="Z367" s="36"/>
      <c r="AA367" s="36"/>
      <c r="AB367" s="36"/>
      <c r="AC367" s="36"/>
      <c r="AD367" s="36"/>
      <c r="AE367" s="36"/>
      <c r="AR367" s="224" t="s">
        <v>172</v>
      </c>
      <c r="AT367" s="224" t="s">
        <v>168</v>
      </c>
      <c r="AU367" s="224" t="s">
        <v>84</v>
      </c>
      <c r="AY367" s="15" t="s">
        <v>165</v>
      </c>
      <c r="BE367" s="225">
        <f>IF(O367="základní",K367,0)</f>
        <v>0</v>
      </c>
      <c r="BF367" s="225">
        <f>IF(O367="snížená",K367,0)</f>
        <v>0</v>
      </c>
      <c r="BG367" s="225">
        <f>IF(O367="zákl. přenesená",K367,0)</f>
        <v>0</v>
      </c>
      <c r="BH367" s="225">
        <f>IF(O367="sníž. přenesená",K367,0)</f>
        <v>0</v>
      </c>
      <c r="BI367" s="225">
        <f>IF(O367="nulová",K367,0)</f>
        <v>0</v>
      </c>
      <c r="BJ367" s="15" t="s">
        <v>82</v>
      </c>
      <c r="BK367" s="225">
        <f>ROUND(P367*H367,2)</f>
        <v>0</v>
      </c>
      <c r="BL367" s="15" t="s">
        <v>172</v>
      </c>
      <c r="BM367" s="224" t="s">
        <v>934</v>
      </c>
    </row>
    <row r="368" s="2" customFormat="1">
      <c r="A368" s="36"/>
      <c r="B368" s="37"/>
      <c r="C368" s="38"/>
      <c r="D368" s="226" t="s">
        <v>174</v>
      </c>
      <c r="E368" s="38"/>
      <c r="F368" s="227" t="s">
        <v>935</v>
      </c>
      <c r="G368" s="38"/>
      <c r="H368" s="38"/>
      <c r="I368" s="228"/>
      <c r="J368" s="228"/>
      <c r="K368" s="38"/>
      <c r="L368" s="38"/>
      <c r="M368" s="42"/>
      <c r="N368" s="229"/>
      <c r="O368" s="230"/>
      <c r="P368" s="82"/>
      <c r="Q368" s="82"/>
      <c r="R368" s="82"/>
      <c r="S368" s="82"/>
      <c r="T368" s="82"/>
      <c r="U368" s="82"/>
      <c r="V368" s="82"/>
      <c r="W368" s="82"/>
      <c r="X368" s="82"/>
      <c r="Y368" s="83"/>
      <c r="Z368" s="36"/>
      <c r="AA368" s="36"/>
      <c r="AB368" s="36"/>
      <c r="AC368" s="36"/>
      <c r="AD368" s="36"/>
      <c r="AE368" s="36"/>
      <c r="AT368" s="15" t="s">
        <v>174</v>
      </c>
      <c r="AU368" s="15" t="s">
        <v>84</v>
      </c>
    </row>
    <row r="369" s="12" customFormat="1" ht="22.8" customHeight="1">
      <c r="A369" s="12"/>
      <c r="B369" s="196"/>
      <c r="C369" s="197"/>
      <c r="D369" s="198" t="s">
        <v>74</v>
      </c>
      <c r="E369" s="211" t="s">
        <v>936</v>
      </c>
      <c r="F369" s="211" t="s">
        <v>296</v>
      </c>
      <c r="G369" s="197"/>
      <c r="H369" s="197"/>
      <c r="I369" s="200"/>
      <c r="J369" s="200"/>
      <c r="K369" s="212">
        <f>BK369</f>
        <v>0</v>
      </c>
      <c r="L369" s="197"/>
      <c r="M369" s="202"/>
      <c r="N369" s="203"/>
      <c r="O369" s="204"/>
      <c r="P369" s="204"/>
      <c r="Q369" s="205">
        <f>SUM(Q370:Q383)</f>
        <v>0</v>
      </c>
      <c r="R369" s="205">
        <f>SUM(R370:R383)</f>
        <v>0</v>
      </c>
      <c r="S369" s="204"/>
      <c r="T369" s="206">
        <f>SUM(T370:T383)</f>
        <v>0</v>
      </c>
      <c r="U369" s="204"/>
      <c r="V369" s="206">
        <f>SUM(V370:V383)</f>
        <v>0</v>
      </c>
      <c r="W369" s="204"/>
      <c r="X369" s="206">
        <f>SUM(X370:X383)</f>
        <v>0</v>
      </c>
      <c r="Y369" s="207"/>
      <c r="Z369" s="12"/>
      <c r="AA369" s="12"/>
      <c r="AB369" s="12"/>
      <c r="AC369" s="12"/>
      <c r="AD369" s="12"/>
      <c r="AE369" s="12"/>
      <c r="AR369" s="208" t="s">
        <v>82</v>
      </c>
      <c r="AT369" s="209" t="s">
        <v>74</v>
      </c>
      <c r="AU369" s="209" t="s">
        <v>82</v>
      </c>
      <c r="AY369" s="208" t="s">
        <v>165</v>
      </c>
      <c r="BK369" s="210">
        <f>SUM(BK370:BK383)</f>
        <v>0</v>
      </c>
    </row>
    <row r="370" s="2" customFormat="1" ht="37.8" customHeight="1">
      <c r="A370" s="36"/>
      <c r="B370" s="37"/>
      <c r="C370" s="213" t="s">
        <v>937</v>
      </c>
      <c r="D370" s="213" t="s">
        <v>168</v>
      </c>
      <c r="E370" s="214" t="s">
        <v>309</v>
      </c>
      <c r="F370" s="215" t="s">
        <v>310</v>
      </c>
      <c r="G370" s="216" t="s">
        <v>300</v>
      </c>
      <c r="H370" s="218">
        <v>1648.56</v>
      </c>
      <c r="I370" s="217"/>
      <c r="J370" s="217"/>
      <c r="K370" s="218">
        <f>ROUND(P370*H370,2)</f>
        <v>0</v>
      </c>
      <c r="L370" s="215" t="s">
        <v>193</v>
      </c>
      <c r="M370" s="42"/>
      <c r="N370" s="219" t="s">
        <v>19</v>
      </c>
      <c r="O370" s="220" t="s">
        <v>44</v>
      </c>
      <c r="P370" s="221">
        <f>I370+J370</f>
        <v>0</v>
      </c>
      <c r="Q370" s="221">
        <f>ROUND(I370*H370,2)</f>
        <v>0</v>
      </c>
      <c r="R370" s="221">
        <f>ROUND(J370*H370,2)</f>
        <v>0</v>
      </c>
      <c r="S370" s="82"/>
      <c r="T370" s="222">
        <f>S370*H370</f>
        <v>0</v>
      </c>
      <c r="U370" s="222">
        <v>0</v>
      </c>
      <c r="V370" s="222">
        <f>U370*H370</f>
        <v>0</v>
      </c>
      <c r="W370" s="222">
        <v>0</v>
      </c>
      <c r="X370" s="222">
        <f>W370*H370</f>
        <v>0</v>
      </c>
      <c r="Y370" s="223" t="s">
        <v>19</v>
      </c>
      <c r="Z370" s="36"/>
      <c r="AA370" s="36"/>
      <c r="AB370" s="36"/>
      <c r="AC370" s="36"/>
      <c r="AD370" s="36"/>
      <c r="AE370" s="36"/>
      <c r="AR370" s="224" t="s">
        <v>172</v>
      </c>
      <c r="AT370" s="224" t="s">
        <v>168</v>
      </c>
      <c r="AU370" s="224" t="s">
        <v>84</v>
      </c>
      <c r="AY370" s="15" t="s">
        <v>165</v>
      </c>
      <c r="BE370" s="225">
        <f>IF(O370="základní",K370,0)</f>
        <v>0</v>
      </c>
      <c r="BF370" s="225">
        <f>IF(O370="snížená",K370,0)</f>
        <v>0</v>
      </c>
      <c r="BG370" s="225">
        <f>IF(O370="zákl. přenesená",K370,0)</f>
        <v>0</v>
      </c>
      <c r="BH370" s="225">
        <f>IF(O370="sníž. přenesená",K370,0)</f>
        <v>0</v>
      </c>
      <c r="BI370" s="225">
        <f>IF(O370="nulová",K370,0)</f>
        <v>0</v>
      </c>
      <c r="BJ370" s="15" t="s">
        <v>82</v>
      </c>
      <c r="BK370" s="225">
        <f>ROUND(P370*H370,2)</f>
        <v>0</v>
      </c>
      <c r="BL370" s="15" t="s">
        <v>172</v>
      </c>
      <c r="BM370" s="224" t="s">
        <v>938</v>
      </c>
    </row>
    <row r="371" s="2" customFormat="1">
      <c r="A371" s="36"/>
      <c r="B371" s="37"/>
      <c r="C371" s="38"/>
      <c r="D371" s="226" t="s">
        <v>174</v>
      </c>
      <c r="E371" s="38"/>
      <c r="F371" s="227" t="s">
        <v>312</v>
      </c>
      <c r="G371" s="38"/>
      <c r="H371" s="38"/>
      <c r="I371" s="228"/>
      <c r="J371" s="228"/>
      <c r="K371" s="38"/>
      <c r="L371" s="38"/>
      <c r="M371" s="42"/>
      <c r="N371" s="229"/>
      <c r="O371" s="230"/>
      <c r="P371" s="82"/>
      <c r="Q371" s="82"/>
      <c r="R371" s="82"/>
      <c r="S371" s="82"/>
      <c r="T371" s="82"/>
      <c r="U371" s="82"/>
      <c r="V371" s="82"/>
      <c r="W371" s="82"/>
      <c r="X371" s="82"/>
      <c r="Y371" s="83"/>
      <c r="Z371" s="36"/>
      <c r="AA371" s="36"/>
      <c r="AB371" s="36"/>
      <c r="AC371" s="36"/>
      <c r="AD371" s="36"/>
      <c r="AE371" s="36"/>
      <c r="AT371" s="15" t="s">
        <v>174</v>
      </c>
      <c r="AU371" s="15" t="s">
        <v>84</v>
      </c>
    </row>
    <row r="372" s="2" customFormat="1" ht="37.8" customHeight="1">
      <c r="A372" s="36"/>
      <c r="B372" s="37"/>
      <c r="C372" s="213" t="s">
        <v>939</v>
      </c>
      <c r="D372" s="213" t="s">
        <v>168</v>
      </c>
      <c r="E372" s="214" t="s">
        <v>314</v>
      </c>
      <c r="F372" s="215" t="s">
        <v>315</v>
      </c>
      <c r="G372" s="216" t="s">
        <v>300</v>
      </c>
      <c r="H372" s="218">
        <v>1648.56</v>
      </c>
      <c r="I372" s="217"/>
      <c r="J372" s="217"/>
      <c r="K372" s="218">
        <f>ROUND(P372*H372,2)</f>
        <v>0</v>
      </c>
      <c r="L372" s="215" t="s">
        <v>193</v>
      </c>
      <c r="M372" s="42"/>
      <c r="N372" s="219" t="s">
        <v>19</v>
      </c>
      <c r="O372" s="220" t="s">
        <v>44</v>
      </c>
      <c r="P372" s="221">
        <f>I372+J372</f>
        <v>0</v>
      </c>
      <c r="Q372" s="221">
        <f>ROUND(I372*H372,2)</f>
        <v>0</v>
      </c>
      <c r="R372" s="221">
        <f>ROUND(J372*H372,2)</f>
        <v>0</v>
      </c>
      <c r="S372" s="82"/>
      <c r="T372" s="222">
        <f>S372*H372</f>
        <v>0</v>
      </c>
      <c r="U372" s="222">
        <v>0</v>
      </c>
      <c r="V372" s="222">
        <f>U372*H372</f>
        <v>0</v>
      </c>
      <c r="W372" s="222">
        <v>0</v>
      </c>
      <c r="X372" s="222">
        <f>W372*H372</f>
        <v>0</v>
      </c>
      <c r="Y372" s="223" t="s">
        <v>19</v>
      </c>
      <c r="Z372" s="36"/>
      <c r="AA372" s="36"/>
      <c r="AB372" s="36"/>
      <c r="AC372" s="36"/>
      <c r="AD372" s="36"/>
      <c r="AE372" s="36"/>
      <c r="AR372" s="224" t="s">
        <v>172</v>
      </c>
      <c r="AT372" s="224" t="s">
        <v>168</v>
      </c>
      <c r="AU372" s="224" t="s">
        <v>84</v>
      </c>
      <c r="AY372" s="15" t="s">
        <v>165</v>
      </c>
      <c r="BE372" s="225">
        <f>IF(O372="základní",K372,0)</f>
        <v>0</v>
      </c>
      <c r="BF372" s="225">
        <f>IF(O372="snížená",K372,0)</f>
        <v>0</v>
      </c>
      <c r="BG372" s="225">
        <f>IF(O372="zákl. přenesená",K372,0)</f>
        <v>0</v>
      </c>
      <c r="BH372" s="225">
        <f>IF(O372="sníž. přenesená",K372,0)</f>
        <v>0</v>
      </c>
      <c r="BI372" s="225">
        <f>IF(O372="nulová",K372,0)</f>
        <v>0</v>
      </c>
      <c r="BJ372" s="15" t="s">
        <v>82</v>
      </c>
      <c r="BK372" s="225">
        <f>ROUND(P372*H372,2)</f>
        <v>0</v>
      </c>
      <c r="BL372" s="15" t="s">
        <v>172</v>
      </c>
      <c r="BM372" s="224" t="s">
        <v>940</v>
      </c>
    </row>
    <row r="373" s="2" customFormat="1">
      <c r="A373" s="36"/>
      <c r="B373" s="37"/>
      <c r="C373" s="38"/>
      <c r="D373" s="226" t="s">
        <v>174</v>
      </c>
      <c r="E373" s="38"/>
      <c r="F373" s="227" t="s">
        <v>317</v>
      </c>
      <c r="G373" s="38"/>
      <c r="H373" s="38"/>
      <c r="I373" s="228"/>
      <c r="J373" s="228"/>
      <c r="K373" s="38"/>
      <c r="L373" s="38"/>
      <c r="M373" s="42"/>
      <c r="N373" s="229"/>
      <c r="O373" s="230"/>
      <c r="P373" s="82"/>
      <c r="Q373" s="82"/>
      <c r="R373" s="82"/>
      <c r="S373" s="82"/>
      <c r="T373" s="82"/>
      <c r="U373" s="82"/>
      <c r="V373" s="82"/>
      <c r="W373" s="82"/>
      <c r="X373" s="82"/>
      <c r="Y373" s="83"/>
      <c r="Z373" s="36"/>
      <c r="AA373" s="36"/>
      <c r="AB373" s="36"/>
      <c r="AC373" s="36"/>
      <c r="AD373" s="36"/>
      <c r="AE373" s="36"/>
      <c r="AT373" s="15" t="s">
        <v>174</v>
      </c>
      <c r="AU373" s="15" t="s">
        <v>84</v>
      </c>
    </row>
    <row r="374" s="2" customFormat="1">
      <c r="A374" s="36"/>
      <c r="B374" s="37"/>
      <c r="C374" s="38"/>
      <c r="D374" s="226" t="s">
        <v>179</v>
      </c>
      <c r="E374" s="38"/>
      <c r="F374" s="231" t="s">
        <v>303</v>
      </c>
      <c r="G374" s="38"/>
      <c r="H374" s="38"/>
      <c r="I374" s="228"/>
      <c r="J374" s="228"/>
      <c r="K374" s="38"/>
      <c r="L374" s="38"/>
      <c r="M374" s="42"/>
      <c r="N374" s="229"/>
      <c r="O374" s="230"/>
      <c r="P374" s="82"/>
      <c r="Q374" s="82"/>
      <c r="R374" s="82"/>
      <c r="S374" s="82"/>
      <c r="T374" s="82"/>
      <c r="U374" s="82"/>
      <c r="V374" s="82"/>
      <c r="W374" s="82"/>
      <c r="X374" s="82"/>
      <c r="Y374" s="83"/>
      <c r="Z374" s="36"/>
      <c r="AA374" s="36"/>
      <c r="AB374" s="36"/>
      <c r="AC374" s="36"/>
      <c r="AD374" s="36"/>
      <c r="AE374" s="36"/>
      <c r="AT374" s="15" t="s">
        <v>179</v>
      </c>
      <c r="AU374" s="15" t="s">
        <v>84</v>
      </c>
    </row>
    <row r="375" s="2" customFormat="1" ht="37.8" customHeight="1">
      <c r="A375" s="36"/>
      <c r="B375" s="37"/>
      <c r="C375" s="213" t="s">
        <v>941</v>
      </c>
      <c r="D375" s="213" t="s">
        <v>168</v>
      </c>
      <c r="E375" s="214" t="s">
        <v>942</v>
      </c>
      <c r="F375" s="215" t="s">
        <v>943</v>
      </c>
      <c r="G375" s="216" t="s">
        <v>300</v>
      </c>
      <c r="H375" s="218">
        <v>962</v>
      </c>
      <c r="I375" s="217"/>
      <c r="J375" s="217"/>
      <c r="K375" s="218">
        <f>ROUND(P375*H375,2)</f>
        <v>0</v>
      </c>
      <c r="L375" s="215" t="s">
        <v>193</v>
      </c>
      <c r="M375" s="42"/>
      <c r="N375" s="219" t="s">
        <v>19</v>
      </c>
      <c r="O375" s="220" t="s">
        <v>44</v>
      </c>
      <c r="P375" s="221">
        <f>I375+J375</f>
        <v>0</v>
      </c>
      <c r="Q375" s="221">
        <f>ROUND(I375*H375,2)</f>
        <v>0</v>
      </c>
      <c r="R375" s="221">
        <f>ROUND(J375*H375,2)</f>
        <v>0</v>
      </c>
      <c r="S375" s="82"/>
      <c r="T375" s="222">
        <f>S375*H375</f>
        <v>0</v>
      </c>
      <c r="U375" s="222">
        <v>0</v>
      </c>
      <c r="V375" s="222">
        <f>U375*H375</f>
        <v>0</v>
      </c>
      <c r="W375" s="222">
        <v>0</v>
      </c>
      <c r="X375" s="222">
        <f>W375*H375</f>
        <v>0</v>
      </c>
      <c r="Y375" s="223" t="s">
        <v>19</v>
      </c>
      <c r="Z375" s="36"/>
      <c r="AA375" s="36"/>
      <c r="AB375" s="36"/>
      <c r="AC375" s="36"/>
      <c r="AD375" s="36"/>
      <c r="AE375" s="36"/>
      <c r="AR375" s="224" t="s">
        <v>172</v>
      </c>
      <c r="AT375" s="224" t="s">
        <v>168</v>
      </c>
      <c r="AU375" s="224" t="s">
        <v>84</v>
      </c>
      <c r="AY375" s="15" t="s">
        <v>165</v>
      </c>
      <c r="BE375" s="225">
        <f>IF(O375="základní",K375,0)</f>
        <v>0</v>
      </c>
      <c r="BF375" s="225">
        <f>IF(O375="snížená",K375,0)</f>
        <v>0</v>
      </c>
      <c r="BG375" s="225">
        <f>IF(O375="zákl. přenesená",K375,0)</f>
        <v>0</v>
      </c>
      <c r="BH375" s="225">
        <f>IF(O375="sníž. přenesená",K375,0)</f>
        <v>0</v>
      </c>
      <c r="BI375" s="225">
        <f>IF(O375="nulová",K375,0)</f>
        <v>0</v>
      </c>
      <c r="BJ375" s="15" t="s">
        <v>82</v>
      </c>
      <c r="BK375" s="225">
        <f>ROUND(P375*H375,2)</f>
        <v>0</v>
      </c>
      <c r="BL375" s="15" t="s">
        <v>172</v>
      </c>
      <c r="BM375" s="224" t="s">
        <v>944</v>
      </c>
    </row>
    <row r="376" s="2" customFormat="1">
      <c r="A376" s="36"/>
      <c r="B376" s="37"/>
      <c r="C376" s="38"/>
      <c r="D376" s="226" t="s">
        <v>174</v>
      </c>
      <c r="E376" s="38"/>
      <c r="F376" s="227" t="s">
        <v>945</v>
      </c>
      <c r="G376" s="38"/>
      <c r="H376" s="38"/>
      <c r="I376" s="228"/>
      <c r="J376" s="228"/>
      <c r="K376" s="38"/>
      <c r="L376" s="38"/>
      <c r="M376" s="42"/>
      <c r="N376" s="229"/>
      <c r="O376" s="230"/>
      <c r="P376" s="82"/>
      <c r="Q376" s="82"/>
      <c r="R376" s="82"/>
      <c r="S376" s="82"/>
      <c r="T376" s="82"/>
      <c r="U376" s="82"/>
      <c r="V376" s="82"/>
      <c r="W376" s="82"/>
      <c r="X376" s="82"/>
      <c r="Y376" s="83"/>
      <c r="Z376" s="36"/>
      <c r="AA376" s="36"/>
      <c r="AB376" s="36"/>
      <c r="AC376" s="36"/>
      <c r="AD376" s="36"/>
      <c r="AE376" s="36"/>
      <c r="AT376" s="15" t="s">
        <v>174</v>
      </c>
      <c r="AU376" s="15" t="s">
        <v>84</v>
      </c>
    </row>
    <row r="377" s="2" customFormat="1" ht="37.8" customHeight="1">
      <c r="A377" s="36"/>
      <c r="B377" s="37"/>
      <c r="C377" s="213" t="s">
        <v>946</v>
      </c>
      <c r="D377" s="213" t="s">
        <v>168</v>
      </c>
      <c r="E377" s="214" t="s">
        <v>947</v>
      </c>
      <c r="F377" s="215" t="s">
        <v>948</v>
      </c>
      <c r="G377" s="216" t="s">
        <v>300</v>
      </c>
      <c r="H377" s="218">
        <v>962</v>
      </c>
      <c r="I377" s="217"/>
      <c r="J377" s="217"/>
      <c r="K377" s="218">
        <f>ROUND(P377*H377,2)</f>
        <v>0</v>
      </c>
      <c r="L377" s="215" t="s">
        <v>193</v>
      </c>
      <c r="M377" s="42"/>
      <c r="N377" s="219" t="s">
        <v>19</v>
      </c>
      <c r="O377" s="220" t="s">
        <v>44</v>
      </c>
      <c r="P377" s="221">
        <f>I377+J377</f>
        <v>0</v>
      </c>
      <c r="Q377" s="221">
        <f>ROUND(I377*H377,2)</f>
        <v>0</v>
      </c>
      <c r="R377" s="221">
        <f>ROUND(J377*H377,2)</f>
        <v>0</v>
      </c>
      <c r="S377" s="82"/>
      <c r="T377" s="222">
        <f>S377*H377</f>
        <v>0</v>
      </c>
      <c r="U377" s="222">
        <v>0</v>
      </c>
      <c r="V377" s="222">
        <f>U377*H377</f>
        <v>0</v>
      </c>
      <c r="W377" s="222">
        <v>0</v>
      </c>
      <c r="X377" s="222">
        <f>W377*H377</f>
        <v>0</v>
      </c>
      <c r="Y377" s="223" t="s">
        <v>19</v>
      </c>
      <c r="Z377" s="36"/>
      <c r="AA377" s="36"/>
      <c r="AB377" s="36"/>
      <c r="AC377" s="36"/>
      <c r="AD377" s="36"/>
      <c r="AE377" s="36"/>
      <c r="AR377" s="224" t="s">
        <v>172</v>
      </c>
      <c r="AT377" s="224" t="s">
        <v>168</v>
      </c>
      <c r="AU377" s="224" t="s">
        <v>84</v>
      </c>
      <c r="AY377" s="15" t="s">
        <v>165</v>
      </c>
      <c r="BE377" s="225">
        <f>IF(O377="základní",K377,0)</f>
        <v>0</v>
      </c>
      <c r="BF377" s="225">
        <f>IF(O377="snížená",K377,0)</f>
        <v>0</v>
      </c>
      <c r="BG377" s="225">
        <f>IF(O377="zákl. přenesená",K377,0)</f>
        <v>0</v>
      </c>
      <c r="BH377" s="225">
        <f>IF(O377="sníž. přenesená",K377,0)</f>
        <v>0</v>
      </c>
      <c r="BI377" s="225">
        <f>IF(O377="nulová",K377,0)</f>
        <v>0</v>
      </c>
      <c r="BJ377" s="15" t="s">
        <v>82</v>
      </c>
      <c r="BK377" s="225">
        <f>ROUND(P377*H377,2)</f>
        <v>0</v>
      </c>
      <c r="BL377" s="15" t="s">
        <v>172</v>
      </c>
      <c r="BM377" s="224" t="s">
        <v>949</v>
      </c>
    </row>
    <row r="378" s="2" customFormat="1">
      <c r="A378" s="36"/>
      <c r="B378" s="37"/>
      <c r="C378" s="38"/>
      <c r="D378" s="226" t="s">
        <v>174</v>
      </c>
      <c r="E378" s="38"/>
      <c r="F378" s="227" t="s">
        <v>950</v>
      </c>
      <c r="G378" s="38"/>
      <c r="H378" s="38"/>
      <c r="I378" s="228"/>
      <c r="J378" s="228"/>
      <c r="K378" s="38"/>
      <c r="L378" s="38"/>
      <c r="M378" s="42"/>
      <c r="N378" s="229"/>
      <c r="O378" s="230"/>
      <c r="P378" s="82"/>
      <c r="Q378" s="82"/>
      <c r="R378" s="82"/>
      <c r="S378" s="82"/>
      <c r="T378" s="82"/>
      <c r="U378" s="82"/>
      <c r="V378" s="82"/>
      <c r="W378" s="82"/>
      <c r="X378" s="82"/>
      <c r="Y378" s="83"/>
      <c r="Z378" s="36"/>
      <c r="AA378" s="36"/>
      <c r="AB378" s="36"/>
      <c r="AC378" s="36"/>
      <c r="AD378" s="36"/>
      <c r="AE378" s="36"/>
      <c r="AT378" s="15" t="s">
        <v>174</v>
      </c>
      <c r="AU378" s="15" t="s">
        <v>84</v>
      </c>
    </row>
    <row r="379" s="2" customFormat="1">
      <c r="A379" s="36"/>
      <c r="B379" s="37"/>
      <c r="C379" s="38"/>
      <c r="D379" s="226" t="s">
        <v>179</v>
      </c>
      <c r="E379" s="38"/>
      <c r="F379" s="231" t="s">
        <v>303</v>
      </c>
      <c r="G379" s="38"/>
      <c r="H379" s="38"/>
      <c r="I379" s="228"/>
      <c r="J379" s="228"/>
      <c r="K379" s="38"/>
      <c r="L379" s="38"/>
      <c r="M379" s="42"/>
      <c r="N379" s="229"/>
      <c r="O379" s="230"/>
      <c r="P379" s="82"/>
      <c r="Q379" s="82"/>
      <c r="R379" s="82"/>
      <c r="S379" s="82"/>
      <c r="T379" s="82"/>
      <c r="U379" s="82"/>
      <c r="V379" s="82"/>
      <c r="W379" s="82"/>
      <c r="X379" s="82"/>
      <c r="Y379" s="83"/>
      <c r="Z379" s="36"/>
      <c r="AA379" s="36"/>
      <c r="AB379" s="36"/>
      <c r="AC379" s="36"/>
      <c r="AD379" s="36"/>
      <c r="AE379" s="36"/>
      <c r="AT379" s="15" t="s">
        <v>179</v>
      </c>
      <c r="AU379" s="15" t="s">
        <v>84</v>
      </c>
    </row>
    <row r="380" s="2" customFormat="1" ht="37.8" customHeight="1">
      <c r="A380" s="36"/>
      <c r="B380" s="37"/>
      <c r="C380" s="213" t="s">
        <v>951</v>
      </c>
      <c r="D380" s="213" t="s">
        <v>168</v>
      </c>
      <c r="E380" s="214" t="s">
        <v>319</v>
      </c>
      <c r="F380" s="215" t="s">
        <v>320</v>
      </c>
      <c r="G380" s="216" t="s">
        <v>300</v>
      </c>
      <c r="H380" s="218">
        <v>2610.5599999999999</v>
      </c>
      <c r="I380" s="217"/>
      <c r="J380" s="217"/>
      <c r="K380" s="218">
        <f>ROUND(P380*H380,2)</f>
        <v>0</v>
      </c>
      <c r="L380" s="215" t="s">
        <v>193</v>
      </c>
      <c r="M380" s="42"/>
      <c r="N380" s="219" t="s">
        <v>19</v>
      </c>
      <c r="O380" s="220" t="s">
        <v>44</v>
      </c>
      <c r="P380" s="221">
        <f>I380+J380</f>
        <v>0</v>
      </c>
      <c r="Q380" s="221">
        <f>ROUND(I380*H380,2)</f>
        <v>0</v>
      </c>
      <c r="R380" s="221">
        <f>ROUND(J380*H380,2)</f>
        <v>0</v>
      </c>
      <c r="S380" s="82"/>
      <c r="T380" s="222">
        <f>S380*H380</f>
        <v>0</v>
      </c>
      <c r="U380" s="222">
        <v>0</v>
      </c>
      <c r="V380" s="222">
        <f>U380*H380</f>
        <v>0</v>
      </c>
      <c r="W380" s="222">
        <v>0</v>
      </c>
      <c r="X380" s="222">
        <f>W380*H380</f>
        <v>0</v>
      </c>
      <c r="Y380" s="223" t="s">
        <v>19</v>
      </c>
      <c r="Z380" s="36"/>
      <c r="AA380" s="36"/>
      <c r="AB380" s="36"/>
      <c r="AC380" s="36"/>
      <c r="AD380" s="36"/>
      <c r="AE380" s="36"/>
      <c r="AR380" s="224" t="s">
        <v>172</v>
      </c>
      <c r="AT380" s="224" t="s">
        <v>168</v>
      </c>
      <c r="AU380" s="224" t="s">
        <v>84</v>
      </c>
      <c r="AY380" s="15" t="s">
        <v>165</v>
      </c>
      <c r="BE380" s="225">
        <f>IF(O380="základní",K380,0)</f>
        <v>0</v>
      </c>
      <c r="BF380" s="225">
        <f>IF(O380="snížená",K380,0)</f>
        <v>0</v>
      </c>
      <c r="BG380" s="225">
        <f>IF(O380="zákl. přenesená",K380,0)</f>
        <v>0</v>
      </c>
      <c r="BH380" s="225">
        <f>IF(O380="sníž. přenesená",K380,0)</f>
        <v>0</v>
      </c>
      <c r="BI380" s="225">
        <f>IF(O380="nulová",K380,0)</f>
        <v>0</v>
      </c>
      <c r="BJ380" s="15" t="s">
        <v>82</v>
      </c>
      <c r="BK380" s="225">
        <f>ROUND(P380*H380,2)</f>
        <v>0</v>
      </c>
      <c r="BL380" s="15" t="s">
        <v>172</v>
      </c>
      <c r="BM380" s="224" t="s">
        <v>952</v>
      </c>
    </row>
    <row r="381" s="2" customFormat="1">
      <c r="A381" s="36"/>
      <c r="B381" s="37"/>
      <c r="C381" s="38"/>
      <c r="D381" s="226" t="s">
        <v>174</v>
      </c>
      <c r="E381" s="38"/>
      <c r="F381" s="227" t="s">
        <v>322</v>
      </c>
      <c r="G381" s="38"/>
      <c r="H381" s="38"/>
      <c r="I381" s="228"/>
      <c r="J381" s="228"/>
      <c r="K381" s="38"/>
      <c r="L381" s="38"/>
      <c r="M381" s="42"/>
      <c r="N381" s="229"/>
      <c r="O381" s="230"/>
      <c r="P381" s="82"/>
      <c r="Q381" s="82"/>
      <c r="R381" s="82"/>
      <c r="S381" s="82"/>
      <c r="T381" s="82"/>
      <c r="U381" s="82"/>
      <c r="V381" s="82"/>
      <c r="W381" s="82"/>
      <c r="X381" s="82"/>
      <c r="Y381" s="83"/>
      <c r="Z381" s="36"/>
      <c r="AA381" s="36"/>
      <c r="AB381" s="36"/>
      <c r="AC381" s="36"/>
      <c r="AD381" s="36"/>
      <c r="AE381" s="36"/>
      <c r="AT381" s="15" t="s">
        <v>174</v>
      </c>
      <c r="AU381" s="15" t="s">
        <v>84</v>
      </c>
    </row>
    <row r="382" s="2" customFormat="1" ht="37.8" customHeight="1">
      <c r="A382" s="36"/>
      <c r="B382" s="37"/>
      <c r="C382" s="213" t="s">
        <v>953</v>
      </c>
      <c r="D382" s="213" t="s">
        <v>168</v>
      </c>
      <c r="E382" s="214" t="s">
        <v>954</v>
      </c>
      <c r="F382" s="215" t="s">
        <v>955</v>
      </c>
      <c r="G382" s="216" t="s">
        <v>300</v>
      </c>
      <c r="H382" s="218">
        <v>1</v>
      </c>
      <c r="I382" s="217"/>
      <c r="J382" s="217"/>
      <c r="K382" s="218">
        <f>ROUND(P382*H382,2)</f>
        <v>0</v>
      </c>
      <c r="L382" s="215" t="s">
        <v>193</v>
      </c>
      <c r="M382" s="42"/>
      <c r="N382" s="219" t="s">
        <v>19</v>
      </c>
      <c r="O382" s="220" t="s">
        <v>44</v>
      </c>
      <c r="P382" s="221">
        <f>I382+J382</f>
        <v>0</v>
      </c>
      <c r="Q382" s="221">
        <f>ROUND(I382*H382,2)</f>
        <v>0</v>
      </c>
      <c r="R382" s="221">
        <f>ROUND(J382*H382,2)</f>
        <v>0</v>
      </c>
      <c r="S382" s="82"/>
      <c r="T382" s="222">
        <f>S382*H382</f>
        <v>0</v>
      </c>
      <c r="U382" s="222">
        <v>0</v>
      </c>
      <c r="V382" s="222">
        <f>U382*H382</f>
        <v>0</v>
      </c>
      <c r="W382" s="222">
        <v>0</v>
      </c>
      <c r="X382" s="222">
        <f>W382*H382</f>
        <v>0</v>
      </c>
      <c r="Y382" s="223" t="s">
        <v>19</v>
      </c>
      <c r="Z382" s="36"/>
      <c r="AA382" s="36"/>
      <c r="AB382" s="36"/>
      <c r="AC382" s="36"/>
      <c r="AD382" s="36"/>
      <c r="AE382" s="36"/>
      <c r="AR382" s="224" t="s">
        <v>172</v>
      </c>
      <c r="AT382" s="224" t="s">
        <v>168</v>
      </c>
      <c r="AU382" s="224" t="s">
        <v>84</v>
      </c>
      <c r="AY382" s="15" t="s">
        <v>165</v>
      </c>
      <c r="BE382" s="225">
        <f>IF(O382="základní",K382,0)</f>
        <v>0</v>
      </c>
      <c r="BF382" s="225">
        <f>IF(O382="snížená",K382,0)</f>
        <v>0</v>
      </c>
      <c r="BG382" s="225">
        <f>IF(O382="zákl. přenesená",K382,0)</f>
        <v>0</v>
      </c>
      <c r="BH382" s="225">
        <f>IF(O382="sníž. přenesená",K382,0)</f>
        <v>0</v>
      </c>
      <c r="BI382" s="225">
        <f>IF(O382="nulová",K382,0)</f>
        <v>0</v>
      </c>
      <c r="BJ382" s="15" t="s">
        <v>82</v>
      </c>
      <c r="BK382" s="225">
        <f>ROUND(P382*H382,2)</f>
        <v>0</v>
      </c>
      <c r="BL382" s="15" t="s">
        <v>172</v>
      </c>
      <c r="BM382" s="224" t="s">
        <v>956</v>
      </c>
    </row>
    <row r="383" s="2" customFormat="1">
      <c r="A383" s="36"/>
      <c r="B383" s="37"/>
      <c r="C383" s="38"/>
      <c r="D383" s="226" t="s">
        <v>174</v>
      </c>
      <c r="E383" s="38"/>
      <c r="F383" s="227" t="s">
        <v>957</v>
      </c>
      <c r="G383" s="38"/>
      <c r="H383" s="38"/>
      <c r="I383" s="228"/>
      <c r="J383" s="228"/>
      <c r="K383" s="38"/>
      <c r="L383" s="38"/>
      <c r="M383" s="42"/>
      <c r="N383" s="232"/>
      <c r="O383" s="233"/>
      <c r="P383" s="234"/>
      <c r="Q383" s="234"/>
      <c r="R383" s="234"/>
      <c r="S383" s="234"/>
      <c r="T383" s="234"/>
      <c r="U383" s="234"/>
      <c r="V383" s="234"/>
      <c r="W383" s="234"/>
      <c r="X383" s="234"/>
      <c r="Y383" s="235"/>
      <c r="Z383" s="36"/>
      <c r="AA383" s="36"/>
      <c r="AB383" s="36"/>
      <c r="AC383" s="36"/>
      <c r="AD383" s="36"/>
      <c r="AE383" s="36"/>
      <c r="AT383" s="15" t="s">
        <v>174</v>
      </c>
      <c r="AU383" s="15" t="s">
        <v>84</v>
      </c>
    </row>
    <row r="384" s="2" customFormat="1" ht="6.96" customHeight="1">
      <c r="A384" s="36"/>
      <c r="B384" s="57"/>
      <c r="C384" s="58"/>
      <c r="D384" s="58"/>
      <c r="E384" s="58"/>
      <c r="F384" s="58"/>
      <c r="G384" s="58"/>
      <c r="H384" s="58"/>
      <c r="I384" s="58"/>
      <c r="J384" s="58"/>
      <c r="K384" s="58"/>
      <c r="L384" s="58"/>
      <c r="M384" s="42"/>
      <c r="N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</row>
  </sheetData>
  <sheetProtection sheet="1" autoFilter="0" formatColumns="0" formatRows="0" objects="1" scenarios="1" spinCount="100000" saltValue="RCyN5UreNPq4eWSzSLRhUsst7TRaF/rMPellB12TT/BYWjKavENHil4S0QdqLgPaDmttdPXycO8+ci/cKt7O5Q==" hashValue="1J7P1Idzig+kMJ6pOM5dt2RGUEGEiRxc0oblrxk3QPu1i85KMnCSvO+GpGSidz/c6Z9asIYak+QjmvQ+cuyxMg==" algorithmName="SHA-512" password="CC35"/>
  <autoFilter ref="C93:L383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82:H82"/>
    <mergeCell ref="E84:H84"/>
    <mergeCell ref="E86:H86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5" t="s">
        <v>111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8"/>
      <c r="AT3" s="15" t="s">
        <v>84</v>
      </c>
    </row>
    <row r="4" s="1" customFormat="1" ht="24.96" customHeight="1">
      <c r="B4" s="18"/>
      <c r="D4" s="140" t="s">
        <v>129</v>
      </c>
      <c r="M4" s="18"/>
      <c r="N4" s="141" t="s">
        <v>11</v>
      </c>
      <c r="AT4" s="15" t="s">
        <v>4</v>
      </c>
    </row>
    <row r="5" s="1" customFormat="1" ht="6.96" customHeight="1">
      <c r="B5" s="18"/>
      <c r="M5" s="18"/>
    </row>
    <row r="6" s="1" customFormat="1" ht="12" customHeight="1">
      <c r="B6" s="18"/>
      <c r="D6" s="142" t="s">
        <v>16</v>
      </c>
      <c r="M6" s="18"/>
    </row>
    <row r="7" s="1" customFormat="1" ht="16.5" customHeight="1">
      <c r="B7" s="18"/>
      <c r="E7" s="143" t="str">
        <f>'Rekapitulace stavby'!K6</f>
        <v>Oprava TV v úseku Stará Boleslav (mimo) - Dřísy (včetně)</v>
      </c>
      <c r="F7" s="142"/>
      <c r="G7" s="142"/>
      <c r="H7" s="142"/>
      <c r="M7" s="18"/>
    </row>
    <row r="8" s="1" customFormat="1" ht="12" customHeight="1">
      <c r="B8" s="18"/>
      <c r="D8" s="142" t="s">
        <v>130</v>
      </c>
      <c r="M8" s="18"/>
    </row>
    <row r="9" s="2" customFormat="1" ht="16.5" customHeight="1">
      <c r="A9" s="36"/>
      <c r="B9" s="42"/>
      <c r="C9" s="36"/>
      <c r="D9" s="36"/>
      <c r="E9" s="143" t="s">
        <v>431</v>
      </c>
      <c r="F9" s="36"/>
      <c r="G9" s="36"/>
      <c r="H9" s="36"/>
      <c r="I9" s="36"/>
      <c r="J9" s="36"/>
      <c r="K9" s="36"/>
      <c r="L9" s="36"/>
      <c r="M9" s="144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2" t="s">
        <v>132</v>
      </c>
      <c r="E10" s="36"/>
      <c r="F10" s="36"/>
      <c r="G10" s="36"/>
      <c r="H10" s="36"/>
      <c r="I10" s="36"/>
      <c r="J10" s="36"/>
      <c r="K10" s="36"/>
      <c r="L10" s="36"/>
      <c r="M10" s="144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5" t="s">
        <v>958</v>
      </c>
      <c r="F11" s="36"/>
      <c r="G11" s="36"/>
      <c r="H11" s="36"/>
      <c r="I11" s="36"/>
      <c r="J11" s="36"/>
      <c r="K11" s="36"/>
      <c r="L11" s="36"/>
      <c r="M11" s="144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144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2" t="s">
        <v>18</v>
      </c>
      <c r="E13" s="36"/>
      <c r="F13" s="133" t="s">
        <v>19</v>
      </c>
      <c r="G13" s="36"/>
      <c r="H13" s="36"/>
      <c r="I13" s="142" t="s">
        <v>20</v>
      </c>
      <c r="J13" s="133" t="s">
        <v>19</v>
      </c>
      <c r="K13" s="36"/>
      <c r="L13" s="36"/>
      <c r="M13" s="144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2" t="s">
        <v>21</v>
      </c>
      <c r="E14" s="36"/>
      <c r="F14" s="133" t="s">
        <v>22</v>
      </c>
      <c r="G14" s="36"/>
      <c r="H14" s="36"/>
      <c r="I14" s="142" t="s">
        <v>23</v>
      </c>
      <c r="J14" s="146" t="str">
        <f>'Rekapitulace stavby'!AN8</f>
        <v>11. 5. 2022</v>
      </c>
      <c r="K14" s="36"/>
      <c r="L14" s="36"/>
      <c r="M14" s="144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144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2" t="s">
        <v>25</v>
      </c>
      <c r="E16" s="36"/>
      <c r="F16" s="36"/>
      <c r="G16" s="36"/>
      <c r="H16" s="36"/>
      <c r="I16" s="142" t="s">
        <v>26</v>
      </c>
      <c r="J16" s="133" t="s">
        <v>27</v>
      </c>
      <c r="K16" s="36"/>
      <c r="L16" s="36"/>
      <c r="M16" s="144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3" t="s">
        <v>28</v>
      </c>
      <c r="F17" s="36"/>
      <c r="G17" s="36"/>
      <c r="H17" s="36"/>
      <c r="I17" s="142" t="s">
        <v>29</v>
      </c>
      <c r="J17" s="133" t="s">
        <v>30</v>
      </c>
      <c r="K17" s="36"/>
      <c r="L17" s="36"/>
      <c r="M17" s="144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144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2" t="s">
        <v>31</v>
      </c>
      <c r="E19" s="36"/>
      <c r="F19" s="36"/>
      <c r="G19" s="36"/>
      <c r="H19" s="36"/>
      <c r="I19" s="142" t="s">
        <v>26</v>
      </c>
      <c r="J19" s="31" t="str">
        <f>'Rekapitulace stavby'!AN13</f>
        <v>Vyplň údaj</v>
      </c>
      <c r="K19" s="36"/>
      <c r="L19" s="36"/>
      <c r="M19" s="144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3"/>
      <c r="G20" s="133"/>
      <c r="H20" s="133"/>
      <c r="I20" s="142" t="s">
        <v>29</v>
      </c>
      <c r="J20" s="31" t="str">
        <f>'Rekapitulace stavby'!AN14</f>
        <v>Vyplň údaj</v>
      </c>
      <c r="K20" s="36"/>
      <c r="L20" s="36"/>
      <c r="M20" s="144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144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2" t="s">
        <v>33</v>
      </c>
      <c r="E22" s="36"/>
      <c r="F22" s="36"/>
      <c r="G22" s="36"/>
      <c r="H22" s="36"/>
      <c r="I22" s="142" t="s">
        <v>26</v>
      </c>
      <c r="J22" s="133" t="str">
        <f>IF('Rekapitulace stavby'!AN16="","",'Rekapitulace stavby'!AN16)</f>
        <v>70994234</v>
      </c>
      <c r="K22" s="36"/>
      <c r="L22" s="36"/>
      <c r="M22" s="144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3" t="str">
        <f>IF('Rekapitulace stavby'!E17="","",'Rekapitulace stavby'!E17)</f>
        <v xml:space="preserve"> SŽ, s.o. Přednosta SEE Praha</v>
      </c>
      <c r="F23" s="36"/>
      <c r="G23" s="36"/>
      <c r="H23" s="36"/>
      <c r="I23" s="142" t="s">
        <v>29</v>
      </c>
      <c r="J23" s="133" t="str">
        <f>IF('Rekapitulace stavby'!AN17="","",'Rekapitulace stavby'!AN17)</f>
        <v>CZ 70994234</v>
      </c>
      <c r="K23" s="36"/>
      <c r="L23" s="36"/>
      <c r="M23" s="144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144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2" t="s">
        <v>35</v>
      </c>
      <c r="E25" s="36"/>
      <c r="F25" s="36"/>
      <c r="G25" s="36"/>
      <c r="H25" s="36"/>
      <c r="I25" s="142" t="s">
        <v>26</v>
      </c>
      <c r="J25" s="133" t="s">
        <v>19</v>
      </c>
      <c r="K25" s="36"/>
      <c r="L25" s="36"/>
      <c r="M25" s="144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3" t="s">
        <v>36</v>
      </c>
      <c r="F26" s="36"/>
      <c r="G26" s="36"/>
      <c r="H26" s="36"/>
      <c r="I26" s="142" t="s">
        <v>29</v>
      </c>
      <c r="J26" s="133" t="s">
        <v>19</v>
      </c>
      <c r="K26" s="36"/>
      <c r="L26" s="36"/>
      <c r="M26" s="144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144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2" t="s">
        <v>37</v>
      </c>
      <c r="E28" s="36"/>
      <c r="F28" s="36"/>
      <c r="G28" s="36"/>
      <c r="H28" s="36"/>
      <c r="I28" s="36"/>
      <c r="J28" s="36"/>
      <c r="K28" s="36"/>
      <c r="L28" s="36"/>
      <c r="M28" s="144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7"/>
      <c r="B29" s="148"/>
      <c r="C29" s="147"/>
      <c r="D29" s="147"/>
      <c r="E29" s="149" t="s">
        <v>38</v>
      </c>
      <c r="F29" s="149"/>
      <c r="G29" s="149"/>
      <c r="H29" s="149"/>
      <c r="I29" s="147"/>
      <c r="J29" s="147"/>
      <c r="K29" s="147"/>
      <c r="L29" s="147"/>
      <c r="M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144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1"/>
      <c r="E31" s="151"/>
      <c r="F31" s="151"/>
      <c r="G31" s="151"/>
      <c r="H31" s="151"/>
      <c r="I31" s="151"/>
      <c r="J31" s="151"/>
      <c r="K31" s="151"/>
      <c r="L31" s="151"/>
      <c r="M31" s="144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>
      <c r="A32" s="36"/>
      <c r="B32" s="42"/>
      <c r="C32" s="36"/>
      <c r="D32" s="36"/>
      <c r="E32" s="142" t="s">
        <v>135</v>
      </c>
      <c r="F32" s="36"/>
      <c r="G32" s="36"/>
      <c r="H32" s="36"/>
      <c r="I32" s="36"/>
      <c r="J32" s="36"/>
      <c r="K32" s="152">
        <f>I65</f>
        <v>0</v>
      </c>
      <c r="L32" s="36"/>
      <c r="M32" s="144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>
      <c r="A33" s="36"/>
      <c r="B33" s="42"/>
      <c r="C33" s="36"/>
      <c r="D33" s="36"/>
      <c r="E33" s="142" t="s">
        <v>136</v>
      </c>
      <c r="F33" s="36"/>
      <c r="G33" s="36"/>
      <c r="H33" s="36"/>
      <c r="I33" s="36"/>
      <c r="J33" s="36"/>
      <c r="K33" s="152">
        <f>J65</f>
        <v>0</v>
      </c>
      <c r="L33" s="36"/>
      <c r="M33" s="144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25.44" customHeight="1">
      <c r="A34" s="36"/>
      <c r="B34" s="42"/>
      <c r="C34" s="36"/>
      <c r="D34" s="153" t="s">
        <v>39</v>
      </c>
      <c r="E34" s="36"/>
      <c r="F34" s="36"/>
      <c r="G34" s="36"/>
      <c r="H34" s="36"/>
      <c r="I34" s="36"/>
      <c r="J34" s="36"/>
      <c r="K34" s="154">
        <f>ROUND(K89, 2)</f>
        <v>0</v>
      </c>
      <c r="L34" s="36"/>
      <c r="M34" s="144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6.96" customHeight="1">
      <c r="A35" s="36"/>
      <c r="B35" s="42"/>
      <c r="C35" s="36"/>
      <c r="D35" s="151"/>
      <c r="E35" s="151"/>
      <c r="F35" s="151"/>
      <c r="G35" s="151"/>
      <c r="H35" s="151"/>
      <c r="I35" s="151"/>
      <c r="J35" s="151"/>
      <c r="K35" s="151"/>
      <c r="L35" s="151"/>
      <c r="M35" s="144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42"/>
      <c r="C36" s="36"/>
      <c r="D36" s="36"/>
      <c r="E36" s="36"/>
      <c r="F36" s="155" t="s">
        <v>41</v>
      </c>
      <c r="G36" s="36"/>
      <c r="H36" s="36"/>
      <c r="I36" s="155" t="s">
        <v>40</v>
      </c>
      <c r="J36" s="36"/>
      <c r="K36" s="155" t="s">
        <v>42</v>
      </c>
      <c r="L36" s="36"/>
      <c r="M36" s="144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14.4" customHeight="1">
      <c r="A37" s="36"/>
      <c r="B37" s="42"/>
      <c r="C37" s="36"/>
      <c r="D37" s="156" t="s">
        <v>43</v>
      </c>
      <c r="E37" s="142" t="s">
        <v>44</v>
      </c>
      <c r="F37" s="152">
        <f>ROUND((SUM(BE89:BE96)),  2)</f>
        <v>0</v>
      </c>
      <c r="G37" s="36"/>
      <c r="H37" s="36"/>
      <c r="I37" s="157">
        <v>0.20999999999999999</v>
      </c>
      <c r="J37" s="36"/>
      <c r="K37" s="152">
        <f>ROUND(((SUM(BE89:BE96))*I37),  2)</f>
        <v>0</v>
      </c>
      <c r="L37" s="36"/>
      <c r="M37" s="144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142" t="s">
        <v>45</v>
      </c>
      <c r="F38" s="152">
        <f>ROUND((SUM(BF89:BF96)),  2)</f>
        <v>0</v>
      </c>
      <c r="G38" s="36"/>
      <c r="H38" s="36"/>
      <c r="I38" s="157">
        <v>0.14999999999999999</v>
      </c>
      <c r="J38" s="36"/>
      <c r="K38" s="152">
        <f>ROUND(((SUM(BF89:BF96))*I38),  2)</f>
        <v>0</v>
      </c>
      <c r="L38" s="36"/>
      <c r="M38" s="144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2" t="s">
        <v>46</v>
      </c>
      <c r="F39" s="152">
        <f>ROUND((SUM(BG89:BG96)),  2)</f>
        <v>0</v>
      </c>
      <c r="G39" s="36"/>
      <c r="H39" s="36"/>
      <c r="I39" s="157">
        <v>0.20999999999999999</v>
      </c>
      <c r="J39" s="36"/>
      <c r="K39" s="152">
        <f>0</f>
        <v>0</v>
      </c>
      <c r="L39" s="36"/>
      <c r="M39" s="144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14.4" customHeight="1">
      <c r="A40" s="36"/>
      <c r="B40" s="42"/>
      <c r="C40" s="36"/>
      <c r="D40" s="36"/>
      <c r="E40" s="142" t="s">
        <v>47</v>
      </c>
      <c r="F40" s="152">
        <f>ROUND((SUM(BH89:BH96)),  2)</f>
        <v>0</v>
      </c>
      <c r="G40" s="36"/>
      <c r="H40" s="36"/>
      <c r="I40" s="157">
        <v>0.14999999999999999</v>
      </c>
      <c r="J40" s="36"/>
      <c r="K40" s="152">
        <f>0</f>
        <v>0</v>
      </c>
      <c r="L40" s="36"/>
      <c r="M40" s="144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14.4" customHeight="1">
      <c r="A41" s="36"/>
      <c r="B41" s="42"/>
      <c r="C41" s="36"/>
      <c r="D41" s="36"/>
      <c r="E41" s="142" t="s">
        <v>48</v>
      </c>
      <c r="F41" s="152">
        <f>ROUND((SUM(BI89:BI96)),  2)</f>
        <v>0</v>
      </c>
      <c r="G41" s="36"/>
      <c r="H41" s="36"/>
      <c r="I41" s="157">
        <v>0</v>
      </c>
      <c r="J41" s="36"/>
      <c r="K41" s="152">
        <f>0</f>
        <v>0</v>
      </c>
      <c r="L41" s="36"/>
      <c r="M41" s="144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6.96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144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5.44" customHeight="1">
      <c r="A43" s="36"/>
      <c r="B43" s="42"/>
      <c r="C43" s="158"/>
      <c r="D43" s="159" t="s">
        <v>49</v>
      </c>
      <c r="E43" s="160"/>
      <c r="F43" s="160"/>
      <c r="G43" s="161" t="s">
        <v>50</v>
      </c>
      <c r="H43" s="162" t="s">
        <v>51</v>
      </c>
      <c r="I43" s="160"/>
      <c r="J43" s="160"/>
      <c r="K43" s="163">
        <f>SUM(K34:K41)</f>
        <v>0</v>
      </c>
      <c r="L43" s="164"/>
      <c r="M43" s="144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14.4" customHeight="1">
      <c r="A44" s="36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44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8" s="2" customFormat="1" ht="6.96" customHeight="1">
      <c r="A48" s="36"/>
      <c r="B48" s="167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44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24.96" customHeight="1">
      <c r="A49" s="36"/>
      <c r="B49" s="37"/>
      <c r="C49" s="21" t="s">
        <v>137</v>
      </c>
      <c r="D49" s="38"/>
      <c r="E49" s="38"/>
      <c r="F49" s="38"/>
      <c r="G49" s="38"/>
      <c r="H49" s="38"/>
      <c r="I49" s="38"/>
      <c r="J49" s="38"/>
      <c r="K49" s="38"/>
      <c r="L49" s="38"/>
      <c r="M49" s="144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6.96" customHeight="1">
      <c r="A50" s="36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144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2" customHeight="1">
      <c r="A51" s="36"/>
      <c r="B51" s="37"/>
      <c r="C51" s="30" t="s">
        <v>16</v>
      </c>
      <c r="D51" s="38"/>
      <c r="E51" s="38"/>
      <c r="F51" s="38"/>
      <c r="G51" s="38"/>
      <c r="H51" s="38"/>
      <c r="I51" s="38"/>
      <c r="J51" s="38"/>
      <c r="K51" s="38"/>
      <c r="L51" s="38"/>
      <c r="M51" s="144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6.5" customHeight="1">
      <c r="A52" s="36"/>
      <c r="B52" s="37"/>
      <c r="C52" s="38"/>
      <c r="D52" s="38"/>
      <c r="E52" s="169" t="str">
        <f>E7</f>
        <v>Oprava TV v úseku Stará Boleslav (mimo) - Dřísy (včetně)</v>
      </c>
      <c r="F52" s="30"/>
      <c r="G52" s="30"/>
      <c r="H52" s="30"/>
      <c r="I52" s="38"/>
      <c r="J52" s="38"/>
      <c r="K52" s="38"/>
      <c r="L52" s="38"/>
      <c r="M52" s="144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1" customFormat="1" ht="12" customHeight="1">
      <c r="B53" s="19"/>
      <c r="C53" s="30" t="s">
        <v>130</v>
      </c>
      <c r="D53" s="20"/>
      <c r="E53" s="20"/>
      <c r="F53" s="20"/>
      <c r="G53" s="20"/>
      <c r="H53" s="20"/>
      <c r="I53" s="20"/>
      <c r="J53" s="20"/>
      <c r="K53" s="20"/>
      <c r="L53" s="20"/>
      <c r="M53" s="18"/>
    </row>
    <row r="54" s="2" customFormat="1" ht="16.5" customHeight="1">
      <c r="A54" s="36"/>
      <c r="B54" s="37"/>
      <c r="C54" s="38"/>
      <c r="D54" s="38"/>
      <c r="E54" s="169" t="s">
        <v>431</v>
      </c>
      <c r="F54" s="38"/>
      <c r="G54" s="38"/>
      <c r="H54" s="38"/>
      <c r="I54" s="38"/>
      <c r="J54" s="38"/>
      <c r="K54" s="38"/>
      <c r="L54" s="38"/>
      <c r="M54" s="144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2" customHeight="1">
      <c r="A55" s="36"/>
      <c r="B55" s="37"/>
      <c r="C55" s="30" t="s">
        <v>132</v>
      </c>
      <c r="D55" s="38"/>
      <c r="E55" s="38"/>
      <c r="F55" s="38"/>
      <c r="G55" s="38"/>
      <c r="H55" s="38"/>
      <c r="I55" s="38"/>
      <c r="J55" s="38"/>
      <c r="K55" s="38"/>
      <c r="L55" s="38"/>
      <c r="M55" s="144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6.5" customHeight="1">
      <c r="A56" s="36"/>
      <c r="B56" s="37"/>
      <c r="C56" s="38"/>
      <c r="D56" s="38"/>
      <c r="E56" s="67" t="str">
        <f>E11</f>
        <v>SO 01 - 2 - VON - Položky ÚOŽI</v>
      </c>
      <c r="F56" s="38"/>
      <c r="G56" s="38"/>
      <c r="H56" s="38"/>
      <c r="I56" s="38"/>
      <c r="J56" s="38"/>
      <c r="K56" s="38"/>
      <c r="L56" s="38"/>
      <c r="M56" s="144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144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2" customHeight="1">
      <c r="A58" s="36"/>
      <c r="B58" s="37"/>
      <c r="C58" s="30" t="s">
        <v>21</v>
      </c>
      <c r="D58" s="38"/>
      <c r="E58" s="38"/>
      <c r="F58" s="25" t="str">
        <f>F14</f>
        <v>Stará Boleslav, Dřísy</v>
      </c>
      <c r="G58" s="38"/>
      <c r="H58" s="38"/>
      <c r="I58" s="30" t="s">
        <v>23</v>
      </c>
      <c r="J58" s="70" t="str">
        <f>IF(J14="","",J14)</f>
        <v>11. 5. 2022</v>
      </c>
      <c r="K58" s="38"/>
      <c r="L58" s="38"/>
      <c r="M58" s="144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6.96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144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25.65" customHeight="1">
      <c r="A60" s="36"/>
      <c r="B60" s="37"/>
      <c r="C60" s="30" t="s">
        <v>25</v>
      </c>
      <c r="D60" s="38"/>
      <c r="E60" s="38"/>
      <c r="F60" s="25" t="str">
        <f>E17</f>
        <v>SŽ, s.o. Přednosta SEE Praha</v>
      </c>
      <c r="G60" s="38"/>
      <c r="H60" s="38"/>
      <c r="I60" s="30" t="s">
        <v>33</v>
      </c>
      <c r="J60" s="34" t="str">
        <f>E23</f>
        <v xml:space="preserve"> SŽ, s.o. Přednosta SEE Praha</v>
      </c>
      <c r="K60" s="38"/>
      <c r="L60" s="38"/>
      <c r="M60" s="144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15.15" customHeight="1">
      <c r="A61" s="36"/>
      <c r="B61" s="37"/>
      <c r="C61" s="30" t="s">
        <v>31</v>
      </c>
      <c r="D61" s="38"/>
      <c r="E61" s="38"/>
      <c r="F61" s="25" t="str">
        <f>IF(E20="","",E20)</f>
        <v>Vyplň údaj</v>
      </c>
      <c r="G61" s="38"/>
      <c r="H61" s="38"/>
      <c r="I61" s="30" t="s">
        <v>35</v>
      </c>
      <c r="J61" s="34" t="str">
        <f>E26</f>
        <v>AFRY CZ s.r.o.</v>
      </c>
      <c r="K61" s="38"/>
      <c r="L61" s="38"/>
      <c r="M61" s="144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144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9.28" customHeight="1">
      <c r="A63" s="36"/>
      <c r="B63" s="37"/>
      <c r="C63" s="170" t="s">
        <v>138</v>
      </c>
      <c r="D63" s="171"/>
      <c r="E63" s="171"/>
      <c r="F63" s="171"/>
      <c r="G63" s="171"/>
      <c r="H63" s="171"/>
      <c r="I63" s="172" t="s">
        <v>139</v>
      </c>
      <c r="J63" s="172" t="s">
        <v>140</v>
      </c>
      <c r="K63" s="172" t="s">
        <v>141</v>
      </c>
      <c r="L63" s="171"/>
      <c r="M63" s="144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10.32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144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22.8" customHeight="1">
      <c r="A65" s="36"/>
      <c r="B65" s="37"/>
      <c r="C65" s="173" t="s">
        <v>73</v>
      </c>
      <c r="D65" s="38"/>
      <c r="E65" s="38"/>
      <c r="F65" s="38"/>
      <c r="G65" s="38"/>
      <c r="H65" s="38"/>
      <c r="I65" s="100">
        <f>Q89</f>
        <v>0</v>
      </c>
      <c r="J65" s="100">
        <f>R89</f>
        <v>0</v>
      </c>
      <c r="K65" s="100">
        <f>K89</f>
        <v>0</v>
      </c>
      <c r="L65" s="38"/>
      <c r="M65" s="144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U65" s="15" t="s">
        <v>142</v>
      </c>
    </row>
    <row r="66" s="9" customFormat="1" ht="24.96" customHeight="1">
      <c r="A66" s="9"/>
      <c r="B66" s="174"/>
      <c r="C66" s="175"/>
      <c r="D66" s="176" t="s">
        <v>433</v>
      </c>
      <c r="E66" s="177"/>
      <c r="F66" s="177"/>
      <c r="G66" s="177"/>
      <c r="H66" s="177"/>
      <c r="I66" s="178">
        <f>Q90</f>
        <v>0</v>
      </c>
      <c r="J66" s="178">
        <f>R90</f>
        <v>0</v>
      </c>
      <c r="K66" s="178">
        <f>K90</f>
        <v>0</v>
      </c>
      <c r="L66" s="175"/>
      <c r="M66" s="17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0"/>
      <c r="C67" s="125"/>
      <c r="D67" s="181" t="s">
        <v>144</v>
      </c>
      <c r="E67" s="182"/>
      <c r="F67" s="182"/>
      <c r="G67" s="182"/>
      <c r="H67" s="182"/>
      <c r="I67" s="183">
        <f>Q91</f>
        <v>0</v>
      </c>
      <c r="J67" s="183">
        <f>R91</f>
        <v>0</v>
      </c>
      <c r="K67" s="183">
        <f>K91</f>
        <v>0</v>
      </c>
      <c r="L67" s="125"/>
      <c r="M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144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57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144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="2" customFormat="1" ht="6.96" customHeight="1">
      <c r="A73" s="36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144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24.96" customHeight="1">
      <c r="A74" s="36"/>
      <c r="B74" s="37"/>
      <c r="C74" s="21" t="s">
        <v>145</v>
      </c>
      <c r="D74" s="38"/>
      <c r="E74" s="38"/>
      <c r="F74" s="38"/>
      <c r="G74" s="38"/>
      <c r="H74" s="38"/>
      <c r="I74" s="38"/>
      <c r="J74" s="38"/>
      <c r="K74" s="38"/>
      <c r="L74" s="38"/>
      <c r="M74" s="144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144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16</v>
      </c>
      <c r="D76" s="38"/>
      <c r="E76" s="38"/>
      <c r="F76" s="38"/>
      <c r="G76" s="38"/>
      <c r="H76" s="38"/>
      <c r="I76" s="38"/>
      <c r="J76" s="38"/>
      <c r="K76" s="38"/>
      <c r="L76" s="38"/>
      <c r="M76" s="144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169" t="str">
        <f>E7</f>
        <v>Oprava TV v úseku Stará Boleslav (mimo) - Dřísy (včetně)</v>
      </c>
      <c r="F77" s="30"/>
      <c r="G77" s="30"/>
      <c r="H77" s="30"/>
      <c r="I77" s="38"/>
      <c r="J77" s="38"/>
      <c r="K77" s="38"/>
      <c r="L77" s="38"/>
      <c r="M77" s="144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1" customFormat="1" ht="12" customHeight="1">
      <c r="B78" s="19"/>
      <c r="C78" s="30" t="s">
        <v>130</v>
      </c>
      <c r="D78" s="20"/>
      <c r="E78" s="20"/>
      <c r="F78" s="20"/>
      <c r="G78" s="20"/>
      <c r="H78" s="20"/>
      <c r="I78" s="20"/>
      <c r="J78" s="20"/>
      <c r="K78" s="20"/>
      <c r="L78" s="20"/>
      <c r="M78" s="18"/>
    </row>
    <row r="79" s="2" customFormat="1" ht="16.5" customHeight="1">
      <c r="A79" s="36"/>
      <c r="B79" s="37"/>
      <c r="C79" s="38"/>
      <c r="D79" s="38"/>
      <c r="E79" s="169" t="s">
        <v>431</v>
      </c>
      <c r="F79" s="38"/>
      <c r="G79" s="38"/>
      <c r="H79" s="38"/>
      <c r="I79" s="38"/>
      <c r="J79" s="38"/>
      <c r="K79" s="38"/>
      <c r="L79" s="38"/>
      <c r="M79" s="144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132</v>
      </c>
      <c r="D80" s="38"/>
      <c r="E80" s="38"/>
      <c r="F80" s="38"/>
      <c r="G80" s="38"/>
      <c r="H80" s="38"/>
      <c r="I80" s="38"/>
      <c r="J80" s="38"/>
      <c r="K80" s="38"/>
      <c r="L80" s="38"/>
      <c r="M80" s="144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6.5" customHeight="1">
      <c r="A81" s="36"/>
      <c r="B81" s="37"/>
      <c r="C81" s="38"/>
      <c r="D81" s="38"/>
      <c r="E81" s="67" t="str">
        <f>E11</f>
        <v>SO 01 - 2 - VON - Položky ÚOŽI</v>
      </c>
      <c r="F81" s="38"/>
      <c r="G81" s="38"/>
      <c r="H81" s="38"/>
      <c r="I81" s="38"/>
      <c r="J81" s="38"/>
      <c r="K81" s="38"/>
      <c r="L81" s="38"/>
      <c r="M81" s="144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144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21</v>
      </c>
      <c r="D83" s="38"/>
      <c r="E83" s="38"/>
      <c r="F83" s="25" t="str">
        <f>F14</f>
        <v>Stará Boleslav, Dřísy</v>
      </c>
      <c r="G83" s="38"/>
      <c r="H83" s="38"/>
      <c r="I83" s="30" t="s">
        <v>23</v>
      </c>
      <c r="J83" s="70" t="str">
        <f>IF(J14="","",J14)</f>
        <v>11. 5. 2022</v>
      </c>
      <c r="K83" s="38"/>
      <c r="L83" s="38"/>
      <c r="M83" s="144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6.96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144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5.65" customHeight="1">
      <c r="A85" s="36"/>
      <c r="B85" s="37"/>
      <c r="C85" s="30" t="s">
        <v>25</v>
      </c>
      <c r="D85" s="38"/>
      <c r="E85" s="38"/>
      <c r="F85" s="25" t="str">
        <f>E17</f>
        <v>SŽ, s.o. Přednosta SEE Praha</v>
      </c>
      <c r="G85" s="38"/>
      <c r="H85" s="38"/>
      <c r="I85" s="30" t="s">
        <v>33</v>
      </c>
      <c r="J85" s="34" t="str">
        <f>E23</f>
        <v xml:space="preserve"> SŽ, s.o. Přednosta SEE Praha</v>
      </c>
      <c r="K85" s="38"/>
      <c r="L85" s="38"/>
      <c r="M85" s="144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5.15" customHeight="1">
      <c r="A86" s="36"/>
      <c r="B86" s="37"/>
      <c r="C86" s="30" t="s">
        <v>31</v>
      </c>
      <c r="D86" s="38"/>
      <c r="E86" s="38"/>
      <c r="F86" s="25" t="str">
        <f>IF(E20="","",E20)</f>
        <v>Vyplň údaj</v>
      </c>
      <c r="G86" s="38"/>
      <c r="H86" s="38"/>
      <c r="I86" s="30" t="s">
        <v>35</v>
      </c>
      <c r="J86" s="34" t="str">
        <f>E26</f>
        <v>AFRY CZ s.r.o.</v>
      </c>
      <c r="K86" s="38"/>
      <c r="L86" s="38"/>
      <c r="M86" s="144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0.32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144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11" customFormat="1" ht="29.28" customHeight="1">
      <c r="A88" s="185"/>
      <c r="B88" s="186"/>
      <c r="C88" s="187" t="s">
        <v>146</v>
      </c>
      <c r="D88" s="188" t="s">
        <v>58</v>
      </c>
      <c r="E88" s="188" t="s">
        <v>54</v>
      </c>
      <c r="F88" s="188" t="s">
        <v>55</v>
      </c>
      <c r="G88" s="188" t="s">
        <v>147</v>
      </c>
      <c r="H88" s="188" t="s">
        <v>148</v>
      </c>
      <c r="I88" s="188" t="s">
        <v>149</v>
      </c>
      <c r="J88" s="188" t="s">
        <v>150</v>
      </c>
      <c r="K88" s="188" t="s">
        <v>141</v>
      </c>
      <c r="L88" s="189" t="s">
        <v>151</v>
      </c>
      <c r="M88" s="190"/>
      <c r="N88" s="90" t="s">
        <v>19</v>
      </c>
      <c r="O88" s="91" t="s">
        <v>43</v>
      </c>
      <c r="P88" s="91" t="s">
        <v>152</v>
      </c>
      <c r="Q88" s="91" t="s">
        <v>153</v>
      </c>
      <c r="R88" s="91" t="s">
        <v>154</v>
      </c>
      <c r="S88" s="91" t="s">
        <v>155</v>
      </c>
      <c r="T88" s="91" t="s">
        <v>156</v>
      </c>
      <c r="U88" s="91" t="s">
        <v>157</v>
      </c>
      <c r="V88" s="91" t="s">
        <v>158</v>
      </c>
      <c r="W88" s="91" t="s">
        <v>159</v>
      </c>
      <c r="X88" s="91" t="s">
        <v>160</v>
      </c>
      <c r="Y88" s="92" t="s">
        <v>161</v>
      </c>
      <c r="Z88" s="185"/>
      <c r="AA88" s="185"/>
      <c r="AB88" s="185"/>
      <c r="AC88" s="185"/>
      <c r="AD88" s="185"/>
      <c r="AE88" s="185"/>
    </row>
    <row r="89" s="2" customFormat="1" ht="22.8" customHeight="1">
      <c r="A89" s="36"/>
      <c r="B89" s="37"/>
      <c r="C89" s="97" t="s">
        <v>162</v>
      </c>
      <c r="D89" s="38"/>
      <c r="E89" s="38"/>
      <c r="F89" s="38"/>
      <c r="G89" s="38"/>
      <c r="H89" s="38"/>
      <c r="I89" s="38"/>
      <c r="J89" s="38"/>
      <c r="K89" s="191">
        <f>BK89</f>
        <v>0</v>
      </c>
      <c r="L89" s="38"/>
      <c r="M89" s="42"/>
      <c r="N89" s="93"/>
      <c r="O89" s="192"/>
      <c r="P89" s="94"/>
      <c r="Q89" s="193">
        <f>Q90</f>
        <v>0</v>
      </c>
      <c r="R89" s="193">
        <f>R90</f>
        <v>0</v>
      </c>
      <c r="S89" s="94"/>
      <c r="T89" s="194">
        <f>T90</f>
        <v>0</v>
      </c>
      <c r="U89" s="94"/>
      <c r="V89" s="194">
        <f>V90</f>
        <v>0</v>
      </c>
      <c r="W89" s="94"/>
      <c r="X89" s="194">
        <f>X90</f>
        <v>0</v>
      </c>
      <c r="Y89" s="95"/>
      <c r="Z89" s="36"/>
      <c r="AA89" s="36"/>
      <c r="AB89" s="36"/>
      <c r="AC89" s="36"/>
      <c r="AD89" s="36"/>
      <c r="AE89" s="36"/>
      <c r="AT89" s="15" t="s">
        <v>74</v>
      </c>
      <c r="AU89" s="15" t="s">
        <v>142</v>
      </c>
      <c r="BK89" s="195">
        <f>BK90</f>
        <v>0</v>
      </c>
    </row>
    <row r="90" s="12" customFormat="1" ht="25.92" customHeight="1">
      <c r="A90" s="12"/>
      <c r="B90" s="196"/>
      <c r="C90" s="197"/>
      <c r="D90" s="198" t="s">
        <v>74</v>
      </c>
      <c r="E90" s="199" t="s">
        <v>163</v>
      </c>
      <c r="F90" s="199" t="s">
        <v>163</v>
      </c>
      <c r="G90" s="197"/>
      <c r="H90" s="197"/>
      <c r="I90" s="200"/>
      <c r="J90" s="200"/>
      <c r="K90" s="201">
        <f>BK90</f>
        <v>0</v>
      </c>
      <c r="L90" s="197"/>
      <c r="M90" s="202"/>
      <c r="N90" s="203"/>
      <c r="O90" s="204"/>
      <c r="P90" s="204"/>
      <c r="Q90" s="205">
        <f>Q91</f>
        <v>0</v>
      </c>
      <c r="R90" s="205">
        <f>R91</f>
        <v>0</v>
      </c>
      <c r="S90" s="204"/>
      <c r="T90" s="206">
        <f>T91</f>
        <v>0</v>
      </c>
      <c r="U90" s="204"/>
      <c r="V90" s="206">
        <f>V91</f>
        <v>0</v>
      </c>
      <c r="W90" s="204"/>
      <c r="X90" s="206">
        <f>X91</f>
        <v>0</v>
      </c>
      <c r="Y90" s="207"/>
      <c r="Z90" s="12"/>
      <c r="AA90" s="12"/>
      <c r="AB90" s="12"/>
      <c r="AC90" s="12"/>
      <c r="AD90" s="12"/>
      <c r="AE90" s="12"/>
      <c r="AR90" s="208" t="s">
        <v>82</v>
      </c>
      <c r="AT90" s="209" t="s">
        <v>74</v>
      </c>
      <c r="AU90" s="209" t="s">
        <v>75</v>
      </c>
      <c r="AY90" s="208" t="s">
        <v>165</v>
      </c>
      <c r="BK90" s="210">
        <f>BK91</f>
        <v>0</v>
      </c>
    </row>
    <row r="91" s="12" customFormat="1" ht="22.8" customHeight="1">
      <c r="A91" s="12"/>
      <c r="B91" s="196"/>
      <c r="C91" s="197"/>
      <c r="D91" s="198" t="s">
        <v>74</v>
      </c>
      <c r="E91" s="211" t="s">
        <v>166</v>
      </c>
      <c r="F91" s="211" t="s">
        <v>167</v>
      </c>
      <c r="G91" s="197"/>
      <c r="H91" s="197"/>
      <c r="I91" s="200"/>
      <c r="J91" s="200"/>
      <c r="K91" s="212">
        <f>BK91</f>
        <v>0</v>
      </c>
      <c r="L91" s="197"/>
      <c r="M91" s="202"/>
      <c r="N91" s="203"/>
      <c r="O91" s="204"/>
      <c r="P91" s="204"/>
      <c r="Q91" s="205">
        <f>SUM(Q92:Q96)</f>
        <v>0</v>
      </c>
      <c r="R91" s="205">
        <f>SUM(R92:R96)</f>
        <v>0</v>
      </c>
      <c r="S91" s="204"/>
      <c r="T91" s="206">
        <f>SUM(T92:T96)</f>
        <v>0</v>
      </c>
      <c r="U91" s="204"/>
      <c r="V91" s="206">
        <f>SUM(V92:V96)</f>
        <v>0</v>
      </c>
      <c r="W91" s="204"/>
      <c r="X91" s="206">
        <f>SUM(X92:X96)</f>
        <v>0</v>
      </c>
      <c r="Y91" s="207"/>
      <c r="Z91" s="12"/>
      <c r="AA91" s="12"/>
      <c r="AB91" s="12"/>
      <c r="AC91" s="12"/>
      <c r="AD91" s="12"/>
      <c r="AE91" s="12"/>
      <c r="AR91" s="208" t="s">
        <v>82</v>
      </c>
      <c r="AT91" s="209" t="s">
        <v>74</v>
      </c>
      <c r="AU91" s="209" t="s">
        <v>82</v>
      </c>
      <c r="AY91" s="208" t="s">
        <v>165</v>
      </c>
      <c r="BK91" s="210">
        <f>SUM(BK92:BK96)</f>
        <v>0</v>
      </c>
    </row>
    <row r="92" s="2" customFormat="1" ht="24.15" customHeight="1">
      <c r="A92" s="36"/>
      <c r="B92" s="37"/>
      <c r="C92" s="213" t="s">
        <v>82</v>
      </c>
      <c r="D92" s="213" t="s">
        <v>168</v>
      </c>
      <c r="E92" s="214" t="s">
        <v>169</v>
      </c>
      <c r="F92" s="215" t="s">
        <v>170</v>
      </c>
      <c r="G92" s="216" t="s">
        <v>171</v>
      </c>
      <c r="H92" s="217"/>
      <c r="I92" s="217"/>
      <c r="J92" s="217"/>
      <c r="K92" s="218">
        <f>ROUND(P92*H92,2)</f>
        <v>0</v>
      </c>
      <c r="L92" s="215" t="s">
        <v>193</v>
      </c>
      <c r="M92" s="42"/>
      <c r="N92" s="219" t="s">
        <v>19</v>
      </c>
      <c r="O92" s="220" t="s">
        <v>44</v>
      </c>
      <c r="P92" s="221">
        <f>I92+J92</f>
        <v>0</v>
      </c>
      <c r="Q92" s="221">
        <f>ROUND(I92*H92,2)</f>
        <v>0</v>
      </c>
      <c r="R92" s="221">
        <f>ROUND(J92*H92,2)</f>
        <v>0</v>
      </c>
      <c r="S92" s="82"/>
      <c r="T92" s="222">
        <f>S92*H92</f>
        <v>0</v>
      </c>
      <c r="U92" s="222">
        <v>0</v>
      </c>
      <c r="V92" s="222">
        <f>U92*H92</f>
        <v>0</v>
      </c>
      <c r="W92" s="222">
        <v>0</v>
      </c>
      <c r="X92" s="222">
        <f>W92*H92</f>
        <v>0</v>
      </c>
      <c r="Y92" s="223" t="s">
        <v>19</v>
      </c>
      <c r="Z92" s="36"/>
      <c r="AA92" s="36"/>
      <c r="AB92" s="36"/>
      <c r="AC92" s="36"/>
      <c r="AD92" s="36"/>
      <c r="AE92" s="36"/>
      <c r="AR92" s="224" t="s">
        <v>172</v>
      </c>
      <c r="AT92" s="224" t="s">
        <v>168</v>
      </c>
      <c r="AU92" s="224" t="s">
        <v>84</v>
      </c>
      <c r="AY92" s="15" t="s">
        <v>165</v>
      </c>
      <c r="BE92" s="225">
        <f>IF(O92="základní",K92,0)</f>
        <v>0</v>
      </c>
      <c r="BF92" s="225">
        <f>IF(O92="snížená",K92,0)</f>
        <v>0</v>
      </c>
      <c r="BG92" s="225">
        <f>IF(O92="zákl. přenesená",K92,0)</f>
        <v>0</v>
      </c>
      <c r="BH92" s="225">
        <f>IF(O92="sníž. přenesená",K92,0)</f>
        <v>0</v>
      </c>
      <c r="BI92" s="225">
        <f>IF(O92="nulová",K92,0)</f>
        <v>0</v>
      </c>
      <c r="BJ92" s="15" t="s">
        <v>82</v>
      </c>
      <c r="BK92" s="225">
        <f>ROUND(P92*H92,2)</f>
        <v>0</v>
      </c>
      <c r="BL92" s="15" t="s">
        <v>172</v>
      </c>
      <c r="BM92" s="224" t="s">
        <v>959</v>
      </c>
    </row>
    <row r="93" s="2" customFormat="1">
      <c r="A93" s="36"/>
      <c r="B93" s="37"/>
      <c r="C93" s="38"/>
      <c r="D93" s="226" t="s">
        <v>174</v>
      </c>
      <c r="E93" s="38"/>
      <c r="F93" s="227" t="s">
        <v>170</v>
      </c>
      <c r="G93" s="38"/>
      <c r="H93" s="38"/>
      <c r="I93" s="228"/>
      <c r="J93" s="228"/>
      <c r="K93" s="38"/>
      <c r="L93" s="38"/>
      <c r="M93" s="42"/>
      <c r="N93" s="229"/>
      <c r="O93" s="230"/>
      <c r="P93" s="82"/>
      <c r="Q93" s="82"/>
      <c r="R93" s="82"/>
      <c r="S93" s="82"/>
      <c r="T93" s="82"/>
      <c r="U93" s="82"/>
      <c r="V93" s="82"/>
      <c r="W93" s="82"/>
      <c r="X93" s="82"/>
      <c r="Y93" s="83"/>
      <c r="Z93" s="36"/>
      <c r="AA93" s="36"/>
      <c r="AB93" s="36"/>
      <c r="AC93" s="36"/>
      <c r="AD93" s="36"/>
      <c r="AE93" s="36"/>
      <c r="AT93" s="15" t="s">
        <v>174</v>
      </c>
      <c r="AU93" s="15" t="s">
        <v>84</v>
      </c>
    </row>
    <row r="94" s="2" customFormat="1" ht="37.8" customHeight="1">
      <c r="A94" s="36"/>
      <c r="B94" s="37"/>
      <c r="C94" s="213" t="s">
        <v>84</v>
      </c>
      <c r="D94" s="213" t="s">
        <v>168</v>
      </c>
      <c r="E94" s="214" t="s">
        <v>175</v>
      </c>
      <c r="F94" s="215" t="s">
        <v>176</v>
      </c>
      <c r="G94" s="216" t="s">
        <v>171</v>
      </c>
      <c r="H94" s="217"/>
      <c r="I94" s="217"/>
      <c r="J94" s="217"/>
      <c r="K94" s="218">
        <f>ROUND(P94*H94,2)</f>
        <v>0</v>
      </c>
      <c r="L94" s="215" t="s">
        <v>193</v>
      </c>
      <c r="M94" s="42"/>
      <c r="N94" s="219" t="s">
        <v>19</v>
      </c>
      <c r="O94" s="220" t="s">
        <v>44</v>
      </c>
      <c r="P94" s="221">
        <f>I94+J94</f>
        <v>0</v>
      </c>
      <c r="Q94" s="221">
        <f>ROUND(I94*H94,2)</f>
        <v>0</v>
      </c>
      <c r="R94" s="221">
        <f>ROUND(J94*H94,2)</f>
        <v>0</v>
      </c>
      <c r="S94" s="82"/>
      <c r="T94" s="222">
        <f>S94*H94</f>
        <v>0</v>
      </c>
      <c r="U94" s="222">
        <v>0</v>
      </c>
      <c r="V94" s="222">
        <f>U94*H94</f>
        <v>0</v>
      </c>
      <c r="W94" s="222">
        <v>0</v>
      </c>
      <c r="X94" s="222">
        <f>W94*H94</f>
        <v>0</v>
      </c>
      <c r="Y94" s="223" t="s">
        <v>19</v>
      </c>
      <c r="Z94" s="36"/>
      <c r="AA94" s="36"/>
      <c r="AB94" s="36"/>
      <c r="AC94" s="36"/>
      <c r="AD94" s="36"/>
      <c r="AE94" s="36"/>
      <c r="AR94" s="224" t="s">
        <v>172</v>
      </c>
      <c r="AT94" s="224" t="s">
        <v>168</v>
      </c>
      <c r="AU94" s="224" t="s">
        <v>84</v>
      </c>
      <c r="AY94" s="15" t="s">
        <v>165</v>
      </c>
      <c r="BE94" s="225">
        <f>IF(O94="základní",K94,0)</f>
        <v>0</v>
      </c>
      <c r="BF94" s="225">
        <f>IF(O94="snížená",K94,0)</f>
        <v>0</v>
      </c>
      <c r="BG94" s="225">
        <f>IF(O94="zákl. přenesená",K94,0)</f>
        <v>0</v>
      </c>
      <c r="BH94" s="225">
        <f>IF(O94="sníž. přenesená",K94,0)</f>
        <v>0</v>
      </c>
      <c r="BI94" s="225">
        <f>IF(O94="nulová",K94,0)</f>
        <v>0</v>
      </c>
      <c r="BJ94" s="15" t="s">
        <v>82</v>
      </c>
      <c r="BK94" s="225">
        <f>ROUND(P94*H94,2)</f>
        <v>0</v>
      </c>
      <c r="BL94" s="15" t="s">
        <v>172</v>
      </c>
      <c r="BM94" s="224" t="s">
        <v>960</v>
      </c>
    </row>
    <row r="95" s="2" customFormat="1">
      <c r="A95" s="36"/>
      <c r="B95" s="37"/>
      <c r="C95" s="38"/>
      <c r="D95" s="226" t="s">
        <v>174</v>
      </c>
      <c r="E95" s="38"/>
      <c r="F95" s="227" t="s">
        <v>178</v>
      </c>
      <c r="G95" s="38"/>
      <c r="H95" s="38"/>
      <c r="I95" s="228"/>
      <c r="J95" s="228"/>
      <c r="K95" s="38"/>
      <c r="L95" s="38"/>
      <c r="M95" s="42"/>
      <c r="N95" s="229"/>
      <c r="O95" s="230"/>
      <c r="P95" s="82"/>
      <c r="Q95" s="82"/>
      <c r="R95" s="82"/>
      <c r="S95" s="82"/>
      <c r="T95" s="82"/>
      <c r="U95" s="82"/>
      <c r="V95" s="82"/>
      <c r="W95" s="82"/>
      <c r="X95" s="82"/>
      <c r="Y95" s="83"/>
      <c r="Z95" s="36"/>
      <c r="AA95" s="36"/>
      <c r="AB95" s="36"/>
      <c r="AC95" s="36"/>
      <c r="AD95" s="36"/>
      <c r="AE95" s="36"/>
      <c r="AT95" s="15" t="s">
        <v>174</v>
      </c>
      <c r="AU95" s="15" t="s">
        <v>84</v>
      </c>
    </row>
    <row r="96" s="2" customFormat="1">
      <c r="A96" s="36"/>
      <c r="B96" s="37"/>
      <c r="C96" s="38"/>
      <c r="D96" s="226" t="s">
        <v>179</v>
      </c>
      <c r="E96" s="38"/>
      <c r="F96" s="231" t="s">
        <v>180</v>
      </c>
      <c r="G96" s="38"/>
      <c r="H96" s="38"/>
      <c r="I96" s="228"/>
      <c r="J96" s="228"/>
      <c r="K96" s="38"/>
      <c r="L96" s="38"/>
      <c r="M96" s="42"/>
      <c r="N96" s="232"/>
      <c r="O96" s="233"/>
      <c r="P96" s="234"/>
      <c r="Q96" s="234"/>
      <c r="R96" s="234"/>
      <c r="S96" s="234"/>
      <c r="T96" s="234"/>
      <c r="U96" s="234"/>
      <c r="V96" s="234"/>
      <c r="W96" s="234"/>
      <c r="X96" s="234"/>
      <c r="Y96" s="235"/>
      <c r="Z96" s="36"/>
      <c r="AA96" s="36"/>
      <c r="AB96" s="36"/>
      <c r="AC96" s="36"/>
      <c r="AD96" s="36"/>
      <c r="AE96" s="36"/>
      <c r="AT96" s="15" t="s">
        <v>179</v>
      </c>
      <c r="AU96" s="15" t="s">
        <v>84</v>
      </c>
    </row>
    <row r="97" s="2" customFormat="1" ht="6.96" customHeight="1">
      <c r="A97" s="36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42"/>
      <c r="N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</sheetData>
  <sheetProtection sheet="1" autoFilter="0" formatColumns="0" formatRows="0" objects="1" scenarios="1" spinCount="100000" saltValue="N8dUTFhvB7J4qqmVhYxihOcrKaj9ieVMIoNT3eGCK53wCFFboMxiciKzwR5ei9S0nc7eiStIxDKyW5vwcuTJoQ==" hashValue="eE1YlyjShok+zCMf7ACkme/AsHhC+bW6yftJ9DC69hshs1tlPtVPekdd/oRfX8KP8aIUnULps6u6PDkKwd0kow==" algorithmName="SHA-512" password="CC35"/>
  <autoFilter ref="C88:L96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7:H77"/>
    <mergeCell ref="E79:H79"/>
    <mergeCell ref="E81:H81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Pinto Castillo Luis Alberto, Ing.</dc:creator>
  <cp:lastModifiedBy>Pinto Castillo Luis Alberto, Ing.</cp:lastModifiedBy>
  <dcterms:created xsi:type="dcterms:W3CDTF">2022-09-06T12:45:11Z</dcterms:created>
  <dcterms:modified xsi:type="dcterms:W3CDTF">2022-09-06T12:45:25Z</dcterms:modified>
</cp:coreProperties>
</file>