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Praha Vyšehrad st.č.2\výběrové řízení 09_2022\"/>
    </mc:Choice>
  </mc:AlternateContent>
  <bookViews>
    <workbookView xWindow="0" yWindow="0" windowWidth="28800" windowHeight="12345" activeTab="1"/>
  </bookViews>
  <sheets>
    <sheet name="Rekapitulace zakázky" sheetId="1" r:id="rId1"/>
    <sheet name="PHA_Vysehrad - Praha Vyše..." sheetId="2" r:id="rId2"/>
  </sheets>
  <definedNames>
    <definedName name="_xlnm._FilterDatabase" localSheetId="1" hidden="1">'PHA_Vysehrad - Praha Vyše...'!$C$114:$K$125</definedName>
    <definedName name="_xlnm.Print_Titles" localSheetId="1">'PHA_Vysehrad - Praha Vyše...'!$114:$114</definedName>
    <definedName name="_xlnm.Print_Titles" localSheetId="0">'Rekapitulace zakázky'!$92:$92</definedName>
    <definedName name="_xlnm.Print_Area" localSheetId="1">'PHA_Vysehrad - Praha Vyše...'!$C$4:$J$76,'PHA_Vysehrad - Praha Vyše...'!$C$82:$J$98,'PHA_Vysehrad - Praha Vyše...'!$C$104:$J$125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J112" i="2"/>
  <c r="J111" i="2"/>
  <c r="F111" i="2"/>
  <c r="F109" i="2"/>
  <c r="E107" i="2"/>
  <c r="J90" i="2"/>
  <c r="J89" i="2"/>
  <c r="F89" i="2"/>
  <c r="F87" i="2"/>
  <c r="E85" i="2"/>
  <c r="J16" i="2"/>
  <c r="E16" i="2"/>
  <c r="F112" i="2" s="1"/>
  <c r="J15" i="2"/>
  <c r="J87" i="2"/>
  <c r="L90" i="1"/>
  <c r="AM90" i="1"/>
  <c r="AM89" i="1"/>
  <c r="L89" i="1"/>
  <c r="AM87" i="1"/>
  <c r="L87" i="1"/>
  <c r="L85" i="1"/>
  <c r="L84" i="1"/>
  <c r="BK123" i="2"/>
  <c r="J120" i="2"/>
  <c r="BK125" i="2"/>
  <c r="J125" i="2"/>
  <c r="BK118" i="2"/>
  <c r="AS94" i="1"/>
  <c r="J123" i="2"/>
  <c r="J118" i="2"/>
  <c r="BK120" i="2"/>
  <c r="BK122" i="2" l="1"/>
  <c r="J122" i="2" s="1"/>
  <c r="J97" i="2" s="1"/>
  <c r="R122" i="2"/>
  <c r="BK117" i="2"/>
  <c r="J117" i="2"/>
  <c r="J96" i="2" s="1"/>
  <c r="P117" i="2"/>
  <c r="R117" i="2"/>
  <c r="R116" i="2" s="1"/>
  <c r="R115" i="2" s="1"/>
  <c r="T117" i="2"/>
  <c r="P122" i="2"/>
  <c r="T122" i="2"/>
  <c r="F90" i="2"/>
  <c r="J109" i="2"/>
  <c r="BE118" i="2"/>
  <c r="BE120" i="2"/>
  <c r="BE123" i="2"/>
  <c r="BE125" i="2"/>
  <c r="J32" i="2"/>
  <c r="AW95" i="1" s="1"/>
  <c r="F32" i="2"/>
  <c r="BA95" i="1"/>
  <c r="BA94" i="1" s="1"/>
  <c r="AW94" i="1" s="1"/>
  <c r="AK30" i="1" s="1"/>
  <c r="F33" i="2"/>
  <c r="BB95" i="1"/>
  <c r="BB94" i="1" s="1"/>
  <c r="W31" i="1" s="1"/>
  <c r="F34" i="2"/>
  <c r="BC95" i="1"/>
  <c r="BC94" i="1" s="1"/>
  <c r="W32" i="1" s="1"/>
  <c r="F35" i="2"/>
  <c r="BD95" i="1" s="1"/>
  <c r="BD94" i="1" s="1"/>
  <c r="W33" i="1" s="1"/>
  <c r="T116" i="2" l="1"/>
  <c r="T115" i="2"/>
  <c r="P116" i="2"/>
  <c r="P115" i="2"/>
  <c r="AU95" i="1"/>
  <c r="BK116" i="2"/>
  <c r="J116" i="2"/>
  <c r="J95" i="2" s="1"/>
  <c r="AY94" i="1"/>
  <c r="AU94" i="1"/>
  <c r="W30" i="1"/>
  <c r="J31" i="2"/>
  <c r="AV95" i="1" s="1"/>
  <c r="AT95" i="1" s="1"/>
  <c r="AX94" i="1"/>
  <c r="F31" i="2"/>
  <c r="AZ95" i="1" s="1"/>
  <c r="AZ94" i="1" s="1"/>
  <c r="AV94" i="1" s="1"/>
  <c r="AK29" i="1" s="1"/>
  <c r="BK115" i="2" l="1"/>
  <c r="J115" i="2"/>
  <c r="J94" i="2"/>
  <c r="W29" i="1"/>
  <c r="AT94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<sst xmlns="http://schemas.openxmlformats.org/spreadsheetml/2006/main" count="332" uniqueCount="137">
  <si>
    <t>Export Komplet</t>
  </si>
  <si>
    <t/>
  </si>
  <si>
    <t>2.0</t>
  </si>
  <si>
    <t>ZAMOK</t>
  </si>
  <si>
    <t>False</t>
  </si>
  <si>
    <t>{3f18180a-07a6-4ca5-989c-a4975b02e7ed}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</si>
  <si>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</si>
  <si>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</si>
  <si>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</si>
  <si>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</si>
  <si>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</si>
  <si>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</si>
  <si>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</si>
  <si>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</si>
  <si>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PHA_Vysehrad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</si>
  <si>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</si>
  <si>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</si>
  <si>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Vyšehrad - Zpracování PD pro revitalizaci drážního domku žst. Praha Vyšehrad (stavědlo č.2)</t>
  </si>
  <si>
    <t>KSO:</t>
  </si>
  <si>
    <t>CC-CZ:</t>
  </si>
  <si>
    <t>Místo:</t>
  </si>
  <si>
    <t>Praha</t>
  </si>
  <si>
    <t>Datum:</t>
  </si>
  <si>
    <t>4. 2. 2022</t>
  </si>
  <si>
    <t>Zadavatel:</t>
  </si>
  <si>
    <t>IČ:</t>
  </si>
  <si>
    <t>70994234</t>
  </si>
  <si>
    <t>Správa železnic, s. 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</si>
  <si>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</si>
  <si>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</si>
  <si>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</si>
  <si>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</si>
  <si>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</si>
  <si>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</si>
  <si>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</si>
  <si>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</si>
  <si>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</si>
  <si>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</si>
  <si>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</si>
  <si>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</si>
  <si>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</si>
  <si>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</si>
  <si>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</si>
  <si>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</si>
  <si>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</si>
  <si>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</si>
  <si>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</si>
  <si>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</si>
  <si>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</si>
  <si>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</si>
  <si>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</si>
  <si>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</si>
  <si>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</si>
  <si>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</si>
  <si>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</si>
  <si>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</si>
  <si>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</si>
  <si>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</si>
  <si>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</si>
  <si>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</si>
  <si>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</si>
  <si>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</si>
  <si>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</si>
  <si>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</si>
  <si>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</si>
  <si>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</si>
  <si>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</si>
  <si>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</si>
  <si>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</si>
  <si>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</si>
  <si>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</si>
  <si>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</si>
  <si>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</si>
  <si>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</si>
  <si>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</si>
  <si>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</si>
  <si>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</si>
  <si>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</si>
  <si>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</si>
  <si>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</si>
  <si>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</si>
  <si>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</si>
  <si>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</si>
  <si>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</si>
  <si>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</si>
  <si>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</si>
  <si>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</si>
  <si>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</si>
  <si>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</si>
  <si>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</si>
  <si>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</si>
  <si>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</si>
  <si>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</si>
  <si>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</si>
  <si>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</si>
  <si>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</si>
  <si>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</si>
  <si>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</si>
  <si>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</si>
  <si>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</si>
  <si>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</si>
  <si>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</si>
  <si>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</si>
  <si>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</si>
  <si>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</si>
  <si>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</si>
  <si>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</si>
  <si>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</si>
  <si>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</si>
  <si>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</si>
  <si>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</si>
  <si>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</si>
  <si>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</si>
  <si>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</si>
  <si>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013002000</t>
  </si>
  <si>
    <t>Projektové práce</t>
  </si>
  <si>
    <t>soubor</t>
  </si>
  <si>
    <t>1024</t>
  </si>
  <si>
    <t>-130395368</t>
  </si>
  <si>
    <t>P</t>
  </si>
  <si>
    <t>Poznámka k položce:_x000D_
Jedná se o zpracování jednostupňové projektové dokumentace pro vydání stavebního povolení a pro provedení stavby dle vyhlášky č. 169/2012 Sb., Vyhláška o stanovení rozsahu dokumentace veřejné zakázky na stavební práce a vyhlášky č. 499/2006 Sb. O dokumentaci staveb._x000D_
_x000D_
Projekt bude odevzdán v celkovém počtu 6ti paré,  a to v tištěné i elektronické verzi (elektronická verze musí být odevzdána v otevřené – editovatelné (*.dwg)  i uzavřené formě (*. pdf)."</t>
  </si>
  <si>
    <t>013334000</t>
  </si>
  <si>
    <t>Prováděcí rozpočet</t>
  </si>
  <si>
    <t>-1010606527</t>
  </si>
  <si>
    <t>Poznámka k položce:_x000D_
Jedná se o zpracování rozpočtu dané stavby pro tendrovou dokumentaci na výběr zhotovitele, který bude zpracován ve formátu Soupis prací, dodávek a služeb s výkazy výměr, a to dle vyhlášky č. 169/2012 Sb., Vyhláška o stanovení rozsahu dokumentace veřejné zakázky na stavební práce a soupisu stavebních prací, dodávek a služeb s výkazem výměr. Dále bude zpracován neoceněný výkaz výměr pro účely zadávacího řízení na zhotovitele stavby. Rozpočet bude zpracován dle aktuální cenové hladiny ÚRS Praha a SW Kros plus._x000D_
_x000D_
Rozpočet a výkaz pro stavbu bude v tištěné i elektronická verzi (elektronická verze musí být odevzdána v otevřené – editovatelné – i uzavřené formě – formáty xls., pdf a .KZ)."</t>
  </si>
  <si>
    <t>VRN4</t>
  </si>
  <si>
    <t>Inženýrská činnost</t>
  </si>
  <si>
    <t>3</t>
  </si>
  <si>
    <t>040001000</t>
  </si>
  <si>
    <t>Inženýrská činnost (včetně správních poplatků)</t>
  </si>
  <si>
    <t>1389611183</t>
  </si>
  <si>
    <t>Poznámka k položce:_x000D_
Zpracovatel zajistí veškerou inženýrskou činnost pro vydání stavebního povolení ve své režii - projekt stavby bude od počátku zpracováván v souladu s platnou legislativou a bude projednán se všemi dotčenými orgány a vnitřními složkami objednatele.</t>
  </si>
  <si>
    <t>4</t>
  </si>
  <si>
    <t>041403000</t>
  </si>
  <si>
    <t xml:space="preserve">Zajištění Koordinátora BOZP v přípravě a vypracování plánu BOZP_x000D_
</t>
  </si>
  <si>
    <t>-206874010</t>
  </si>
  <si>
    <t>Praha Vyšehrad - Zpracování PD pro revitalizaci objektu bývalého st.č.2 v žst. Praha Vyšehrad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</si>
</sst>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19"/>
      <c r="AQ5" s="19"/>
      <c r="AR5" s="17"/>
      <c r="BE5" s="232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7" t="s">
        <v>136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19"/>
      <c r="AQ6" s="19"/>
      <c r="AR6" s="17"/>
      <c r="BE6" s="23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3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3"/>
      <c r="BS13" s="14" t="s">
        <v>6</v>
      </c>
    </row>
    <row r="14" spans="1:74" ht="12.75">
      <c r="B14" s="18"/>
      <c r="C14" s="19"/>
      <c r="D14" s="19"/>
      <c r="E14" s="238" t="s">
        <v>31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3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3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3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3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3"/>
    </row>
    <row r="23" spans="1:71" s="1" customFormat="1" ht="16.5" customHeight="1">
      <c r="B23" s="18"/>
      <c r="C23" s="19"/>
      <c r="D23" s="19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19"/>
      <c r="AP23" s="19"/>
      <c r="AQ23" s="19"/>
      <c r="AR23" s="17"/>
      <c r="BE23" s="23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3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3"/>
      <c r="AQ26" s="33"/>
      <c r="AR26" s="36"/>
      <c r="BE26" s="23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3" t="s">
        <v>38</v>
      </c>
      <c r="M28" s="243"/>
      <c r="N28" s="243"/>
      <c r="O28" s="243"/>
      <c r="P28" s="243"/>
      <c r="Q28" s="33"/>
      <c r="R28" s="33"/>
      <c r="S28" s="33"/>
      <c r="T28" s="33"/>
      <c r="U28" s="33"/>
      <c r="V28" s="33"/>
      <c r="W28" s="243" t="s">
        <v>39</v>
      </c>
      <c r="X28" s="243"/>
      <c r="Y28" s="243"/>
      <c r="Z28" s="243"/>
      <c r="AA28" s="243"/>
      <c r="AB28" s="243"/>
      <c r="AC28" s="243"/>
      <c r="AD28" s="243"/>
      <c r="AE28" s="243"/>
      <c r="AF28" s="33"/>
      <c r="AG28" s="33"/>
      <c r="AH28" s="33"/>
      <c r="AI28" s="33"/>
      <c r="AJ28" s="33"/>
      <c r="AK28" s="243" t="s">
        <v>40</v>
      </c>
      <c r="AL28" s="243"/>
      <c r="AM28" s="243"/>
      <c r="AN28" s="243"/>
      <c r="AO28" s="243"/>
      <c r="AP28" s="33"/>
      <c r="AQ28" s="33"/>
      <c r="AR28" s="36"/>
      <c r="BE28" s="233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2">
        <v>0.21</v>
      </c>
      <c r="M29" s="221"/>
      <c r="N29" s="221"/>
      <c r="O29" s="221"/>
      <c r="P29" s="221"/>
      <c r="Q29" s="38"/>
      <c r="R29" s="38"/>
      <c r="S29" s="38"/>
      <c r="T29" s="38"/>
      <c r="U29" s="38"/>
      <c r="V29" s="38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F29" s="38"/>
      <c r="AG29" s="38"/>
      <c r="AH29" s="38"/>
      <c r="AI29" s="38"/>
      <c r="AJ29" s="38"/>
      <c r="AK29" s="220">
        <f>ROUND(AV94, 2)</f>
        <v>0</v>
      </c>
      <c r="AL29" s="221"/>
      <c r="AM29" s="221"/>
      <c r="AN29" s="221"/>
      <c r="AO29" s="221"/>
      <c r="AP29" s="38"/>
      <c r="AQ29" s="38"/>
      <c r="AR29" s="39"/>
      <c r="BE29" s="234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2">
        <v>0.15</v>
      </c>
      <c r="M30" s="221"/>
      <c r="N30" s="221"/>
      <c r="O30" s="221"/>
      <c r="P30" s="221"/>
      <c r="Q30" s="38"/>
      <c r="R30" s="38"/>
      <c r="S30" s="38"/>
      <c r="T30" s="38"/>
      <c r="U30" s="38"/>
      <c r="V30" s="38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8"/>
      <c r="AG30" s="38"/>
      <c r="AH30" s="38"/>
      <c r="AI30" s="38"/>
      <c r="AJ30" s="38"/>
      <c r="AK30" s="220">
        <f>ROUND(AW94, 2)</f>
        <v>0</v>
      </c>
      <c r="AL30" s="221"/>
      <c r="AM30" s="221"/>
      <c r="AN30" s="221"/>
      <c r="AO30" s="221"/>
      <c r="AP30" s="38"/>
      <c r="AQ30" s="38"/>
      <c r="AR30" s="39"/>
      <c r="BE30" s="234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2">
        <v>0.21</v>
      </c>
      <c r="M31" s="221"/>
      <c r="N31" s="221"/>
      <c r="O31" s="221"/>
      <c r="P31" s="221"/>
      <c r="Q31" s="38"/>
      <c r="R31" s="38"/>
      <c r="S31" s="38"/>
      <c r="T31" s="38"/>
      <c r="U31" s="38"/>
      <c r="V31" s="38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F31" s="38"/>
      <c r="AG31" s="38"/>
      <c r="AH31" s="38"/>
      <c r="AI31" s="38"/>
      <c r="AJ31" s="38"/>
      <c r="AK31" s="220">
        <v>0</v>
      </c>
      <c r="AL31" s="221"/>
      <c r="AM31" s="221"/>
      <c r="AN31" s="221"/>
      <c r="AO31" s="221"/>
      <c r="AP31" s="38"/>
      <c r="AQ31" s="38"/>
      <c r="AR31" s="39"/>
      <c r="BE31" s="234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2">
        <v>0.15</v>
      </c>
      <c r="M32" s="221"/>
      <c r="N32" s="221"/>
      <c r="O32" s="221"/>
      <c r="P32" s="221"/>
      <c r="Q32" s="38"/>
      <c r="R32" s="38"/>
      <c r="S32" s="38"/>
      <c r="T32" s="38"/>
      <c r="U32" s="38"/>
      <c r="V32" s="38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8"/>
      <c r="AG32" s="38"/>
      <c r="AH32" s="38"/>
      <c r="AI32" s="38"/>
      <c r="AJ32" s="38"/>
      <c r="AK32" s="220">
        <v>0</v>
      </c>
      <c r="AL32" s="221"/>
      <c r="AM32" s="221"/>
      <c r="AN32" s="221"/>
      <c r="AO32" s="221"/>
      <c r="AP32" s="38"/>
      <c r="AQ32" s="38"/>
      <c r="AR32" s="39"/>
      <c r="BE32" s="234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2">
        <v>0</v>
      </c>
      <c r="M33" s="221"/>
      <c r="N33" s="221"/>
      <c r="O33" s="221"/>
      <c r="P33" s="221"/>
      <c r="Q33" s="38"/>
      <c r="R33" s="38"/>
      <c r="S33" s="38"/>
      <c r="T33" s="38"/>
      <c r="U33" s="38"/>
      <c r="V33" s="38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8"/>
      <c r="AG33" s="38"/>
      <c r="AH33" s="38"/>
      <c r="AI33" s="38"/>
      <c r="AJ33" s="38"/>
      <c r="AK33" s="220">
        <v>0</v>
      </c>
      <c r="AL33" s="221"/>
      <c r="AM33" s="221"/>
      <c r="AN33" s="221"/>
      <c r="AO33" s="221"/>
      <c r="AP33" s="38"/>
      <c r="AQ33" s="38"/>
      <c r="AR33" s="39"/>
      <c r="BE33" s="234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3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3" t="s">
        <v>49</v>
      </c>
      <c r="Y35" s="224"/>
      <c r="Z35" s="224"/>
      <c r="AA35" s="224"/>
      <c r="AB35" s="224"/>
      <c r="AC35" s="42"/>
      <c r="AD35" s="42"/>
      <c r="AE35" s="42"/>
      <c r="AF35" s="42"/>
      <c r="AG35" s="42"/>
      <c r="AH35" s="42"/>
      <c r="AI35" s="42"/>
      <c r="AJ35" s="42"/>
      <c r="AK35" s="225">
        <f>SUM(AK26:AK33)</f>
        <v>0</v>
      </c>
      <c r="AL35" s="224"/>
      <c r="AM35" s="224"/>
      <c r="AN35" s="224"/>
      <c r="AO35" s="22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PHA_Vysehrad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09" t="str">
        <f>K6</f>
        <v>Praha Vyšehrad - Zpracování PD pro revitalizaci objektu bývalého st.č.2 v žst. Praha Vyšehrad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1" t="str">
        <f>IF(AN8= "","",AN8)</f>
        <v>4. 2. 2022</v>
      </c>
      <c r="AN87" s="211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s. o.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12" t="str">
        <f>IF(E17="","",E17)</f>
        <v xml:space="preserve"> </v>
      </c>
      <c r="AN89" s="213"/>
      <c r="AO89" s="213"/>
      <c r="AP89" s="213"/>
      <c r="AQ89" s="33"/>
      <c r="AR89" s="36"/>
      <c r="AS89" s="214" t="s">
        <v>57</v>
      </c>
      <c r="AT89" s="21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12" t="str">
        <f>IF(E20="","",E20)</f>
        <v/>
      </c>
      <c r="AN90" s="213"/>
      <c r="AO90" s="213"/>
      <c r="AP90" s="213"/>
      <c r="AQ90" s="33"/>
      <c r="AR90" s="36"/>
      <c r="AS90" s="216"/>
      <c r="AT90" s="21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18"/>
      <c r="AT91" s="21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04" t="s">
        <v>58</v>
      </c>
      <c r="D92" s="205"/>
      <c r="E92" s="205"/>
      <c r="F92" s="205"/>
      <c r="G92" s="205"/>
      <c r="H92" s="70"/>
      <c r="I92" s="206" t="s">
        <v>59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60</v>
      </c>
      <c r="AH92" s="205"/>
      <c r="AI92" s="205"/>
      <c r="AJ92" s="205"/>
      <c r="AK92" s="205"/>
      <c r="AL92" s="205"/>
      <c r="AM92" s="205"/>
      <c r="AN92" s="206" t="s">
        <v>61</v>
      </c>
      <c r="AO92" s="205"/>
      <c r="AP92" s="208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37.5" customHeight="1">
      <c r="A95" s="89" t="s">
        <v>80</v>
      </c>
      <c r="B95" s="90"/>
      <c r="C95" s="91"/>
      <c r="D95" s="229" t="s">
        <v>14</v>
      </c>
      <c r="E95" s="229"/>
      <c r="F95" s="229"/>
      <c r="G95" s="229"/>
      <c r="H95" s="229"/>
      <c r="I95" s="92"/>
      <c r="J95" s="229" t="s">
        <v>17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'PHA_Vysehrad - Praha Vyše...'!J28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93" t="s">
        <v>81</v>
      </c>
      <c r="AR95" s="94"/>
      <c r="AS95" s="95">
        <v>0</v>
      </c>
      <c r="AT95" s="96">
        <f>ROUND(SUM(AV95:AW95),2)</f>
        <v>0</v>
      </c>
      <c r="AU95" s="97">
        <f>'PHA_Vysehrad - Praha Vyše...'!P115</f>
        <v>0</v>
      </c>
      <c r="AV95" s="96">
        <f>'PHA_Vysehrad - Praha Vyše...'!J31</f>
        <v>0</v>
      </c>
      <c r="AW95" s="96">
        <f>'PHA_Vysehrad - Praha Vyše...'!J32</f>
        <v>0</v>
      </c>
      <c r="AX95" s="96">
        <f>'PHA_Vysehrad - Praha Vyše...'!J33</f>
        <v>0</v>
      </c>
      <c r="AY95" s="96">
        <f>'PHA_Vysehrad - Praha Vyše...'!J34</f>
        <v>0</v>
      </c>
      <c r="AZ95" s="96">
        <f>'PHA_Vysehrad - Praha Vyše...'!F31</f>
        <v>0</v>
      </c>
      <c r="BA95" s="96">
        <f>'PHA_Vysehrad - Praha Vyše...'!F32</f>
        <v>0</v>
      </c>
      <c r="BB95" s="96">
        <f>'PHA_Vysehrad - Praha Vyše...'!F33</f>
        <v>0</v>
      </c>
      <c r="BC95" s="96">
        <f>'PHA_Vysehrad - Praha Vyše...'!F34</f>
        <v>0</v>
      </c>
      <c r="BD95" s="98">
        <f>'PHA_Vysehrad - Praha Vyše...'!F35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l7g5SfRxtrk0RDgjqM8jX3/NkejpGadHxI8nnWGWWDdU4LSvV6LAgscjHuB/odv2M/s/rige/TYPWUHzWNrjug==" saltValue="X+oL7Ojo1YIjvjKmEO9Rcw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PHA_Vysehrad - Praha Vyš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abSelected="1" workbookViewId="0">
      <selection activeCell="J11" sqref="J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45" t="s">
        <v>136</v>
      </c>
      <c r="F7" s="246"/>
      <c r="G7" s="246"/>
      <c r="H7" s="246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>
        <v>44810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7" t="str">
        <f>'Rekapitulace zakázky'!E14</f>
        <v>Vyplň údaj</v>
      </c>
      <c r="F16" s="248"/>
      <c r="G16" s="248"/>
      <c r="H16" s="248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">
        <v>33</v>
      </c>
      <c r="F19" s="31"/>
      <c r="G19" s="31"/>
      <c r="H19" s="31"/>
      <c r="I19" s="104" t="s">
        <v>28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9" t="s">
        <v>1</v>
      </c>
      <c r="F25" s="249"/>
      <c r="G25" s="249"/>
      <c r="H25" s="249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ROUND(J115,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ROUND((SUM(BE115:BE125)),  2)</f>
        <v>0</v>
      </c>
      <c r="G31" s="31"/>
      <c r="H31" s="31"/>
      <c r="I31" s="116">
        <v>0.21</v>
      </c>
      <c r="J31" s="115">
        <f>ROUND(((SUM(BE115:BE125))*I31),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ROUND((SUM(BF115:BF125)),  2)</f>
        <v>0</v>
      </c>
      <c r="G32" s="31"/>
      <c r="H32" s="31"/>
      <c r="I32" s="116">
        <v>0.15</v>
      </c>
      <c r="J32" s="115">
        <f>ROUND(((SUM(BF115:BF125))*I32),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ROUND((SUM(BG115:BG125)),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ROUND((SUM(BH115:BH125)),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ROUND((SUM(BI115:BI125)),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09" t="str">
        <f>E7</f>
        <v>Praha Vyšehrad - Zpracování PD pro revitalizaci objektu bývalého st.č.2 v žst. Praha Vyšehrad</v>
      </c>
      <c r="F85" s="244"/>
      <c r="G85" s="244"/>
      <c r="H85" s="24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Praha</v>
      </c>
      <c r="G87" s="33"/>
      <c r="H87" s="33"/>
      <c r="I87" s="26" t="s">
        <v>22</v>
      </c>
      <c r="J87" s="63">
        <f>IF(J10="","",J10)</f>
        <v>44810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s. o.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J115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J116</f>
        <v>0</v>
      </c>
      <c r="K95" s="140"/>
      <c r="L95" s="144"/>
    </row>
    <row r="96" spans="1:47" s="10" customFormat="1" ht="19.899999999999999" customHeight="1">
      <c r="B96" s="145"/>
      <c r="C96" s="146"/>
      <c r="D96" s="147" t="s">
        <v>92</v>
      </c>
      <c r="E96" s="148"/>
      <c r="F96" s="148"/>
      <c r="G96" s="148"/>
      <c r="H96" s="148"/>
      <c r="I96" s="148"/>
      <c r="J96" s="149">
        <f>J117</f>
        <v>0</v>
      </c>
      <c r="K96" s="146"/>
      <c r="L96" s="150"/>
    </row>
    <row r="97" spans="1:31" s="10" customFormat="1" ht="19.899999999999999" customHeight="1">
      <c r="B97" s="145"/>
      <c r="C97" s="146"/>
      <c r="D97" s="147" t="s">
        <v>93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94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30" customHeight="1">
      <c r="A107" s="31"/>
      <c r="B107" s="32"/>
      <c r="C107" s="33"/>
      <c r="D107" s="33"/>
      <c r="E107" s="209" t="str">
        <f>E7</f>
        <v>Praha Vyšehrad - Zpracování PD pro revitalizaci objektu bývalého st.č.2 v žst. Praha Vyšehrad</v>
      </c>
      <c r="F107" s="244"/>
      <c r="G107" s="244"/>
      <c r="H107" s="24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20</v>
      </c>
      <c r="D109" s="33"/>
      <c r="E109" s="33"/>
      <c r="F109" s="24" t="str">
        <f>F10</f>
        <v>Praha</v>
      </c>
      <c r="G109" s="33"/>
      <c r="H109" s="33"/>
      <c r="I109" s="26" t="s">
        <v>22</v>
      </c>
      <c r="J109" s="63">
        <f>IF(J10="","",J10)</f>
        <v>44810</v>
      </c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5.2" customHeight="1">
      <c r="A111" s="31"/>
      <c r="B111" s="32"/>
      <c r="C111" s="26" t="s">
        <v>24</v>
      </c>
      <c r="D111" s="33"/>
      <c r="E111" s="33"/>
      <c r="F111" s="24" t="str">
        <f>E13</f>
        <v>Správa železnic, s. o.</v>
      </c>
      <c r="G111" s="33"/>
      <c r="H111" s="33"/>
      <c r="I111" s="26" t="s">
        <v>32</v>
      </c>
      <c r="J111" s="29" t="str">
        <f>E19</f>
        <v xml:space="preserve"> 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30</v>
      </c>
      <c r="D112" s="33"/>
      <c r="E112" s="33"/>
      <c r="F112" s="24" t="str">
        <f>IF(E16="","",E16)</f>
        <v>Vyplň údaj</v>
      </c>
      <c r="G112" s="33"/>
      <c r="H112" s="33"/>
      <c r="I112" s="26" t="s">
        <v>35</v>
      </c>
      <c r="J112" s="29">
        <f>E22</f>
        <v>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0.3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1" customFormat="1" ht="29.25" customHeight="1">
      <c r="A114" s="151"/>
      <c r="B114" s="152"/>
      <c r="C114" s="153" t="s">
        <v>95</v>
      </c>
      <c r="D114" s="154" t="s">
        <v>62</v>
      </c>
      <c r="E114" s="154" t="s">
        <v>58</v>
      </c>
      <c r="F114" s="154" t="s">
        <v>59</v>
      </c>
      <c r="G114" s="154" t="s">
        <v>96</v>
      </c>
      <c r="H114" s="154" t="s">
        <v>97</v>
      </c>
      <c r="I114" s="154" t="s">
        <v>98</v>
      </c>
      <c r="J114" s="155" t="s">
        <v>88</v>
      </c>
      <c r="K114" s="156" t="s">
        <v>99</v>
      </c>
      <c r="L114" s="157"/>
      <c r="M114" s="72" t="s">
        <v>1</v>
      </c>
      <c r="N114" s="73" t="s">
        <v>41</v>
      </c>
      <c r="O114" s="73" t="s">
        <v>100</v>
      </c>
      <c r="P114" s="73" t="s">
        <v>101</v>
      </c>
      <c r="Q114" s="73" t="s">
        <v>102</v>
      </c>
      <c r="R114" s="73" t="s">
        <v>103</v>
      </c>
      <c r="S114" s="73" t="s">
        <v>104</v>
      </c>
      <c r="T114" s="74" t="s">
        <v>105</v>
      </c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</row>
    <row r="115" spans="1:65" s="2" customFormat="1" ht="22.9" customHeight="1">
      <c r="A115" s="31"/>
      <c r="B115" s="32"/>
      <c r="C115" s="79" t="s">
        <v>106</v>
      </c>
      <c r="D115" s="33"/>
      <c r="E115" s="33"/>
      <c r="F115" s="33"/>
      <c r="G115" s="33"/>
      <c r="H115" s="33"/>
      <c r="I115" s="33"/>
      <c r="J115" s="158">
        <f>BK115</f>
        <v>0</v>
      </c>
      <c r="K115" s="33"/>
      <c r="L115" s="36"/>
      <c r="M115" s="75"/>
      <c r="N115" s="159"/>
      <c r="O115" s="76"/>
      <c r="P115" s="160">
        <f>P116</f>
        <v>0</v>
      </c>
      <c r="Q115" s="76"/>
      <c r="R115" s="160">
        <f>R116</f>
        <v>0</v>
      </c>
      <c r="S115" s="76"/>
      <c r="T115" s="161">
        <f>T116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4" t="s">
        <v>76</v>
      </c>
      <c r="AU115" s="14" t="s">
        <v>90</v>
      </c>
      <c r="BK115" s="162">
        <f>BK116</f>
        <v>0</v>
      </c>
    </row>
    <row r="116" spans="1:65" s="12" customFormat="1" ht="25.9" customHeight="1">
      <c r="B116" s="163"/>
      <c r="C116" s="164"/>
      <c r="D116" s="165" t="s">
        <v>76</v>
      </c>
      <c r="E116" s="166" t="s">
        <v>107</v>
      </c>
      <c r="F116" s="166" t="s">
        <v>108</v>
      </c>
      <c r="G116" s="164"/>
      <c r="H116" s="164"/>
      <c r="I116" s="167"/>
      <c r="J116" s="168">
        <f>BK116</f>
        <v>0</v>
      </c>
      <c r="K116" s="164"/>
      <c r="L116" s="169"/>
      <c r="M116" s="170"/>
      <c r="N116" s="171"/>
      <c r="O116" s="171"/>
      <c r="P116" s="172">
        <f>P117+P122</f>
        <v>0</v>
      </c>
      <c r="Q116" s="171"/>
      <c r="R116" s="172">
        <f>R117+R122</f>
        <v>0</v>
      </c>
      <c r="S116" s="171"/>
      <c r="T116" s="173">
        <f>T117+T122</f>
        <v>0</v>
      </c>
      <c r="AR116" s="174" t="s">
        <v>109</v>
      </c>
      <c r="AT116" s="175" t="s">
        <v>76</v>
      </c>
      <c r="AU116" s="175" t="s">
        <v>77</v>
      </c>
      <c r="AY116" s="174" t="s">
        <v>110</v>
      </c>
      <c r="BK116" s="176">
        <f>BK117+BK122</f>
        <v>0</v>
      </c>
    </row>
    <row r="117" spans="1:65" s="12" customFormat="1" ht="22.9" customHeight="1">
      <c r="B117" s="163"/>
      <c r="C117" s="164"/>
      <c r="D117" s="165" t="s">
        <v>76</v>
      </c>
      <c r="E117" s="177" t="s">
        <v>111</v>
      </c>
      <c r="F117" s="177" t="s">
        <v>112</v>
      </c>
      <c r="G117" s="164"/>
      <c r="H117" s="164"/>
      <c r="I117" s="167"/>
      <c r="J117" s="178">
        <f>BK117</f>
        <v>0</v>
      </c>
      <c r="K117" s="164"/>
      <c r="L117" s="169"/>
      <c r="M117" s="170"/>
      <c r="N117" s="171"/>
      <c r="O117" s="171"/>
      <c r="P117" s="172">
        <f>SUM(P118:P121)</f>
        <v>0</v>
      </c>
      <c r="Q117" s="171"/>
      <c r="R117" s="172">
        <f>SUM(R118:R121)</f>
        <v>0</v>
      </c>
      <c r="S117" s="171"/>
      <c r="T117" s="173">
        <f>SUM(T118:T121)</f>
        <v>0</v>
      </c>
      <c r="AR117" s="174" t="s">
        <v>109</v>
      </c>
      <c r="AT117" s="175" t="s">
        <v>76</v>
      </c>
      <c r="AU117" s="175" t="s">
        <v>82</v>
      </c>
      <c r="AY117" s="174" t="s">
        <v>110</v>
      </c>
      <c r="BK117" s="176">
        <f>SUM(BK118:BK121)</f>
        <v>0</v>
      </c>
    </row>
    <row r="118" spans="1:65" s="2" customFormat="1" ht="16.5" customHeight="1">
      <c r="A118" s="31"/>
      <c r="B118" s="32"/>
      <c r="C118" s="179" t="s">
        <v>82</v>
      </c>
      <c r="D118" s="179" t="s">
        <v>113</v>
      </c>
      <c r="E118" s="180" t="s">
        <v>114</v>
      </c>
      <c r="F118" s="181" t="s">
        <v>115</v>
      </c>
      <c r="G118" s="182" t="s">
        <v>116</v>
      </c>
      <c r="H118" s="183">
        <v>1</v>
      </c>
      <c r="I118" s="184"/>
      <c r="J118" s="185">
        <f>ROUND(I118*H118,2)</f>
        <v>0</v>
      </c>
      <c r="K118" s="186"/>
      <c r="L118" s="36"/>
      <c r="M118" s="187" t="s">
        <v>1</v>
      </c>
      <c r="N118" s="188" t="s">
        <v>42</v>
      </c>
      <c r="O118" s="68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1" t="s">
        <v>117</v>
      </c>
      <c r="AT118" s="191" t="s">
        <v>113</v>
      </c>
      <c r="AU118" s="191" t="s">
        <v>84</v>
      </c>
      <c r="AY118" s="14" t="s">
        <v>110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4" t="s">
        <v>82</v>
      </c>
      <c r="BK118" s="192">
        <f>ROUND(I118*H118,2)</f>
        <v>0</v>
      </c>
      <c r="BL118" s="14" t="s">
        <v>117</v>
      </c>
      <c r="BM118" s="191" t="s">
        <v>118</v>
      </c>
    </row>
    <row r="119" spans="1:65" s="2" customFormat="1" ht="97.5">
      <c r="A119" s="31"/>
      <c r="B119" s="32"/>
      <c r="C119" s="33"/>
      <c r="D119" s="193" t="s">
        <v>119</v>
      </c>
      <c r="E119" s="33"/>
      <c r="F119" s="194" t="s">
        <v>120</v>
      </c>
      <c r="G119" s="33"/>
      <c r="H119" s="33"/>
      <c r="I119" s="195"/>
      <c r="J119" s="33"/>
      <c r="K119" s="33"/>
      <c r="L119" s="36"/>
      <c r="M119" s="196"/>
      <c r="N119" s="197"/>
      <c r="O119" s="68"/>
      <c r="P119" s="68"/>
      <c r="Q119" s="68"/>
      <c r="R119" s="68"/>
      <c r="S119" s="68"/>
      <c r="T119" s="69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119</v>
      </c>
      <c r="AU119" s="14" t="s">
        <v>84</v>
      </c>
    </row>
    <row r="120" spans="1:65" s="2" customFormat="1" ht="16.5" customHeight="1">
      <c r="A120" s="31"/>
      <c r="B120" s="32"/>
      <c r="C120" s="179" t="s">
        <v>84</v>
      </c>
      <c r="D120" s="179" t="s">
        <v>113</v>
      </c>
      <c r="E120" s="180" t="s">
        <v>121</v>
      </c>
      <c r="F120" s="181" t="s">
        <v>122</v>
      </c>
      <c r="G120" s="182" t="s">
        <v>116</v>
      </c>
      <c r="H120" s="183">
        <v>1</v>
      </c>
      <c r="I120" s="184"/>
      <c r="J120" s="185">
        <f>ROUND(I120*H120,2)</f>
        <v>0</v>
      </c>
      <c r="K120" s="186"/>
      <c r="L120" s="36"/>
      <c r="M120" s="187" t="s">
        <v>1</v>
      </c>
      <c r="N120" s="188" t="s">
        <v>42</v>
      </c>
      <c r="O120" s="68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1" t="s">
        <v>117</v>
      </c>
      <c r="AT120" s="191" t="s">
        <v>113</v>
      </c>
      <c r="AU120" s="191" t="s">
        <v>84</v>
      </c>
      <c r="AY120" s="14" t="s">
        <v>110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4" t="s">
        <v>82</v>
      </c>
      <c r="BK120" s="192">
        <f>ROUND(I120*H120,2)</f>
        <v>0</v>
      </c>
      <c r="BL120" s="14" t="s">
        <v>117</v>
      </c>
      <c r="BM120" s="191" t="s">
        <v>123</v>
      </c>
    </row>
    <row r="121" spans="1:65" s="2" customFormat="1" ht="136.5">
      <c r="A121" s="31"/>
      <c r="B121" s="32"/>
      <c r="C121" s="33"/>
      <c r="D121" s="193" t="s">
        <v>119</v>
      </c>
      <c r="E121" s="33"/>
      <c r="F121" s="194" t="s">
        <v>124</v>
      </c>
      <c r="G121" s="33"/>
      <c r="H121" s="33"/>
      <c r="I121" s="195"/>
      <c r="J121" s="33"/>
      <c r="K121" s="33"/>
      <c r="L121" s="36"/>
      <c r="M121" s="196"/>
      <c r="N121" s="197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119</v>
      </c>
      <c r="AU121" s="14" t="s">
        <v>84</v>
      </c>
    </row>
    <row r="122" spans="1:65" s="12" customFormat="1" ht="22.9" customHeight="1">
      <c r="B122" s="163"/>
      <c r="C122" s="164"/>
      <c r="D122" s="165" t="s">
        <v>76</v>
      </c>
      <c r="E122" s="177" t="s">
        <v>125</v>
      </c>
      <c r="F122" s="177" t="s">
        <v>126</v>
      </c>
      <c r="G122" s="164"/>
      <c r="H122" s="164"/>
      <c r="I122" s="167"/>
      <c r="J122" s="178">
        <f>BK122</f>
        <v>0</v>
      </c>
      <c r="K122" s="164"/>
      <c r="L122" s="169"/>
      <c r="M122" s="170"/>
      <c r="N122" s="171"/>
      <c r="O122" s="171"/>
      <c r="P122" s="172">
        <f>SUM(P123:P125)</f>
        <v>0</v>
      </c>
      <c r="Q122" s="171"/>
      <c r="R122" s="172">
        <f>SUM(R123:R125)</f>
        <v>0</v>
      </c>
      <c r="S122" s="171"/>
      <c r="T122" s="173">
        <f>SUM(T123:T125)</f>
        <v>0</v>
      </c>
      <c r="AR122" s="174" t="s">
        <v>109</v>
      </c>
      <c r="AT122" s="175" t="s">
        <v>76</v>
      </c>
      <c r="AU122" s="175" t="s">
        <v>82</v>
      </c>
      <c r="AY122" s="174" t="s">
        <v>110</v>
      </c>
      <c r="BK122" s="176">
        <f>SUM(BK123:BK125)</f>
        <v>0</v>
      </c>
    </row>
    <row r="123" spans="1:65" s="2" customFormat="1" ht="16.5" customHeight="1">
      <c r="A123" s="31"/>
      <c r="B123" s="32"/>
      <c r="C123" s="179" t="s">
        <v>127</v>
      </c>
      <c r="D123" s="179" t="s">
        <v>113</v>
      </c>
      <c r="E123" s="180" t="s">
        <v>128</v>
      </c>
      <c r="F123" s="181" t="s">
        <v>129</v>
      </c>
      <c r="G123" s="182" t="s">
        <v>116</v>
      </c>
      <c r="H123" s="183">
        <v>1</v>
      </c>
      <c r="I123" s="184"/>
      <c r="J123" s="185">
        <f>ROUND(I123*H123,2)</f>
        <v>0</v>
      </c>
      <c r="K123" s="186"/>
      <c r="L123" s="36"/>
      <c r="M123" s="187" t="s">
        <v>1</v>
      </c>
      <c r="N123" s="188" t="s">
        <v>42</v>
      </c>
      <c r="O123" s="68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1" t="s">
        <v>117</v>
      </c>
      <c r="AT123" s="191" t="s">
        <v>113</v>
      </c>
      <c r="AU123" s="191" t="s">
        <v>84</v>
      </c>
      <c r="AY123" s="14" t="s">
        <v>110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4" t="s">
        <v>82</v>
      </c>
      <c r="BK123" s="192">
        <f>ROUND(I123*H123,2)</f>
        <v>0</v>
      </c>
      <c r="BL123" s="14" t="s">
        <v>117</v>
      </c>
      <c r="BM123" s="191" t="s">
        <v>130</v>
      </c>
    </row>
    <row r="124" spans="1:65" s="2" customFormat="1" ht="48.75">
      <c r="A124" s="31"/>
      <c r="B124" s="32"/>
      <c r="C124" s="33"/>
      <c r="D124" s="193" t="s">
        <v>119</v>
      </c>
      <c r="E124" s="33"/>
      <c r="F124" s="194" t="s">
        <v>131</v>
      </c>
      <c r="G124" s="33"/>
      <c r="H124" s="33"/>
      <c r="I124" s="195"/>
      <c r="J124" s="33"/>
      <c r="K124" s="33"/>
      <c r="L124" s="36"/>
      <c r="M124" s="196"/>
      <c r="N124" s="197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119</v>
      </c>
      <c r="AU124" s="14" t="s">
        <v>84</v>
      </c>
    </row>
    <row r="125" spans="1:65" s="2" customFormat="1" ht="38.65" customHeight="1">
      <c r="A125" s="31"/>
      <c r="B125" s="32"/>
      <c r="C125" s="179" t="s">
        <v>132</v>
      </c>
      <c r="D125" s="179" t="s">
        <v>113</v>
      </c>
      <c r="E125" s="180" t="s">
        <v>133</v>
      </c>
      <c r="F125" s="181" t="s">
        <v>134</v>
      </c>
      <c r="G125" s="182" t="s">
        <v>116</v>
      </c>
      <c r="H125" s="183">
        <v>1</v>
      </c>
      <c r="I125" s="184"/>
      <c r="J125" s="185">
        <f>ROUND(I125*H125,2)</f>
        <v>0</v>
      </c>
      <c r="K125" s="186"/>
      <c r="L125" s="36"/>
      <c r="M125" s="198" t="s">
        <v>1</v>
      </c>
      <c r="N125" s="199" t="s">
        <v>42</v>
      </c>
      <c r="O125" s="20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1" t="s">
        <v>117</v>
      </c>
      <c r="AT125" s="191" t="s">
        <v>113</v>
      </c>
      <c r="AU125" s="191" t="s">
        <v>84</v>
      </c>
      <c r="AY125" s="14" t="s">
        <v>110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4" t="s">
        <v>82</v>
      </c>
      <c r="BK125" s="192">
        <f>ROUND(I125*H125,2)</f>
        <v>0</v>
      </c>
      <c r="BL125" s="14" t="s">
        <v>117</v>
      </c>
      <c r="BM125" s="191" t="s">
        <v>135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36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algorithmName="SHA-512" hashValue="ZesEYaA4eMgng6biZDFCbAz6SZRvqov/wXvmSVUdl+Se9F0cFGEvearZ+mmeMGmJ1Cri0ds0o3/0sOTDap1F7g==" saltValue="Yra127D1/S4J8JVFOykryA==" spinCount="100000" sheet="1" objects="1" scenarios="1" formatColumns="0" formatRows="0" autoFilter="0"/>
  <autoFilter ref="C114:K125"/>
  <mergeCells count="6">
    <mergeCell ref="E107:H107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PHA_Vysehrad - Praha Vyše...</vt:lpstr>
      <vt:lpstr>'PHA_Vysehrad - Praha Vyše...'!Názvy_tisku</vt:lpstr>
      <vt:lpstr>'Rekapitulace zakázky'!Názvy_tisku</vt:lpstr>
      <vt:lpstr>'PHA_Vysehrad - Praha Vyše...'!Oblast_tisku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2022-09-06T11:25:34Z</cp:lastPrinted>
  <dcterms:created xsi:type="dcterms:W3CDTF">2022-02-04T11:11:36Z</dcterms:created>
  <dcterms:modified xsi:type="dcterms:W3CDTF">2022-09-06T11:25:49Z</dcterms:modified>
</cp:coreProperties>
</file>